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762" activeTab="1"/>
  </bookViews>
  <sheets>
    <sheet name="Cover sheet" sheetId="14" r:id="rId1"/>
    <sheet name="Dashboard" sheetId="12" r:id="rId2"/>
    <sheet name="Research data" sheetId="13" r:id="rId3"/>
    <sheet name="Sources" sheetId="15" r:id="rId4"/>
    <sheet name="Notes" sheetId="16" r:id="rId5"/>
    <sheet name="Exchange_rates" sheetId="17"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7" i="13" l="1"/>
  <c r="G7" i="13"/>
  <c r="F96" i="16"/>
  <c r="F94" i="16"/>
  <c r="F38" i="16"/>
  <c r="F39" i="16"/>
  <c r="F67" i="16"/>
  <c r="F68" i="16"/>
  <c r="F70" i="16"/>
  <c r="F71" i="16"/>
  <c r="F73" i="16"/>
  <c r="K7" i="13"/>
  <c r="F27" i="16"/>
  <c r="I10" i="13"/>
  <c r="F24" i="16"/>
  <c r="I9" i="13"/>
  <c r="I8" i="13"/>
  <c r="F25" i="16"/>
  <c r="G9" i="13"/>
  <c r="E13" i="12"/>
  <c r="G10" i="13"/>
  <c r="E14" i="12"/>
  <c r="E11" i="12"/>
  <c r="G8" i="13"/>
  <c r="E12" i="12"/>
  <c r="E10" i="12"/>
</calcChain>
</file>

<file path=xl/sharedStrings.xml><?xml version="1.0" encoding="utf-8"?>
<sst xmlns="http://schemas.openxmlformats.org/spreadsheetml/2006/main" count="164" uniqueCount="109">
  <si>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</si>
  <si>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</si>
  <si>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</si>
  <si>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</si>
  <si>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</si>
  <si>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</si>
  <si>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</si>
  <si>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</si>
  <si>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</si>
  <si>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</si>
  <si>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</si>
  <si>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</si>
  <si>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</si>
  <si>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</si>
  <si>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</si>
  <si>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</si>
  <si>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</si>
  <si>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</si>
  <si>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</si>
  <si>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</si>
  <si>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</si>
  <si>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</si>
  <si>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</si>
  <si>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</si>
  <si>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</si>
  <si>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</si>
  <si>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</si>
  <si>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</si>
  <si>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</si>
  <si>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</si>
  <si>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</si>
  <si>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</si>
  <si>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</si>
  <si>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</si>
  <si>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</si>
  <si>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</si>
  <si>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</si>
  <si>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</si>
  <si>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Whether or not this carrier is renewable</t>
  </si>
  <si>
    <t>Quintel assumption</t>
  </si>
  <si>
    <t>kg/MJ</t>
  </si>
  <si>
    <t>energy content</t>
  </si>
  <si>
    <t>MJ/kg</t>
  </si>
  <si>
    <t>EUR/MJ</t>
  </si>
  <si>
    <t>Source 4</t>
  </si>
  <si>
    <t>Page</t>
  </si>
  <si>
    <t>MJ/KG</t>
  </si>
  <si>
    <t>LHV</t>
  </si>
  <si>
    <t>MJ/L</t>
  </si>
  <si>
    <t xml:space="preserve"> </t>
  </si>
  <si>
    <t>kg/L</t>
  </si>
  <si>
    <t>CO2 emission factor</t>
  </si>
  <si>
    <t>NL</t>
  </si>
  <si>
    <t>2015</t>
  </si>
  <si>
    <t>mj_per_kg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</si>
  <si>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</si>
  <si>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</si>
  <si>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</si>
  <si>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kg_per_liter</t>
  </si>
  <si>
    <t>lng.carrier</t>
  </si>
  <si>
    <t>Rob Terwel</t>
  </si>
  <si>
    <t>Note that due to methane slip the LNG composition changes, and with that energetic density and density.</t>
  </si>
  <si>
    <t>This has NOT been accounted for in here</t>
  </si>
  <si>
    <t>density @ T</t>
  </si>
  <si>
    <t>g/MJ</t>
  </si>
  <si>
    <t>kg/m3</t>
  </si>
  <si>
    <t>Duinn_Well_to_wheel_analysis_of_future_trains_and fuels</t>
  </si>
  <si>
    <t>Duinn</t>
  </si>
  <si>
    <t>http://www.provinciegroningen.nl/fileadmin/user_upload/Documenten/Brief/2014-18095_bijlage_3.pdf</t>
  </si>
  <si>
    <t>2014</t>
  </si>
  <si>
    <t>kg_per_l</t>
  </si>
  <si>
    <t>okt  2015</t>
  </si>
  <si>
    <t>https://ec.europa.eu/energy/sites/ener/files/documents/quarterly_report_on_european_gas_markets_q1_2015.pdf</t>
  </si>
  <si>
    <t>okt 2015</t>
  </si>
  <si>
    <t>European Commission - Quarterly Report on European Gas  Markets</t>
  </si>
  <si>
    <t>USD/Mmbtu</t>
  </si>
  <si>
    <t>European Comission</t>
  </si>
  <si>
    <t>USD/MJ</t>
  </si>
  <si>
    <t>euro/USD</t>
  </si>
  <si>
    <t>euro/MJ</t>
  </si>
  <si>
    <t>ES, UK</t>
  </si>
  <si>
    <t>BE</t>
  </si>
  <si>
    <t>UK</t>
  </si>
  <si>
    <t>ES</t>
  </si>
  <si>
    <t>EC Europa</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</si>
  <si>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</si>
  <si>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</si>
  <si>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</si>
  <si>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</si>
  <si>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</si>
  <si>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</si>
  <si>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</si>
  <si>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USD/euro</t>
  </si>
  <si>
    <t>euro/ton</t>
  </si>
  <si>
    <t>kg</t>
  </si>
  <si>
    <t>MJ</t>
  </si>
  <si>
    <t>CNSS</t>
  </si>
  <si>
    <t>euro/tonne</t>
  </si>
  <si>
    <t>CNSS_LNG_fuelled_ships_as_a_contribution_to_clean_air_in harbours</t>
  </si>
  <si>
    <t>NO</t>
  </si>
  <si>
    <t>http://cnss.no/wp-content/uploads/2013/08/CNSS-LNG-report-4mb.pdf</t>
  </si>
  <si>
    <t>European Commission</t>
  </si>
  <si>
    <t>average</t>
  </si>
  <si>
    <r>
      <t xml:space="preserve">Average landed price for LNG in </t>
    </r>
    <r>
      <rPr>
        <sz val="12"/>
        <color theme="1"/>
        <rFont val="Calibri"/>
        <family val="2"/>
        <scheme val="minor"/>
      </rPr>
      <t>BE, ES</t>
    </r>
    <r>
      <rPr>
        <sz val="12"/>
        <color theme="1"/>
        <rFont val="Calibri"/>
        <family val="2"/>
        <scheme val="minor"/>
      </rPr>
      <t xml:space="preserve"> and UK</t>
    </r>
    <r>
      <rPr>
        <sz val="12"/>
        <color theme="1"/>
        <rFont val="Calibri"/>
        <family val="2"/>
        <scheme val="minor"/>
      </rPr>
      <t>; CNSS for</t>
    </r>
    <r>
      <rPr>
        <sz val="12"/>
        <color theme="1"/>
        <rFont val="Calibri"/>
        <family val="2"/>
        <scheme val="minor"/>
      </rPr>
      <t xml:space="preserve"> NL </t>
    </r>
  </si>
  <si>
    <t>2013</t>
  </si>
  <si>
    <t>http://refman.et-model.com/publications/1994</t>
  </si>
  <si>
    <t>http://refman.et-model.com/publications/1995</t>
  </si>
  <si>
    <t>http://refman.et-model.com/publications/1996</t>
  </si>
  <si>
    <t>Duinn, CNSS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</si>
</sst>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000"/>
    <numFmt numFmtId="167" formatCode="0.00000000000000"/>
    <numFmt numFmtId="168" formatCode="0.0000"/>
    <numFmt numFmtId="169" formatCode="0.000000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12"/>
      <color indexed="9"/>
      <name val="Arial"/>
    </font>
    <font>
      <sz val="12"/>
      <color rgb="FF000000"/>
      <name val="Lettertype hoofdtekst"/>
      <family val="2"/>
    </font>
    <font>
      <sz val="12"/>
      <color rgb="FFFF0000"/>
      <name val="Lettertype hoofdtekst"/>
    </font>
    <font>
      <sz val="12"/>
      <color rgb="FF000000"/>
      <name val="Lucida Grande"/>
    </font>
    <font>
      <sz val="12"/>
      <name val="Calibri"/>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s>
  <borders count="3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auto="1"/>
      </left>
      <right style="medium">
        <color auto="1"/>
      </right>
      <top style="medium">
        <color auto="1"/>
      </top>
      <bottom/>
      <diagonal/>
    </border>
    <border>
      <left/>
      <right style="thin">
        <color rgb="FF000000"/>
      </right>
      <top/>
      <bottom style="thin">
        <color auto="1"/>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35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7">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5"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4"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27" fillId="0" borderId="0" xfId="0" applyFont="1" applyAlignment="1">
      <alignment horizontal="left"/>
    </xf>
    <xf numFmtId="0" fontId="7" fillId="2" borderId="0" xfId="0" applyFont="1" applyFill="1" applyBorder="1" applyAlignment="1">
      <alignment horizontal="left" indent="2"/>
    </xf>
    <xf numFmtId="0" fontId="7" fillId="2" borderId="0" xfId="0" applyFont="1" applyFill="1" applyBorder="1" applyAlignment="1"/>
    <xf numFmtId="166" fontId="13" fillId="2" borderId="18" xfId="0" applyNumberFormat="1" applyFont="1" applyFill="1" applyBorder="1"/>
    <xf numFmtId="164" fontId="23" fillId="2" borderId="0" xfId="0" applyNumberFormat="1" applyFont="1" applyFill="1" applyAlignment="1">
      <alignment vertical="center"/>
    </xf>
    <xf numFmtId="0" fontId="6" fillId="0" borderId="5" xfId="0" applyFont="1" applyFill="1" applyBorder="1"/>
    <xf numFmtId="0" fontId="6" fillId="2" borderId="0" xfId="0" applyFont="1" applyFill="1" applyBorder="1" applyAlignment="1"/>
    <xf numFmtId="167" fontId="13" fillId="2" borderId="18" xfId="0" applyNumberFormat="1" applyFont="1" applyFill="1" applyBorder="1"/>
    <xf numFmtId="0" fontId="5" fillId="0" borderId="0" xfId="0" applyFont="1" applyFill="1" applyBorder="1" applyAlignment="1">
      <alignment horizontal="left" indent="2"/>
    </xf>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165" fontId="13" fillId="2" borderId="18" xfId="0" applyNumberFormat="1" applyFont="1" applyFill="1" applyBorder="1"/>
    <xf numFmtId="168" fontId="13" fillId="2" borderId="18" xfId="0" applyNumberFormat="1" applyFont="1" applyFill="1" applyBorder="1"/>
    <xf numFmtId="0" fontId="15" fillId="13" borderId="0" xfId="183" applyFill="1" applyAlignment="1" applyProtection="1"/>
    <xf numFmtId="0" fontId="17" fillId="2" borderId="0" xfId="0" applyFont="1" applyFill="1" applyBorder="1" applyAlignment="1"/>
    <xf numFmtId="49" fontId="28" fillId="14" borderId="22" xfId="0" applyNumberFormat="1" applyFont="1" applyFill="1" applyBorder="1" applyAlignment="1">
      <alignment horizontal="left" vertical="center"/>
    </xf>
    <xf numFmtId="0" fontId="29" fillId="0" borderId="0" xfId="0" applyFont="1"/>
    <xf numFmtId="0" fontId="30" fillId="0" borderId="0" xfId="0" applyFont="1"/>
    <xf numFmtId="0" fontId="4" fillId="0" borderId="0" xfId="0" applyFont="1" applyFill="1" applyBorder="1" applyAlignment="1">
      <alignment horizontal="left" indent="2"/>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25" fillId="0" borderId="0" xfId="0" applyFont="1"/>
    <xf numFmtId="0" fontId="27" fillId="0" borderId="0" xfId="0" applyFont="1" applyBorder="1"/>
    <xf numFmtId="0" fontId="0" fillId="0" borderId="0" xfId="0" applyFont="1"/>
    <xf numFmtId="0" fontId="7" fillId="2" borderId="28" xfId="0" applyFont="1" applyFill="1" applyBorder="1"/>
    <xf numFmtId="49" fontId="23" fillId="2" borderId="18" xfId="0" applyNumberFormat="1" applyFont="1" applyFill="1" applyBorder="1"/>
    <xf numFmtId="0" fontId="3" fillId="2" borderId="0" xfId="0" applyFont="1" applyFill="1"/>
    <xf numFmtId="0" fontId="3" fillId="2" borderId="0" xfId="0" applyFont="1" applyFill="1" applyBorder="1"/>
    <xf numFmtId="0" fontId="3" fillId="2" borderId="3" xfId="0" applyFont="1" applyFill="1" applyBorder="1"/>
    <xf numFmtId="0" fontId="3" fillId="2" borderId="15" xfId="0" applyFont="1" applyFill="1" applyBorder="1"/>
    <xf numFmtId="0" fontId="3" fillId="0" borderId="0" xfId="0" applyFont="1" applyFill="1" applyBorder="1"/>
    <xf numFmtId="165" fontId="3" fillId="2" borderId="18" xfId="0" applyNumberFormat="1" applyFont="1" applyFill="1" applyBorder="1"/>
    <xf numFmtId="14" fontId="3" fillId="0" borderId="0" xfId="0" applyNumberFormat="1" applyFont="1" applyFill="1" applyBorder="1"/>
    <xf numFmtId="0" fontId="3" fillId="2" borderId="18" xfId="0" applyFont="1" applyFill="1" applyBorder="1"/>
    <xf numFmtId="0" fontId="9" fillId="2" borderId="31" xfId="0" applyFont="1" applyFill="1" applyBorder="1"/>
    <xf numFmtId="0" fontId="0" fillId="0" borderId="32" xfId="0" applyBorder="1"/>
    <xf numFmtId="0" fontId="0" fillId="0" borderId="31" xfId="0" applyBorder="1"/>
    <xf numFmtId="0" fontId="0" fillId="0" borderId="30" xfId="0" applyBorder="1"/>
    <xf numFmtId="0" fontId="2" fillId="0" borderId="5" xfId="0" applyFont="1" applyFill="1" applyBorder="1"/>
    <xf numFmtId="169" fontId="2" fillId="2" borderId="18" xfId="0" applyNumberFormat="1" applyFont="1" applyFill="1" applyBorder="1" applyAlignment="1" applyProtection="1">
      <alignment horizontal="right" vertical="center"/>
    </xf>
    <xf numFmtId="49" fontId="32" fillId="4" borderId="0" xfId="0" applyNumberFormat="1" applyFont="1" applyFill="1" applyAlignment="1">
      <alignment vertical="top" wrapText="1"/>
    </xf>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xf numFmtId="0" fontId="25" fillId="4" borderId="27"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29" xfId="0" applyFont="1" applyFill="1" applyBorder="1" applyAlignment="1">
      <alignment horizontal="left" vertical="top" wrapText="1"/>
    </xf>
  </cellXfs>
  <cellStyles count="3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tiff"/><Relationship Id="rId2" Type="http://schemas.openxmlformats.org/officeDocument/2006/relationships/image" Target="../media/image2.tiff"/><Relationship Id="rId3" Type="http://schemas.openxmlformats.org/officeDocument/2006/relationships/image" Target="../media/image3.tif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463827</xdr:colOff>
      <xdr:row>6</xdr:row>
      <xdr:rowOff>176695</xdr:rowOff>
    </xdr:from>
    <xdr:to>
      <xdr:col>23</xdr:col>
      <xdr:colOff>132522</xdr:colOff>
      <xdr:row>29</xdr:row>
      <xdr:rowOff>146878</xdr:rowOff>
    </xdr:to>
    <xdr:pic>
      <xdr:nvPicPr>
        <xdr:cNvPr id="3" name="Picture 2"/>
        <xdr:cNvPicPr>
          <a:picLocks noChangeAspect="1"/>
        </xdr:cNvPicPr>
      </xdr:nvPicPr>
      <xdr:blipFill>
        <a:blip xmlns:r="http://schemas.openxmlformats.org/officeDocument/2006/relationships" r:embed="rId1"/>
        <a:stretch>
          <a:fillRect/>
        </a:stretch>
      </xdr:blipFill>
      <xdr:spPr>
        <a:xfrm>
          <a:off x="9320697" y="1347304"/>
          <a:ext cx="7443303" cy="4542183"/>
        </a:xfrm>
        <a:prstGeom prst="rect">
          <a:avLst/>
        </a:prstGeom>
      </xdr:spPr>
    </xdr:pic>
    <xdr:clientData/>
  </xdr:twoCellAnchor>
  <xdr:twoCellAnchor editAs="oneCell">
    <xdr:from>
      <xdr:col>10</xdr:col>
      <xdr:colOff>6617</xdr:colOff>
      <xdr:row>61</xdr:row>
      <xdr:rowOff>117061</xdr:rowOff>
    </xdr:from>
    <xdr:to>
      <xdr:col>24</xdr:col>
      <xdr:colOff>607392</xdr:colOff>
      <xdr:row>83</xdr:row>
      <xdr:rowOff>61844</xdr:rowOff>
    </xdr:to>
    <xdr:pic>
      <xdr:nvPicPr>
        <xdr:cNvPr id="6" name="Picture 5"/>
        <xdr:cNvPicPr>
          <a:picLocks noChangeAspect="1"/>
        </xdr:cNvPicPr>
      </xdr:nvPicPr>
      <xdr:blipFill>
        <a:blip xmlns:r="http://schemas.openxmlformats.org/officeDocument/2006/relationships" r:embed="rId2"/>
        <a:stretch>
          <a:fillRect/>
        </a:stretch>
      </xdr:blipFill>
      <xdr:spPr>
        <a:xfrm>
          <a:off x="7449921" y="12231757"/>
          <a:ext cx="10495732" cy="4318000"/>
        </a:xfrm>
        <a:prstGeom prst="rect">
          <a:avLst/>
        </a:prstGeom>
      </xdr:spPr>
    </xdr:pic>
    <xdr:clientData/>
  </xdr:twoCellAnchor>
  <xdr:twoCellAnchor editAs="oneCell">
    <xdr:from>
      <xdr:col>10</xdr:col>
      <xdr:colOff>1</xdr:colOff>
      <xdr:row>90</xdr:row>
      <xdr:rowOff>0</xdr:rowOff>
    </xdr:from>
    <xdr:to>
      <xdr:col>24</xdr:col>
      <xdr:colOff>441740</xdr:colOff>
      <xdr:row>105</xdr:row>
      <xdr:rowOff>193261</xdr:rowOff>
    </xdr:to>
    <xdr:pic>
      <xdr:nvPicPr>
        <xdr:cNvPr id="2" name="Picture 1"/>
        <xdr:cNvPicPr>
          <a:picLocks noChangeAspect="1"/>
        </xdr:cNvPicPr>
      </xdr:nvPicPr>
      <xdr:blipFill>
        <a:blip xmlns:r="http://schemas.openxmlformats.org/officeDocument/2006/relationships" r:embed="rId3"/>
        <a:stretch>
          <a:fillRect/>
        </a:stretch>
      </xdr:blipFill>
      <xdr:spPr>
        <a:xfrm>
          <a:off x="7443305" y="17890435"/>
          <a:ext cx="10336696" cy="317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55</v>
      </c>
      <c r="C4" s="9" t="s">
        <v>59</v>
      </c>
    </row>
    <row r="5" spans="1:4">
      <c r="A5" s="7"/>
      <c r="B5" s="10" t="s">
        <v>13</v>
      </c>
      <c r="C5" s="11" t="s">
        <v>60</v>
      </c>
    </row>
    <row r="6" spans="1:4">
      <c r="A6" s="7"/>
      <c r="B6" s="12" t="s">
        <v>8</v>
      </c>
      <c r="C6" s="13" t="s">
        <v>9</v>
      </c>
    </row>
    <row r="7" spans="1:4">
      <c r="A7" s="7"/>
      <c r="B7" s="14"/>
      <c r="C7" s="14"/>
    </row>
    <row r="8" spans="1:4">
      <c r="A8" s="7"/>
      <c r="B8" s="14"/>
      <c r="C8" s="14"/>
    </row>
    <row r="9" spans="1:4">
      <c r="A9" s="7"/>
      <c r="B9" s="75" t="s">
        <v>14</v>
      </c>
      <c r="C9" s="76"/>
      <c r="D9" s="130"/>
    </row>
    <row r="10" spans="1:4">
      <c r="A10" s="7"/>
      <c r="B10" s="77"/>
      <c r="C10" s="78"/>
      <c r="D10" s="131"/>
    </row>
    <row r="11" spans="1:4">
      <c r="A11" s="7"/>
      <c r="B11" s="77" t="s">
        <v>15</v>
      </c>
      <c r="C11" s="79" t="s">
        <v>16</v>
      </c>
      <c r="D11" s="131"/>
    </row>
    <row r="12" spans="1:4" ht="16" thickBot="1">
      <c r="A12" s="7"/>
      <c r="B12" s="77"/>
      <c r="C12" s="18" t="s">
        <v>17</v>
      </c>
      <c r="D12" s="131"/>
    </row>
    <row r="13" spans="1:4" ht="16" thickBot="1">
      <c r="A13" s="7"/>
      <c r="B13" s="77"/>
      <c r="C13" s="80" t="s">
        <v>18</v>
      </c>
      <c r="D13" s="131"/>
    </row>
    <row r="14" spans="1:4">
      <c r="A14" s="7"/>
      <c r="B14" s="77"/>
      <c r="C14" s="78" t="s">
        <v>19</v>
      </c>
      <c r="D14" s="131"/>
    </row>
    <row r="15" spans="1:4">
      <c r="A15" s="7"/>
      <c r="B15" s="77"/>
      <c r="C15" s="78"/>
      <c r="D15" s="131"/>
    </row>
    <row r="16" spans="1:4">
      <c r="A16" s="7"/>
      <c r="B16" s="77" t="s">
        <v>20</v>
      </c>
      <c r="C16" s="81" t="s">
        <v>21</v>
      </c>
      <c r="D16" s="131"/>
    </row>
    <row r="17" spans="1:4">
      <c r="A17" s="7"/>
      <c r="B17" s="77"/>
      <c r="C17" s="82" t="s">
        <v>22</v>
      </c>
      <c r="D17" s="131"/>
    </row>
    <row r="18" spans="1:4">
      <c r="A18" s="7"/>
      <c r="B18" s="77"/>
      <c r="C18" s="83" t="s">
        <v>23</v>
      </c>
      <c r="D18" s="131"/>
    </row>
    <row r="19" spans="1:4">
      <c r="A19" s="7"/>
      <c r="B19" s="77"/>
      <c r="C19" s="84" t="s">
        <v>24</v>
      </c>
      <c r="D19" s="131"/>
    </row>
    <row r="20" spans="1:4">
      <c r="A20" s="7"/>
      <c r="B20" s="85"/>
      <c r="C20" s="86" t="s">
        <v>25</v>
      </c>
      <c r="D20" s="131"/>
    </row>
    <row r="21" spans="1:4">
      <c r="A21" s="7"/>
      <c r="B21" s="85"/>
      <c r="C21" s="87" t="s">
        <v>26</v>
      </c>
      <c r="D21" s="131"/>
    </row>
    <row r="22" spans="1:4">
      <c r="A22" s="7"/>
      <c r="B22" s="85"/>
      <c r="C22" s="88" t="s">
        <v>27</v>
      </c>
      <c r="D22" s="131"/>
    </row>
    <row r="23" spans="1:4">
      <c r="B23" s="85"/>
      <c r="C23" s="89" t="s">
        <v>28</v>
      </c>
      <c r="D23" s="131"/>
    </row>
    <row r="24" spans="1:4">
      <c r="B24" s="132"/>
      <c r="C24" s="133"/>
      <c r="D24" s="1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125" style="35" customWidth="1"/>
    <col min="2" max="2" width="3.625" style="35" customWidth="1"/>
    <col min="3" max="3" width="46" style="35" customWidth="1"/>
    <col min="4" max="4" width="12.62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5" t="s">
        <v>57</v>
      </c>
      <c r="C2" s="156"/>
      <c r="D2" s="156"/>
      <c r="E2" s="157"/>
      <c r="F2" s="33"/>
      <c r="G2" s="33"/>
    </row>
    <row r="3" spans="2:10">
      <c r="B3" s="158"/>
      <c r="C3" s="159"/>
      <c r="D3" s="159"/>
      <c r="E3" s="160"/>
      <c r="F3" s="33"/>
      <c r="G3" s="33"/>
    </row>
    <row r="4" spans="2:10">
      <c r="B4" s="161"/>
      <c r="C4" s="162"/>
      <c r="D4" s="162"/>
      <c r="E4" s="163"/>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8" t="s">
        <v>56</v>
      </c>
      <c r="D9" s="31"/>
      <c r="E9" s="18"/>
      <c r="F9" s="18"/>
      <c r="G9" s="18"/>
      <c r="H9" s="18"/>
      <c r="I9" s="18"/>
      <c r="J9" s="42"/>
    </row>
    <row r="10" spans="2:10" s="41" customFormat="1" ht="19" thickBot="1">
      <c r="B10" s="23"/>
      <c r="C10" s="97" t="s">
        <v>35</v>
      </c>
      <c r="D10" s="22" t="s">
        <v>1</v>
      </c>
      <c r="E10" s="104">
        <f>'Research data'!G6</f>
        <v>0</v>
      </c>
      <c r="F10" s="34"/>
      <c r="G10" s="103" t="s">
        <v>38</v>
      </c>
      <c r="H10" s="30"/>
      <c r="I10" s="138" t="s">
        <v>39</v>
      </c>
      <c r="J10" s="42"/>
    </row>
    <row r="11" spans="2:10" s="41" customFormat="1" ht="19" thickBot="1">
      <c r="B11" s="23"/>
      <c r="C11" s="103" t="s">
        <v>36</v>
      </c>
      <c r="D11" s="22" t="s">
        <v>43</v>
      </c>
      <c r="E11" s="116">
        <f>'Research data'!G7</f>
        <v>5.7507387482507236E-3</v>
      </c>
      <c r="F11" s="34"/>
      <c r="G11" s="103"/>
      <c r="H11" s="30"/>
      <c r="I11" s="139" t="s">
        <v>76</v>
      </c>
      <c r="J11" s="42"/>
    </row>
    <row r="12" spans="2:10" s="41" customFormat="1" ht="19" thickBot="1">
      <c r="B12" s="23"/>
      <c r="C12" s="103" t="s">
        <v>54</v>
      </c>
      <c r="D12" s="22" t="s">
        <v>42</v>
      </c>
      <c r="E12" s="43">
        <f>'Research data'!G8</f>
        <v>49.5</v>
      </c>
      <c r="F12" s="34"/>
      <c r="G12" s="103"/>
      <c r="H12" s="30"/>
      <c r="I12" s="139" t="s">
        <v>108</v>
      </c>
      <c r="J12" s="42"/>
    </row>
    <row r="13" spans="2:10" s="41" customFormat="1" ht="19" thickBot="1">
      <c r="B13" s="23"/>
      <c r="C13" s="135" t="s">
        <v>58</v>
      </c>
      <c r="D13" s="22" t="s">
        <v>50</v>
      </c>
      <c r="E13" s="123">
        <f>'Research data'!G9</f>
        <v>0.432</v>
      </c>
      <c r="F13" s="34"/>
      <c r="G13" s="103"/>
      <c r="H13" s="30"/>
      <c r="I13" s="139" t="s">
        <v>108</v>
      </c>
      <c r="J13" s="42"/>
    </row>
    <row r="14" spans="2:10" s="41" customFormat="1" ht="19" thickBot="1">
      <c r="B14" s="23"/>
      <c r="C14" s="34" t="s">
        <v>37</v>
      </c>
      <c r="D14" s="22" t="s">
        <v>40</v>
      </c>
      <c r="E14" s="123">
        <f>'Research data'!G10</f>
        <v>5.5899999999999998E-2</v>
      </c>
      <c r="F14" s="34"/>
      <c r="G14" s="103"/>
      <c r="H14" s="30"/>
      <c r="I14" s="139" t="s">
        <v>108</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M4" sqref="M4"/>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8.625" style="65" customWidth="1"/>
    <col min="8" max="8" width="4.625" style="65" customWidth="1"/>
    <col min="9" max="9" width="9.875" style="66" customWidth="1"/>
    <col min="10" max="10" width="3" style="66" customWidth="1"/>
    <col min="11" max="11" width="12.625" style="66" bestFit="1" customWidth="1"/>
    <col min="12" max="12" width="3.125" style="66" customWidth="1"/>
    <col min="13" max="13" width="11.75" style="66" customWidth="1"/>
    <col min="14" max="14" width="2.625" style="66" customWidth="1"/>
    <col min="15" max="15" width="8.5" style="66" customWidth="1"/>
    <col min="16" max="16" width="2.62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67</v>
      </c>
      <c r="J3" s="63"/>
      <c r="K3" s="63" t="s">
        <v>84</v>
      </c>
      <c r="L3" s="63"/>
      <c r="M3" s="63" t="s">
        <v>67</v>
      </c>
      <c r="N3" s="63"/>
      <c r="O3" s="63" t="s">
        <v>44</v>
      </c>
      <c r="P3" s="63"/>
      <c r="Q3" s="1" t="s">
        <v>30</v>
      </c>
    </row>
    <row r="4" spans="2:17">
      <c r="B4" s="71"/>
      <c r="C4" s="72"/>
      <c r="D4" s="72"/>
      <c r="E4" s="72"/>
      <c r="F4" s="72"/>
      <c r="G4" s="73"/>
      <c r="H4" s="73"/>
      <c r="I4" s="94"/>
      <c r="J4" s="94"/>
      <c r="K4" s="94"/>
      <c r="L4" s="94"/>
      <c r="M4" s="93"/>
      <c r="N4" s="95"/>
      <c r="O4" s="93"/>
      <c r="P4" s="95"/>
      <c r="Q4" s="2"/>
    </row>
    <row r="5" spans="2:17" ht="16" thickBot="1">
      <c r="B5" s="71"/>
      <c r="C5" s="18" t="s">
        <v>56</v>
      </c>
      <c r="D5" s="32"/>
      <c r="E5" s="32"/>
      <c r="F5" s="32"/>
      <c r="G5" s="16"/>
      <c r="H5" s="16"/>
      <c r="I5" s="16"/>
      <c r="J5" s="16"/>
      <c r="K5" s="16"/>
      <c r="L5" s="16"/>
      <c r="M5" s="16"/>
      <c r="N5" s="16"/>
      <c r="O5" s="16"/>
      <c r="P5" s="16"/>
      <c r="Q5" s="3"/>
    </row>
    <row r="6" spans="2:17" ht="16" thickBot="1">
      <c r="B6" s="71"/>
      <c r="C6" s="105" t="s">
        <v>35</v>
      </c>
      <c r="D6" s="105" t="s">
        <v>35</v>
      </c>
      <c r="E6" s="105" t="s">
        <v>35</v>
      </c>
      <c r="F6" s="22" t="s">
        <v>1</v>
      </c>
      <c r="G6" s="44">
        <v>0</v>
      </c>
      <c r="H6" s="74"/>
      <c r="I6" s="17"/>
      <c r="J6" s="17"/>
      <c r="K6" s="17"/>
      <c r="L6" s="17"/>
      <c r="M6" s="17"/>
      <c r="N6" s="17"/>
      <c r="O6" s="16"/>
      <c r="P6" s="16"/>
      <c r="Q6" s="3"/>
    </row>
    <row r="7" spans="2:17" s="6" customFormat="1" ht="16" thickBot="1">
      <c r="B7" s="5"/>
      <c r="C7" s="106" t="s">
        <v>36</v>
      </c>
      <c r="D7" s="106" t="s">
        <v>36</v>
      </c>
      <c r="E7" s="106" t="s">
        <v>36</v>
      </c>
      <c r="F7" s="22" t="s">
        <v>43</v>
      </c>
      <c r="G7" s="112">
        <f>AVERAGE(K7,M7)</f>
        <v>5.7507387482507236E-3</v>
      </c>
      <c r="H7" s="4"/>
      <c r="I7" s="17"/>
      <c r="J7" s="17"/>
      <c r="K7" s="112">
        <f>Notes!F73</f>
        <v>5.5418815369054873E-3</v>
      </c>
      <c r="L7" s="17"/>
      <c r="M7" s="153">
        <f>Notes!F94</f>
        <v>5.9595959595959589E-3</v>
      </c>
      <c r="N7" s="17"/>
      <c r="O7" s="16"/>
      <c r="P7" s="16"/>
      <c r="Q7" s="152" t="s">
        <v>103</v>
      </c>
    </row>
    <row r="8" spans="2:17" s="6" customFormat="1" ht="16" thickBot="1">
      <c r="B8" s="5"/>
      <c r="C8" s="129" t="s">
        <v>54</v>
      </c>
      <c r="D8" s="106" t="s">
        <v>41</v>
      </c>
      <c r="E8" s="106" t="s">
        <v>41</v>
      </c>
      <c r="F8" s="22" t="s">
        <v>42</v>
      </c>
      <c r="G8" s="44">
        <f>I8</f>
        <v>49.5</v>
      </c>
      <c r="H8" s="4"/>
      <c r="I8" s="44">
        <f>Notes!F22</f>
        <v>49.5</v>
      </c>
      <c r="J8" s="17"/>
      <c r="K8" s="17"/>
      <c r="L8" s="17"/>
      <c r="M8" s="17"/>
      <c r="N8" s="17"/>
      <c r="O8" s="16"/>
      <c r="P8" s="16"/>
      <c r="Q8" s="114"/>
    </row>
    <row r="9" spans="2:17" s="6" customFormat="1" ht="16" thickBot="1">
      <c r="B9" s="5"/>
      <c r="C9" s="117" t="s">
        <v>58</v>
      </c>
      <c r="D9" s="107"/>
      <c r="E9" s="107"/>
      <c r="F9" s="22" t="s">
        <v>50</v>
      </c>
      <c r="G9" s="122">
        <f>I9</f>
        <v>0.432</v>
      </c>
      <c r="H9" s="4"/>
      <c r="I9" s="122">
        <f>Notes!F24</f>
        <v>0.432</v>
      </c>
      <c r="J9" s="17"/>
      <c r="K9" s="17"/>
      <c r="L9" s="17"/>
      <c r="M9" s="17"/>
      <c r="N9" s="17"/>
      <c r="O9" s="16"/>
      <c r="P9" s="16"/>
      <c r="Q9" s="3"/>
    </row>
    <row r="10" spans="2:17" s="6" customFormat="1" ht="16" thickBot="1">
      <c r="B10" s="5"/>
      <c r="C10" s="107" t="s">
        <v>37</v>
      </c>
      <c r="D10" s="107" t="s">
        <v>37</v>
      </c>
      <c r="E10" s="107" t="s">
        <v>37</v>
      </c>
      <c r="F10" s="22" t="s">
        <v>40</v>
      </c>
      <c r="G10" s="123">
        <f>I10</f>
        <v>5.5899999999999998E-2</v>
      </c>
      <c r="H10" s="4"/>
      <c r="I10" s="123">
        <f>Notes!F27</f>
        <v>5.5899999999999998E-2</v>
      </c>
      <c r="J10" s="17"/>
      <c r="K10" s="17"/>
      <c r="L10" s="17"/>
      <c r="M10" s="17"/>
      <c r="N10" s="17"/>
      <c r="O10" s="16"/>
      <c r="P10" s="16"/>
      <c r="Q10" s="3"/>
    </row>
    <row r="11" spans="2:17" ht="16" thickBot="1">
      <c r="B11" s="118"/>
      <c r="C11" s="119"/>
      <c r="D11" s="119"/>
      <c r="E11" s="119"/>
      <c r="F11" s="119"/>
      <c r="G11" s="119"/>
      <c r="H11" s="119"/>
      <c r="I11" s="120"/>
      <c r="J11" s="120"/>
      <c r="K11" s="120"/>
      <c r="L11" s="120"/>
      <c r="M11" s="120"/>
      <c r="N11" s="120"/>
      <c r="O11" s="120"/>
      <c r="P11" s="120"/>
      <c r="Q11"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K8" sqref="K8"/>
    </sheetView>
  </sheetViews>
  <sheetFormatPr baseColWidth="10" defaultColWidth="33.125" defaultRowHeight="15" x14ac:dyDescent="0"/>
  <cols>
    <col min="1" max="1" width="3.125" style="45" customWidth="1"/>
    <col min="2" max="2" width="3.375" style="45" customWidth="1"/>
    <col min="3" max="3" width="28.625" style="45" customWidth="1"/>
    <col min="4" max="4" width="3.125" style="45" customWidth="1"/>
    <col min="5" max="5" width="16.125" style="45" customWidth="1"/>
    <col min="6" max="6" width="5" style="45" customWidth="1"/>
    <col min="7" max="7" width="10.125" style="45" customWidth="1"/>
    <col min="8" max="10" width="12.125" style="45" customWidth="1"/>
    <col min="11" max="11" width="33.125" style="46" customWidth="1"/>
    <col min="12" max="12" width="87.1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0"/>
      <c r="F6" s="110"/>
      <c r="G6" s="51"/>
      <c r="H6" s="51"/>
      <c r="I6" s="51"/>
      <c r="J6" s="51"/>
      <c r="K6" s="52"/>
      <c r="L6" s="51"/>
    </row>
    <row r="7" spans="2:12">
      <c r="B7" s="50"/>
      <c r="C7" s="113" t="s">
        <v>54</v>
      </c>
      <c r="D7" s="58"/>
      <c r="E7" s="136" t="s">
        <v>66</v>
      </c>
      <c r="F7" s="115" t="s">
        <v>49</v>
      </c>
      <c r="G7" s="53" t="s">
        <v>52</v>
      </c>
      <c r="H7" s="54" t="s">
        <v>69</v>
      </c>
      <c r="I7" s="54" t="s">
        <v>69</v>
      </c>
      <c r="J7" s="54" t="s">
        <v>71</v>
      </c>
      <c r="K7" s="46" t="s">
        <v>107</v>
      </c>
      <c r="L7" s="54" t="s">
        <v>68</v>
      </c>
    </row>
    <row r="8" spans="2:12">
      <c r="B8" s="50"/>
      <c r="C8" s="113" t="s">
        <v>37</v>
      </c>
      <c r="D8" s="59"/>
      <c r="F8" s="111"/>
      <c r="G8" s="53"/>
      <c r="H8" s="54"/>
      <c r="I8" s="54"/>
      <c r="J8" s="54"/>
      <c r="L8" s="64"/>
    </row>
    <row r="9" spans="2:12">
      <c r="B9" s="50"/>
      <c r="C9" s="113" t="s">
        <v>70</v>
      </c>
      <c r="D9" s="59"/>
      <c r="E9" s="108"/>
      <c r="G9" s="53"/>
      <c r="H9" s="54"/>
      <c r="I9" s="54"/>
      <c r="J9" s="54"/>
      <c r="K9" s="54"/>
      <c r="L9" s="64"/>
    </row>
    <row r="10" spans="2:12">
      <c r="B10" s="50"/>
      <c r="C10" s="113"/>
      <c r="D10" s="59"/>
      <c r="E10" s="111"/>
      <c r="F10" s="111"/>
      <c r="G10" s="53"/>
      <c r="H10" s="54"/>
      <c r="I10" s="54"/>
      <c r="J10" s="54"/>
      <c r="L10" s="64"/>
    </row>
    <row r="11" spans="2:12" ht="16">
      <c r="B11" s="50"/>
      <c r="C11" s="113" t="s">
        <v>36</v>
      </c>
      <c r="D11" s="62"/>
      <c r="E11" s="45" t="s">
        <v>74</v>
      </c>
      <c r="F11" s="111"/>
      <c r="G11" s="60" t="s">
        <v>80</v>
      </c>
      <c r="H11" s="61" t="s">
        <v>53</v>
      </c>
      <c r="I11" s="61" t="s">
        <v>53</v>
      </c>
      <c r="J11" s="61" t="s">
        <v>73</v>
      </c>
      <c r="K11" s="54" t="s">
        <v>106</v>
      </c>
      <c r="L11" s="124" t="s">
        <v>72</v>
      </c>
    </row>
    <row r="12" spans="2:12">
      <c r="B12" s="50"/>
      <c r="C12" s="113"/>
      <c r="D12" s="62"/>
      <c r="E12" s="45" t="s">
        <v>98</v>
      </c>
      <c r="G12" s="45" t="s">
        <v>99</v>
      </c>
      <c r="H12" s="61" t="s">
        <v>104</v>
      </c>
      <c r="I12" s="154" t="s">
        <v>104</v>
      </c>
      <c r="J12" s="45" t="s">
        <v>73</v>
      </c>
      <c r="K12" s="54" t="s">
        <v>105</v>
      </c>
      <c r="L12" s="45" t="s">
        <v>100</v>
      </c>
    </row>
    <row r="13" spans="2:12">
      <c r="B13" s="50"/>
    </row>
    <row r="14" spans="2:12">
      <c r="B14" s="5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topLeftCell="A82" zoomScale="115" zoomScaleNormal="115" zoomScalePageLayoutView="115" workbookViewId="0">
      <selection activeCell="F22" sqref="F22"/>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45</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36" t="s">
        <v>66</v>
      </c>
      <c r="D4" s="108"/>
      <c r="E4" s="108"/>
      <c r="F4" s="108"/>
      <c r="G4" s="108"/>
      <c r="H4" s="108"/>
      <c r="I4" s="108"/>
      <c r="J4" s="108"/>
      <c r="K4" s="108"/>
      <c r="L4" s="108"/>
      <c r="M4" s="108"/>
      <c r="N4" s="108"/>
      <c r="O4" s="108"/>
      <c r="P4" s="108"/>
      <c r="Q4" s="108"/>
      <c r="R4" s="108"/>
      <c r="S4" s="108"/>
      <c r="T4" s="108"/>
      <c r="U4" s="108"/>
      <c r="V4" s="108"/>
      <c r="W4" s="108"/>
      <c r="X4" s="108"/>
      <c r="Y4" s="108"/>
    </row>
    <row r="5" spans="2:25" customFormat="1" ht="16">
      <c r="B5" s="99"/>
      <c r="C5" s="108"/>
      <c r="D5" s="108"/>
      <c r="E5" s="108"/>
      <c r="F5" s="108"/>
      <c r="G5" s="108"/>
      <c r="H5" s="108"/>
      <c r="I5" s="108"/>
      <c r="J5" s="108"/>
      <c r="K5" s="108"/>
      <c r="L5" s="108"/>
      <c r="M5" s="108"/>
      <c r="N5" s="108"/>
      <c r="O5" s="108"/>
      <c r="P5" s="108"/>
      <c r="Q5" s="108"/>
      <c r="R5" s="108"/>
      <c r="S5" s="108"/>
      <c r="T5" s="108"/>
      <c r="U5" s="108"/>
      <c r="V5" s="108"/>
      <c r="W5" s="108"/>
      <c r="X5" s="108"/>
      <c r="Y5" s="108"/>
    </row>
    <row r="6" spans="2:25" customFormat="1" ht="16">
      <c r="B6" s="99"/>
      <c r="C6" s="108"/>
      <c r="D6" s="108"/>
      <c r="E6" s="108"/>
      <c r="F6" s="127"/>
      <c r="G6" s="127"/>
      <c r="H6" s="109"/>
      <c r="I6" s="108"/>
      <c r="J6" s="108"/>
      <c r="K6" s="108"/>
      <c r="L6" s="108"/>
      <c r="M6" s="108"/>
      <c r="N6" s="108"/>
      <c r="O6" s="108"/>
      <c r="P6" s="108"/>
      <c r="Q6" s="108"/>
      <c r="R6" s="108"/>
      <c r="S6" s="108"/>
      <c r="T6" s="108"/>
      <c r="U6" s="108"/>
      <c r="V6" s="108"/>
      <c r="W6" s="108"/>
      <c r="X6" s="108"/>
      <c r="Y6" s="108"/>
    </row>
    <row r="7" spans="2:25" customFormat="1" ht="16">
      <c r="B7" s="99"/>
      <c r="C7" s="108"/>
      <c r="D7" s="108"/>
      <c r="E7" s="127"/>
      <c r="F7" s="127"/>
      <c r="G7" s="127"/>
      <c r="H7" s="109"/>
      <c r="I7" s="108"/>
      <c r="J7" s="108"/>
      <c r="K7" s="108"/>
      <c r="L7" s="108"/>
      <c r="M7" s="108"/>
      <c r="N7" s="108"/>
      <c r="O7" s="108"/>
      <c r="P7" s="108"/>
      <c r="Q7" s="108"/>
      <c r="R7" s="108"/>
      <c r="S7" s="108"/>
      <c r="T7" s="108"/>
      <c r="U7" s="108"/>
      <c r="V7" s="108"/>
      <c r="W7" s="108"/>
      <c r="X7" s="108"/>
      <c r="Y7" s="108"/>
    </row>
    <row r="8" spans="2:25" customFormat="1" ht="16">
      <c r="B8" s="99"/>
      <c r="C8" s="108"/>
      <c r="D8" s="108"/>
      <c r="E8" s="127"/>
      <c r="F8" s="128"/>
      <c r="G8" s="127"/>
      <c r="H8" s="109"/>
      <c r="I8" s="108"/>
      <c r="J8" s="108"/>
      <c r="K8" s="108"/>
      <c r="L8" s="108"/>
      <c r="M8" s="108"/>
      <c r="N8" s="108"/>
      <c r="O8" s="108"/>
      <c r="P8" s="108"/>
      <c r="Q8" s="108"/>
      <c r="R8" s="108"/>
      <c r="S8" s="108"/>
      <c r="T8" s="108"/>
      <c r="U8" s="108"/>
      <c r="V8" s="108"/>
      <c r="W8" s="108"/>
      <c r="X8" s="108"/>
      <c r="Y8" s="108"/>
    </row>
    <row r="9" spans="2:25" customFormat="1" ht="16">
      <c r="B9" s="99"/>
      <c r="C9" s="108"/>
      <c r="D9" s="108"/>
      <c r="E9" s="127"/>
      <c r="F9" s="127"/>
      <c r="G9" s="127"/>
      <c r="H9" s="109"/>
      <c r="I9" s="108"/>
      <c r="J9" s="108"/>
      <c r="K9" s="108"/>
      <c r="L9" s="108"/>
      <c r="M9" s="108"/>
      <c r="N9" s="108"/>
      <c r="O9" s="108"/>
      <c r="P9" s="108"/>
      <c r="Q9" s="108"/>
      <c r="R9" s="108"/>
      <c r="S9" s="108"/>
      <c r="T9" s="108"/>
      <c r="U9" s="108"/>
      <c r="V9" s="108"/>
      <c r="W9" s="108"/>
      <c r="X9" s="108"/>
      <c r="Y9" s="108"/>
    </row>
    <row r="10" spans="2:25" customFormat="1" ht="16">
      <c r="B10" s="99"/>
      <c r="C10" s="108"/>
      <c r="D10" s="108"/>
      <c r="E10" s="108"/>
      <c r="F10" s="127"/>
      <c r="G10" s="127"/>
      <c r="H10" s="108"/>
      <c r="I10" s="108"/>
      <c r="J10" s="108"/>
      <c r="K10" s="108"/>
      <c r="L10" s="108"/>
      <c r="M10" s="108"/>
      <c r="N10" s="108"/>
      <c r="O10" s="108"/>
      <c r="P10" s="108"/>
      <c r="Q10" s="108"/>
      <c r="R10" s="108"/>
      <c r="S10" s="108"/>
      <c r="T10" s="108"/>
      <c r="U10" s="108"/>
      <c r="V10" s="108"/>
      <c r="W10" s="108"/>
      <c r="X10" s="108"/>
      <c r="Y10" s="108"/>
    </row>
    <row r="11" spans="2:25" customFormat="1" ht="16">
      <c r="B11" s="99"/>
      <c r="C11" s="108"/>
      <c r="D11" s="108"/>
      <c r="E11" s="108"/>
      <c r="F11" s="108"/>
      <c r="G11" s="108"/>
      <c r="H11" s="108"/>
      <c r="I11" s="108"/>
      <c r="J11" s="108"/>
      <c r="K11" s="108"/>
      <c r="L11" s="108"/>
      <c r="M11" s="108"/>
      <c r="N11" s="108"/>
      <c r="O11" s="108"/>
      <c r="P11" s="108"/>
      <c r="Q11" s="108"/>
      <c r="R11" s="108"/>
      <c r="S11" s="108"/>
      <c r="T11" s="108"/>
      <c r="U11" s="108"/>
      <c r="V11" s="108"/>
      <c r="W11" s="108"/>
      <c r="X11" s="108"/>
      <c r="Y11" s="108"/>
    </row>
    <row r="12" spans="2:25" customFormat="1" ht="16">
      <c r="B12" s="99"/>
      <c r="C12" s="108"/>
      <c r="D12" s="108"/>
      <c r="E12" s="108"/>
      <c r="F12" s="127"/>
      <c r="G12" s="127"/>
      <c r="H12" s="109"/>
      <c r="I12" s="108"/>
      <c r="J12" s="108"/>
      <c r="K12" s="108"/>
      <c r="L12" s="108"/>
      <c r="M12" s="108"/>
      <c r="N12" s="108"/>
      <c r="O12" s="108"/>
      <c r="P12" s="108"/>
      <c r="Q12" s="108"/>
      <c r="R12" s="108"/>
      <c r="S12" s="108"/>
      <c r="T12" s="108"/>
      <c r="U12" s="108"/>
      <c r="V12" s="108"/>
      <c r="W12" s="108"/>
      <c r="X12" s="108"/>
      <c r="Y12" s="108"/>
    </row>
    <row r="13" spans="2:25" customFormat="1" ht="16">
      <c r="B13" s="99"/>
      <c r="C13" s="108"/>
      <c r="D13" s="108"/>
      <c r="E13" s="127"/>
      <c r="F13" s="127"/>
      <c r="G13" s="127"/>
      <c r="H13" s="109"/>
      <c r="I13" s="108"/>
      <c r="J13" s="108"/>
      <c r="K13" s="108"/>
      <c r="L13" s="108"/>
      <c r="M13" s="108"/>
      <c r="N13" s="108"/>
      <c r="O13" s="108"/>
      <c r="P13" s="108"/>
      <c r="Q13" s="108"/>
      <c r="R13" s="108"/>
      <c r="S13" s="108"/>
      <c r="T13" s="108"/>
      <c r="U13" s="108"/>
      <c r="V13" s="108"/>
      <c r="W13" s="108"/>
      <c r="X13" s="108"/>
      <c r="Y13" s="108"/>
    </row>
    <row r="14" spans="2:25" customFormat="1" ht="16">
      <c r="B14" s="99"/>
      <c r="C14" s="108"/>
      <c r="D14" s="108"/>
      <c r="E14" s="127"/>
      <c r="F14" s="128"/>
      <c r="G14" s="127"/>
      <c r="H14" s="109"/>
      <c r="I14" s="108"/>
      <c r="J14" s="108"/>
      <c r="K14" s="108"/>
      <c r="L14" s="108"/>
      <c r="M14" s="108"/>
      <c r="N14" s="108"/>
      <c r="O14" s="108"/>
      <c r="P14" s="108"/>
      <c r="Q14" s="108"/>
      <c r="R14" s="108"/>
      <c r="S14" s="108"/>
      <c r="T14" s="108"/>
      <c r="U14" s="108"/>
      <c r="V14" s="108"/>
      <c r="W14" s="108"/>
      <c r="X14" s="108"/>
      <c r="Y14" s="108"/>
    </row>
    <row r="15" spans="2:25" customFormat="1" ht="16">
      <c r="B15" s="99"/>
      <c r="C15" s="108"/>
      <c r="D15" s="108"/>
      <c r="E15" s="127"/>
      <c r="F15" s="127"/>
      <c r="G15" s="127"/>
      <c r="H15" s="109"/>
      <c r="J15" s="108"/>
      <c r="K15" s="108"/>
      <c r="L15" s="108"/>
      <c r="M15" s="108"/>
      <c r="N15" s="108"/>
      <c r="O15" s="108"/>
      <c r="P15" s="108"/>
      <c r="Q15" s="108"/>
      <c r="R15" s="108"/>
      <c r="S15" s="108"/>
      <c r="T15" s="108"/>
      <c r="U15" s="108"/>
      <c r="V15" s="108"/>
      <c r="W15" s="108"/>
      <c r="X15" s="108"/>
      <c r="Y15" s="108"/>
    </row>
    <row r="16" spans="2:25" customFormat="1" ht="16">
      <c r="B16" s="99"/>
      <c r="C16" s="108"/>
      <c r="D16" s="108"/>
      <c r="E16" s="108"/>
      <c r="F16" s="127"/>
      <c r="G16" s="127"/>
      <c r="H16" s="108"/>
      <c r="J16" s="108"/>
      <c r="K16" s="108"/>
      <c r="L16" s="108"/>
      <c r="M16" s="108"/>
      <c r="N16" s="108"/>
      <c r="O16" s="108"/>
      <c r="P16" s="108"/>
      <c r="Q16" s="108"/>
      <c r="R16" s="108"/>
      <c r="S16" s="108"/>
      <c r="T16" s="108"/>
      <c r="U16" s="108"/>
      <c r="V16" s="108"/>
      <c r="W16" s="108"/>
      <c r="X16" s="108"/>
      <c r="Y16" s="108"/>
    </row>
    <row r="17" spans="2:25" customFormat="1" ht="16">
      <c r="B17" s="99"/>
      <c r="C17" s="108"/>
      <c r="D17" s="108"/>
      <c r="E17" s="108"/>
      <c r="F17" s="127"/>
      <c r="G17" s="127"/>
      <c r="H17" s="109"/>
      <c r="I17" s="108"/>
      <c r="J17" s="108"/>
      <c r="K17" s="108"/>
      <c r="L17" s="108"/>
      <c r="M17" s="108"/>
      <c r="N17" s="108"/>
      <c r="O17" s="108"/>
      <c r="P17" s="108"/>
      <c r="Q17" s="108"/>
      <c r="R17" s="108"/>
      <c r="S17" s="108"/>
      <c r="T17" s="108"/>
      <c r="U17" s="108"/>
      <c r="V17" s="108"/>
      <c r="W17" s="108"/>
      <c r="X17" s="108"/>
      <c r="Y17" s="108"/>
    </row>
    <row r="18" spans="2:25" customFormat="1" ht="16">
      <c r="B18" s="99"/>
      <c r="C18" s="108"/>
      <c r="D18" s="108"/>
      <c r="E18" s="127"/>
      <c r="F18" s="127"/>
      <c r="G18" s="127"/>
      <c r="H18" s="109"/>
      <c r="I18" s="108"/>
      <c r="J18" s="108"/>
      <c r="K18" s="108"/>
      <c r="L18" s="108"/>
      <c r="M18" s="108"/>
      <c r="N18" s="108"/>
      <c r="O18" s="108"/>
      <c r="P18" s="108"/>
      <c r="Q18" s="108"/>
      <c r="R18" s="108"/>
      <c r="S18" s="108"/>
      <c r="T18" s="108"/>
      <c r="U18" s="108"/>
      <c r="V18" s="108"/>
      <c r="W18" s="108"/>
      <c r="X18" s="108"/>
      <c r="Y18" s="108"/>
    </row>
    <row r="19" spans="2:25" customFormat="1" ht="16">
      <c r="B19" s="99"/>
      <c r="C19" s="108"/>
      <c r="D19" s="108"/>
      <c r="E19" s="127"/>
      <c r="F19" s="128"/>
      <c r="G19" s="127"/>
      <c r="H19" s="109"/>
      <c r="I19" s="108"/>
      <c r="J19" s="108"/>
      <c r="K19" s="108"/>
      <c r="L19" s="108"/>
      <c r="M19" s="108"/>
      <c r="N19" s="108"/>
      <c r="O19" s="108"/>
      <c r="P19" s="108"/>
      <c r="Q19" s="108"/>
      <c r="R19" s="108"/>
      <c r="S19" s="108"/>
      <c r="T19" s="108"/>
      <c r="U19" s="108"/>
      <c r="V19" s="108"/>
      <c r="W19" s="108"/>
      <c r="X19" s="108"/>
      <c r="Y19" s="108"/>
    </row>
    <row r="20" spans="2:25" customFormat="1" ht="16">
      <c r="B20" s="99"/>
      <c r="C20" s="108"/>
      <c r="D20" s="108"/>
      <c r="E20" s="127"/>
      <c r="F20" s="127"/>
      <c r="G20" s="127"/>
      <c r="H20" s="109"/>
      <c r="J20" s="108"/>
      <c r="K20" s="108"/>
      <c r="L20" s="108"/>
      <c r="M20" s="108"/>
      <c r="N20" s="108"/>
      <c r="O20" s="108"/>
      <c r="P20" s="108"/>
      <c r="Q20" s="108"/>
      <c r="R20" s="108"/>
      <c r="S20" s="108"/>
      <c r="T20" s="108"/>
      <c r="U20" s="108"/>
      <c r="V20" s="108"/>
      <c r="W20" s="108"/>
      <c r="X20" s="108"/>
      <c r="Y20" s="108"/>
    </row>
    <row r="21" spans="2:25" customFormat="1" ht="16">
      <c r="B21" s="99"/>
      <c r="C21" s="108"/>
      <c r="D21" s="108"/>
      <c r="E21" s="108"/>
      <c r="F21" s="127"/>
      <c r="G21" s="127"/>
      <c r="H21" s="108"/>
      <c r="J21" s="108"/>
      <c r="K21" s="108"/>
      <c r="L21" s="108"/>
      <c r="M21" s="108"/>
      <c r="N21" s="108"/>
      <c r="O21" s="108"/>
      <c r="P21" s="108"/>
      <c r="Q21" s="108"/>
      <c r="R21" s="108"/>
      <c r="S21" s="108"/>
      <c r="T21" s="108"/>
      <c r="U21" s="108"/>
      <c r="V21" s="108"/>
      <c r="W21" s="108"/>
      <c r="X21" s="108"/>
      <c r="Y21" s="108"/>
    </row>
    <row r="22" spans="2:25" customFormat="1" ht="16">
      <c r="B22" s="99"/>
      <c r="C22" s="108"/>
      <c r="D22" s="108">
        <v>7</v>
      </c>
      <c r="F22" s="127">
        <v>49.5</v>
      </c>
      <c r="G22" s="127" t="s">
        <v>46</v>
      </c>
      <c r="H22" s="109" t="s">
        <v>47</v>
      </c>
      <c r="J22" s="108"/>
      <c r="K22" s="108"/>
      <c r="L22" s="108"/>
      <c r="M22" s="108"/>
      <c r="N22" s="108"/>
      <c r="O22" s="108"/>
      <c r="P22" s="108"/>
      <c r="Q22" s="108"/>
      <c r="R22" s="108"/>
      <c r="S22" s="108"/>
      <c r="T22" s="108"/>
      <c r="U22" s="108"/>
      <c r="V22" s="108"/>
      <c r="W22" s="108"/>
      <c r="X22" s="108"/>
      <c r="Y22" s="108"/>
    </row>
    <row r="23" spans="2:25" customFormat="1" ht="16">
      <c r="B23" s="99"/>
      <c r="C23" s="108"/>
      <c r="D23" s="108"/>
      <c r="F23" s="137">
        <v>432</v>
      </c>
      <c r="G23" s="127" t="s">
        <v>65</v>
      </c>
      <c r="H23" s="109" t="s">
        <v>63</v>
      </c>
      <c r="J23" s="108"/>
      <c r="K23" s="108"/>
      <c r="L23" s="108"/>
      <c r="M23" s="108"/>
      <c r="N23" s="108"/>
      <c r="O23" s="108"/>
      <c r="P23" s="108"/>
      <c r="Q23" s="108"/>
      <c r="R23" s="108"/>
      <c r="S23" s="108"/>
      <c r="T23" s="108"/>
      <c r="U23" s="108"/>
      <c r="V23" s="108"/>
      <c r="W23" s="108"/>
      <c r="X23" s="108"/>
      <c r="Y23" s="108"/>
    </row>
    <row r="24" spans="2:25" customFormat="1" ht="16">
      <c r="B24" s="99"/>
      <c r="C24" s="108"/>
      <c r="D24" s="108"/>
      <c r="F24" s="137">
        <f>F23/1000</f>
        <v>0.432</v>
      </c>
      <c r="G24" s="127" t="s">
        <v>50</v>
      </c>
      <c r="H24" s="109" t="s">
        <v>63</v>
      </c>
      <c r="J24" s="108"/>
      <c r="K24" s="108"/>
      <c r="L24" s="108"/>
      <c r="M24" s="108"/>
      <c r="N24" s="108"/>
      <c r="O24" s="108"/>
      <c r="P24" s="108"/>
      <c r="Q24" s="108"/>
      <c r="R24" s="108"/>
      <c r="S24" s="108"/>
      <c r="T24" s="108"/>
      <c r="U24" s="108"/>
      <c r="V24" s="108"/>
      <c r="W24" s="108"/>
      <c r="X24" s="108"/>
      <c r="Y24" s="108"/>
    </row>
    <row r="25" spans="2:25" customFormat="1" ht="16">
      <c r="B25" s="99"/>
      <c r="C25" s="108"/>
      <c r="D25" s="108"/>
      <c r="F25" s="127">
        <f>F22*F24</f>
        <v>21.384</v>
      </c>
      <c r="G25" s="127" t="s">
        <v>48</v>
      </c>
      <c r="H25" s="109" t="s">
        <v>47</v>
      </c>
      <c r="J25" s="108"/>
      <c r="K25" s="108"/>
      <c r="L25" s="108"/>
      <c r="M25" s="108"/>
      <c r="N25" s="108"/>
      <c r="O25" s="108"/>
      <c r="P25" s="108"/>
      <c r="Q25" s="108"/>
      <c r="R25" s="108"/>
      <c r="S25" s="108"/>
      <c r="T25" s="108"/>
      <c r="U25" s="108"/>
      <c r="V25" s="108"/>
      <c r="W25" s="108"/>
      <c r="X25" s="108"/>
      <c r="Y25" s="108"/>
    </row>
    <row r="26" spans="2:25" customFormat="1" ht="16">
      <c r="B26" s="99"/>
      <c r="C26" s="108"/>
      <c r="D26" s="108"/>
      <c r="F26" s="127">
        <v>55.9</v>
      </c>
      <c r="G26" s="127" t="s">
        <v>64</v>
      </c>
      <c r="H26" s="108" t="s">
        <v>51</v>
      </c>
      <c r="J26" s="108"/>
      <c r="K26" s="108"/>
      <c r="L26" s="108"/>
      <c r="M26" s="108"/>
      <c r="N26" s="108"/>
      <c r="O26" s="108"/>
      <c r="P26" s="108"/>
      <c r="Q26" s="108"/>
      <c r="R26" s="108"/>
      <c r="S26" s="108"/>
      <c r="T26" s="108"/>
      <c r="U26" s="108"/>
      <c r="V26" s="108"/>
      <c r="W26" s="108"/>
      <c r="X26" s="108"/>
      <c r="Y26" s="108"/>
    </row>
    <row r="27" spans="2:25" customFormat="1" ht="16">
      <c r="B27" s="99"/>
      <c r="C27" s="108"/>
      <c r="D27" s="108"/>
      <c r="F27">
        <f>F26/1000</f>
        <v>5.5899999999999998E-2</v>
      </c>
      <c r="G27" s="127" t="s">
        <v>40</v>
      </c>
      <c r="H27" s="108" t="s">
        <v>51</v>
      </c>
      <c r="J27" s="108"/>
      <c r="K27" s="108"/>
      <c r="L27" s="108"/>
      <c r="M27" s="108"/>
      <c r="N27" s="108"/>
      <c r="O27" s="108"/>
      <c r="P27" s="108"/>
      <c r="Q27" s="108"/>
      <c r="R27" s="108"/>
      <c r="S27" s="108"/>
      <c r="T27" s="108"/>
      <c r="U27" s="108"/>
      <c r="V27" s="108"/>
      <c r="W27" s="108"/>
      <c r="X27" s="108"/>
      <c r="Y27" s="108"/>
    </row>
    <row r="28" spans="2:25" customFormat="1" ht="16">
      <c r="B28" s="99"/>
      <c r="C28" s="108"/>
      <c r="D28" s="108"/>
      <c r="J28" s="108"/>
      <c r="K28" s="108"/>
      <c r="L28" s="108"/>
      <c r="M28" s="108"/>
      <c r="N28" s="108"/>
      <c r="O28" s="108"/>
      <c r="P28" s="108"/>
      <c r="Q28" s="108"/>
      <c r="R28" s="108"/>
      <c r="S28" s="108"/>
      <c r="T28" s="108"/>
      <c r="U28" s="108"/>
      <c r="V28" s="108"/>
      <c r="W28" s="108"/>
      <c r="X28" s="108"/>
      <c r="Y28" s="108"/>
    </row>
    <row r="29" spans="2:25" customFormat="1" ht="16">
      <c r="B29" s="99"/>
      <c r="D29" s="108"/>
      <c r="E29" s="108" t="s">
        <v>61</v>
      </c>
      <c r="J29" s="108"/>
    </row>
    <row r="30" spans="2:25" customFormat="1" ht="16">
      <c r="B30" s="99"/>
      <c r="D30" s="108"/>
      <c r="E30" s="108" t="s">
        <v>62</v>
      </c>
      <c r="J30" s="108"/>
    </row>
    <row r="31" spans="2:25" customFormat="1" ht="16">
      <c r="B31" s="99"/>
    </row>
    <row r="32" spans="2:25" customFormat="1" ht="16">
      <c r="B32" s="99"/>
      <c r="F32" s="127"/>
      <c r="G32" s="127"/>
      <c r="H32" s="109"/>
    </row>
    <row r="33" spans="2:8" customFormat="1" ht="16">
      <c r="B33" s="99"/>
      <c r="F33" s="128"/>
      <c r="G33" s="127"/>
      <c r="H33" s="109"/>
    </row>
    <row r="34" spans="2:8" customFormat="1" ht="16">
      <c r="B34" s="99"/>
      <c r="F34" s="127"/>
      <c r="G34" s="127"/>
      <c r="H34" s="109"/>
    </row>
    <row r="35" spans="2:8" customFormat="1" ht="16">
      <c r="B35" s="99"/>
      <c r="F35" s="127"/>
      <c r="G35" s="127"/>
      <c r="H35" s="108"/>
    </row>
    <row r="36" spans="2:8" customFormat="1" ht="16">
      <c r="B36" s="99"/>
      <c r="F36">
        <v>295</v>
      </c>
      <c r="G36" t="s">
        <v>93</v>
      </c>
    </row>
    <row r="37" spans="2:8" customFormat="1" ht="16">
      <c r="B37" s="99"/>
      <c r="F37">
        <v>1000</v>
      </c>
      <c r="G37" t="s">
        <v>94</v>
      </c>
    </row>
    <row r="38" spans="2:8" customFormat="1" ht="16">
      <c r="B38" s="99"/>
      <c r="E38" s="108"/>
      <c r="F38">
        <f>F37*F22</f>
        <v>49500</v>
      </c>
      <c r="G38" t="s">
        <v>95</v>
      </c>
    </row>
    <row r="39" spans="2:8" customFormat="1" ht="16">
      <c r="B39" s="99"/>
      <c r="E39" s="108"/>
      <c r="F39">
        <f>F36/F38</f>
        <v>5.9595959595959598E-3</v>
      </c>
      <c r="G39" t="s">
        <v>79</v>
      </c>
    </row>
    <row r="40" spans="2:8" customFormat="1" ht="16">
      <c r="B40" s="99"/>
    </row>
    <row r="41" spans="2:8" customFormat="1" ht="16">
      <c r="B41" s="99"/>
    </row>
    <row r="42" spans="2:8" customFormat="1" ht="16">
      <c r="B42" s="99"/>
    </row>
    <row r="43" spans="2:8" customFormat="1" ht="16">
      <c r="B43" s="99"/>
    </row>
    <row r="44" spans="2:8" customFormat="1" ht="16">
      <c r="B44" s="99"/>
    </row>
    <row r="45" spans="2:8" customFormat="1" ht="16">
      <c r="B45" s="99"/>
    </row>
    <row r="46" spans="2:8" customFormat="1" ht="16">
      <c r="B46" s="99"/>
    </row>
    <row r="47" spans="2:8" customFormat="1" ht="16">
      <c r="B47" s="99"/>
    </row>
    <row r="48" spans="2:8"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45</v>
      </c>
      <c r="E61" s="102"/>
      <c r="F61" s="102" t="s">
        <v>31</v>
      </c>
      <c r="G61" s="102"/>
      <c r="H61" s="102"/>
      <c r="I61" s="102"/>
      <c r="J61" s="102"/>
      <c r="K61" s="102"/>
      <c r="L61" s="102"/>
      <c r="M61" s="102"/>
      <c r="N61" s="102"/>
      <c r="O61" s="102"/>
      <c r="P61" s="102"/>
      <c r="Q61" s="102"/>
      <c r="R61" s="102"/>
      <c r="S61" s="102"/>
      <c r="T61" s="102"/>
      <c r="U61" s="102"/>
    </row>
    <row r="62" spans="2:25" customFormat="1" ht="16">
      <c r="B62" s="99"/>
      <c r="C62" s="108" t="s">
        <v>101</v>
      </c>
      <c r="D62" s="108"/>
      <c r="E62" s="108"/>
      <c r="F62" s="108"/>
      <c r="G62" s="108"/>
      <c r="H62" s="108"/>
      <c r="I62" s="108"/>
      <c r="J62" s="108"/>
      <c r="K62" s="108"/>
      <c r="L62" s="108"/>
      <c r="M62" s="108"/>
      <c r="N62" s="108"/>
      <c r="O62" s="108"/>
      <c r="P62" s="108"/>
      <c r="Q62" s="108"/>
      <c r="R62" s="108"/>
      <c r="S62" s="108"/>
      <c r="T62" s="108"/>
      <c r="U62" s="108"/>
      <c r="V62" s="108"/>
      <c r="W62" s="108"/>
      <c r="X62" s="108"/>
      <c r="Y62" s="108"/>
    </row>
    <row r="63" spans="2:25" customFormat="1" ht="16">
      <c r="B63" s="99"/>
    </row>
    <row r="64" spans="2:25" customFormat="1" ht="16">
      <c r="B64" s="99"/>
      <c r="E64" t="s">
        <v>83</v>
      </c>
      <c r="F64">
        <v>6.55</v>
      </c>
      <c r="G64" t="s">
        <v>75</v>
      </c>
    </row>
    <row r="65" spans="2:9" customFormat="1" ht="16">
      <c r="B65" s="99"/>
      <c r="D65">
        <v>20</v>
      </c>
      <c r="E65" t="s">
        <v>81</v>
      </c>
      <c r="F65">
        <v>6.3</v>
      </c>
      <c r="G65" t="s">
        <v>75</v>
      </c>
    </row>
    <row r="66" spans="2:9" customFormat="1" ht="16">
      <c r="B66" s="99"/>
      <c r="E66" t="s">
        <v>82</v>
      </c>
      <c r="F66">
        <v>6.41</v>
      </c>
      <c r="G66" t="s">
        <v>75</v>
      </c>
    </row>
    <row r="67" spans="2:9" customFormat="1" ht="16">
      <c r="B67" s="99"/>
      <c r="F67">
        <f>AVERAGE(F64,F65,F66)</f>
        <v>6.419999999999999</v>
      </c>
      <c r="G67" t="s">
        <v>75</v>
      </c>
    </row>
    <row r="68" spans="2:9" customFormat="1" ht="16">
      <c r="B68" s="99"/>
      <c r="F68">
        <f>F67/1055.05585</f>
        <v>6.084985927522225E-3</v>
      </c>
      <c r="G68" t="s">
        <v>77</v>
      </c>
    </row>
    <row r="69" spans="2:9" customFormat="1" ht="16">
      <c r="B69" s="99"/>
    </row>
    <row r="70" spans="2:9" customFormat="1" ht="16">
      <c r="B70" s="99"/>
      <c r="D70" s="150"/>
      <c r="E70" s="150"/>
      <c r="F70" s="150">
        <f>Exchange_rates!E9</f>
        <v>1.0980000000000001</v>
      </c>
      <c r="G70" s="150" t="s">
        <v>92</v>
      </c>
    </row>
    <row r="71" spans="2:9" customFormat="1" ht="16">
      <c r="B71" s="99"/>
      <c r="D71" s="150"/>
      <c r="E71" s="150"/>
      <c r="F71" s="150">
        <f>1/F70</f>
        <v>0.91074681238615662</v>
      </c>
      <c r="G71" s="150" t="s">
        <v>78</v>
      </c>
    </row>
    <row r="72" spans="2:9" customFormat="1" ht="16">
      <c r="B72" s="99"/>
      <c r="D72" s="150"/>
      <c r="E72" s="148"/>
      <c r="F72" s="148"/>
      <c r="G72" s="148"/>
      <c r="H72" s="149"/>
    </row>
    <row r="73" spans="2:9" customFormat="1" ht="16">
      <c r="B73" s="99"/>
      <c r="D73" s="150"/>
      <c r="E73" s="150"/>
      <c r="F73" s="150">
        <f>F68*F71</f>
        <v>5.5418815369054873E-3</v>
      </c>
      <c r="G73" s="150" t="s">
        <v>79</v>
      </c>
    </row>
    <row r="74" spans="2:9" customFormat="1" ht="16">
      <c r="B74" s="99"/>
    </row>
    <row r="75" spans="2:9" customFormat="1" ht="16">
      <c r="B75" s="99"/>
    </row>
    <row r="76" spans="2:9" customFormat="1" ht="16">
      <c r="B76" s="99"/>
      <c r="I76" s="151"/>
    </row>
    <row r="77" spans="2:9" customFormat="1" ht="16">
      <c r="B77" s="99"/>
    </row>
    <row r="78" spans="2:9" customFormat="1" ht="16">
      <c r="B78" s="99"/>
    </row>
    <row r="79" spans="2:9" customFormat="1" ht="16">
      <c r="B79" s="99"/>
    </row>
    <row r="80" spans="2:9"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45</v>
      </c>
      <c r="E85" s="102"/>
      <c r="F85" s="102" t="s">
        <v>31</v>
      </c>
      <c r="G85" s="102"/>
      <c r="H85" s="102"/>
      <c r="I85" s="102"/>
      <c r="J85" s="102"/>
      <c r="K85" s="102"/>
      <c r="L85" s="102"/>
      <c r="M85" s="102"/>
      <c r="N85" s="102"/>
      <c r="O85" s="102"/>
      <c r="P85" s="102"/>
      <c r="Q85" s="102"/>
      <c r="R85" s="102"/>
      <c r="S85" s="102"/>
      <c r="T85" s="102"/>
      <c r="U85" s="102"/>
    </row>
    <row r="86" spans="2:25" customFormat="1" ht="16">
      <c r="B86" s="99"/>
      <c r="C86" s="108"/>
      <c r="D86" s="108"/>
      <c r="E86" s="108"/>
      <c r="F86" s="108"/>
      <c r="G86" s="108"/>
      <c r="H86" s="108"/>
      <c r="I86" s="108"/>
      <c r="J86" s="108"/>
      <c r="K86" s="108"/>
      <c r="L86" s="108"/>
      <c r="M86" s="108"/>
      <c r="N86" s="108"/>
      <c r="O86" s="108"/>
      <c r="P86" s="108"/>
      <c r="Q86" s="108"/>
      <c r="R86" s="108"/>
      <c r="S86" s="108"/>
      <c r="T86" s="108"/>
      <c r="U86" s="108"/>
      <c r="V86" s="108"/>
      <c r="W86" s="108"/>
      <c r="X86" s="108"/>
      <c r="Y86" s="108"/>
    </row>
    <row r="87" spans="2:25" customFormat="1" ht="16">
      <c r="B87" s="99"/>
      <c r="C87" s="125" t="s">
        <v>96</v>
      </c>
      <c r="D87" s="108"/>
      <c r="E87" s="108"/>
      <c r="F87" s="108"/>
      <c r="G87" s="108"/>
      <c r="H87" s="108"/>
      <c r="I87" s="108"/>
      <c r="J87" s="108"/>
      <c r="K87" s="108"/>
      <c r="L87" s="108"/>
      <c r="M87" s="108"/>
      <c r="N87" s="108"/>
      <c r="O87" s="108"/>
      <c r="P87" s="108"/>
      <c r="Q87" s="108"/>
      <c r="R87" s="108"/>
      <c r="S87" s="108"/>
      <c r="T87" s="108"/>
      <c r="U87" s="108"/>
      <c r="V87" s="108"/>
      <c r="W87" s="108"/>
      <c r="X87" s="108"/>
      <c r="Y87" s="108"/>
    </row>
    <row r="88" spans="2:25" customFormat="1" ht="16">
      <c r="B88" s="99"/>
      <c r="C88" s="124"/>
      <c r="D88" s="108"/>
      <c r="E88" s="108"/>
      <c r="F88" s="108"/>
      <c r="G88" s="108"/>
      <c r="H88" s="108"/>
      <c r="I88" s="108"/>
      <c r="J88" s="108"/>
      <c r="K88" s="108"/>
      <c r="L88" s="108"/>
      <c r="M88" s="108"/>
      <c r="N88" s="108"/>
      <c r="O88" s="108"/>
      <c r="P88" s="108"/>
      <c r="Q88" s="108"/>
      <c r="R88" s="108"/>
      <c r="S88" s="108"/>
      <c r="T88" s="108"/>
      <c r="U88" s="108"/>
      <c r="V88" s="108"/>
      <c r="W88" s="108"/>
      <c r="X88" s="108"/>
      <c r="Y88" s="108"/>
    </row>
    <row r="89" spans="2:25" customFormat="1" ht="16">
      <c r="B89" s="99"/>
      <c r="C89" s="108"/>
      <c r="E89" s="108"/>
      <c r="F89" s="108"/>
      <c r="G89" s="108"/>
      <c r="H89" s="108"/>
      <c r="I89" s="108"/>
      <c r="J89" s="108"/>
      <c r="K89" s="108"/>
      <c r="L89" s="108"/>
      <c r="M89" s="108"/>
      <c r="N89" s="108"/>
      <c r="O89" s="108"/>
      <c r="P89" s="108"/>
      <c r="Q89" s="108"/>
      <c r="R89" s="108"/>
      <c r="S89" s="108"/>
      <c r="T89" s="108"/>
      <c r="U89" s="108"/>
      <c r="V89" s="108"/>
      <c r="W89" s="108"/>
      <c r="X89" s="108"/>
      <c r="Y89" s="108"/>
    </row>
    <row r="90" spans="2:25" customFormat="1" ht="16">
      <c r="B90" s="99"/>
      <c r="C90" s="108"/>
      <c r="D90" s="108"/>
      <c r="E90" s="108"/>
      <c r="F90" s="108"/>
      <c r="G90" s="108"/>
      <c r="H90" s="108"/>
      <c r="I90" s="108"/>
      <c r="J90" s="108"/>
      <c r="K90" s="108"/>
      <c r="L90" s="108"/>
      <c r="M90" s="108"/>
      <c r="N90" s="108"/>
      <c r="O90" s="108"/>
      <c r="P90" s="108"/>
      <c r="Q90" s="108"/>
      <c r="R90" s="108"/>
      <c r="S90" s="108"/>
      <c r="T90" s="108"/>
      <c r="U90" s="108"/>
      <c r="V90" s="108"/>
      <c r="W90" s="108"/>
      <c r="X90" s="108"/>
      <c r="Y90" s="108"/>
    </row>
    <row r="91" spans="2:25" customFormat="1" ht="16">
      <c r="B91" s="99"/>
      <c r="C91" s="108"/>
      <c r="D91" s="126"/>
      <c r="F91" s="108"/>
      <c r="G91" s="108"/>
      <c r="O91" s="108"/>
      <c r="P91" s="108"/>
      <c r="Q91" s="108"/>
      <c r="R91" s="108"/>
      <c r="S91" s="108"/>
      <c r="T91" s="108"/>
      <c r="U91" s="108"/>
      <c r="V91" s="108"/>
      <c r="W91" s="108"/>
      <c r="X91" s="108"/>
      <c r="Y91" s="108"/>
    </row>
    <row r="92" spans="2:25" customFormat="1" ht="16">
      <c r="B92" s="99"/>
      <c r="C92" s="108"/>
      <c r="D92" s="108"/>
      <c r="F92" s="108"/>
      <c r="G92" s="108"/>
      <c r="O92" s="108"/>
      <c r="P92" s="108"/>
      <c r="Q92" s="108"/>
      <c r="R92" s="108"/>
      <c r="S92" s="108"/>
      <c r="T92" s="108"/>
      <c r="U92" s="108"/>
      <c r="V92" s="108"/>
      <c r="W92" s="108"/>
      <c r="X92" s="108"/>
      <c r="Y92" s="108"/>
    </row>
    <row r="93" spans="2:25" customFormat="1" ht="16">
      <c r="B93" s="99"/>
      <c r="C93" s="108"/>
      <c r="D93" s="108"/>
      <c r="F93">
        <v>295</v>
      </c>
      <c r="G93" s="108" t="s">
        <v>97</v>
      </c>
      <c r="O93" s="108"/>
      <c r="P93" s="108"/>
      <c r="Q93" s="108"/>
      <c r="R93" s="108"/>
      <c r="S93" s="108"/>
      <c r="T93" s="108"/>
      <c r="U93" s="108"/>
      <c r="V93" s="108"/>
      <c r="W93" s="108"/>
      <c r="X93" s="108"/>
      <c r="Y93" s="108"/>
    </row>
    <row r="94" spans="2:25" customFormat="1" ht="16">
      <c r="B94" s="99"/>
      <c r="C94" s="108"/>
      <c r="D94" s="108"/>
      <c r="F94">
        <f>F93/1000/F22</f>
        <v>5.9595959595959589E-3</v>
      </c>
      <c r="G94" s="108" t="s">
        <v>79</v>
      </c>
      <c r="O94" s="108"/>
      <c r="P94" s="108"/>
      <c r="Q94" s="108"/>
      <c r="R94" s="108"/>
      <c r="S94" s="108"/>
      <c r="T94" s="108"/>
      <c r="U94" s="108"/>
      <c r="V94" s="108"/>
      <c r="W94" s="108"/>
      <c r="X94" s="108"/>
      <c r="Y94" s="108"/>
    </row>
    <row r="95" spans="2:25" customFormat="1" ht="16">
      <c r="B95" s="99"/>
      <c r="C95" s="108"/>
      <c r="D95" s="108"/>
      <c r="F95" s="108"/>
      <c r="G95" s="108"/>
      <c r="O95" s="108"/>
      <c r="P95" s="108"/>
      <c r="Q95" s="108"/>
      <c r="R95" s="108"/>
      <c r="S95" s="108"/>
      <c r="T95" s="108"/>
      <c r="U95" s="108"/>
      <c r="V95" s="108"/>
      <c r="W95" s="108"/>
      <c r="X95" s="108"/>
      <c r="Y95" s="108"/>
    </row>
    <row r="96" spans="2:25" customFormat="1" ht="16">
      <c r="B96" s="99"/>
      <c r="C96" s="108"/>
      <c r="D96" s="108"/>
      <c r="E96" s="108" t="s">
        <v>102</v>
      </c>
      <c r="F96" s="108">
        <f>AVERAGE(F94,F73)</f>
        <v>5.7507387482507236E-3</v>
      </c>
      <c r="G96" s="108" t="s">
        <v>79</v>
      </c>
      <c r="O96" s="108"/>
      <c r="P96" s="108"/>
      <c r="Q96" s="108"/>
      <c r="R96" s="108"/>
      <c r="S96" s="108"/>
      <c r="T96" s="108"/>
      <c r="U96" s="108"/>
      <c r="V96" s="108"/>
      <c r="W96" s="108"/>
      <c r="X96" s="108"/>
      <c r="Y96" s="108"/>
    </row>
    <row r="97" spans="2:25" customFormat="1" ht="16">
      <c r="B97" s="99"/>
      <c r="C97" s="108"/>
      <c r="D97" s="108"/>
      <c r="F97" s="108"/>
      <c r="G97" s="108"/>
      <c r="O97" s="108"/>
      <c r="P97" s="108"/>
      <c r="Q97" s="108"/>
      <c r="R97" s="108"/>
      <c r="S97" s="108"/>
      <c r="T97" s="108"/>
      <c r="U97" s="108"/>
      <c r="V97" s="108"/>
      <c r="W97" s="108"/>
      <c r="X97" s="108"/>
      <c r="Y97" s="108"/>
    </row>
    <row r="98" spans="2:25" customFormat="1" ht="16">
      <c r="B98" s="99"/>
      <c r="C98" s="108"/>
      <c r="D98" s="108"/>
      <c r="F98" s="108"/>
      <c r="G98" s="108"/>
      <c r="O98" s="108"/>
      <c r="P98" s="108"/>
      <c r="Q98" s="108"/>
      <c r="R98" s="108"/>
      <c r="S98" s="108"/>
      <c r="T98" s="108"/>
      <c r="U98" s="108"/>
      <c r="V98" s="108"/>
      <c r="W98" s="108"/>
      <c r="X98" s="108"/>
      <c r="Y98" s="108"/>
    </row>
    <row r="99" spans="2:25" customFormat="1" ht="16">
      <c r="B99" s="99"/>
      <c r="C99" s="108"/>
      <c r="D99" s="108"/>
      <c r="F99" s="108"/>
      <c r="G99" s="108"/>
      <c r="O99" s="108"/>
      <c r="P99" s="108"/>
      <c r="Q99" s="108"/>
      <c r="R99" s="108"/>
      <c r="S99" s="108"/>
      <c r="T99" s="108"/>
      <c r="U99" s="108"/>
      <c r="V99" s="108"/>
      <c r="W99" s="108"/>
      <c r="X99" s="108"/>
      <c r="Y99" s="108"/>
    </row>
    <row r="100" spans="2:25" customFormat="1" ht="16">
      <c r="B100" s="99"/>
      <c r="C100" s="108"/>
      <c r="D100" s="108"/>
      <c r="E100" s="108"/>
      <c r="F100" s="108"/>
      <c r="G100" s="108"/>
      <c r="O100" s="108"/>
      <c r="P100" s="108"/>
      <c r="Q100" s="108"/>
      <c r="R100" s="108"/>
      <c r="S100" s="108"/>
      <c r="T100" s="108"/>
      <c r="U100" s="108"/>
      <c r="V100" s="108"/>
      <c r="W100" s="108"/>
      <c r="X100" s="108"/>
      <c r="Y100" s="108"/>
    </row>
    <row r="101" spans="2:25" customFormat="1" ht="16">
      <c r="B101" s="99"/>
      <c r="C101" s="108"/>
      <c r="D101" s="108"/>
      <c r="F101" s="108"/>
      <c r="G101" s="108"/>
      <c r="O101" s="108"/>
      <c r="P101" s="108"/>
      <c r="Q101" s="108"/>
      <c r="R101" s="108"/>
      <c r="S101" s="108"/>
      <c r="T101" s="108"/>
      <c r="U101" s="108"/>
      <c r="V101" s="108"/>
      <c r="W101" s="108"/>
      <c r="X101" s="108"/>
      <c r="Y101" s="108"/>
    </row>
    <row r="102" spans="2:25" customFormat="1" ht="16">
      <c r="B102" s="99"/>
      <c r="C102" s="108"/>
      <c r="D102" s="108"/>
      <c r="F102" s="108"/>
      <c r="G102" s="108"/>
      <c r="O102" s="108"/>
      <c r="P102" s="108"/>
      <c r="Q102" s="108"/>
      <c r="R102" s="108"/>
      <c r="S102" s="108"/>
      <c r="T102" s="108"/>
      <c r="U102" s="108"/>
      <c r="V102" s="108"/>
      <c r="W102" s="108"/>
      <c r="X102" s="108"/>
      <c r="Y102" s="108"/>
    </row>
    <row r="103" spans="2:25" customFormat="1" ht="16">
      <c r="B103" s="99"/>
      <c r="C103" s="108"/>
      <c r="D103" s="108"/>
      <c r="F103" s="108"/>
      <c r="G103" s="108"/>
      <c r="O103" s="108"/>
      <c r="P103" s="108"/>
      <c r="Q103" s="108"/>
      <c r="R103" s="108"/>
      <c r="S103" s="108"/>
      <c r="T103" s="108"/>
      <c r="U103" s="108"/>
      <c r="V103" s="108"/>
      <c r="W103" s="108"/>
      <c r="X103" s="108"/>
      <c r="Y103" s="108"/>
    </row>
    <row r="104" spans="2:25" customFormat="1" ht="16">
      <c r="B104" s="99"/>
      <c r="C104" s="108"/>
      <c r="D104" s="108"/>
      <c r="E104" s="108"/>
      <c r="F104" s="108"/>
      <c r="G104" s="108"/>
      <c r="O104" s="108"/>
      <c r="P104" s="108"/>
      <c r="Q104" s="108"/>
      <c r="R104" s="108"/>
      <c r="S104" s="108"/>
      <c r="T104" s="108"/>
      <c r="U104" s="108"/>
      <c r="V104" s="108"/>
      <c r="W104" s="108"/>
      <c r="X104" s="108"/>
      <c r="Y104" s="108"/>
    </row>
    <row r="105" spans="2:25" customFormat="1" ht="16">
      <c r="B105" s="99"/>
      <c r="C105" s="108"/>
      <c r="D105" s="108"/>
      <c r="E105" s="108"/>
      <c r="F105" s="108"/>
      <c r="G105" s="108"/>
      <c r="O105" s="108"/>
      <c r="P105" s="108"/>
      <c r="Q105" s="108"/>
      <c r="R105" s="108"/>
      <c r="S105" s="108"/>
      <c r="T105" s="108"/>
      <c r="U105" s="108"/>
      <c r="V105" s="108"/>
      <c r="W105" s="108"/>
      <c r="X105" s="108"/>
      <c r="Y105" s="108"/>
    </row>
    <row r="106" spans="2:25" customFormat="1" ht="16">
      <c r="B106" s="99"/>
      <c r="C106" s="108"/>
      <c r="D106" s="108"/>
      <c r="E106" s="108"/>
      <c r="F106" s="108"/>
      <c r="G106" s="108"/>
      <c r="O106" s="108"/>
      <c r="P106" s="108"/>
      <c r="Q106" s="108"/>
      <c r="R106" s="108"/>
      <c r="S106" s="108"/>
      <c r="T106" s="108"/>
      <c r="U106" s="108"/>
      <c r="V106" s="108"/>
      <c r="W106" s="108"/>
      <c r="X106" s="108"/>
      <c r="Y106" s="108"/>
    </row>
    <row r="107" spans="2:25" customFormat="1" ht="16">
      <c r="B107" s="99"/>
      <c r="C107" s="108"/>
      <c r="D107" s="108"/>
      <c r="E107" s="108"/>
      <c r="F107" s="108"/>
      <c r="G107" s="108"/>
      <c r="O107" s="108"/>
      <c r="P107" s="108"/>
      <c r="Q107" s="108"/>
      <c r="R107" s="108"/>
      <c r="S107" s="108"/>
      <c r="T107" s="108"/>
      <c r="U107" s="108"/>
      <c r="V107" s="108"/>
      <c r="W107" s="108"/>
      <c r="X107" s="108"/>
      <c r="Y107" s="108"/>
    </row>
    <row r="108" spans="2:25" customFormat="1" ht="16">
      <c r="B108" s="99"/>
      <c r="C108" s="108"/>
      <c r="D108" s="108"/>
      <c r="E108" s="108"/>
      <c r="F108" s="108"/>
      <c r="G108" s="108"/>
      <c r="O108" s="108"/>
      <c r="P108" s="108"/>
      <c r="Q108" s="108"/>
      <c r="R108" s="108"/>
      <c r="S108" s="108"/>
      <c r="T108" s="108"/>
      <c r="U108" s="108"/>
      <c r="V108" s="108"/>
      <c r="W108" s="108"/>
      <c r="X108" s="108"/>
      <c r="Y108" s="108"/>
    </row>
    <row r="109" spans="2:25" customFormat="1" ht="16">
      <c r="B109" s="99"/>
      <c r="C109" s="108"/>
      <c r="D109" s="108"/>
      <c r="E109" s="108"/>
      <c r="F109" s="108"/>
      <c r="G109" s="108"/>
      <c r="O109" s="108"/>
      <c r="P109" s="108"/>
      <c r="Q109" s="108"/>
      <c r="R109" s="108"/>
      <c r="S109" s="108"/>
      <c r="T109" s="108"/>
      <c r="U109" s="108"/>
      <c r="V109" s="108"/>
      <c r="W109" s="108"/>
      <c r="X109" s="108"/>
      <c r="Y109" s="108"/>
    </row>
    <row r="110" spans="2:25" customFormat="1" ht="16">
      <c r="B110" s="99"/>
      <c r="C110" s="108"/>
      <c r="D110" s="108"/>
      <c r="E110" s="108"/>
      <c r="F110" s="108"/>
      <c r="G110" s="108"/>
      <c r="O110" s="108"/>
      <c r="P110" s="108"/>
      <c r="Q110" s="108"/>
      <c r="R110" s="108"/>
      <c r="S110" s="108"/>
      <c r="T110" s="108"/>
      <c r="U110" s="108"/>
      <c r="V110" s="108"/>
      <c r="W110" s="108"/>
      <c r="X110" s="108"/>
      <c r="Y110" s="108"/>
    </row>
    <row r="111" spans="2:25" customFormat="1" ht="16">
      <c r="B111" s="99"/>
      <c r="C111" s="108"/>
      <c r="D111" s="108"/>
      <c r="E111" s="108"/>
      <c r="F111" s="108"/>
      <c r="G111" s="108"/>
      <c r="O111" s="108"/>
      <c r="P111" s="108"/>
      <c r="Q111" s="108"/>
      <c r="R111" s="108"/>
      <c r="S111" s="108"/>
      <c r="T111" s="108"/>
      <c r="U111" s="108"/>
      <c r="V111" s="108"/>
      <c r="W111" s="108"/>
      <c r="X111" s="108"/>
      <c r="Y111" s="108"/>
    </row>
    <row r="112" spans="2:25" customFormat="1" ht="16">
      <c r="B112" s="99"/>
      <c r="F112" s="108"/>
      <c r="G112" s="108"/>
    </row>
    <row r="113" spans="2:7" customFormat="1" ht="16">
      <c r="B113" s="99"/>
      <c r="F113" s="108"/>
      <c r="G113" s="108"/>
    </row>
    <row r="114" spans="2:7" customFormat="1" ht="16">
      <c r="B114" s="99"/>
      <c r="F114" s="108"/>
      <c r="G114" s="108"/>
    </row>
    <row r="115" spans="2:7" customFormat="1" ht="16">
      <c r="B115" s="99"/>
      <c r="F115" s="108"/>
      <c r="G115" s="108"/>
    </row>
    <row r="116" spans="2:7" customFormat="1" ht="16">
      <c r="B116" s="99"/>
      <c r="F116" s="108"/>
      <c r="G116" s="108"/>
    </row>
    <row r="117" spans="2:7" customFormat="1" ht="16">
      <c r="B117" s="99"/>
      <c r="F117" s="108"/>
      <c r="G117" s="108"/>
    </row>
    <row r="118" spans="2:7" customFormat="1" ht="16">
      <c r="B118" s="99"/>
      <c r="F118" s="108"/>
      <c r="G118" s="108"/>
    </row>
    <row r="119" spans="2:7" customFormat="1" ht="16">
      <c r="B119" s="99"/>
      <c r="F119" s="108"/>
      <c r="G119" s="108"/>
    </row>
    <row r="120" spans="2:7" customFormat="1" ht="16">
      <c r="B120" s="99"/>
      <c r="F120" s="108"/>
      <c r="G120" s="108"/>
    </row>
    <row r="121" spans="2:7" customFormat="1" ht="16">
      <c r="B121" s="99"/>
      <c r="F121" s="108"/>
      <c r="G121" s="108"/>
    </row>
    <row r="122" spans="2:7" customFormat="1" ht="16">
      <c r="B122" s="99"/>
      <c r="F122" s="108"/>
      <c r="G122" s="108"/>
    </row>
    <row r="123" spans="2:7" customFormat="1" ht="16">
      <c r="B123" s="99"/>
      <c r="F123" s="108"/>
      <c r="G123" s="108"/>
    </row>
    <row r="124" spans="2:7" customFormat="1" ht="16">
      <c r="B124" s="99"/>
      <c r="F124" s="108"/>
      <c r="G124" s="108"/>
    </row>
    <row r="125" spans="2:7" customFormat="1" ht="16">
      <c r="B125" s="99"/>
      <c r="F125" s="108"/>
      <c r="G125" s="108"/>
    </row>
    <row r="126" spans="2:7" customFormat="1" ht="16">
      <c r="B126" s="99"/>
      <c r="F126" s="108"/>
      <c r="G126" s="108"/>
    </row>
    <row r="127" spans="2:7" customFormat="1" ht="16">
      <c r="B127" s="99"/>
      <c r="F127" s="108"/>
      <c r="G127" s="108"/>
    </row>
    <row r="128" spans="2:7" customFormat="1" ht="16">
      <c r="B128" s="99"/>
      <c r="F128" s="108"/>
      <c r="G128" s="108"/>
    </row>
    <row r="129" spans="2:7" customFormat="1" ht="16">
      <c r="B129" s="99"/>
      <c r="F129" s="108"/>
      <c r="G129" s="108"/>
    </row>
    <row r="130" spans="2:7" customFormat="1" ht="16">
      <c r="B130" s="99"/>
      <c r="F130" s="108"/>
      <c r="G130" s="108"/>
    </row>
    <row r="131" spans="2:7" customFormat="1" ht="16">
      <c r="B131" s="99"/>
      <c r="F131" s="108"/>
      <c r="G131" s="108"/>
    </row>
    <row r="132" spans="2:7" customFormat="1" ht="16">
      <c r="B132" s="99"/>
      <c r="F132" s="108"/>
      <c r="G132" s="108"/>
    </row>
    <row r="133" spans="2:7" customFormat="1" ht="16">
      <c r="B133" s="99"/>
      <c r="F133" s="108"/>
      <c r="G133" s="108"/>
    </row>
    <row r="134" spans="2:7" customFormat="1" ht="16">
      <c r="B134" s="99"/>
      <c r="G134" s="108"/>
    </row>
    <row r="135" spans="2:7" customFormat="1" ht="16">
      <c r="B135" s="99"/>
      <c r="G135" s="108"/>
    </row>
    <row r="136" spans="2:7" customFormat="1" ht="16">
      <c r="B136" s="99"/>
      <c r="G136" s="108"/>
    </row>
    <row r="137" spans="2:7" customFormat="1" ht="16">
      <c r="B137" s="99"/>
      <c r="G137" s="108"/>
    </row>
    <row r="138" spans="2:7" customFormat="1" ht="16">
      <c r="B138" s="99"/>
      <c r="G138" s="108"/>
    </row>
    <row r="139" spans="2:7" customFormat="1" ht="16">
      <c r="B139" s="99"/>
      <c r="G139" s="108"/>
    </row>
    <row r="140" spans="2:7" customFormat="1" ht="16">
      <c r="B140" s="99"/>
      <c r="G140" s="108"/>
    </row>
    <row r="141" spans="2:7" customFormat="1" ht="16">
      <c r="B141" s="99"/>
      <c r="G141" s="108"/>
    </row>
    <row r="142" spans="2:7" customFormat="1" ht="16">
      <c r="B142" s="99"/>
      <c r="G142" s="108"/>
    </row>
    <row r="143" spans="2:7" customFormat="1" ht="16">
      <c r="B143" s="99"/>
      <c r="G143" s="108"/>
    </row>
    <row r="144" spans="2:7" customFormat="1" ht="16">
      <c r="B144" s="99"/>
      <c r="G144" s="108"/>
    </row>
    <row r="145" spans="2:2" customFormat="1" ht="16">
      <c r="B145" s="99"/>
    </row>
    <row r="146" spans="2:2" customFormat="1" ht="16">
      <c r="B146" s="99"/>
    </row>
    <row r="147" spans="2:2" customFormat="1" ht="16">
      <c r="B147" s="99"/>
    </row>
    <row r="148" spans="2:2" customFormat="1" ht="16">
      <c r="B148" s="99"/>
    </row>
    <row r="149" spans="2:2" customFormat="1" ht="16">
      <c r="B149" s="99"/>
    </row>
    <row r="150" spans="2:2" customFormat="1" ht="16">
      <c r="B150" s="99"/>
    </row>
    <row r="151" spans="2:2" customFormat="1" ht="16">
      <c r="B151" s="99"/>
    </row>
    <row r="152" spans="2:2" customFormat="1" ht="16">
      <c r="B152" s="99"/>
    </row>
    <row r="153" spans="2:2" customFormat="1" ht="16">
      <c r="B153" s="99"/>
    </row>
    <row r="154" spans="2:2" customFormat="1" ht="16">
      <c r="B154" s="99"/>
    </row>
    <row r="155" spans="2:2" customFormat="1" ht="16">
      <c r="B155" s="99"/>
    </row>
    <row r="156" spans="2:2" customFormat="1" ht="16">
      <c r="B156" s="99"/>
    </row>
    <row r="157" spans="2:2" customFormat="1" ht="16">
      <c r="B157" s="99"/>
    </row>
    <row r="158" spans="2:2" customFormat="1" ht="16">
      <c r="B158" s="99"/>
    </row>
    <row r="159" spans="2:2" customFormat="1" ht="16">
      <c r="B159" s="99"/>
    </row>
    <row r="160" spans="2:2" customFormat="1" ht="16">
      <c r="B160" s="99"/>
    </row>
    <row r="161" spans="2:2" customFormat="1" ht="16">
      <c r="B161" s="99"/>
    </row>
    <row r="162" spans="2:2" customFormat="1" ht="16">
      <c r="B162" s="99"/>
    </row>
    <row r="163" spans="2:2" customFormat="1" ht="16">
      <c r="B163" s="99"/>
    </row>
    <row r="164" spans="2:2" customFormat="1" ht="16">
      <c r="B164" s="99"/>
    </row>
    <row r="165" spans="2:2" customFormat="1" ht="16">
      <c r="B165" s="99"/>
    </row>
    <row r="166" spans="2:2" customFormat="1" ht="16">
      <c r="B166" s="99"/>
    </row>
    <row r="167" spans="2:2" customFormat="1" ht="16">
      <c r="B167" s="99"/>
    </row>
    <row r="168" spans="2:2" customFormat="1" ht="16">
      <c r="B168" s="99"/>
    </row>
    <row r="169" spans="2:2" customFormat="1" ht="16">
      <c r="B169" s="99"/>
    </row>
    <row r="170" spans="2:2" customFormat="1" ht="16">
      <c r="B170" s="99"/>
    </row>
    <row r="171" spans="2:2" customFormat="1" ht="16">
      <c r="B171" s="99"/>
    </row>
    <row r="172" spans="2:2" customFormat="1" ht="16">
      <c r="B172" s="99"/>
    </row>
    <row r="173" spans="2:2" customFormat="1" ht="16">
      <c r="B173" s="99"/>
    </row>
    <row r="174" spans="2:2" customFormat="1" ht="16">
      <c r="B174" s="99"/>
    </row>
    <row r="175" spans="2:2" customFormat="1" ht="16">
      <c r="B175" s="99"/>
    </row>
    <row r="176" spans="2:2" customFormat="1" ht="16">
      <c r="B176" s="99"/>
    </row>
    <row r="177" spans="2:14" customFormat="1" ht="16">
      <c r="B177" s="99"/>
    </row>
    <row r="178" spans="2:14" customFormat="1" ht="16">
      <c r="B178" s="99"/>
    </row>
    <row r="179" spans="2:14" customFormat="1" ht="16">
      <c r="B179" s="99"/>
    </row>
    <row r="180" spans="2:14" customFormat="1" ht="16">
      <c r="B180" s="99"/>
    </row>
    <row r="181" spans="2:14" customFormat="1" ht="16">
      <c r="B181" s="99"/>
    </row>
    <row r="182" spans="2:14" customFormat="1" ht="16">
      <c r="B182" s="99"/>
    </row>
    <row r="183" spans="2:14" customFormat="1" ht="16">
      <c r="B183" s="99"/>
    </row>
    <row r="184" spans="2:14" customFormat="1" ht="16">
      <c r="B184" s="99"/>
      <c r="H184" s="98"/>
      <c r="I184" s="98"/>
      <c r="J184" s="98"/>
      <c r="K184" s="98"/>
      <c r="L184" s="98"/>
      <c r="M184" s="98"/>
      <c r="N184" s="98"/>
    </row>
    <row r="185" spans="2:14" customFormat="1" ht="16">
      <c r="B185" s="99"/>
      <c r="H185" s="98"/>
      <c r="I185" s="98"/>
      <c r="J185" s="98"/>
      <c r="K185" s="98"/>
      <c r="L185" s="98"/>
      <c r="M185" s="98"/>
      <c r="N185" s="98"/>
    </row>
    <row r="186" spans="2:14" customFormat="1" ht="16">
      <c r="B186" s="99"/>
      <c r="H186" s="98"/>
      <c r="I186" s="98"/>
      <c r="J186" s="98"/>
      <c r="K186" s="98"/>
      <c r="L186" s="98"/>
      <c r="M186" s="98"/>
      <c r="N186" s="98"/>
    </row>
    <row r="187" spans="2:14" customFormat="1" ht="16">
      <c r="B187" s="99"/>
      <c r="H187" s="98"/>
      <c r="I187" s="98"/>
      <c r="J187" s="98"/>
      <c r="K187" s="98"/>
      <c r="L187" s="98"/>
      <c r="M187" s="98"/>
      <c r="N187" s="98"/>
    </row>
    <row r="188" spans="2:14" customFormat="1" ht="16">
      <c r="B188" s="99"/>
      <c r="H188" s="98"/>
      <c r="I188" s="98"/>
      <c r="J188" s="98"/>
      <c r="K188" s="98"/>
      <c r="L188" s="98"/>
      <c r="M188" s="98"/>
      <c r="N188" s="98"/>
    </row>
    <row r="189" spans="2:14" customFormat="1" ht="16">
      <c r="B189" s="99"/>
      <c r="H189" s="98"/>
      <c r="I189" s="98"/>
      <c r="J189" s="98"/>
      <c r="K189" s="98"/>
      <c r="L189" s="98"/>
      <c r="M189" s="98"/>
      <c r="N189" s="98"/>
    </row>
    <row r="190" spans="2:14" customFormat="1" ht="16">
      <c r="B190" s="99"/>
      <c r="H190" s="98"/>
      <c r="I190" s="98"/>
      <c r="J190" s="98"/>
      <c r="K190" s="98"/>
      <c r="L190" s="98"/>
      <c r="M190" s="98"/>
      <c r="N190" s="98"/>
    </row>
    <row r="191" spans="2:14" customFormat="1" ht="16">
      <c r="B191" s="99"/>
      <c r="H191" s="98"/>
      <c r="I191" s="98"/>
      <c r="J191" s="98"/>
      <c r="K191" s="98"/>
      <c r="L191" s="98"/>
      <c r="M191" s="98"/>
      <c r="N191" s="98"/>
    </row>
    <row r="192" spans="2:14" customFormat="1" ht="16">
      <c r="B192" s="99"/>
      <c r="H192" s="98"/>
      <c r="I192" s="98"/>
      <c r="J192" s="98"/>
      <c r="K192" s="98"/>
      <c r="L192" s="98"/>
      <c r="M192" s="98"/>
      <c r="N192" s="98"/>
    </row>
    <row r="193" spans="2:14" customFormat="1" ht="16">
      <c r="B193" s="99"/>
      <c r="H193" s="98"/>
      <c r="I193" s="98"/>
      <c r="J193" s="98"/>
      <c r="K193" s="98"/>
      <c r="L193" s="98"/>
      <c r="M193" s="98"/>
      <c r="N193" s="98"/>
    </row>
    <row r="194" spans="2:14" customFormat="1" ht="16">
      <c r="B194" s="99"/>
      <c r="H194" s="98"/>
      <c r="I194" s="98"/>
      <c r="J194" s="98"/>
      <c r="K194" s="98"/>
      <c r="L194" s="98"/>
      <c r="M194" s="98"/>
      <c r="N194" s="98"/>
    </row>
    <row r="195" spans="2:14" customFormat="1" ht="16">
      <c r="B195" s="99"/>
      <c r="H195" s="98"/>
      <c r="I195" s="98"/>
      <c r="J195" s="98"/>
      <c r="K195" s="98"/>
      <c r="L195" s="98"/>
      <c r="M195" s="98"/>
      <c r="N195" s="98"/>
    </row>
    <row r="196" spans="2:14" customFormat="1" ht="16">
      <c r="B196" s="99"/>
      <c r="H196" s="98"/>
      <c r="I196" s="98"/>
      <c r="J196" s="98"/>
      <c r="K196" s="98"/>
      <c r="L196" s="98"/>
      <c r="M196" s="98"/>
      <c r="N196" s="98"/>
    </row>
    <row r="197" spans="2:14" customFormat="1" ht="16">
      <c r="B197" s="99"/>
      <c r="H197" s="98"/>
      <c r="I197" s="98"/>
      <c r="J197" s="98"/>
      <c r="K197" s="98"/>
      <c r="L197" s="98"/>
      <c r="M197" s="98"/>
      <c r="N197" s="98"/>
    </row>
    <row r="198" spans="2:14" customFormat="1" ht="16">
      <c r="B198" s="99"/>
      <c r="H198" s="98"/>
      <c r="I198" s="98"/>
      <c r="J198" s="98"/>
      <c r="K198" s="98"/>
      <c r="L198" s="98"/>
      <c r="M198" s="98"/>
      <c r="N198" s="98"/>
    </row>
    <row r="199" spans="2:14" customFormat="1" ht="16">
      <c r="B199" s="99"/>
      <c r="H199" s="98"/>
      <c r="I199" s="98"/>
      <c r="J199" s="98"/>
      <c r="K199" s="98"/>
      <c r="L199" s="98"/>
      <c r="M199" s="98"/>
      <c r="N199" s="98"/>
    </row>
    <row r="200" spans="2:14" customFormat="1" ht="16">
      <c r="B200" s="99"/>
      <c r="H200" s="98"/>
      <c r="I200" s="98"/>
      <c r="J200" s="98"/>
      <c r="K200" s="98"/>
      <c r="L200" s="98"/>
      <c r="M200" s="98"/>
      <c r="N200" s="98"/>
    </row>
    <row r="201" spans="2:14" customFormat="1" ht="16">
      <c r="B201" s="99"/>
      <c r="H201" s="98"/>
      <c r="I201" s="98"/>
      <c r="J201" s="98"/>
      <c r="K201" s="98"/>
      <c r="L201" s="98"/>
      <c r="M201" s="98"/>
      <c r="N201" s="98"/>
    </row>
    <row r="202" spans="2:14" customFormat="1" ht="16">
      <c r="B202" s="99"/>
      <c r="H202" s="98"/>
      <c r="I202" s="98"/>
      <c r="J202" s="98"/>
      <c r="K202" s="98"/>
      <c r="L202" s="98"/>
      <c r="M202" s="98"/>
      <c r="N202" s="98"/>
    </row>
    <row r="203" spans="2:14" customFormat="1" ht="16">
      <c r="B203" s="99"/>
      <c r="H203" s="98"/>
      <c r="I203" s="98"/>
      <c r="J203" s="98"/>
      <c r="K203" s="98"/>
      <c r="L203" s="98"/>
      <c r="M203" s="98"/>
      <c r="N203" s="98"/>
    </row>
    <row r="204" spans="2:14" customFormat="1" ht="16">
      <c r="B204" s="99"/>
      <c r="H204" s="98"/>
      <c r="I204" s="98"/>
      <c r="J204" s="98"/>
      <c r="K204" s="98"/>
      <c r="L204" s="98"/>
      <c r="M204" s="98"/>
      <c r="N204" s="98"/>
    </row>
    <row r="205" spans="2:14" customFormat="1" ht="16">
      <c r="B205" s="99"/>
      <c r="H205" s="98"/>
      <c r="I205" s="98"/>
      <c r="J205" s="98"/>
      <c r="K205" s="98"/>
      <c r="L205" s="98"/>
      <c r="M205" s="98"/>
      <c r="N205" s="98"/>
    </row>
    <row r="206" spans="2:14" customFormat="1" ht="16">
      <c r="B206" s="99"/>
      <c r="H206" s="98"/>
      <c r="I206" s="98"/>
      <c r="J206" s="98"/>
      <c r="K206" s="98"/>
      <c r="L206" s="98"/>
      <c r="M206" s="98"/>
      <c r="N206" s="98"/>
    </row>
    <row r="207" spans="2:14" customFormat="1" ht="16">
      <c r="B207" s="99"/>
      <c r="H207" s="98"/>
      <c r="I207" s="98"/>
      <c r="J207" s="98"/>
      <c r="K207" s="98"/>
      <c r="L207" s="98"/>
      <c r="M207" s="98"/>
      <c r="N207" s="98"/>
    </row>
    <row r="208" spans="2:14" customFormat="1" ht="16">
      <c r="B208" s="99"/>
      <c r="H208" s="98"/>
      <c r="I208" s="98"/>
      <c r="J208" s="98"/>
      <c r="K208" s="98"/>
      <c r="L208" s="98"/>
      <c r="M208" s="98"/>
      <c r="N208" s="98"/>
    </row>
    <row r="209" spans="2:14" customFormat="1" ht="16">
      <c r="B209" s="99"/>
      <c r="F209" s="98"/>
      <c r="H209" s="98"/>
      <c r="I209" s="98"/>
      <c r="J209" s="98"/>
      <c r="K209" s="98"/>
      <c r="L209" s="98"/>
      <c r="M209" s="98"/>
      <c r="N209" s="98"/>
    </row>
    <row r="210" spans="2:14" customFormat="1" ht="16">
      <c r="B210" s="99"/>
      <c r="F210" s="98"/>
      <c r="H210" s="98"/>
      <c r="I210" s="98"/>
      <c r="J210" s="98"/>
      <c r="K210" s="98"/>
      <c r="L210" s="98"/>
      <c r="M210" s="98"/>
      <c r="N210" s="98"/>
    </row>
    <row r="211" spans="2:14" customFormat="1" ht="16">
      <c r="B211" s="99"/>
      <c r="F211" s="98"/>
      <c r="H211" s="98"/>
      <c r="I211" s="98"/>
      <c r="J211" s="98"/>
      <c r="K211" s="98"/>
      <c r="L211" s="98"/>
      <c r="M211" s="98"/>
      <c r="N211" s="98"/>
    </row>
    <row r="212" spans="2:14" customFormat="1" ht="16">
      <c r="B212" s="99"/>
      <c r="F212" s="98"/>
      <c r="H212" s="98"/>
      <c r="I212" s="98"/>
      <c r="J212" s="98"/>
      <c r="K212" s="98"/>
      <c r="L212" s="98"/>
      <c r="M212" s="98"/>
      <c r="N212" s="98"/>
    </row>
    <row r="213" spans="2:14" customFormat="1" ht="16">
      <c r="B213" s="99"/>
      <c r="F213" s="98"/>
      <c r="H213" s="98"/>
      <c r="I213" s="98"/>
      <c r="J213" s="98"/>
      <c r="K213" s="98"/>
      <c r="L213" s="98"/>
      <c r="M213" s="98"/>
      <c r="N213" s="98"/>
    </row>
    <row r="214" spans="2:14" customFormat="1" ht="16">
      <c r="B214" s="99"/>
      <c r="F214" s="98"/>
      <c r="H214" s="98"/>
      <c r="I214" s="98"/>
      <c r="J214" s="98"/>
      <c r="K214" s="98"/>
      <c r="L214" s="98"/>
      <c r="M214" s="98"/>
      <c r="N214" s="98"/>
    </row>
    <row r="215" spans="2:14" customFormat="1" ht="16">
      <c r="B215" s="99"/>
      <c r="F215" s="98"/>
      <c r="H215" s="98"/>
      <c r="I215" s="98"/>
      <c r="J215" s="98"/>
      <c r="K215" s="98"/>
      <c r="L215" s="98"/>
      <c r="M215" s="98"/>
      <c r="N215" s="98"/>
    </row>
    <row r="216" spans="2:14" customFormat="1" ht="16">
      <c r="B216" s="99"/>
      <c r="F216" s="98"/>
      <c r="H216" s="98"/>
      <c r="I216" s="98"/>
      <c r="J216" s="98"/>
      <c r="K216" s="98"/>
      <c r="L216" s="98"/>
      <c r="M216" s="98"/>
      <c r="N216" s="98"/>
    </row>
    <row r="217" spans="2:14" customFormat="1" ht="16">
      <c r="B217" s="99"/>
      <c r="F217" s="98"/>
      <c r="H217" s="98"/>
      <c r="I217" s="98"/>
      <c r="J217" s="98"/>
      <c r="K217" s="98"/>
      <c r="L217" s="98"/>
      <c r="M217" s="98"/>
      <c r="N217" s="98"/>
    </row>
    <row r="218" spans="2:14" customFormat="1" ht="16">
      <c r="B218" s="99"/>
      <c r="F218" s="98"/>
      <c r="H218" s="98"/>
      <c r="I218" s="98"/>
      <c r="J218" s="98"/>
      <c r="K218" s="98"/>
      <c r="L218" s="98"/>
      <c r="M218" s="98"/>
      <c r="N218" s="98"/>
    </row>
    <row r="219" spans="2:14" customFormat="1" ht="16">
      <c r="B219" s="99"/>
      <c r="F219" s="98"/>
      <c r="H219" s="98"/>
      <c r="I219" s="98"/>
      <c r="J219" s="98"/>
      <c r="K219" s="98"/>
      <c r="L219" s="98"/>
      <c r="M219" s="98"/>
      <c r="N219" s="9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9" sqref="E9"/>
    </sheetView>
  </sheetViews>
  <sheetFormatPr baseColWidth="10" defaultRowHeight="16" x14ac:dyDescent="0"/>
  <cols>
    <col min="1" max="1" width="3.875" customWidth="1"/>
    <col min="2" max="2" width="3.625" customWidth="1"/>
    <col min="3" max="3" width="45" customWidth="1"/>
    <col min="4" max="4" width="12.375" customWidth="1"/>
    <col min="5" max="5" width="19.5" customWidth="1"/>
    <col min="6" max="6" width="17" customWidth="1"/>
    <col min="7" max="7" width="18.125" customWidth="1"/>
    <col min="8" max="8" width="76" customWidth="1"/>
  </cols>
  <sheetData>
    <row r="1" spans="1:9">
      <c r="A1" s="140"/>
      <c r="B1" s="140"/>
      <c r="C1" s="140"/>
      <c r="D1" s="141"/>
      <c r="E1" s="141"/>
      <c r="F1" s="141"/>
      <c r="G1" s="141"/>
      <c r="H1" s="140"/>
      <c r="I1" s="140"/>
    </row>
    <row r="2" spans="1:9">
      <c r="A2" s="140"/>
      <c r="B2" s="155" t="s">
        <v>85</v>
      </c>
      <c r="C2" s="156"/>
      <c r="D2" s="156"/>
      <c r="E2" s="157"/>
      <c r="F2" s="141"/>
      <c r="G2" s="141"/>
      <c r="H2" s="140"/>
      <c r="I2" s="140"/>
    </row>
    <row r="3" spans="1:9">
      <c r="A3" s="140"/>
      <c r="B3" s="158"/>
      <c r="C3" s="159"/>
      <c r="D3" s="159"/>
      <c r="E3" s="160"/>
      <c r="F3" s="141"/>
      <c r="G3" s="141"/>
      <c r="H3" s="140"/>
      <c r="I3" s="140"/>
    </row>
    <row r="4" spans="1:9">
      <c r="A4" s="140"/>
      <c r="B4" s="164"/>
      <c r="C4" s="165"/>
      <c r="D4" s="165"/>
      <c r="E4" s="166"/>
      <c r="F4" s="141"/>
      <c r="G4" s="141"/>
      <c r="H4" s="140"/>
      <c r="I4" s="140"/>
    </row>
    <row r="5" spans="1:9" ht="17" thickBot="1">
      <c r="A5" s="140"/>
      <c r="B5" s="140"/>
      <c r="C5" s="140"/>
      <c r="D5" s="141"/>
      <c r="E5" s="140"/>
      <c r="F5" s="140"/>
      <c r="G5" s="140"/>
      <c r="H5" s="140"/>
      <c r="I5" s="140"/>
    </row>
    <row r="6" spans="1:9">
      <c r="A6" s="140"/>
      <c r="B6" s="142"/>
      <c r="C6" s="20"/>
      <c r="D6" s="20"/>
      <c r="E6" s="20"/>
      <c r="F6" s="20"/>
      <c r="G6" s="20"/>
      <c r="H6" s="20"/>
      <c r="I6" s="143"/>
    </row>
    <row r="7" spans="1:9" ht="18">
      <c r="A7" s="41"/>
      <c r="B7" s="90"/>
      <c r="C7" s="19" t="s">
        <v>86</v>
      </c>
      <c r="D7" s="91" t="s">
        <v>4</v>
      </c>
      <c r="E7" s="19" t="s">
        <v>2</v>
      </c>
      <c r="F7" s="19" t="s">
        <v>3</v>
      </c>
      <c r="G7" s="19" t="s">
        <v>87</v>
      </c>
      <c r="H7" s="19" t="s">
        <v>0</v>
      </c>
      <c r="I7" s="92"/>
    </row>
    <row r="8" spans="1:9" ht="19" thickBot="1">
      <c r="B8" s="23"/>
      <c r="I8" s="42"/>
    </row>
    <row r="9" spans="1:9" ht="19" thickBot="1">
      <c r="A9" s="41"/>
      <c r="B9" s="23"/>
      <c r="C9" s="144" t="s">
        <v>88</v>
      </c>
      <c r="D9" s="22" t="s">
        <v>89</v>
      </c>
      <c r="E9" s="145">
        <v>1.0980000000000001</v>
      </c>
      <c r="F9" s="144" t="s">
        <v>90</v>
      </c>
      <c r="G9" s="146">
        <v>42221</v>
      </c>
      <c r="H9" s="147" t="s">
        <v>91</v>
      </c>
      <c r="I9" s="42"/>
    </row>
  </sheetData>
  <mergeCells count="1">
    <mergeCell ref="B2:E4"/>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2015-10-27T13:02:25Z</dcterms:modified>
</cp:coreProperties>
</file>