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200" yWindow="-20" windowWidth="19200" windowHeight="23460" tabRatio="500"/>
  </bookViews>
  <sheets>
    <sheet name="Shares NG" sheetId="1" r:id="rId1"/>
    <sheet name="Worldwid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F39" i="1"/>
  <c r="C26" i="1"/>
  <c r="E40" i="1"/>
  <c r="F40" i="1"/>
  <c r="D26" i="1"/>
  <c r="E26" i="1"/>
  <c r="F26" i="1"/>
  <c r="E41" i="1"/>
  <c r="F41" i="1"/>
  <c r="C16" i="1"/>
  <c r="D16" i="1"/>
  <c r="E16" i="1"/>
  <c r="F16" i="1"/>
  <c r="D9" i="1"/>
  <c r="C33" i="1"/>
  <c r="C32" i="1"/>
  <c r="C31" i="1"/>
  <c r="C30" i="1"/>
  <c r="F9" i="1"/>
  <c r="C29" i="1"/>
  <c r="C27" i="1"/>
  <c r="E7" i="1"/>
  <c r="D27" i="1"/>
  <c r="E27" i="1"/>
  <c r="C28" i="1"/>
  <c r="D17" i="1"/>
  <c r="E13" i="1"/>
  <c r="D33" i="1"/>
  <c r="E12" i="1"/>
  <c r="D32" i="1"/>
  <c r="E11" i="1"/>
  <c r="D31" i="1"/>
  <c r="E10" i="1"/>
  <c r="D30" i="1"/>
  <c r="C9" i="1"/>
  <c r="E9" i="1"/>
  <c r="D29" i="1"/>
  <c r="E8" i="1"/>
  <c r="D28" i="1"/>
  <c r="E33" i="1"/>
  <c r="F33" i="1"/>
  <c r="E32" i="1"/>
  <c r="F32" i="1"/>
  <c r="E31" i="1"/>
  <c r="F31" i="1"/>
  <c r="E30" i="1"/>
  <c r="F30" i="1"/>
  <c r="E29" i="1"/>
  <c r="F29" i="1"/>
  <c r="E28" i="1"/>
  <c r="F28" i="1"/>
  <c r="F27" i="1"/>
  <c r="D23" i="1"/>
  <c r="D22" i="1"/>
  <c r="D21" i="1"/>
  <c r="D19" i="1"/>
  <c r="D20" i="1"/>
  <c r="D18" i="1"/>
  <c r="C23" i="1"/>
  <c r="C22" i="1"/>
  <c r="C21" i="1"/>
  <c r="C20" i="1"/>
  <c r="C19" i="1"/>
  <c r="C18" i="1"/>
  <c r="C17" i="1"/>
  <c r="E18" i="1"/>
  <c r="F18" i="1"/>
  <c r="E19" i="1"/>
  <c r="F19" i="1"/>
  <c r="E20" i="1"/>
  <c r="F20" i="1"/>
  <c r="E21" i="1"/>
  <c r="F21" i="1"/>
  <c r="E22" i="1"/>
  <c r="F22" i="1"/>
  <c r="E23" i="1"/>
  <c r="F23" i="1"/>
  <c r="E17" i="1"/>
  <c r="F17" i="1"/>
</calcChain>
</file>

<file path=xl/sharedStrings.xml><?xml version="1.0" encoding="utf-8"?>
<sst xmlns="http://schemas.openxmlformats.org/spreadsheetml/2006/main" count="312" uniqueCount="158">
  <si>
    <t>Country</t>
  </si>
  <si>
    <t># LNG HDVs</t>
  </si>
  <si>
    <t># NG HDVs</t>
  </si>
  <si>
    <t># CNG HDVS</t>
  </si>
  <si>
    <t># CNG LDVs</t>
  </si>
  <si>
    <t>de</t>
  </si>
  <si>
    <t>fr</t>
  </si>
  <si>
    <t>eu-27</t>
  </si>
  <si>
    <t>nl</t>
  </si>
  <si>
    <t>pl</t>
  </si>
  <si>
    <t>es</t>
  </si>
  <si>
    <t>uk</t>
  </si>
  <si>
    <t>LDV</t>
  </si>
  <si>
    <t>HDV</t>
  </si>
  <si>
    <t>annual kms</t>
  </si>
  <si>
    <t>efficiency</t>
  </si>
  <si>
    <t>energy consumed</t>
  </si>
  <si>
    <t>NG</t>
  </si>
  <si>
    <t>CNG</t>
  </si>
  <si>
    <t>LNG</t>
  </si>
  <si>
    <t>MJ</t>
  </si>
  <si>
    <t>LNG share</t>
  </si>
  <si>
    <t>NG share</t>
  </si>
  <si>
    <t>CNG LD/HD shares</t>
  </si>
  <si>
    <t>LD</t>
  </si>
  <si>
    <t>HD</t>
  </si>
  <si>
    <t>LD share</t>
  </si>
  <si>
    <t>HD share</t>
  </si>
  <si>
    <t>br</t>
  </si>
  <si>
    <t>NGVs and fuel consumption worldwide</t>
  </si>
  <si>
    <t>Natural Gas Vehicles</t>
  </si>
  <si>
    <t>Date</t>
  </si>
  <si>
    <t>Monthly gas consumption (M Nm3)</t>
  </si>
  <si>
    <t>Biomethane</t>
  </si>
  <si>
    <t>Total 
NGVs</t>
  </si>
  <si>
    <t>LD+MD
+HD Vehicles</t>
  </si>
  <si>
    <t>LD Vehicles</t>
  </si>
  <si>
    <t>MD+HD Buses</t>
  </si>
  <si>
    <t>MD+HD Trucks</t>
  </si>
  <si>
    <t>Other</t>
  </si>
  <si>
    <t>% of total LD+MD+HD vehicles in the country</t>
  </si>
  <si>
    <t>% of total NGVs worldwide</t>
  </si>
  <si>
    <t>Month</t>
  </si>
  <si>
    <t>Year</t>
  </si>
  <si>
    <t xml:space="preserve">Reported consumption </t>
  </si>
  <si>
    <t>Theoretical consumption</t>
  </si>
  <si>
    <t>Ratio</t>
  </si>
  <si>
    <t>Share</t>
  </si>
  <si>
    <t>Algeria</t>
  </si>
  <si>
    <t>December</t>
  </si>
  <si>
    <t>Argentina</t>
  </si>
  <si>
    <t>April</t>
  </si>
  <si>
    <t>Armenia</t>
  </si>
  <si>
    <t>September</t>
  </si>
  <si>
    <t>Australia</t>
  </si>
  <si>
    <t>June</t>
  </si>
  <si>
    <t>Austria</t>
  </si>
  <si>
    <t>Bangladesh</t>
  </si>
  <si>
    <t>January</t>
  </si>
  <si>
    <t>Belarus</t>
  </si>
  <si>
    <t>Belgium</t>
  </si>
  <si>
    <t>Bolivia</t>
  </si>
  <si>
    <t>May</t>
  </si>
  <si>
    <t>Bosnia &amp; Herzegovina</t>
  </si>
  <si>
    <t>October</t>
  </si>
  <si>
    <t>Brazil</t>
  </si>
  <si>
    <t>February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</si>
  <si>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</si>
  <si>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</si>
  <si>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</si>
  <si>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</si>
  <si>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</si>
  <si>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</si>
  <si>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</si>
  <si>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</si>
  <si>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</si>
  <si>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</si>
  <si>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</si>
  <si>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</si>
  <si>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</si>
  <si>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</si>
  <si>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</si>
  <si>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</si>
  <si>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</si>
  <si>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</si>
  <si>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</si>
  <si>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November</t>
  </si>
  <si>
    <t>India</t>
  </si>
  <si>
    <t>Indonesia</t>
  </si>
  <si>
    <t xml:space="preserve">Iran </t>
  </si>
  <si>
    <t>Ireland</t>
  </si>
  <si>
    <t>Italy</t>
  </si>
  <si>
    <t>Japan</t>
  </si>
  <si>
    <t>March</t>
  </si>
  <si>
    <t>Kazahkstan</t>
  </si>
  <si>
    <t>July</t>
  </si>
  <si>
    <t>Korea</t>
  </si>
  <si>
    <t>Kyrgyzstan</t>
  </si>
  <si>
    <t>Latvia</t>
  </si>
  <si>
    <t>Lichtenstein</t>
  </si>
  <si>
    <t>Lithuania</t>
  </si>
  <si>
    <t>Luxembourg</t>
  </si>
  <si>
    <t>Macedonia</t>
  </si>
  <si>
    <t>Malaysia</t>
  </si>
  <si>
    <t>Mexico</t>
  </si>
  <si>
    <t>Moldova</t>
  </si>
  <si>
    <t>Mozambique</t>
  </si>
  <si>
    <t xml:space="preserve">Myanmar </t>
  </si>
  <si>
    <t>Netherlands</t>
  </si>
  <si>
    <t>New Zealand</t>
  </si>
  <si>
    <t>Nigeria</t>
  </si>
  <si>
    <t>Norway</t>
  </si>
  <si>
    <t>Pakistan</t>
  </si>
  <si>
    <t>Panama</t>
  </si>
  <si>
    <t xml:space="preserve">November </t>
  </si>
  <si>
    <t>Paraguay</t>
  </si>
  <si>
    <t>Peru</t>
  </si>
  <si>
    <t>Philippines</t>
  </si>
  <si>
    <t>Poland</t>
  </si>
  <si>
    <t>Portugal</t>
  </si>
  <si>
    <t>Russia</t>
  </si>
  <si>
    <t>Serbia</t>
  </si>
  <si>
    <t>Ocotber</t>
  </si>
  <si>
    <t>Singapore</t>
  </si>
  <si>
    <t>Slovakia</t>
  </si>
  <si>
    <t>Slovenia</t>
  </si>
  <si>
    <t>South Africa</t>
  </si>
  <si>
    <t>August</t>
  </si>
  <si>
    <t>Spain</t>
  </si>
  <si>
    <t>Sweden</t>
  </si>
  <si>
    <t>Switzerland</t>
  </si>
  <si>
    <t>Taiwan</t>
  </si>
  <si>
    <t>Tajikistan</t>
  </si>
  <si>
    <t>Tanzania</t>
  </si>
  <si>
    <t xml:space="preserve">October </t>
  </si>
  <si>
    <t>Thailand</t>
  </si>
  <si>
    <t>Trinidad &amp; Tobago</t>
  </si>
  <si>
    <t>Tunesia</t>
  </si>
  <si>
    <t>Turkey</t>
  </si>
  <si>
    <t>Ukraine</t>
  </si>
  <si>
    <t>United Arab Emirates</t>
  </si>
  <si>
    <t>United Kingdom</t>
  </si>
  <si>
    <t>USA</t>
  </si>
  <si>
    <t>Uzbekistan</t>
  </si>
  <si>
    <t>Venezuela</t>
  </si>
  <si>
    <t>Vietnam</t>
  </si>
  <si>
    <t>NGV countries</t>
  </si>
  <si>
    <t>Input shares determination</t>
  </si>
  <si>
    <t>See next sheet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</si>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</sst>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0" fontId="0" fillId="0" borderId="0" xfId="0" applyNumberFormat="1"/>
    <xf numFmtId="0" fontId="3" fillId="0" borderId="1" xfId="0" applyFont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3" fillId="0" borderId="0" xfId="0" applyFont="1" applyBorder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Protection="1">
      <protection hidden="1"/>
    </xf>
    <xf numFmtId="3" fontId="4" fillId="0" borderId="6" xfId="0" applyNumberFormat="1" applyFont="1" applyBorder="1" applyProtection="1">
      <protection hidden="1"/>
    </xf>
    <xf numFmtId="3" fontId="4" fillId="0" borderId="8" xfId="0" applyNumberFormat="1" applyFont="1" applyBorder="1" applyProtection="1">
      <protection hidden="1"/>
    </xf>
    <xf numFmtId="10" fontId="4" fillId="0" borderId="9" xfId="0" applyNumberFormat="1" applyFont="1" applyBorder="1" applyProtection="1">
      <protection hidden="1"/>
    </xf>
    <xf numFmtId="10" fontId="4" fillId="0" borderId="6" xfId="0" applyNumberFormat="1" applyFont="1" applyBorder="1" applyProtection="1">
      <protection hidden="1"/>
    </xf>
    <xf numFmtId="10" fontId="4" fillId="0" borderId="8" xfId="0" applyNumberFormat="1" applyFont="1" applyFill="1" applyBorder="1" applyAlignment="1" applyProtection="1">
      <alignment horizontal="left"/>
      <protection hidden="1"/>
    </xf>
    <xf numFmtId="1" fontId="4" fillId="0" borderId="8" xfId="0" applyNumberFormat="1" applyFont="1" applyFill="1" applyBorder="1" applyAlignment="1" applyProtection="1">
      <alignment horizontal="left"/>
      <protection hidden="1"/>
    </xf>
    <xf numFmtId="2" fontId="4" fillId="0" borderId="8" xfId="0" applyNumberFormat="1" applyFont="1" applyFill="1" applyBorder="1" applyProtection="1">
      <protection hidden="1"/>
    </xf>
    <xf numFmtId="2" fontId="4" fillId="0" borderId="6" xfId="0" applyNumberFormat="1" applyFont="1" applyBorder="1" applyProtection="1">
      <protection hidden="1"/>
    </xf>
    <xf numFmtId="9" fontId="7" fillId="0" borderId="0" xfId="0" applyNumberFormat="1" applyFont="1" applyBorder="1" applyProtection="1">
      <protection hidden="1"/>
    </xf>
    <xf numFmtId="9" fontId="7" fillId="0" borderId="8" xfId="0" applyNumberFormat="1" applyFont="1" applyBorder="1" applyProtection="1">
      <protection hidden="1"/>
    </xf>
    <xf numFmtId="0" fontId="4" fillId="0" borderId="8" xfId="0" applyNumberFormat="1" applyFont="1" applyFill="1" applyBorder="1" applyAlignment="1" applyProtection="1">
      <alignment horizontal="left"/>
      <protection hidden="1"/>
    </xf>
    <xf numFmtId="3" fontId="4" fillId="0" borderId="7" xfId="0" applyNumberFormat="1" applyFont="1" applyBorder="1" applyProtection="1">
      <protection hidden="1"/>
    </xf>
    <xf numFmtId="10" fontId="4" fillId="0" borderId="8" xfId="0" applyNumberFormat="1" applyFont="1" applyBorder="1" applyProtection="1">
      <protection hidden="1"/>
    </xf>
    <xf numFmtId="2" fontId="4" fillId="0" borderId="8" xfId="0" applyNumberFormat="1" applyFont="1" applyBorder="1" applyProtection="1">
      <protection hidden="1"/>
    </xf>
    <xf numFmtId="2" fontId="4" fillId="0" borderId="7" xfId="0" applyNumberFormat="1" applyFont="1" applyFill="1" applyBorder="1" applyProtection="1">
      <protection hidden="1"/>
    </xf>
    <xf numFmtId="9" fontId="7" fillId="0" borderId="10" xfId="0" applyNumberFormat="1" applyFont="1" applyBorder="1" applyProtection="1">
      <protection hidden="1"/>
    </xf>
    <xf numFmtId="3" fontId="6" fillId="4" borderId="2" xfId="0" applyNumberFormat="1" applyFont="1" applyFill="1" applyBorder="1" applyProtection="1">
      <protection hidden="1"/>
    </xf>
    <xf numFmtId="3" fontId="6" fillId="4" borderId="3" xfId="0" applyNumberFormat="1" applyFont="1" applyFill="1" applyBorder="1" applyProtection="1">
      <protection hidden="1"/>
    </xf>
    <xf numFmtId="10" fontId="6" fillId="4" borderId="2" xfId="0" applyNumberFormat="1" applyFont="1" applyFill="1" applyBorder="1" applyProtection="1">
      <protection hidden="1"/>
    </xf>
    <xf numFmtId="4" fontId="6" fillId="4" borderId="2" xfId="0" applyNumberFormat="1" applyFont="1" applyFill="1" applyBorder="1" applyProtection="1">
      <protection hidden="1"/>
    </xf>
    <xf numFmtId="164" fontId="6" fillId="4" borderId="2" xfId="0" applyNumberFormat="1" applyFont="1" applyFill="1" applyBorder="1" applyProtection="1"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 vertical="center" wrapText="1"/>
      <protection hidden="1"/>
    </xf>
    <xf numFmtId="0" fontId="8" fillId="0" borderId="0" xfId="0" applyFont="1"/>
    <xf numFmtId="0" fontId="9" fillId="0" borderId="0" xfId="0" applyFont="1"/>
    <xf numFmtId="0" fontId="4" fillId="5" borderId="7" xfId="0" applyFont="1" applyFill="1" applyBorder="1" applyProtection="1">
      <protection hidden="1"/>
    </xf>
    <xf numFmtId="3" fontId="4" fillId="5" borderId="8" xfId="0" applyNumberFormat="1" applyFont="1" applyFill="1" applyBorder="1" applyProtection="1">
      <protection hidden="1"/>
    </xf>
    <xf numFmtId="3" fontId="4" fillId="5" borderId="7" xfId="0" applyNumberFormat="1" applyFont="1" applyFill="1" applyBorder="1" applyProtection="1">
      <protection hidden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<Relationship Id="rId3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38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419100"/>
          <a:ext cx="11811000" cy="6934200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38</xdr:row>
      <xdr:rowOff>63500</xdr:rowOff>
    </xdr:from>
    <xdr:to>
      <xdr:col>22</xdr:col>
      <xdr:colOff>736600</xdr:colOff>
      <xdr:row>82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7366000"/>
          <a:ext cx="11861800" cy="845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0</xdr:row>
      <xdr:rowOff>390525</xdr:rowOff>
    </xdr:from>
    <xdr:to>
      <xdr:col>6</xdr:col>
      <xdr:colOff>523875</xdr:colOff>
      <xdr:row>0</xdr:row>
      <xdr:rowOff>390525</xdr:rowOff>
    </xdr:to>
    <xdr:pic>
      <xdr:nvPicPr>
        <xdr:cNvPr id="2" name="Picture 1" descr="gv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0925" y="390525"/>
          <a:ext cx="1035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0</xdr:row>
      <xdr:rowOff>400050</xdr:rowOff>
    </xdr:from>
    <xdr:to>
      <xdr:col>6</xdr:col>
      <xdr:colOff>370794</xdr:colOff>
      <xdr:row>0</xdr:row>
      <xdr:rowOff>410762</xdr:rowOff>
    </xdr:to>
    <xdr:pic>
      <xdr:nvPicPr>
        <xdr:cNvPr id="3" name="Bildobjekt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7575" y="400050"/>
          <a:ext cx="1015319" cy="5060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0</xdr:row>
      <xdr:rowOff>28669</xdr:rowOff>
    </xdr:from>
    <xdr:to>
      <xdr:col>4</xdr:col>
      <xdr:colOff>304801</xdr:colOff>
      <xdr:row>0</xdr:row>
      <xdr:rowOff>1435100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76" y="28669"/>
          <a:ext cx="2752725" cy="1406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abSelected="1" workbookViewId="0">
      <selection activeCell="B39" sqref="B39"/>
    </sheetView>
  </sheetViews>
  <sheetFormatPr baseColWidth="10" defaultRowHeight="15" x14ac:dyDescent="0"/>
  <cols>
    <col min="1" max="1" width="20.33203125" customWidth="1"/>
    <col min="3" max="4" width="12.1640625" bestFit="1" customWidth="1"/>
  </cols>
  <sheetData>
    <row r="2" spans="1:8" ht="20">
      <c r="B2" s="40" t="s">
        <v>147</v>
      </c>
    </row>
    <row r="5" spans="1:8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8">
      <c r="B6" t="s">
        <v>28</v>
      </c>
      <c r="C6">
        <v>0</v>
      </c>
      <c r="D6">
        <v>0</v>
      </c>
      <c r="E6">
        <v>0</v>
      </c>
      <c r="F6">
        <v>1743992</v>
      </c>
      <c r="H6" t="s">
        <v>148</v>
      </c>
    </row>
    <row r="7" spans="1:8">
      <c r="B7" t="s">
        <v>5</v>
      </c>
      <c r="C7">
        <v>0</v>
      </c>
      <c r="D7">
        <v>1650</v>
      </c>
      <c r="E7">
        <f>D7-C7</f>
        <v>1650</v>
      </c>
      <c r="F7">
        <v>95000</v>
      </c>
    </row>
    <row r="8" spans="1:8">
      <c r="B8" t="s">
        <v>10</v>
      </c>
      <c r="C8">
        <v>318</v>
      </c>
      <c r="D8">
        <v>2800</v>
      </c>
      <c r="E8">
        <f t="shared" ref="E8:E13" si="0">D8-C8</f>
        <v>2482</v>
      </c>
      <c r="F8">
        <v>900</v>
      </c>
    </row>
    <row r="9" spans="1:8">
      <c r="B9" t="s">
        <v>7</v>
      </c>
      <c r="C9">
        <f>SUM(C7:C8)+SUM(C10:C13)+7+1+1+69+33</f>
        <v>1358</v>
      </c>
      <c r="D9">
        <f>SUM(D7:D8)+SUM(D10:D13)+3500+215+270+2500+85</f>
        <v>16620</v>
      </c>
      <c r="E9">
        <f t="shared" si="0"/>
        <v>15262</v>
      </c>
      <c r="F9">
        <f>SUM(F7:F8)+SUM(F10:F13)+843300+7500+61000+42000+1150</f>
        <v>1069550</v>
      </c>
    </row>
    <row r="10" spans="1:8">
      <c r="B10" t="s">
        <v>6</v>
      </c>
      <c r="C10">
        <v>0</v>
      </c>
      <c r="D10">
        <v>3500</v>
      </c>
      <c r="E10">
        <f t="shared" si="0"/>
        <v>3500</v>
      </c>
      <c r="F10">
        <v>10000</v>
      </c>
    </row>
    <row r="11" spans="1:8">
      <c r="B11" t="s">
        <v>8</v>
      </c>
      <c r="C11">
        <v>291</v>
      </c>
      <c r="D11">
        <v>1100</v>
      </c>
      <c r="E11">
        <f t="shared" si="0"/>
        <v>809</v>
      </c>
      <c r="F11">
        <v>5650</v>
      </c>
    </row>
    <row r="12" spans="1:8">
      <c r="B12" t="s">
        <v>9</v>
      </c>
      <c r="C12">
        <v>0</v>
      </c>
      <c r="D12">
        <v>350</v>
      </c>
      <c r="E12">
        <f t="shared" si="0"/>
        <v>350</v>
      </c>
      <c r="F12">
        <v>3000</v>
      </c>
    </row>
    <row r="13" spans="1:8">
      <c r="B13" t="s">
        <v>11</v>
      </c>
      <c r="C13">
        <v>638</v>
      </c>
      <c r="D13">
        <v>650</v>
      </c>
      <c r="E13">
        <f t="shared" si="0"/>
        <v>12</v>
      </c>
      <c r="F13">
        <v>50</v>
      </c>
    </row>
    <row r="15" spans="1:8">
      <c r="A15" s="39" t="s">
        <v>150</v>
      </c>
      <c r="B15" t="s">
        <v>0</v>
      </c>
      <c r="C15" t="s">
        <v>19</v>
      </c>
      <c r="D15" t="s">
        <v>17</v>
      </c>
      <c r="E15" t="s">
        <v>21</v>
      </c>
      <c r="F15" t="s">
        <v>22</v>
      </c>
    </row>
    <row r="16" spans="1:8">
      <c r="B16" t="s">
        <v>28</v>
      </c>
      <c r="C16">
        <f>C6*F41</f>
        <v>0</v>
      </c>
      <c r="D16">
        <f>E6*F40+F6*F39</f>
        <v>56112942600</v>
      </c>
      <c r="E16" s="1">
        <f>C16/(C16+D16)+C16</f>
        <v>0</v>
      </c>
      <c r="F16" s="1">
        <f>1-E16</f>
        <v>1</v>
      </c>
    </row>
    <row r="17" spans="1:6">
      <c r="B17" t="s">
        <v>5</v>
      </c>
      <c r="C17">
        <f>C7*F41</f>
        <v>0</v>
      </c>
      <c r="D17">
        <f>E7*F40+F7*F39</f>
        <v>3987225000</v>
      </c>
      <c r="E17" s="1">
        <f>C17/(C17+D17)</f>
        <v>0</v>
      </c>
      <c r="F17" s="1">
        <f>1-E17</f>
        <v>1</v>
      </c>
    </row>
    <row r="18" spans="1:6">
      <c r="B18" t="s">
        <v>10</v>
      </c>
      <c r="C18">
        <f>C8*F41</f>
        <v>161416800.00000003</v>
      </c>
      <c r="D18">
        <f>E8*F40+F8*F39</f>
        <v>1428805500</v>
      </c>
      <c r="E18" s="1">
        <f t="shared" ref="E18:E23" si="1">C18/(C18+D18)</f>
        <v>0.10150580833887189</v>
      </c>
      <c r="F18" s="1">
        <f t="shared" ref="F18:F23" si="2">1-E18</f>
        <v>0.89849419166112809</v>
      </c>
    </row>
    <row r="19" spans="1:6">
      <c r="B19" t="s">
        <v>7</v>
      </c>
      <c r="C19">
        <f>C9*F41</f>
        <v>689320800.00000012</v>
      </c>
      <c r="D19">
        <f>E9*F40+F9*F39</f>
        <v>43020539250</v>
      </c>
      <c r="E19" s="1">
        <f t="shared" si="1"/>
        <v>1.5770373073981055E-2</v>
      </c>
      <c r="F19" s="1">
        <f t="shared" si="2"/>
        <v>0.9842296269260189</v>
      </c>
    </row>
    <row r="20" spans="1:6">
      <c r="B20" t="s">
        <v>6</v>
      </c>
      <c r="C20">
        <f>C10*F41</f>
        <v>0</v>
      </c>
      <c r="D20">
        <f>E10*F40+F10*F39</f>
        <v>2295750000</v>
      </c>
      <c r="E20" s="1">
        <f t="shared" si="1"/>
        <v>0</v>
      </c>
      <c r="F20" s="1">
        <f t="shared" si="2"/>
        <v>1</v>
      </c>
    </row>
    <row r="21" spans="1:6">
      <c r="B21" t="s">
        <v>8</v>
      </c>
      <c r="C21">
        <f>C11*F41</f>
        <v>147711600.00000003</v>
      </c>
      <c r="D21">
        <f>E11*F40+F11*F39</f>
        <v>638064750</v>
      </c>
      <c r="E21" s="1">
        <f t="shared" si="1"/>
        <v>0.18798173297020204</v>
      </c>
      <c r="F21" s="1">
        <f t="shared" si="2"/>
        <v>0.81201826702979796</v>
      </c>
    </row>
    <row r="22" spans="1:6">
      <c r="B22" t="s">
        <v>9</v>
      </c>
      <c r="C22">
        <f>C12*F41</f>
        <v>0</v>
      </c>
      <c r="D22">
        <f>E12*F40+F12*F39</f>
        <v>293925000</v>
      </c>
      <c r="E22" s="1">
        <f t="shared" si="1"/>
        <v>0</v>
      </c>
      <c r="F22" s="1">
        <f t="shared" si="2"/>
        <v>1</v>
      </c>
    </row>
    <row r="23" spans="1:6">
      <c r="B23" t="s">
        <v>11</v>
      </c>
      <c r="C23">
        <f>C13*F41</f>
        <v>323848800.00000006</v>
      </c>
      <c r="D23">
        <f>E13*F40+F13*F39</f>
        <v>8376750</v>
      </c>
      <c r="E23" s="1">
        <f t="shared" si="1"/>
        <v>0.97478595490322761</v>
      </c>
      <c r="F23" s="1">
        <f t="shared" si="2"/>
        <v>2.5214045096772386E-2</v>
      </c>
    </row>
    <row r="24" spans="1:6">
      <c r="E24" s="1"/>
      <c r="F24" s="1"/>
    </row>
    <row r="25" spans="1:6">
      <c r="A25" s="39" t="s">
        <v>23</v>
      </c>
      <c r="B25" t="s">
        <v>0</v>
      </c>
      <c r="C25" t="s">
        <v>24</v>
      </c>
      <c r="D25" t="s">
        <v>25</v>
      </c>
      <c r="E25" t="s">
        <v>26</v>
      </c>
      <c r="F25" t="s">
        <v>27</v>
      </c>
    </row>
    <row r="26" spans="1:6">
      <c r="B26" t="s">
        <v>28</v>
      </c>
      <c r="C26">
        <f>F6*F39</f>
        <v>56112942600</v>
      </c>
      <c r="D26">
        <f>E6*F40</f>
        <v>0</v>
      </c>
      <c r="E26" s="1">
        <f>C26/(C26+D26)</f>
        <v>1</v>
      </c>
      <c r="F26" s="1">
        <f>1-E26</f>
        <v>0</v>
      </c>
    </row>
    <row r="27" spans="1:6">
      <c r="B27" t="s">
        <v>5</v>
      </c>
      <c r="C27">
        <f>F7*F39</f>
        <v>3056625000</v>
      </c>
      <c r="D27">
        <f>E7*F40</f>
        <v>930600000</v>
      </c>
      <c r="E27" s="1">
        <f>C27/(C27+D27)</f>
        <v>0.7666045934202359</v>
      </c>
      <c r="F27" s="1">
        <f>1-E27</f>
        <v>0.2333954065797641</v>
      </c>
    </row>
    <row r="28" spans="1:6">
      <c r="B28" t="s">
        <v>10</v>
      </c>
      <c r="C28">
        <f>F8*F39</f>
        <v>28957500</v>
      </c>
      <c r="D28">
        <f>E8*F40</f>
        <v>1399848000</v>
      </c>
      <c r="E28" s="1">
        <f t="shared" ref="E28:E33" si="3">C28/(C28+D28)</f>
        <v>2.0266929263640151E-2</v>
      </c>
      <c r="F28" s="1">
        <f t="shared" ref="F28:F33" si="4">1-E28</f>
        <v>0.97973307073635985</v>
      </c>
    </row>
    <row r="29" spans="1:6">
      <c r="B29" t="s">
        <v>7</v>
      </c>
      <c r="C29">
        <f>F9*F39</f>
        <v>34412771250</v>
      </c>
      <c r="D29">
        <f>E9*F40</f>
        <v>8607768000</v>
      </c>
      <c r="E29" s="1">
        <f t="shared" si="3"/>
        <v>0.79991492087119753</v>
      </c>
      <c r="F29" s="1">
        <f t="shared" si="4"/>
        <v>0.20008507912880247</v>
      </c>
    </row>
    <row r="30" spans="1:6">
      <c r="B30" t="s">
        <v>6</v>
      </c>
      <c r="C30">
        <f>F10*F39</f>
        <v>321750000</v>
      </c>
      <c r="D30">
        <f>E10*F40</f>
        <v>1974000000</v>
      </c>
      <c r="E30" s="1">
        <f t="shared" si="3"/>
        <v>0.14015027768703039</v>
      </c>
      <c r="F30" s="1">
        <f t="shared" si="4"/>
        <v>0.85984972231296963</v>
      </c>
    </row>
    <row r="31" spans="1:6">
      <c r="B31" t="s">
        <v>8</v>
      </c>
      <c r="C31">
        <f>F11*F39</f>
        <v>181788750</v>
      </c>
      <c r="D31">
        <f>E11*F40</f>
        <v>456276000</v>
      </c>
      <c r="E31" s="1">
        <f t="shared" si="3"/>
        <v>0.28490642995087884</v>
      </c>
      <c r="F31" s="1">
        <f t="shared" si="4"/>
        <v>0.71509357004912122</v>
      </c>
    </row>
    <row r="32" spans="1:6">
      <c r="B32" t="s">
        <v>9</v>
      </c>
      <c r="C32">
        <f>F12*F39</f>
        <v>96525000</v>
      </c>
      <c r="D32">
        <f>E12*F40</f>
        <v>197400000</v>
      </c>
      <c r="E32" s="1">
        <f t="shared" si="3"/>
        <v>0.32840010206685377</v>
      </c>
      <c r="F32" s="1">
        <f t="shared" si="4"/>
        <v>0.67159989793314623</v>
      </c>
    </row>
    <row r="33" spans="2:7">
      <c r="B33" t="s">
        <v>11</v>
      </c>
      <c r="C33">
        <f>F13*F39</f>
        <v>1608750</v>
      </c>
      <c r="D33">
        <f>E13*F40</f>
        <v>6768000</v>
      </c>
      <c r="E33" s="1">
        <f t="shared" si="3"/>
        <v>0.19204942250872953</v>
      </c>
      <c r="F33" s="1">
        <f t="shared" si="4"/>
        <v>0.80795057749127053</v>
      </c>
    </row>
    <row r="36" spans="2:7">
      <c r="B36" t="s">
        <v>149</v>
      </c>
    </row>
    <row r="38" spans="2:7">
      <c r="B38" t="s">
        <v>157</v>
      </c>
      <c r="C38" t="s">
        <v>156</v>
      </c>
      <c r="D38" t="s">
        <v>14</v>
      </c>
      <c r="E38" t="s">
        <v>15</v>
      </c>
      <c r="F38" t="s">
        <v>16</v>
      </c>
    </row>
    <row r="39" spans="2:7">
      <c r="B39" t="s">
        <v>18</v>
      </c>
      <c r="C39" t="s">
        <v>12</v>
      </c>
      <c r="D39">
        <v>15000</v>
      </c>
      <c r="E39">
        <f>1/2.145</f>
        <v>0.46620046620046618</v>
      </c>
      <c r="F39">
        <f>D39/E39</f>
        <v>32175</v>
      </c>
      <c r="G39" t="s">
        <v>20</v>
      </c>
    </row>
    <row r="40" spans="2:7">
      <c r="B40" t="s">
        <v>18</v>
      </c>
      <c r="C40" t="s">
        <v>13</v>
      </c>
      <c r="D40">
        <v>60000</v>
      </c>
      <c r="E40">
        <f>1/9.4</f>
        <v>0.10638297872340426</v>
      </c>
      <c r="F40">
        <f t="shared" ref="F40:F41" si="5">D40/E40</f>
        <v>564000</v>
      </c>
      <c r="G40" t="s">
        <v>20</v>
      </c>
    </row>
    <row r="41" spans="2:7">
      <c r="B41" t="s">
        <v>19</v>
      </c>
      <c r="C41" t="s">
        <v>13</v>
      </c>
      <c r="D41">
        <v>60000</v>
      </c>
      <c r="E41">
        <f>1/8.46</f>
        <v>0.11820330969267138</v>
      </c>
      <c r="F41">
        <f t="shared" si="5"/>
        <v>507600.00000000006</v>
      </c>
      <c r="G41" t="s">
        <v>20</v>
      </c>
    </row>
    <row r="45" spans="2:7">
      <c r="B45" s="39" t="s">
        <v>155</v>
      </c>
    </row>
    <row r="47" spans="2:7">
      <c r="B47" t="s">
        <v>151</v>
      </c>
    </row>
    <row r="48" spans="2:7">
      <c r="B48" t="s">
        <v>152</v>
      </c>
    </row>
    <row r="50" spans="2:2">
      <c r="B50" t="s">
        <v>153</v>
      </c>
    </row>
    <row r="51" spans="2:2">
      <c r="B51" t="s">
        <v>154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F1" sqref="F1"/>
    </sheetView>
  </sheetViews>
  <sheetFormatPr baseColWidth="10" defaultRowHeight="15" x14ac:dyDescent="0"/>
  <sheetData>
    <row r="1" spans="1:17" ht="116" customHeight="1">
      <c r="A1" s="2"/>
      <c r="B1" s="3"/>
      <c r="C1" s="3"/>
      <c r="D1" s="3"/>
      <c r="E1" s="3"/>
      <c r="F1" s="3"/>
      <c r="G1" s="3"/>
      <c r="H1" s="3"/>
      <c r="I1" s="3"/>
      <c r="J1" s="4"/>
      <c r="K1" s="3"/>
      <c r="L1" s="5" t="s">
        <v>29</v>
      </c>
      <c r="M1" s="3"/>
      <c r="N1" s="3"/>
      <c r="O1" s="3"/>
      <c r="P1" s="5"/>
      <c r="Q1" s="3"/>
    </row>
    <row r="2" spans="1:17">
      <c r="A2" s="31" t="s">
        <v>0</v>
      </c>
      <c r="B2" s="32" t="s">
        <v>30</v>
      </c>
      <c r="C2" s="33"/>
      <c r="D2" s="33"/>
      <c r="E2" s="33"/>
      <c r="F2" s="33"/>
      <c r="G2" s="33"/>
      <c r="H2" s="34"/>
      <c r="I2" s="35"/>
      <c r="J2" s="32" t="s">
        <v>31</v>
      </c>
      <c r="K2" s="35"/>
      <c r="L2" s="36" t="s">
        <v>32</v>
      </c>
      <c r="M2" s="37"/>
      <c r="N2" s="38"/>
      <c r="O2" s="6" t="s">
        <v>33</v>
      </c>
      <c r="P2" s="32" t="s">
        <v>31</v>
      </c>
      <c r="Q2" s="35"/>
    </row>
    <row r="3" spans="1:17" ht="44">
      <c r="A3" s="31"/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O3" s="8" t="s">
        <v>47</v>
      </c>
      <c r="P3" s="6" t="s">
        <v>42</v>
      </c>
      <c r="Q3" s="6" t="s">
        <v>43</v>
      </c>
    </row>
    <row r="4" spans="1:17">
      <c r="A4" s="9" t="s">
        <v>48</v>
      </c>
      <c r="B4" s="10">
        <v>125</v>
      </c>
      <c r="C4" s="11">
        <v>125</v>
      </c>
      <c r="D4" s="10">
        <v>115</v>
      </c>
      <c r="E4" s="10">
        <v>10</v>
      </c>
      <c r="F4" s="10">
        <v>0</v>
      </c>
      <c r="G4" s="10">
        <v>0</v>
      </c>
      <c r="H4" s="12">
        <v>3.1019217025331533E-5</v>
      </c>
      <c r="I4" s="13">
        <v>7.0500252306302955E-6</v>
      </c>
      <c r="J4" s="14" t="s">
        <v>49</v>
      </c>
      <c r="K4" s="15">
        <v>2011</v>
      </c>
      <c r="L4" s="16">
        <v>0</v>
      </c>
      <c r="M4" s="17">
        <v>5.0700000000000002E-2</v>
      </c>
      <c r="N4" s="18">
        <v>0</v>
      </c>
      <c r="O4" s="19">
        <v>0</v>
      </c>
      <c r="P4" s="20">
        <v>0</v>
      </c>
      <c r="Q4" s="15">
        <v>0</v>
      </c>
    </row>
    <row r="5" spans="1:17">
      <c r="A5" s="9" t="s">
        <v>50</v>
      </c>
      <c r="B5" s="11">
        <v>2244346</v>
      </c>
      <c r="C5" s="11">
        <v>2244346</v>
      </c>
      <c r="D5" s="11">
        <v>2244330</v>
      </c>
      <c r="E5" s="11">
        <v>0</v>
      </c>
      <c r="F5" s="11">
        <v>16</v>
      </c>
      <c r="G5" s="21">
        <v>0</v>
      </c>
      <c r="H5" s="22">
        <v>0.17533665463300993</v>
      </c>
      <c r="I5" s="22">
        <v>0.12658156741011345</v>
      </c>
      <c r="J5" s="14" t="s">
        <v>51</v>
      </c>
      <c r="K5" s="15">
        <v>2013</v>
      </c>
      <c r="L5" s="16">
        <v>216.97</v>
      </c>
      <c r="M5" s="23">
        <v>404.0274</v>
      </c>
      <c r="N5" s="18">
        <v>0.53701803392542191</v>
      </c>
      <c r="O5" s="19">
        <v>0</v>
      </c>
      <c r="P5" s="20" t="s">
        <v>51</v>
      </c>
      <c r="Q5" s="15">
        <v>2013</v>
      </c>
    </row>
    <row r="6" spans="1:17">
      <c r="A6" s="9" t="s">
        <v>52</v>
      </c>
      <c r="B6" s="11">
        <v>244000</v>
      </c>
      <c r="C6" s="11">
        <v>244000</v>
      </c>
      <c r="D6" s="11">
        <v>192000</v>
      </c>
      <c r="E6" s="11">
        <v>17300</v>
      </c>
      <c r="F6" s="11">
        <v>34700</v>
      </c>
      <c r="G6" s="21">
        <v>0</v>
      </c>
      <c r="H6" s="22">
        <v>0.55454545454545456</v>
      </c>
      <c r="I6" s="22">
        <v>1.3761649250190336E-2</v>
      </c>
      <c r="J6" s="14" t="s">
        <v>49</v>
      </c>
      <c r="K6" s="15">
        <v>2011</v>
      </c>
      <c r="L6" s="16">
        <v>26.524999999999999</v>
      </c>
      <c r="M6" s="23">
        <v>190.56</v>
      </c>
      <c r="N6" s="18">
        <v>0.13919500419815281</v>
      </c>
      <c r="O6" s="19">
        <v>0</v>
      </c>
      <c r="P6" s="20" t="s">
        <v>53</v>
      </c>
      <c r="Q6" s="15">
        <v>2011</v>
      </c>
    </row>
    <row r="7" spans="1:17">
      <c r="A7" s="9" t="s">
        <v>54</v>
      </c>
      <c r="B7" s="11">
        <v>3110</v>
      </c>
      <c r="C7" s="11">
        <v>2360</v>
      </c>
      <c r="D7" s="11">
        <v>25</v>
      </c>
      <c r="E7" s="11">
        <v>2060</v>
      </c>
      <c r="F7" s="11">
        <v>275</v>
      </c>
      <c r="G7" s="21">
        <v>750</v>
      </c>
      <c r="H7" s="22">
        <v>1.5041242641183571E-4</v>
      </c>
      <c r="I7" s="22">
        <v>1.7540462773808175E-4</v>
      </c>
      <c r="J7" s="14" t="s">
        <v>55</v>
      </c>
      <c r="K7" s="15">
        <v>2013</v>
      </c>
      <c r="L7" s="16">
        <v>0</v>
      </c>
      <c r="M7" s="23">
        <v>7.077</v>
      </c>
      <c r="N7" s="18">
        <v>0</v>
      </c>
      <c r="O7" s="19">
        <v>0</v>
      </c>
      <c r="P7" s="20">
        <v>0</v>
      </c>
      <c r="Q7" s="15">
        <v>0</v>
      </c>
    </row>
    <row r="8" spans="1:17">
      <c r="A8" s="9" t="s">
        <v>56</v>
      </c>
      <c r="B8" s="11">
        <v>7717</v>
      </c>
      <c r="C8" s="11">
        <v>7715</v>
      </c>
      <c r="D8" s="11">
        <v>7500</v>
      </c>
      <c r="E8" s="11">
        <v>167</v>
      </c>
      <c r="F8" s="11">
        <v>48</v>
      </c>
      <c r="G8" s="21">
        <v>2</v>
      </c>
      <c r="H8" s="22">
        <v>1.5400431172149472E-3</v>
      </c>
      <c r="I8" s="22">
        <v>4.3524035763819189E-4</v>
      </c>
      <c r="J8" s="14" t="s">
        <v>55</v>
      </c>
      <c r="K8" s="15">
        <v>2013</v>
      </c>
      <c r="L8" s="16">
        <v>13.5</v>
      </c>
      <c r="M8" s="23">
        <v>1.99518</v>
      </c>
      <c r="N8" s="18">
        <v>6.7663067993865216</v>
      </c>
      <c r="O8" s="19">
        <v>0</v>
      </c>
      <c r="P8" s="20" t="s">
        <v>55</v>
      </c>
      <c r="Q8" s="15">
        <v>2012</v>
      </c>
    </row>
    <row r="9" spans="1:17">
      <c r="A9" s="9" t="s">
        <v>57</v>
      </c>
      <c r="B9" s="11">
        <v>208304</v>
      </c>
      <c r="C9" s="11">
        <v>182304</v>
      </c>
      <c r="D9" s="11">
        <v>145304</v>
      </c>
      <c r="E9" s="11">
        <v>10000</v>
      </c>
      <c r="F9" s="11">
        <v>27000</v>
      </c>
      <c r="G9" s="21">
        <v>26000</v>
      </c>
      <c r="H9" s="22">
        <v>0.62119725220804711</v>
      </c>
      <c r="I9" s="22">
        <v>1.1748387645129704E-2</v>
      </c>
      <c r="J9" s="14" t="s">
        <v>51</v>
      </c>
      <c r="K9" s="15">
        <v>2013</v>
      </c>
      <c r="L9" s="16">
        <v>91.55</v>
      </c>
      <c r="M9" s="23">
        <v>139.49472</v>
      </c>
      <c r="N9" s="18">
        <v>0.65629724193145089</v>
      </c>
      <c r="O9" s="19">
        <v>0</v>
      </c>
      <c r="P9" s="20" t="s">
        <v>58</v>
      </c>
      <c r="Q9" s="15">
        <v>2010</v>
      </c>
    </row>
    <row r="10" spans="1:17">
      <c r="A10" s="9" t="s">
        <v>59</v>
      </c>
      <c r="B10" s="11">
        <v>4600</v>
      </c>
      <c r="C10" s="11">
        <v>4600</v>
      </c>
      <c r="D10" s="11">
        <v>4600</v>
      </c>
      <c r="E10" s="11">
        <v>0</v>
      </c>
      <c r="F10" s="11">
        <v>0</v>
      </c>
      <c r="G10" s="21">
        <v>0</v>
      </c>
      <c r="H10" s="22">
        <v>1.4040104031066477E-3</v>
      </c>
      <c r="I10" s="22">
        <v>2.5944092848719489E-4</v>
      </c>
      <c r="J10" s="14" t="s">
        <v>53</v>
      </c>
      <c r="K10" s="15">
        <v>2011</v>
      </c>
      <c r="L10" s="16">
        <v>1.03</v>
      </c>
      <c r="M10" s="23">
        <v>0.82799999999999996</v>
      </c>
      <c r="N10" s="18">
        <v>1.243961352657005</v>
      </c>
      <c r="O10" s="19">
        <v>0</v>
      </c>
      <c r="P10" s="20" t="s">
        <v>53</v>
      </c>
      <c r="Q10" s="15">
        <v>2011</v>
      </c>
    </row>
    <row r="11" spans="1:17">
      <c r="A11" s="9" t="s">
        <v>60</v>
      </c>
      <c r="B11" s="11">
        <v>499</v>
      </c>
      <c r="C11" s="11">
        <v>486</v>
      </c>
      <c r="D11" s="11">
        <v>472</v>
      </c>
      <c r="E11" s="11">
        <v>3</v>
      </c>
      <c r="F11" s="11">
        <v>11</v>
      </c>
      <c r="G11" s="21">
        <v>13</v>
      </c>
      <c r="H11" s="22">
        <v>7.8570559029527491E-5</v>
      </c>
      <c r="I11" s="22">
        <v>2.8143700720676139E-5</v>
      </c>
      <c r="J11" s="14" t="s">
        <v>55</v>
      </c>
      <c r="K11" s="15">
        <v>2013</v>
      </c>
      <c r="L11" s="16">
        <v>0</v>
      </c>
      <c r="M11" s="23">
        <v>0.12812999999999999</v>
      </c>
      <c r="N11" s="18">
        <v>0</v>
      </c>
      <c r="O11" s="19">
        <v>0</v>
      </c>
      <c r="P11" s="20">
        <v>0</v>
      </c>
      <c r="Q11" s="15">
        <v>0</v>
      </c>
    </row>
    <row r="12" spans="1:17">
      <c r="A12" s="9" t="s">
        <v>61</v>
      </c>
      <c r="B12" s="11">
        <v>254722</v>
      </c>
      <c r="C12" s="11">
        <v>254722</v>
      </c>
      <c r="D12" s="11">
        <v>254722</v>
      </c>
      <c r="E12" s="11">
        <v>0</v>
      </c>
      <c r="F12" s="11">
        <v>0</v>
      </c>
      <c r="G12" s="21">
        <v>0</v>
      </c>
      <c r="H12" s="22">
        <v>0.28119045779195689</v>
      </c>
      <c r="I12" s="22">
        <v>1.4366372214372881E-2</v>
      </c>
      <c r="J12" s="14" t="s">
        <v>49</v>
      </c>
      <c r="K12" s="15">
        <v>2012</v>
      </c>
      <c r="L12" s="16">
        <v>26.28</v>
      </c>
      <c r="M12" s="23">
        <v>45.849960000000003</v>
      </c>
      <c r="N12" s="18">
        <v>0.57317389153665566</v>
      </c>
      <c r="O12" s="19">
        <v>0</v>
      </c>
      <c r="P12" s="20" t="s">
        <v>62</v>
      </c>
      <c r="Q12" s="15">
        <v>2009</v>
      </c>
    </row>
    <row r="13" spans="1:17">
      <c r="A13" s="9" t="s">
        <v>63</v>
      </c>
      <c r="B13" s="11">
        <v>21</v>
      </c>
      <c r="C13" s="11">
        <v>21</v>
      </c>
      <c r="D13" s="11">
        <v>20</v>
      </c>
      <c r="E13" s="11">
        <v>1</v>
      </c>
      <c r="F13" s="11">
        <v>0</v>
      </c>
      <c r="G13" s="21">
        <v>0</v>
      </c>
      <c r="H13" s="22">
        <v>2.6752716993198439E-5</v>
      </c>
      <c r="I13" s="22">
        <v>1.1844042387458895E-6</v>
      </c>
      <c r="J13" s="14" t="s">
        <v>64</v>
      </c>
      <c r="K13" s="15">
        <v>2010</v>
      </c>
      <c r="L13" s="16">
        <v>0</v>
      </c>
      <c r="M13" s="23">
        <v>6.6E-3</v>
      </c>
      <c r="N13" s="18">
        <v>0</v>
      </c>
      <c r="O13" s="19">
        <v>0</v>
      </c>
      <c r="P13" s="20">
        <v>0</v>
      </c>
      <c r="Q13" s="15">
        <v>0</v>
      </c>
    </row>
    <row r="14" spans="1:17">
      <c r="A14" s="41" t="s">
        <v>65</v>
      </c>
      <c r="B14" s="42">
        <v>1743992</v>
      </c>
      <c r="C14" s="42">
        <v>1743992</v>
      </c>
      <c r="D14" s="42">
        <v>1743992</v>
      </c>
      <c r="E14" s="42">
        <v>0</v>
      </c>
      <c r="F14" s="42">
        <v>0</v>
      </c>
      <c r="G14" s="43">
        <v>0</v>
      </c>
      <c r="H14" s="22">
        <v>4.965779952923393E-2</v>
      </c>
      <c r="I14" s="22">
        <v>9.8361500816139119E-2</v>
      </c>
      <c r="J14" s="14" t="s">
        <v>66</v>
      </c>
      <c r="K14" s="15">
        <v>2013</v>
      </c>
      <c r="L14" s="16">
        <v>141.6</v>
      </c>
      <c r="M14" s="23">
        <v>313.91856000000001</v>
      </c>
      <c r="N14" s="18">
        <v>0.45107240553091216</v>
      </c>
      <c r="O14" s="19">
        <v>0</v>
      </c>
      <c r="P14" s="20" t="s">
        <v>62</v>
      </c>
      <c r="Q14" s="15">
        <v>2012</v>
      </c>
    </row>
    <row r="15" spans="1:17">
      <c r="A15" s="9" t="s">
        <v>67</v>
      </c>
      <c r="B15" s="11">
        <v>61270</v>
      </c>
      <c r="C15" s="11">
        <v>61270</v>
      </c>
      <c r="D15" s="11">
        <v>61000</v>
      </c>
      <c r="E15" s="11">
        <v>240</v>
      </c>
      <c r="F15" s="11">
        <v>30</v>
      </c>
      <c r="G15" s="21">
        <v>0</v>
      </c>
      <c r="H15" s="22">
        <v>1.8325656517317702E-2</v>
      </c>
      <c r="I15" s="22">
        <v>3.4556403670457456E-3</v>
      </c>
      <c r="J15" s="14" t="s">
        <v>55</v>
      </c>
      <c r="K15" s="15">
        <v>2013</v>
      </c>
      <c r="L15" s="16">
        <v>15</v>
      </c>
      <c r="M15" s="23">
        <v>11.79</v>
      </c>
      <c r="N15" s="18">
        <v>1.272264631043257</v>
      </c>
      <c r="O15" s="19">
        <v>0</v>
      </c>
      <c r="P15" s="20" t="s">
        <v>55</v>
      </c>
      <c r="Q15" s="15">
        <v>2012</v>
      </c>
    </row>
    <row r="16" spans="1:17">
      <c r="A16" s="9" t="s">
        <v>68</v>
      </c>
      <c r="B16" s="11">
        <v>14205</v>
      </c>
      <c r="C16" s="11">
        <v>12005</v>
      </c>
      <c r="D16" s="11">
        <v>11800</v>
      </c>
      <c r="E16" s="11">
        <v>199</v>
      </c>
      <c r="F16" s="11">
        <v>6</v>
      </c>
      <c r="G16" s="21">
        <v>2200</v>
      </c>
      <c r="H16" s="22">
        <v>5.8584869663183114E-4</v>
      </c>
      <c r="I16" s="22">
        <v>8.0116486720882682E-4</v>
      </c>
      <c r="J16" s="14" t="s">
        <v>49</v>
      </c>
      <c r="K16" s="15">
        <v>2010</v>
      </c>
      <c r="L16" s="16">
        <v>0</v>
      </c>
      <c r="M16" s="23">
        <v>2.9369999999999998</v>
      </c>
      <c r="N16" s="18">
        <v>0</v>
      </c>
      <c r="O16" s="19">
        <v>0</v>
      </c>
      <c r="P16" s="20">
        <v>0</v>
      </c>
      <c r="Q16" s="15">
        <v>0</v>
      </c>
    </row>
    <row r="17" spans="1:17">
      <c r="A17" s="9" t="s">
        <v>69</v>
      </c>
      <c r="B17" s="11">
        <v>8164</v>
      </c>
      <c r="C17" s="11">
        <v>8164</v>
      </c>
      <c r="D17" s="11">
        <v>8055</v>
      </c>
      <c r="E17" s="11">
        <v>109</v>
      </c>
      <c r="F17" s="11">
        <v>0</v>
      </c>
      <c r="G17" s="21">
        <v>0</v>
      </c>
      <c r="H17" s="22">
        <v>3.4889142357017126E-3</v>
      </c>
      <c r="I17" s="22">
        <v>4.6045124786292584E-4</v>
      </c>
      <c r="J17" s="14" t="s">
        <v>49</v>
      </c>
      <c r="K17" s="15">
        <v>2011</v>
      </c>
      <c r="L17" s="16">
        <v>3.2</v>
      </c>
      <c r="M17" s="23">
        <v>1.7768999999999999</v>
      </c>
      <c r="N17" s="18">
        <v>1.8008891890370873</v>
      </c>
      <c r="O17" s="19">
        <v>0</v>
      </c>
      <c r="P17" s="20" t="s">
        <v>49</v>
      </c>
      <c r="Q17" s="15">
        <v>2007</v>
      </c>
    </row>
    <row r="18" spans="1:17">
      <c r="A18" s="9" t="s">
        <v>70</v>
      </c>
      <c r="B18" s="11">
        <v>1577000</v>
      </c>
      <c r="C18" s="11">
        <v>1527000</v>
      </c>
      <c r="D18" s="11">
        <v>1089070</v>
      </c>
      <c r="E18" s="11">
        <v>376025</v>
      </c>
      <c r="F18" s="11">
        <v>61905</v>
      </c>
      <c r="G18" s="21">
        <v>50000</v>
      </c>
      <c r="H18" s="22">
        <v>1.5270000000000001E-2</v>
      </c>
      <c r="I18" s="22">
        <v>8.8943118309631808E-2</v>
      </c>
      <c r="J18" s="14" t="s">
        <v>62</v>
      </c>
      <c r="K18" s="15">
        <v>2013</v>
      </c>
      <c r="L18" s="16">
        <v>0</v>
      </c>
      <c r="M18" s="23">
        <v>1514.3226</v>
      </c>
      <c r="N18" s="18">
        <v>0</v>
      </c>
      <c r="O18" s="19">
        <v>0</v>
      </c>
      <c r="P18" s="20">
        <v>0</v>
      </c>
      <c r="Q18" s="15">
        <v>0</v>
      </c>
    </row>
    <row r="19" spans="1:17">
      <c r="A19" s="9" t="s">
        <v>71</v>
      </c>
      <c r="B19" s="11">
        <v>450633</v>
      </c>
      <c r="C19" s="11">
        <v>450633</v>
      </c>
      <c r="D19" s="11">
        <v>427173</v>
      </c>
      <c r="E19" s="11">
        <v>13800</v>
      </c>
      <c r="F19" s="11">
        <v>9660</v>
      </c>
      <c r="G19" s="21">
        <v>0</v>
      </c>
      <c r="H19" s="22">
        <v>0.15445702357816371</v>
      </c>
      <c r="I19" s="22">
        <v>2.5415792158036975E-2</v>
      </c>
      <c r="J19" s="14" t="s">
        <v>51</v>
      </c>
      <c r="K19" s="15">
        <v>2013</v>
      </c>
      <c r="L19" s="16">
        <v>45</v>
      </c>
      <c r="M19" s="23">
        <v>147.27114</v>
      </c>
      <c r="N19" s="18">
        <v>0.30555884880092599</v>
      </c>
      <c r="O19" s="19">
        <v>0</v>
      </c>
      <c r="P19" s="20" t="s">
        <v>51</v>
      </c>
      <c r="Q19" s="15">
        <v>2013</v>
      </c>
    </row>
    <row r="20" spans="1:17">
      <c r="A20" s="9" t="s">
        <v>72</v>
      </c>
      <c r="B20" s="11">
        <v>155</v>
      </c>
      <c r="C20" s="11">
        <v>155</v>
      </c>
      <c r="D20" s="11">
        <v>66</v>
      </c>
      <c r="E20" s="11">
        <v>71</v>
      </c>
      <c r="F20" s="11">
        <v>18</v>
      </c>
      <c r="G20" s="21">
        <v>0</v>
      </c>
      <c r="H20" s="22">
        <v>9.2368733600825236E-5</v>
      </c>
      <c r="I20" s="22">
        <v>8.7420312859815657E-6</v>
      </c>
      <c r="J20" s="14" t="s">
        <v>62</v>
      </c>
      <c r="K20" s="15">
        <v>2013</v>
      </c>
      <c r="L20" s="16">
        <v>8.4610000000000005E-2</v>
      </c>
      <c r="M20" s="23">
        <v>0.27888000000000002</v>
      </c>
      <c r="N20" s="18">
        <v>0.30339213998852554</v>
      </c>
      <c r="O20" s="19">
        <v>0</v>
      </c>
      <c r="P20" s="20" t="s">
        <v>49</v>
      </c>
      <c r="Q20" s="15">
        <v>2011</v>
      </c>
    </row>
    <row r="21" spans="1:17">
      <c r="A21" s="9" t="s">
        <v>73</v>
      </c>
      <c r="B21" s="11">
        <v>5500</v>
      </c>
      <c r="C21" s="11">
        <v>5410</v>
      </c>
      <c r="D21" s="11">
        <v>4954</v>
      </c>
      <c r="E21" s="11">
        <v>401</v>
      </c>
      <c r="F21" s="11">
        <v>55</v>
      </c>
      <c r="G21" s="21">
        <v>90</v>
      </c>
      <c r="H21" s="22">
        <v>1.0536192893737138E-3</v>
      </c>
      <c r="I21" s="22">
        <v>3.1020111014773302E-4</v>
      </c>
      <c r="J21" s="14" t="s">
        <v>55</v>
      </c>
      <c r="K21" s="15">
        <v>2013</v>
      </c>
      <c r="L21" s="16">
        <v>1.3</v>
      </c>
      <c r="M21" s="23">
        <v>2.2678199999999999</v>
      </c>
      <c r="N21" s="18">
        <v>0.57323773491723329</v>
      </c>
      <c r="O21" s="19">
        <v>0</v>
      </c>
      <c r="P21" s="20" t="s">
        <v>55</v>
      </c>
      <c r="Q21" s="15">
        <v>2013</v>
      </c>
    </row>
    <row r="22" spans="1:17">
      <c r="A22" s="9" t="s">
        <v>74</v>
      </c>
      <c r="B22" s="11">
        <v>15</v>
      </c>
      <c r="C22" s="11">
        <v>15</v>
      </c>
      <c r="D22" s="11">
        <v>15</v>
      </c>
      <c r="E22" s="11">
        <v>0</v>
      </c>
      <c r="F22" s="11">
        <v>0</v>
      </c>
      <c r="G22" s="21">
        <v>0</v>
      </c>
      <c r="H22" s="22">
        <v>6.1000406669377798E-6</v>
      </c>
      <c r="I22" s="22">
        <v>8.4600302767563541E-7</v>
      </c>
      <c r="J22" s="14" t="s">
        <v>55</v>
      </c>
      <c r="K22" s="15">
        <v>2013</v>
      </c>
      <c r="L22" s="16">
        <v>0</v>
      </c>
      <c r="M22" s="23">
        <v>2.7000000000000001E-3</v>
      </c>
      <c r="N22" s="18">
        <v>0</v>
      </c>
      <c r="O22" s="19">
        <v>0</v>
      </c>
      <c r="P22" s="20">
        <v>0</v>
      </c>
      <c r="Q22" s="15">
        <v>0</v>
      </c>
    </row>
    <row r="23" spans="1:17">
      <c r="A23" s="9" t="s">
        <v>75</v>
      </c>
      <c r="B23" s="11">
        <v>10909</v>
      </c>
      <c r="C23" s="11">
        <v>10909</v>
      </c>
      <c r="D23" s="11">
        <v>10909</v>
      </c>
      <c r="E23" s="11">
        <v>0</v>
      </c>
      <c r="F23" s="11">
        <v>0</v>
      </c>
      <c r="G23" s="21">
        <v>0</v>
      </c>
      <c r="H23" s="22">
        <v>9.027998464023728E-3</v>
      </c>
      <c r="I23" s="22">
        <v>6.152698019275671E-4</v>
      </c>
      <c r="J23" s="14" t="s">
        <v>55</v>
      </c>
      <c r="K23" s="15">
        <v>2013</v>
      </c>
      <c r="L23" s="16">
        <v>9.1999999999999998E-2</v>
      </c>
      <c r="M23" s="23">
        <v>1.9636199999999999</v>
      </c>
      <c r="N23" s="18">
        <v>4.6852242287204249E-2</v>
      </c>
      <c r="O23" s="19">
        <v>0</v>
      </c>
      <c r="P23" s="20" t="s">
        <v>64</v>
      </c>
      <c r="Q23" s="15">
        <v>2010</v>
      </c>
    </row>
    <row r="24" spans="1:17">
      <c r="A24" s="9" t="s">
        <v>76</v>
      </c>
      <c r="B24" s="11">
        <v>40</v>
      </c>
      <c r="C24" s="11">
        <v>40</v>
      </c>
      <c r="D24" s="11">
        <v>40</v>
      </c>
      <c r="E24" s="11">
        <v>0</v>
      </c>
      <c r="F24" s="11">
        <v>0</v>
      </c>
      <c r="G24" s="21">
        <v>0</v>
      </c>
      <c r="H24" s="22">
        <v>4.2926146637863224E-5</v>
      </c>
      <c r="I24" s="22">
        <v>2.2560080738016947E-6</v>
      </c>
      <c r="J24" s="14" t="s">
        <v>62</v>
      </c>
      <c r="K24" s="15">
        <v>2009</v>
      </c>
      <c r="L24" s="16">
        <v>0</v>
      </c>
      <c r="M24" s="23">
        <v>7.1999999999999998E-3</v>
      </c>
      <c r="N24" s="18">
        <v>0</v>
      </c>
      <c r="O24" s="19">
        <v>0</v>
      </c>
      <c r="P24" s="20">
        <v>0</v>
      </c>
      <c r="Q24" s="15">
        <v>0</v>
      </c>
    </row>
    <row r="25" spans="1:17">
      <c r="A25" s="9" t="s">
        <v>77</v>
      </c>
      <c r="B25" s="11">
        <v>193555</v>
      </c>
      <c r="C25" s="11">
        <v>193208</v>
      </c>
      <c r="D25" s="11">
        <v>191909</v>
      </c>
      <c r="E25" s="11">
        <v>1299</v>
      </c>
      <c r="F25" s="11">
        <v>0</v>
      </c>
      <c r="G25" s="21">
        <v>347</v>
      </c>
      <c r="H25" s="22">
        <v>5.4438728113762089E-2</v>
      </c>
      <c r="I25" s="22">
        <v>1.0916541068117175E-2</v>
      </c>
      <c r="J25" s="14" t="s">
        <v>55</v>
      </c>
      <c r="K25" s="15">
        <v>2013</v>
      </c>
      <c r="L25" s="16">
        <v>37.700000000000003</v>
      </c>
      <c r="M25" s="23">
        <v>38.471850000000003</v>
      </c>
      <c r="N25" s="18">
        <v>0.97993727881554948</v>
      </c>
      <c r="O25" s="19">
        <v>0</v>
      </c>
      <c r="P25" s="20" t="s">
        <v>55</v>
      </c>
      <c r="Q25" s="15">
        <v>2013</v>
      </c>
    </row>
    <row r="26" spans="1:17">
      <c r="A26" s="9" t="s">
        <v>78</v>
      </c>
      <c r="B26" s="11">
        <v>194</v>
      </c>
      <c r="C26" s="11">
        <v>194</v>
      </c>
      <c r="D26" s="11">
        <v>170</v>
      </c>
      <c r="E26" s="11">
        <v>18</v>
      </c>
      <c r="F26" s="11">
        <v>6</v>
      </c>
      <c r="G26" s="21">
        <v>0</v>
      </c>
      <c r="H26" s="22">
        <v>2.7509965272213942E-4</v>
      </c>
      <c r="I26" s="22">
        <v>1.0941639157938218E-5</v>
      </c>
      <c r="J26" s="14" t="s">
        <v>49</v>
      </c>
      <c r="K26" s="15">
        <v>2013</v>
      </c>
      <c r="L26" s="16">
        <v>0.65</v>
      </c>
      <c r="M26" s="23">
        <v>0.1026</v>
      </c>
      <c r="N26" s="18">
        <v>6.3352826510721254</v>
      </c>
      <c r="O26" s="19">
        <v>0</v>
      </c>
      <c r="P26" s="20" t="s">
        <v>55</v>
      </c>
      <c r="Q26" s="15">
        <v>2013</v>
      </c>
    </row>
    <row r="27" spans="1:17">
      <c r="A27" s="9" t="s">
        <v>79</v>
      </c>
      <c r="B27" s="11">
        <v>1239</v>
      </c>
      <c r="C27" s="11">
        <v>1215</v>
      </c>
      <c r="D27" s="11">
        <v>1150</v>
      </c>
      <c r="E27" s="11">
        <v>50</v>
      </c>
      <c r="F27" s="11">
        <v>15</v>
      </c>
      <c r="G27" s="21">
        <v>24</v>
      </c>
      <c r="H27" s="22">
        <v>3.4180657292633127E-4</v>
      </c>
      <c r="I27" s="22">
        <v>6.9879850086007486E-5</v>
      </c>
      <c r="J27" s="14" t="s">
        <v>55</v>
      </c>
      <c r="K27" s="15">
        <v>2013</v>
      </c>
      <c r="L27" s="16">
        <v>0.315</v>
      </c>
      <c r="M27" s="23">
        <v>0.40416000000000002</v>
      </c>
      <c r="N27" s="18">
        <v>0.77939429928741089</v>
      </c>
      <c r="O27" s="19">
        <v>0.25</v>
      </c>
      <c r="P27" s="20" t="s">
        <v>55</v>
      </c>
      <c r="Q27" s="15">
        <v>2013</v>
      </c>
    </row>
    <row r="28" spans="1:17">
      <c r="A28" s="9" t="s">
        <v>80</v>
      </c>
      <c r="B28" s="11">
        <v>13538</v>
      </c>
      <c r="C28" s="11">
        <v>13538</v>
      </c>
      <c r="D28" s="11">
        <v>10000</v>
      </c>
      <c r="E28" s="11">
        <v>2493</v>
      </c>
      <c r="F28" s="11">
        <v>1045</v>
      </c>
      <c r="G28" s="21">
        <v>0</v>
      </c>
      <c r="H28" s="22">
        <v>3.6380737396538753E-4</v>
      </c>
      <c r="I28" s="22">
        <v>7.6354593257818354E-4</v>
      </c>
      <c r="J28" s="14" t="s">
        <v>55</v>
      </c>
      <c r="K28" s="15">
        <v>2013</v>
      </c>
      <c r="L28" s="16">
        <v>6</v>
      </c>
      <c r="M28" s="23">
        <v>12.414</v>
      </c>
      <c r="N28" s="18">
        <v>0.48332527791203483</v>
      </c>
      <c r="O28" s="19">
        <v>0.03</v>
      </c>
      <c r="P28" s="20" t="s">
        <v>49</v>
      </c>
      <c r="Q28" s="15">
        <v>2011</v>
      </c>
    </row>
    <row r="29" spans="1:17">
      <c r="A29" s="9" t="s">
        <v>81</v>
      </c>
      <c r="B29" s="11">
        <v>3000</v>
      </c>
      <c r="C29" s="11">
        <v>3000</v>
      </c>
      <c r="D29" s="11">
        <v>3000</v>
      </c>
      <c r="E29" s="11">
        <v>0</v>
      </c>
      <c r="F29" s="11">
        <v>0</v>
      </c>
      <c r="G29" s="21">
        <v>0</v>
      </c>
      <c r="H29" s="22">
        <v>5.62096695620892E-3</v>
      </c>
      <c r="I29" s="22">
        <v>1.6920060553512708E-4</v>
      </c>
      <c r="J29" s="14" t="s">
        <v>62</v>
      </c>
      <c r="K29" s="15">
        <v>2008</v>
      </c>
      <c r="L29" s="16">
        <v>0</v>
      </c>
      <c r="M29" s="23">
        <v>0.54</v>
      </c>
      <c r="N29" s="18">
        <v>0</v>
      </c>
      <c r="O29" s="19">
        <v>0</v>
      </c>
      <c r="P29" s="20">
        <v>0</v>
      </c>
      <c r="Q29" s="15">
        <v>0</v>
      </c>
    </row>
    <row r="30" spans="1:17">
      <c r="A30" s="9" t="s">
        <v>82</v>
      </c>
      <c r="B30" s="11">
        <v>96349</v>
      </c>
      <c r="C30" s="11">
        <v>96293</v>
      </c>
      <c r="D30" s="11">
        <v>94707</v>
      </c>
      <c r="E30" s="11">
        <v>1496</v>
      </c>
      <c r="F30" s="11">
        <v>90</v>
      </c>
      <c r="G30" s="21">
        <v>56</v>
      </c>
      <c r="H30" s="22">
        <v>2.0003343273204063E-3</v>
      </c>
      <c r="I30" s="22">
        <v>5.4341030475679869E-3</v>
      </c>
      <c r="J30" s="14" t="s">
        <v>55</v>
      </c>
      <c r="K30" s="15">
        <v>2013</v>
      </c>
      <c r="L30" s="16">
        <v>23</v>
      </c>
      <c r="M30" s="23">
        <v>21.810300000000002</v>
      </c>
      <c r="N30" s="18">
        <v>1.0545476219951124</v>
      </c>
      <c r="O30" s="19">
        <v>0.2</v>
      </c>
      <c r="P30" s="20" t="s">
        <v>55</v>
      </c>
      <c r="Q30" s="15">
        <v>2013</v>
      </c>
    </row>
    <row r="31" spans="1:17">
      <c r="A31" s="9" t="s">
        <v>83</v>
      </c>
      <c r="B31" s="11">
        <v>708</v>
      </c>
      <c r="C31" s="11">
        <v>708</v>
      </c>
      <c r="D31" s="11">
        <v>6</v>
      </c>
      <c r="E31" s="11">
        <v>600</v>
      </c>
      <c r="F31" s="11">
        <v>102</v>
      </c>
      <c r="G31" s="21">
        <v>0</v>
      </c>
      <c r="H31" s="22">
        <v>1.1506821529848175E-4</v>
      </c>
      <c r="I31" s="22">
        <v>3.9931342906289993E-5</v>
      </c>
      <c r="J31" s="14" t="s">
        <v>55</v>
      </c>
      <c r="K31" s="15">
        <v>2013</v>
      </c>
      <c r="L31" s="16">
        <v>1.33</v>
      </c>
      <c r="M31" s="23">
        <v>2.1070799999999998</v>
      </c>
      <c r="N31" s="18">
        <v>0.63120526985211767</v>
      </c>
      <c r="O31" s="19">
        <v>0</v>
      </c>
      <c r="P31" s="20" t="s">
        <v>55</v>
      </c>
      <c r="Q31" s="15">
        <v>2013</v>
      </c>
    </row>
    <row r="32" spans="1:17">
      <c r="A32" s="9" t="s">
        <v>84</v>
      </c>
      <c r="B32" s="11">
        <v>4062</v>
      </c>
      <c r="C32" s="11">
        <v>4060</v>
      </c>
      <c r="D32" s="11">
        <v>4000</v>
      </c>
      <c r="E32" s="11">
        <v>50</v>
      </c>
      <c r="F32" s="11">
        <v>10</v>
      </c>
      <c r="G32" s="21">
        <v>2</v>
      </c>
      <c r="H32" s="22">
        <v>1.1931441817763977E-3</v>
      </c>
      <c r="I32" s="22">
        <v>2.2909761989456208E-4</v>
      </c>
      <c r="J32" s="14" t="s">
        <v>55</v>
      </c>
      <c r="K32" s="15">
        <v>2013</v>
      </c>
      <c r="L32" s="16">
        <v>0.22</v>
      </c>
      <c r="M32" s="23">
        <v>0.90017999999999998</v>
      </c>
      <c r="N32" s="18">
        <v>0.24439556533137818</v>
      </c>
      <c r="O32" s="19">
        <v>1.4999999999999999E-2</v>
      </c>
      <c r="P32" s="20" t="s">
        <v>55</v>
      </c>
      <c r="Q32" s="15">
        <v>2013</v>
      </c>
    </row>
    <row r="33" spans="1:17">
      <c r="A33" s="9" t="s">
        <v>85</v>
      </c>
      <c r="B33" s="11">
        <v>918</v>
      </c>
      <c r="C33" s="11">
        <v>918</v>
      </c>
      <c r="D33" s="11">
        <v>900</v>
      </c>
      <c r="E33" s="11">
        <v>2</v>
      </c>
      <c r="F33" s="11">
        <v>16</v>
      </c>
      <c r="G33" s="21">
        <v>0</v>
      </c>
      <c r="H33" s="22">
        <v>4.2168121267799723E-3</v>
      </c>
      <c r="I33" s="22">
        <v>5.177538529374889E-5</v>
      </c>
      <c r="J33" s="14" t="s">
        <v>86</v>
      </c>
      <c r="K33" s="15">
        <v>2012</v>
      </c>
      <c r="L33" s="16">
        <v>0.17</v>
      </c>
      <c r="M33" s="23">
        <v>0.216</v>
      </c>
      <c r="N33" s="18">
        <v>0.78703703703703709</v>
      </c>
      <c r="O33" s="19">
        <v>1</v>
      </c>
      <c r="P33" s="20" t="s">
        <v>86</v>
      </c>
      <c r="Q33" s="15">
        <v>2012</v>
      </c>
    </row>
    <row r="34" spans="1:17">
      <c r="A34" s="9" t="s">
        <v>87</v>
      </c>
      <c r="B34" s="11">
        <v>1500000</v>
      </c>
      <c r="C34" s="11">
        <v>1493095</v>
      </c>
      <c r="D34" s="11">
        <v>1469004</v>
      </c>
      <c r="E34" s="11">
        <v>23376</v>
      </c>
      <c r="F34" s="11">
        <v>715</v>
      </c>
      <c r="G34" s="21">
        <v>6905</v>
      </c>
      <c r="H34" s="22">
        <v>3.529775413711584E-2</v>
      </c>
      <c r="I34" s="22">
        <v>8.4600302767563543E-2</v>
      </c>
      <c r="J34" s="14" t="s">
        <v>66</v>
      </c>
      <c r="K34" s="15">
        <v>2012</v>
      </c>
      <c r="L34" s="16">
        <v>163.21190000000001</v>
      </c>
      <c r="M34" s="23">
        <v>337.31517000000002</v>
      </c>
      <c r="N34" s="18">
        <v>0.48385579575327137</v>
      </c>
      <c r="O34" s="19">
        <v>0</v>
      </c>
      <c r="P34" s="20" t="s">
        <v>66</v>
      </c>
      <c r="Q34" s="15">
        <v>2012</v>
      </c>
    </row>
    <row r="35" spans="1:17">
      <c r="A35" s="9" t="s">
        <v>88</v>
      </c>
      <c r="B35" s="11">
        <v>5690</v>
      </c>
      <c r="C35" s="11">
        <v>5440</v>
      </c>
      <c r="D35" s="11">
        <v>4850</v>
      </c>
      <c r="E35" s="11">
        <v>570</v>
      </c>
      <c r="F35" s="11">
        <v>20</v>
      </c>
      <c r="G35" s="21">
        <v>250</v>
      </c>
      <c r="H35" s="22">
        <v>2.8991723289349761E-4</v>
      </c>
      <c r="I35" s="22">
        <v>3.2091714849829102E-4</v>
      </c>
      <c r="J35" s="14" t="s">
        <v>49</v>
      </c>
      <c r="K35" s="15">
        <v>2012</v>
      </c>
      <c r="L35" s="16">
        <v>0</v>
      </c>
      <c r="M35" s="23">
        <v>2.6655000000000002</v>
      </c>
      <c r="N35" s="18">
        <v>0</v>
      </c>
      <c r="O35" s="19">
        <v>0</v>
      </c>
      <c r="P35" s="20">
        <v>0</v>
      </c>
      <c r="Q35" s="15">
        <v>0</v>
      </c>
    </row>
    <row r="36" spans="1:17">
      <c r="A36" s="9" t="s">
        <v>89</v>
      </c>
      <c r="B36" s="11">
        <v>3300000</v>
      </c>
      <c r="C36" s="11">
        <v>3300000</v>
      </c>
      <c r="D36" s="11">
        <v>3293948</v>
      </c>
      <c r="E36" s="11">
        <v>6036</v>
      </c>
      <c r="F36" s="11">
        <v>16</v>
      </c>
      <c r="G36" s="21">
        <v>0</v>
      </c>
      <c r="H36" s="22">
        <v>0.27088660940999337</v>
      </c>
      <c r="I36" s="22">
        <v>0.18612066608863981</v>
      </c>
      <c r="J36" s="14" t="s">
        <v>51</v>
      </c>
      <c r="K36" s="15">
        <v>2013</v>
      </c>
      <c r="L36" s="16">
        <v>480</v>
      </c>
      <c r="M36" s="23">
        <v>611.06664000000001</v>
      </c>
      <c r="N36" s="18">
        <v>0.78551170785562763</v>
      </c>
      <c r="O36" s="19">
        <v>0</v>
      </c>
      <c r="P36" s="20" t="s">
        <v>51</v>
      </c>
      <c r="Q36" s="15">
        <v>2013</v>
      </c>
    </row>
    <row r="37" spans="1:17">
      <c r="A37" s="9" t="s">
        <v>90</v>
      </c>
      <c r="B37" s="11">
        <v>3</v>
      </c>
      <c r="C37" s="11">
        <v>3</v>
      </c>
      <c r="D37" s="11">
        <v>3</v>
      </c>
      <c r="E37" s="11">
        <v>0</v>
      </c>
      <c r="F37" s="11">
        <v>0</v>
      </c>
      <c r="G37" s="21">
        <v>0</v>
      </c>
      <c r="H37" s="22">
        <v>1.3586611933755303E-6</v>
      </c>
      <c r="I37" s="22">
        <v>1.692006055351271E-7</v>
      </c>
      <c r="J37" s="14" t="s">
        <v>55</v>
      </c>
      <c r="K37" s="15">
        <v>2013</v>
      </c>
      <c r="L37" s="16">
        <v>0</v>
      </c>
      <c r="M37" s="23">
        <v>5.4000000000000001E-4</v>
      </c>
      <c r="N37" s="18">
        <v>0</v>
      </c>
      <c r="O37" s="19">
        <v>0</v>
      </c>
      <c r="P37" s="20">
        <v>0</v>
      </c>
      <c r="Q37" s="15">
        <v>0</v>
      </c>
    </row>
    <row r="38" spans="1:17">
      <c r="A38" s="9" t="s">
        <v>91</v>
      </c>
      <c r="B38" s="11">
        <v>846523</v>
      </c>
      <c r="C38" s="11">
        <v>846523</v>
      </c>
      <c r="D38" s="11">
        <v>843023</v>
      </c>
      <c r="E38" s="11">
        <v>2300</v>
      </c>
      <c r="F38" s="11">
        <v>1200</v>
      </c>
      <c r="G38" s="21">
        <v>0</v>
      </c>
      <c r="H38" s="22">
        <v>2.0700172059850312E-2</v>
      </c>
      <c r="I38" s="22">
        <v>4.7744068066470795E-2</v>
      </c>
      <c r="J38" s="14" t="s">
        <v>55</v>
      </c>
      <c r="K38" s="15">
        <v>2013</v>
      </c>
      <c r="L38" s="16">
        <v>75</v>
      </c>
      <c r="M38" s="23">
        <v>162.24413999999999</v>
      </c>
      <c r="N38" s="18">
        <v>0.46226631051204686</v>
      </c>
      <c r="O38" s="19">
        <v>0</v>
      </c>
      <c r="P38" s="20" t="s">
        <v>55</v>
      </c>
      <c r="Q38" s="15">
        <v>2013</v>
      </c>
    </row>
    <row r="39" spans="1:17">
      <c r="A39" s="9" t="s">
        <v>92</v>
      </c>
      <c r="B39" s="11">
        <v>42590</v>
      </c>
      <c r="C39" s="11">
        <v>40640</v>
      </c>
      <c r="D39" s="11">
        <v>16564</v>
      </c>
      <c r="E39" s="11">
        <v>1560</v>
      </c>
      <c r="F39" s="11">
        <v>22516</v>
      </c>
      <c r="G39" s="21">
        <v>1950</v>
      </c>
      <c r="H39" s="22">
        <v>5.3864642289204879E-4</v>
      </c>
      <c r="I39" s="22">
        <v>2.4020845965803542E-3</v>
      </c>
      <c r="J39" s="14" t="s">
        <v>93</v>
      </c>
      <c r="K39" s="15">
        <v>2013</v>
      </c>
      <c r="L39" s="16">
        <v>0</v>
      </c>
      <c r="M39" s="23">
        <v>75.385019999999997</v>
      </c>
      <c r="N39" s="18">
        <v>0</v>
      </c>
      <c r="O39" s="19">
        <v>0</v>
      </c>
      <c r="P39" s="20">
        <v>0</v>
      </c>
      <c r="Q39" s="15">
        <v>0</v>
      </c>
    </row>
    <row r="40" spans="1:17">
      <c r="A40" s="9" t="s">
        <v>94</v>
      </c>
      <c r="B40" s="11">
        <v>3200</v>
      </c>
      <c r="C40" s="11">
        <v>3200</v>
      </c>
      <c r="D40" s="11">
        <v>3000</v>
      </c>
      <c r="E40" s="11">
        <v>200</v>
      </c>
      <c r="F40" s="11">
        <v>0</v>
      </c>
      <c r="G40" s="21">
        <v>0</v>
      </c>
      <c r="H40" s="22">
        <v>1.3482227685333232E-3</v>
      </c>
      <c r="I40" s="22">
        <v>1.8048064590413555E-4</v>
      </c>
      <c r="J40" s="14" t="s">
        <v>95</v>
      </c>
      <c r="K40" s="15">
        <v>2012</v>
      </c>
      <c r="L40" s="16">
        <v>0</v>
      </c>
      <c r="M40" s="23">
        <v>1.1399999999999999</v>
      </c>
      <c r="N40" s="18">
        <v>0</v>
      </c>
      <c r="O40" s="19">
        <v>0</v>
      </c>
      <c r="P40" s="20">
        <v>0</v>
      </c>
      <c r="Q40" s="15">
        <v>0</v>
      </c>
    </row>
    <row r="41" spans="1:17">
      <c r="A41" s="9" t="s">
        <v>96</v>
      </c>
      <c r="B41" s="11">
        <v>35872</v>
      </c>
      <c r="C41" s="11">
        <v>35862</v>
      </c>
      <c r="D41" s="11">
        <v>3049</v>
      </c>
      <c r="E41" s="11">
        <v>31833</v>
      </c>
      <c r="F41" s="11">
        <v>980</v>
      </c>
      <c r="G41" s="21">
        <v>10</v>
      </c>
      <c r="H41" s="22">
        <v>2.1815238036840268E-3</v>
      </c>
      <c r="I41" s="22">
        <v>2.0231880405853597E-3</v>
      </c>
      <c r="J41" s="14" t="s">
        <v>58</v>
      </c>
      <c r="K41" s="15">
        <v>2013</v>
      </c>
      <c r="L41" s="16">
        <v>93</v>
      </c>
      <c r="M41" s="23">
        <v>98.988720000000001</v>
      </c>
      <c r="N41" s="18">
        <v>0.93950098556684036</v>
      </c>
      <c r="O41" s="19">
        <v>0</v>
      </c>
      <c r="P41" s="20" t="s">
        <v>58</v>
      </c>
      <c r="Q41" s="15">
        <v>2012</v>
      </c>
    </row>
    <row r="42" spans="1:17">
      <c r="A42" s="9" t="s">
        <v>97</v>
      </c>
      <c r="B42" s="11">
        <v>6000</v>
      </c>
      <c r="C42" s="11">
        <v>6000</v>
      </c>
      <c r="D42" s="11">
        <v>6000</v>
      </c>
      <c r="E42" s="11">
        <v>0</v>
      </c>
      <c r="F42" s="11">
        <v>0</v>
      </c>
      <c r="G42" s="21">
        <v>0</v>
      </c>
      <c r="H42" s="22">
        <v>1.8459777682744108E-2</v>
      </c>
      <c r="I42" s="22">
        <v>3.3840121107025416E-4</v>
      </c>
      <c r="J42" s="14" t="s">
        <v>51</v>
      </c>
      <c r="K42" s="15">
        <v>2007</v>
      </c>
      <c r="L42" s="16">
        <v>0.6</v>
      </c>
      <c r="M42" s="23">
        <v>1.08</v>
      </c>
      <c r="N42" s="18">
        <v>0.55555555555555547</v>
      </c>
      <c r="O42" s="19">
        <v>0</v>
      </c>
      <c r="P42" s="20" t="s">
        <v>49</v>
      </c>
      <c r="Q42" s="15">
        <v>2007</v>
      </c>
    </row>
    <row r="43" spans="1:17">
      <c r="A43" s="9" t="s">
        <v>98</v>
      </c>
      <c r="B43" s="11">
        <v>18</v>
      </c>
      <c r="C43" s="11">
        <v>18</v>
      </c>
      <c r="D43" s="11">
        <v>18</v>
      </c>
      <c r="E43" s="11">
        <v>0</v>
      </c>
      <c r="F43" s="11">
        <v>0</v>
      </c>
      <c r="G43" s="21">
        <v>0</v>
      </c>
      <c r="H43" s="22">
        <v>1.6956497164496862E-5</v>
      </c>
      <c r="I43" s="22">
        <v>1.0152036332107625E-6</v>
      </c>
      <c r="J43" s="14" t="s">
        <v>49</v>
      </c>
      <c r="K43" s="15">
        <v>2011</v>
      </c>
      <c r="L43" s="16">
        <v>2.5699999999999998E-3</v>
      </c>
      <c r="M43" s="23">
        <v>3.2399999999999998E-3</v>
      </c>
      <c r="N43" s="18">
        <v>0.79320987654320985</v>
      </c>
      <c r="O43" s="19">
        <v>0</v>
      </c>
      <c r="P43" s="20" t="s">
        <v>55</v>
      </c>
      <c r="Q43" s="15">
        <v>2011</v>
      </c>
    </row>
    <row r="44" spans="1:17">
      <c r="A44" s="9" t="s">
        <v>99</v>
      </c>
      <c r="B44" s="11">
        <v>143</v>
      </c>
      <c r="C44" s="11">
        <v>143</v>
      </c>
      <c r="D44" s="11">
        <v>64</v>
      </c>
      <c r="E44" s="11">
        <v>61</v>
      </c>
      <c r="F44" s="11">
        <v>18</v>
      </c>
      <c r="G44" s="21">
        <v>0</v>
      </c>
      <c r="H44" s="22">
        <v>5.0247724797076497E-3</v>
      </c>
      <c r="I44" s="22">
        <v>8.0652288638410576E-6</v>
      </c>
      <c r="J44" s="14" t="s">
        <v>49</v>
      </c>
      <c r="K44" s="15">
        <v>2011</v>
      </c>
      <c r="L44" s="16">
        <v>0.1</v>
      </c>
      <c r="M44" s="23">
        <v>0.24851999999999999</v>
      </c>
      <c r="N44" s="18">
        <v>0.40238210204410113</v>
      </c>
      <c r="O44" s="19">
        <v>0</v>
      </c>
      <c r="P44" s="20" t="s">
        <v>51</v>
      </c>
      <c r="Q44" s="15">
        <v>2007</v>
      </c>
    </row>
    <row r="45" spans="1:17">
      <c r="A45" s="9" t="s">
        <v>100</v>
      </c>
      <c r="B45" s="11">
        <v>200</v>
      </c>
      <c r="C45" s="11">
        <v>200</v>
      </c>
      <c r="D45" s="11">
        <v>75</v>
      </c>
      <c r="E45" s="11">
        <v>125</v>
      </c>
      <c r="F45" s="11">
        <v>0</v>
      </c>
      <c r="G45" s="21">
        <v>0</v>
      </c>
      <c r="H45" s="22">
        <v>1.0586441203699537E-4</v>
      </c>
      <c r="I45" s="22">
        <v>1.1280040369008472E-5</v>
      </c>
      <c r="J45" s="14" t="s">
        <v>49</v>
      </c>
      <c r="K45" s="15">
        <v>2012</v>
      </c>
      <c r="L45" s="16">
        <v>0.2</v>
      </c>
      <c r="M45" s="23">
        <v>0.38850000000000001</v>
      </c>
      <c r="N45" s="18">
        <v>0.51480051480051481</v>
      </c>
      <c r="O45" s="19">
        <v>0</v>
      </c>
      <c r="P45" s="20" t="s">
        <v>49</v>
      </c>
      <c r="Q45" s="15">
        <v>2012</v>
      </c>
    </row>
    <row r="46" spans="1:17">
      <c r="A46" s="9" t="s">
        <v>101</v>
      </c>
      <c r="B46" s="11">
        <v>261</v>
      </c>
      <c r="C46" s="11">
        <v>261</v>
      </c>
      <c r="D46" s="11">
        <v>221</v>
      </c>
      <c r="E46" s="11">
        <v>39</v>
      </c>
      <c r="F46" s="11">
        <v>1</v>
      </c>
      <c r="G46" s="21">
        <v>0</v>
      </c>
      <c r="H46" s="22">
        <v>6.6929426637911806E-4</v>
      </c>
      <c r="I46" s="22">
        <v>1.4720452681556056E-5</v>
      </c>
      <c r="J46" s="14" t="s">
        <v>55</v>
      </c>
      <c r="K46" s="15">
        <v>2013</v>
      </c>
      <c r="L46" s="16">
        <v>5.5449999999999999E-2</v>
      </c>
      <c r="M46" s="23">
        <v>0.15978000000000001</v>
      </c>
      <c r="N46" s="18">
        <v>0.34703967955939413</v>
      </c>
      <c r="O46" s="19">
        <v>0</v>
      </c>
      <c r="P46" s="20" t="s">
        <v>95</v>
      </c>
      <c r="Q46" s="15">
        <v>2007</v>
      </c>
    </row>
    <row r="47" spans="1:17">
      <c r="A47" s="9" t="s">
        <v>102</v>
      </c>
      <c r="B47" s="11">
        <v>54</v>
      </c>
      <c r="C47" s="11">
        <v>54</v>
      </c>
      <c r="D47" s="11">
        <v>7</v>
      </c>
      <c r="E47" s="11">
        <v>47</v>
      </c>
      <c r="F47" s="11">
        <v>0</v>
      </c>
      <c r="G47" s="21">
        <v>0</v>
      </c>
      <c r="H47" s="22">
        <v>1.6599857364188575E-4</v>
      </c>
      <c r="I47" s="22">
        <v>3.0456108996322876E-6</v>
      </c>
      <c r="J47" s="14" t="s">
        <v>58</v>
      </c>
      <c r="K47" s="15">
        <v>2011</v>
      </c>
      <c r="L47" s="16">
        <v>0.02</v>
      </c>
      <c r="M47" s="23">
        <v>0.14226</v>
      </c>
      <c r="N47" s="18">
        <v>0.14058765640376775</v>
      </c>
      <c r="O47" s="19">
        <v>0</v>
      </c>
      <c r="P47" s="20" t="s">
        <v>51</v>
      </c>
      <c r="Q47" s="15">
        <v>2007</v>
      </c>
    </row>
    <row r="48" spans="1:17">
      <c r="A48" s="9" t="s">
        <v>103</v>
      </c>
      <c r="B48" s="11">
        <v>53783</v>
      </c>
      <c r="C48" s="11">
        <v>53723</v>
      </c>
      <c r="D48" s="11">
        <v>53129</v>
      </c>
      <c r="E48" s="11">
        <v>594</v>
      </c>
      <c r="F48" s="11">
        <v>0</v>
      </c>
      <c r="G48" s="21">
        <v>60</v>
      </c>
      <c r="H48" s="22">
        <v>5.5735578290731337E-3</v>
      </c>
      <c r="I48" s="22">
        <v>3.0333720558319132E-3</v>
      </c>
      <c r="J48" s="14" t="s">
        <v>95</v>
      </c>
      <c r="K48" s="15">
        <v>2012</v>
      </c>
      <c r="L48" s="16">
        <v>14.8</v>
      </c>
      <c r="M48" s="23">
        <v>11.350619999999999</v>
      </c>
      <c r="N48" s="18">
        <v>1.3038935318070732</v>
      </c>
      <c r="O48" s="19">
        <v>0</v>
      </c>
      <c r="P48" s="20" t="s">
        <v>95</v>
      </c>
      <c r="Q48" s="15">
        <v>2012</v>
      </c>
    </row>
    <row r="49" spans="1:17">
      <c r="A49" s="9" t="s">
        <v>104</v>
      </c>
      <c r="B49" s="11">
        <v>2608</v>
      </c>
      <c r="C49" s="11">
        <v>2600</v>
      </c>
      <c r="D49" s="11">
        <v>2569</v>
      </c>
      <c r="E49" s="11">
        <v>31</v>
      </c>
      <c r="F49" s="11">
        <v>0</v>
      </c>
      <c r="G49" s="21">
        <v>8</v>
      </c>
      <c r="H49" s="22">
        <v>8.5793426850808399E-5</v>
      </c>
      <c r="I49" s="22">
        <v>1.4709172641187048E-4</v>
      </c>
      <c r="J49" s="14" t="s">
        <v>62</v>
      </c>
      <c r="K49" s="15">
        <v>2012</v>
      </c>
      <c r="L49" s="16">
        <v>1.37</v>
      </c>
      <c r="M49" s="23">
        <v>0.55613999999999997</v>
      </c>
      <c r="N49" s="18">
        <v>2.4634084942640344</v>
      </c>
      <c r="O49" s="19">
        <v>0</v>
      </c>
      <c r="P49" s="20" t="s">
        <v>62</v>
      </c>
      <c r="Q49" s="15">
        <v>2012</v>
      </c>
    </row>
    <row r="50" spans="1:17">
      <c r="A50" s="9" t="s">
        <v>105</v>
      </c>
      <c r="B50" s="11">
        <v>2200</v>
      </c>
      <c r="C50" s="11">
        <v>2200</v>
      </c>
      <c r="D50" s="11">
        <v>2200</v>
      </c>
      <c r="E50" s="11">
        <v>0</v>
      </c>
      <c r="F50" s="11">
        <v>0</v>
      </c>
      <c r="G50" s="21">
        <v>0</v>
      </c>
      <c r="H50" s="22">
        <v>4.1647735877631377E-3</v>
      </c>
      <c r="I50" s="22">
        <v>1.240804440590932E-4</v>
      </c>
      <c r="J50" s="14" t="s">
        <v>53</v>
      </c>
      <c r="K50" s="15">
        <v>2011</v>
      </c>
      <c r="L50" s="16">
        <v>0.38</v>
      </c>
      <c r="M50" s="23">
        <v>0.39600000000000002</v>
      </c>
      <c r="N50" s="18">
        <v>0.95959595959595956</v>
      </c>
      <c r="O50" s="19">
        <v>0</v>
      </c>
      <c r="P50" s="20" t="s">
        <v>55</v>
      </c>
      <c r="Q50" s="15">
        <v>2011</v>
      </c>
    </row>
    <row r="51" spans="1:17">
      <c r="A51" s="9" t="s">
        <v>106</v>
      </c>
      <c r="B51" s="11">
        <v>661</v>
      </c>
      <c r="C51" s="11">
        <v>650</v>
      </c>
      <c r="D51" s="11">
        <v>500</v>
      </c>
      <c r="E51" s="11">
        <v>150</v>
      </c>
      <c r="F51" s="11">
        <v>0</v>
      </c>
      <c r="G51" s="21">
        <v>11</v>
      </c>
      <c r="H51" s="22">
        <v>2.0894274968658588E-3</v>
      </c>
      <c r="I51" s="22">
        <v>3.7280533419573E-5</v>
      </c>
      <c r="J51" s="14" t="s">
        <v>95</v>
      </c>
      <c r="K51" s="15">
        <v>2012</v>
      </c>
      <c r="L51" s="16">
        <v>0.24</v>
      </c>
      <c r="M51" s="23">
        <v>0.54098999999999997</v>
      </c>
      <c r="N51" s="18">
        <v>0.44363112072311872</v>
      </c>
      <c r="O51" s="19">
        <v>0</v>
      </c>
      <c r="P51" s="20" t="s">
        <v>95</v>
      </c>
      <c r="Q51" s="15">
        <v>2012</v>
      </c>
    </row>
    <row r="52" spans="1:17">
      <c r="A52" s="9" t="s">
        <v>107</v>
      </c>
      <c r="B52" s="11">
        <v>30005</v>
      </c>
      <c r="C52" s="11">
        <v>30005</v>
      </c>
      <c r="D52" s="11">
        <v>26526</v>
      </c>
      <c r="E52" s="11">
        <v>3475</v>
      </c>
      <c r="F52" s="11">
        <v>4</v>
      </c>
      <c r="G52" s="21">
        <v>0</v>
      </c>
      <c r="H52" s="22">
        <v>8.0249158861507686E-2</v>
      </c>
      <c r="I52" s="22">
        <v>1.692288056360496E-3</v>
      </c>
      <c r="J52" s="14" t="s">
        <v>62</v>
      </c>
      <c r="K52" s="15">
        <v>2012</v>
      </c>
      <c r="L52" s="16">
        <v>0</v>
      </c>
      <c r="M52" s="23">
        <v>15.211679999999999</v>
      </c>
      <c r="N52" s="18">
        <v>0</v>
      </c>
      <c r="O52" s="19">
        <v>0</v>
      </c>
      <c r="P52" s="20">
        <v>0</v>
      </c>
      <c r="Q52" s="15">
        <v>0</v>
      </c>
    </row>
    <row r="53" spans="1:17">
      <c r="A53" s="9" t="s">
        <v>108</v>
      </c>
      <c r="B53" s="11">
        <v>6680</v>
      </c>
      <c r="C53" s="11">
        <v>6677</v>
      </c>
      <c r="D53" s="11">
        <v>5650</v>
      </c>
      <c r="E53" s="11">
        <v>686</v>
      </c>
      <c r="F53" s="11">
        <v>341</v>
      </c>
      <c r="G53" s="21">
        <v>3</v>
      </c>
      <c r="H53" s="22">
        <v>7.452817426176143E-4</v>
      </c>
      <c r="I53" s="22">
        <v>3.7675334832488301E-4</v>
      </c>
      <c r="J53" s="14" t="s">
        <v>55</v>
      </c>
      <c r="K53" s="15">
        <v>2013</v>
      </c>
      <c r="L53" s="16">
        <v>0</v>
      </c>
      <c r="M53" s="23">
        <v>4.0982700000000003</v>
      </c>
      <c r="N53" s="18">
        <v>0</v>
      </c>
      <c r="O53" s="19">
        <v>0.5</v>
      </c>
      <c r="P53" s="20" t="s">
        <v>55</v>
      </c>
      <c r="Q53" s="15">
        <v>2013</v>
      </c>
    </row>
    <row r="54" spans="1:17">
      <c r="A54" s="9" t="s">
        <v>109</v>
      </c>
      <c r="B54" s="11">
        <v>201</v>
      </c>
      <c r="C54" s="11">
        <v>164</v>
      </c>
      <c r="D54" s="11">
        <v>19</v>
      </c>
      <c r="E54" s="11">
        <v>61</v>
      </c>
      <c r="F54" s="11">
        <v>84</v>
      </c>
      <c r="G54" s="21">
        <v>37</v>
      </c>
      <c r="H54" s="22">
        <v>5.2908209418435544E-5</v>
      </c>
      <c r="I54" s="22">
        <v>1.1336440570853514E-5</v>
      </c>
      <c r="J54" s="14" t="s">
        <v>49</v>
      </c>
      <c r="K54" s="15">
        <v>2010</v>
      </c>
      <c r="L54" s="16">
        <v>0</v>
      </c>
      <c r="M54" s="23">
        <v>0.44174999999999998</v>
      </c>
      <c r="N54" s="18">
        <v>0</v>
      </c>
      <c r="O54" s="19">
        <v>0</v>
      </c>
      <c r="P54" s="20">
        <v>0</v>
      </c>
      <c r="Q54" s="15">
        <v>0</v>
      </c>
    </row>
    <row r="55" spans="1:17">
      <c r="A55" s="9" t="s">
        <v>110</v>
      </c>
      <c r="B55" s="11">
        <v>2210</v>
      </c>
      <c r="C55" s="11">
        <v>2210</v>
      </c>
      <c r="D55" s="11">
        <v>1923</v>
      </c>
      <c r="E55" s="11">
        <v>0</v>
      </c>
      <c r="F55" s="11">
        <v>287</v>
      </c>
      <c r="G55" s="21">
        <v>0</v>
      </c>
      <c r="H55" s="22">
        <v>3.8864078600400775E-4</v>
      </c>
      <c r="I55" s="22">
        <v>1.2464444607754362E-4</v>
      </c>
      <c r="J55" s="14" t="s">
        <v>55</v>
      </c>
      <c r="K55" s="15">
        <v>2013</v>
      </c>
      <c r="L55" s="16">
        <v>0</v>
      </c>
      <c r="M55" s="23">
        <v>1.2071400000000001</v>
      </c>
      <c r="N55" s="18">
        <v>0</v>
      </c>
      <c r="O55" s="19">
        <v>0</v>
      </c>
      <c r="P55" s="20">
        <v>0</v>
      </c>
      <c r="Q55" s="15">
        <v>0</v>
      </c>
    </row>
    <row r="56" spans="1:17">
      <c r="A56" s="9" t="s">
        <v>111</v>
      </c>
      <c r="B56" s="11">
        <v>877</v>
      </c>
      <c r="C56" s="11">
        <v>876</v>
      </c>
      <c r="D56" s="11">
        <v>353</v>
      </c>
      <c r="E56" s="11">
        <v>514</v>
      </c>
      <c r="F56" s="11">
        <v>9</v>
      </c>
      <c r="G56" s="21">
        <v>1</v>
      </c>
      <c r="H56" s="22">
        <v>2.8890419890592378E-4</v>
      </c>
      <c r="I56" s="22">
        <v>4.9462977018102152E-5</v>
      </c>
      <c r="J56" s="14" t="s">
        <v>55</v>
      </c>
      <c r="K56" s="15">
        <v>2012</v>
      </c>
      <c r="L56" s="16">
        <v>1.6040000000000001</v>
      </c>
      <c r="M56" s="23">
        <v>1.63263</v>
      </c>
      <c r="N56" s="18">
        <v>0.98246387730226692</v>
      </c>
      <c r="O56" s="19">
        <v>0.1</v>
      </c>
      <c r="P56" s="20" t="s">
        <v>55</v>
      </c>
      <c r="Q56" s="15">
        <v>2012</v>
      </c>
    </row>
    <row r="57" spans="1:17">
      <c r="A57" s="9" t="s">
        <v>112</v>
      </c>
      <c r="B57" s="11">
        <v>2790000</v>
      </c>
      <c r="C57" s="11">
        <v>2610000</v>
      </c>
      <c r="D57" s="11">
        <v>2609500</v>
      </c>
      <c r="E57" s="11">
        <v>500</v>
      </c>
      <c r="F57" s="11">
        <v>0</v>
      </c>
      <c r="G57" s="21">
        <v>180000</v>
      </c>
      <c r="H57" s="22">
        <v>0.79670329670329665</v>
      </c>
      <c r="I57" s="22">
        <v>0.15735656314766819</v>
      </c>
      <c r="J57" s="14" t="s">
        <v>93</v>
      </c>
      <c r="K57" s="15">
        <v>2012</v>
      </c>
      <c r="L57" s="16">
        <v>245.75</v>
      </c>
      <c r="M57" s="23">
        <v>487.41</v>
      </c>
      <c r="N57" s="18">
        <v>0.5041956463757411</v>
      </c>
      <c r="O57" s="19">
        <v>0</v>
      </c>
      <c r="P57" s="20" t="s">
        <v>93</v>
      </c>
      <c r="Q57" s="15">
        <v>2013</v>
      </c>
    </row>
    <row r="58" spans="1:17">
      <c r="A58" s="9" t="s">
        <v>113</v>
      </c>
      <c r="B58" s="11">
        <v>15</v>
      </c>
      <c r="C58" s="11">
        <v>15</v>
      </c>
      <c r="D58" s="11">
        <v>15</v>
      </c>
      <c r="E58" s="11">
        <v>0</v>
      </c>
      <c r="F58" s="11">
        <v>0</v>
      </c>
      <c r="G58" s="21">
        <v>0</v>
      </c>
      <c r="H58" s="22">
        <v>2.3391156271636819E-5</v>
      </c>
      <c r="I58" s="22">
        <v>8.4600302767563541E-7</v>
      </c>
      <c r="J58" s="14" t="s">
        <v>114</v>
      </c>
      <c r="K58" s="15">
        <v>2008</v>
      </c>
      <c r="L58" s="16">
        <v>0</v>
      </c>
      <c r="M58" s="23">
        <v>2.7000000000000001E-3</v>
      </c>
      <c r="N58" s="18">
        <v>0</v>
      </c>
      <c r="O58" s="19">
        <v>0</v>
      </c>
      <c r="P58" s="20">
        <v>0</v>
      </c>
      <c r="Q58" s="15">
        <v>0</v>
      </c>
    </row>
    <row r="59" spans="1:17">
      <c r="A59" s="9" t="s">
        <v>115</v>
      </c>
      <c r="B59" s="11">
        <v>2</v>
      </c>
      <c r="C59" s="11">
        <v>2</v>
      </c>
      <c r="D59" s="11">
        <v>2</v>
      </c>
      <c r="E59" s="11">
        <v>0</v>
      </c>
      <c r="F59" s="11">
        <v>0</v>
      </c>
      <c r="G59" s="21">
        <v>0</v>
      </c>
      <c r="H59" s="22">
        <v>3.7134963310656248E-6</v>
      </c>
      <c r="I59" s="22">
        <v>1.1280040369008473E-7</v>
      </c>
      <c r="J59" s="14" t="s">
        <v>51</v>
      </c>
      <c r="K59" s="15">
        <v>2011</v>
      </c>
      <c r="L59" s="16">
        <v>0</v>
      </c>
      <c r="M59" s="23">
        <v>3.6000000000000002E-4</v>
      </c>
      <c r="N59" s="18">
        <v>0</v>
      </c>
      <c r="O59" s="19">
        <v>0</v>
      </c>
      <c r="P59" s="20">
        <v>0</v>
      </c>
      <c r="Q59" s="15">
        <v>0</v>
      </c>
    </row>
    <row r="60" spans="1:17">
      <c r="A60" s="9" t="s">
        <v>116</v>
      </c>
      <c r="B60" s="11">
        <v>157973</v>
      </c>
      <c r="C60" s="11">
        <v>157973</v>
      </c>
      <c r="D60" s="11">
        <v>157962</v>
      </c>
      <c r="E60" s="11">
        <v>11</v>
      </c>
      <c r="F60" s="11">
        <v>0</v>
      </c>
      <c r="G60" s="21">
        <v>0</v>
      </c>
      <c r="H60" s="22">
        <v>0.10494480819719178</v>
      </c>
      <c r="I60" s="22">
        <v>8.9097090860668776E-3</v>
      </c>
      <c r="J60" s="14" t="s">
        <v>51</v>
      </c>
      <c r="K60" s="15">
        <v>2013</v>
      </c>
      <c r="L60" s="16">
        <v>18.559999999999999</v>
      </c>
      <c r="M60" s="23">
        <v>28.466159999999999</v>
      </c>
      <c r="N60" s="18">
        <v>0.65200223704215809</v>
      </c>
      <c r="O60" s="19">
        <v>0</v>
      </c>
      <c r="P60" s="20" t="s">
        <v>62</v>
      </c>
      <c r="Q60" s="15">
        <v>2012</v>
      </c>
    </row>
    <row r="61" spans="1:17">
      <c r="A61" s="9" t="s">
        <v>117</v>
      </c>
      <c r="B61" s="11">
        <v>71</v>
      </c>
      <c r="C61" s="11">
        <v>71</v>
      </c>
      <c r="D61" s="11">
        <v>11</v>
      </c>
      <c r="E61" s="11">
        <v>60</v>
      </c>
      <c r="F61" s="11">
        <v>0</v>
      </c>
      <c r="G61" s="21">
        <v>0</v>
      </c>
      <c r="H61" s="22">
        <v>2.2209709709709709E-5</v>
      </c>
      <c r="I61" s="22">
        <v>4.0044143309980075E-6</v>
      </c>
      <c r="J61" s="14" t="s">
        <v>64</v>
      </c>
      <c r="K61" s="15">
        <v>2011</v>
      </c>
      <c r="L61" s="16">
        <v>0</v>
      </c>
      <c r="M61" s="23">
        <v>0.18198</v>
      </c>
      <c r="N61" s="18">
        <v>0</v>
      </c>
      <c r="O61" s="19">
        <v>0</v>
      </c>
      <c r="P61" s="20">
        <v>0</v>
      </c>
      <c r="Q61" s="15">
        <v>0</v>
      </c>
    </row>
    <row r="62" spans="1:17">
      <c r="A62" s="9" t="s">
        <v>118</v>
      </c>
      <c r="B62" s="11">
        <v>3392</v>
      </c>
      <c r="C62" s="11">
        <v>3350</v>
      </c>
      <c r="D62" s="11">
        <v>3000</v>
      </c>
      <c r="E62" s="11">
        <v>320</v>
      </c>
      <c r="F62" s="11">
        <v>30</v>
      </c>
      <c r="G62" s="21">
        <v>42</v>
      </c>
      <c r="H62" s="22">
        <v>1.7544871270137126E-4</v>
      </c>
      <c r="I62" s="22">
        <v>1.9130948465838371E-4</v>
      </c>
      <c r="J62" s="14" t="s">
        <v>55</v>
      </c>
      <c r="K62" s="15">
        <v>2013</v>
      </c>
      <c r="L62" s="16">
        <v>1.167</v>
      </c>
      <c r="M62" s="23">
        <v>1.59378</v>
      </c>
      <c r="N62" s="18">
        <v>0.73222151112449652</v>
      </c>
      <c r="O62" s="19">
        <v>0</v>
      </c>
      <c r="P62" s="20" t="s">
        <v>55</v>
      </c>
      <c r="Q62" s="15">
        <v>2013</v>
      </c>
    </row>
    <row r="63" spans="1:17">
      <c r="A63" s="9" t="s">
        <v>119</v>
      </c>
      <c r="B63" s="11">
        <v>586</v>
      </c>
      <c r="C63" s="11">
        <v>486</v>
      </c>
      <c r="D63" s="11">
        <v>46</v>
      </c>
      <c r="E63" s="11">
        <v>354</v>
      </c>
      <c r="F63" s="11">
        <v>86</v>
      </c>
      <c r="G63" s="21">
        <v>100</v>
      </c>
      <c r="H63" s="22">
        <v>8.4413103136832604E-5</v>
      </c>
      <c r="I63" s="22">
        <v>3.3050518281194827E-5</v>
      </c>
      <c r="J63" s="14" t="s">
        <v>49</v>
      </c>
      <c r="K63" s="15">
        <v>2011</v>
      </c>
      <c r="L63" s="16">
        <v>1.1599999999999999</v>
      </c>
      <c r="M63" s="23">
        <v>1.33728</v>
      </c>
      <c r="N63" s="18">
        <v>0.86743240009571665</v>
      </c>
      <c r="O63" s="19">
        <v>0</v>
      </c>
      <c r="P63" s="20" t="s">
        <v>49</v>
      </c>
      <c r="Q63" s="15">
        <v>2010</v>
      </c>
    </row>
    <row r="64" spans="1:17">
      <c r="A64" s="9" t="s">
        <v>120</v>
      </c>
      <c r="B64" s="11">
        <v>90050</v>
      </c>
      <c r="C64" s="11">
        <v>90000</v>
      </c>
      <c r="D64" s="11">
        <v>65000</v>
      </c>
      <c r="E64" s="11">
        <v>10000</v>
      </c>
      <c r="F64" s="11">
        <v>15000</v>
      </c>
      <c r="G64" s="21">
        <v>50</v>
      </c>
      <c r="H64" s="22">
        <v>2.5384127423581297E-3</v>
      </c>
      <c r="I64" s="22">
        <v>5.0788381761460652E-3</v>
      </c>
      <c r="J64" s="14" t="s">
        <v>55</v>
      </c>
      <c r="K64" s="15">
        <v>2013</v>
      </c>
      <c r="L64" s="16">
        <v>30.4</v>
      </c>
      <c r="M64" s="23">
        <v>86.704499999999996</v>
      </c>
      <c r="N64" s="18">
        <v>0.35061617332433725</v>
      </c>
      <c r="O64" s="19">
        <v>0</v>
      </c>
      <c r="P64" s="20" t="s">
        <v>49</v>
      </c>
      <c r="Q64" s="15">
        <v>2011</v>
      </c>
    </row>
    <row r="65" spans="1:17">
      <c r="A65" s="9" t="s">
        <v>121</v>
      </c>
      <c r="B65" s="11">
        <v>838</v>
      </c>
      <c r="C65" s="11">
        <v>838</v>
      </c>
      <c r="D65" s="11">
        <v>788</v>
      </c>
      <c r="E65" s="11">
        <v>50</v>
      </c>
      <c r="F65" s="11">
        <v>0</v>
      </c>
      <c r="G65" s="21">
        <v>0</v>
      </c>
      <c r="H65" s="22">
        <v>4.510364419145259E-4</v>
      </c>
      <c r="I65" s="22">
        <v>4.72633691461455E-5</v>
      </c>
      <c r="J65" s="14" t="s">
        <v>122</v>
      </c>
      <c r="K65" s="15">
        <v>2012</v>
      </c>
      <c r="L65" s="16">
        <v>0.31</v>
      </c>
      <c r="M65" s="23">
        <v>0.29183999999999999</v>
      </c>
      <c r="N65" s="18">
        <v>1.0622258771929824</v>
      </c>
      <c r="O65" s="19">
        <v>0</v>
      </c>
      <c r="P65" s="20" t="s">
        <v>64</v>
      </c>
      <c r="Q65" s="15">
        <v>2012</v>
      </c>
    </row>
    <row r="66" spans="1:17">
      <c r="A66" s="9" t="s">
        <v>123</v>
      </c>
      <c r="B66" s="11">
        <v>5522</v>
      </c>
      <c r="C66" s="11">
        <v>5522</v>
      </c>
      <c r="D66" s="11">
        <v>5508</v>
      </c>
      <c r="E66" s="11">
        <v>14</v>
      </c>
      <c r="F66" s="11">
        <v>0</v>
      </c>
      <c r="G66" s="21">
        <v>0</v>
      </c>
      <c r="H66" s="22">
        <v>5.7810911626358513E-3</v>
      </c>
      <c r="I66" s="22">
        <v>3.1144191458832394E-4</v>
      </c>
      <c r="J66" s="14" t="s">
        <v>49</v>
      </c>
      <c r="K66" s="15">
        <v>2011</v>
      </c>
      <c r="L66" s="16">
        <v>1.0334399999999999</v>
      </c>
      <c r="M66" s="23">
        <v>1.0334399999999999</v>
      </c>
      <c r="N66" s="18">
        <v>1</v>
      </c>
      <c r="O66" s="19">
        <v>0</v>
      </c>
      <c r="P66" s="20" t="s">
        <v>49</v>
      </c>
      <c r="Q66" s="15">
        <v>2011</v>
      </c>
    </row>
    <row r="67" spans="1:17">
      <c r="A67" s="9" t="s">
        <v>124</v>
      </c>
      <c r="B67" s="11">
        <v>1284</v>
      </c>
      <c r="C67" s="11">
        <v>1284</v>
      </c>
      <c r="D67" s="11">
        <v>900</v>
      </c>
      <c r="E67" s="11">
        <v>334</v>
      </c>
      <c r="F67" s="11">
        <v>50</v>
      </c>
      <c r="G67" s="21">
        <v>0</v>
      </c>
      <c r="H67" s="22">
        <v>6.2959786642816475E-4</v>
      </c>
      <c r="I67" s="22">
        <v>7.2417859169034387E-5</v>
      </c>
      <c r="J67" s="14" t="s">
        <v>55</v>
      </c>
      <c r="K67" s="15">
        <v>2013</v>
      </c>
      <c r="L67" s="16">
        <v>1</v>
      </c>
      <c r="M67" s="23">
        <v>1.3140000000000001</v>
      </c>
      <c r="N67" s="18">
        <v>0.76103500761035003</v>
      </c>
      <c r="O67" s="19">
        <v>0</v>
      </c>
      <c r="P67" s="20" t="s">
        <v>55</v>
      </c>
      <c r="Q67" s="15">
        <v>2013</v>
      </c>
    </row>
    <row r="68" spans="1:17">
      <c r="A68" s="9" t="s">
        <v>125</v>
      </c>
      <c r="B68" s="11">
        <v>48</v>
      </c>
      <c r="C68" s="11">
        <v>48</v>
      </c>
      <c r="D68" s="11">
        <v>23</v>
      </c>
      <c r="E68" s="11">
        <v>20</v>
      </c>
      <c r="F68" s="11">
        <v>5</v>
      </c>
      <c r="G68" s="21">
        <v>0</v>
      </c>
      <c r="H68" s="22">
        <v>4.1099479577839843E-5</v>
      </c>
      <c r="I68" s="22">
        <v>2.7072096885620336E-6</v>
      </c>
      <c r="J68" s="14" t="s">
        <v>55</v>
      </c>
      <c r="K68" s="15">
        <v>2013</v>
      </c>
      <c r="L68" s="16">
        <v>7.4999999999999997E-2</v>
      </c>
      <c r="M68" s="23">
        <v>7.9140000000000002E-2</v>
      </c>
      <c r="N68" s="18">
        <v>0.94768764215314627</v>
      </c>
      <c r="O68" s="19">
        <v>0</v>
      </c>
      <c r="P68" s="20" t="s">
        <v>55</v>
      </c>
      <c r="Q68" s="15">
        <v>2012</v>
      </c>
    </row>
    <row r="69" spans="1:17">
      <c r="A69" s="9" t="s">
        <v>126</v>
      </c>
      <c r="B69" s="11">
        <v>24</v>
      </c>
      <c r="C69" s="11">
        <v>23</v>
      </c>
      <c r="D69" s="11">
        <v>21</v>
      </c>
      <c r="E69" s="11">
        <v>2</v>
      </c>
      <c r="F69" s="11">
        <v>0</v>
      </c>
      <c r="G69" s="21">
        <v>1</v>
      </c>
      <c r="H69" s="22">
        <v>2.8664936800045862E-6</v>
      </c>
      <c r="I69" s="22">
        <v>1.3536048442810168E-6</v>
      </c>
      <c r="J69" s="14" t="s">
        <v>127</v>
      </c>
      <c r="K69" s="15">
        <v>2010</v>
      </c>
      <c r="L69" s="16">
        <v>0</v>
      </c>
      <c r="M69" s="23">
        <v>9.8700000000000003E-3</v>
      </c>
      <c r="N69" s="18">
        <v>0</v>
      </c>
      <c r="O69" s="19">
        <v>0</v>
      </c>
      <c r="P69" s="20">
        <v>0</v>
      </c>
      <c r="Q69" s="15">
        <v>0</v>
      </c>
    </row>
    <row r="70" spans="1:17">
      <c r="A70" s="9" t="s">
        <v>128</v>
      </c>
      <c r="B70" s="11">
        <v>3781</v>
      </c>
      <c r="C70" s="11">
        <v>3644</v>
      </c>
      <c r="D70" s="11">
        <v>859</v>
      </c>
      <c r="E70" s="11">
        <v>1547</v>
      </c>
      <c r="F70" s="11">
        <v>1238</v>
      </c>
      <c r="G70" s="21">
        <v>137</v>
      </c>
      <c r="H70" s="22">
        <v>1.2730874176096008E-4</v>
      </c>
      <c r="I70" s="22">
        <v>2.1324916317610519E-4</v>
      </c>
      <c r="J70" s="14" t="s">
        <v>55</v>
      </c>
      <c r="K70" s="15">
        <v>2013</v>
      </c>
      <c r="L70" s="16">
        <v>7.8385999999999996</v>
      </c>
      <c r="M70" s="23">
        <v>8.5219500000000004</v>
      </c>
      <c r="N70" s="18">
        <v>0.91981295360803561</v>
      </c>
      <c r="O70" s="19">
        <v>0</v>
      </c>
      <c r="P70" s="20" t="s">
        <v>55</v>
      </c>
      <c r="Q70" s="15">
        <v>2013</v>
      </c>
    </row>
    <row r="71" spans="1:17">
      <c r="A71" s="9" t="s">
        <v>129</v>
      </c>
      <c r="B71" s="11">
        <v>44321</v>
      </c>
      <c r="C71" s="11">
        <v>44319</v>
      </c>
      <c r="D71" s="11">
        <v>41820</v>
      </c>
      <c r="E71" s="11">
        <v>1851</v>
      </c>
      <c r="F71" s="11">
        <v>648</v>
      </c>
      <c r="G71" s="21">
        <v>2</v>
      </c>
      <c r="H71" s="22">
        <v>9.2279957723498691E-3</v>
      </c>
      <c r="I71" s="22">
        <v>2.4997133459741224E-3</v>
      </c>
      <c r="J71" s="14" t="s">
        <v>55</v>
      </c>
      <c r="K71" s="15">
        <v>2013</v>
      </c>
      <c r="L71" s="16">
        <v>11.7</v>
      </c>
      <c r="M71" s="23">
        <v>15.02478</v>
      </c>
      <c r="N71" s="18">
        <v>0.77871356519030555</v>
      </c>
      <c r="O71" s="19">
        <v>0.6</v>
      </c>
      <c r="P71" s="20" t="s">
        <v>55</v>
      </c>
      <c r="Q71" s="15">
        <v>2013</v>
      </c>
    </row>
    <row r="72" spans="1:17">
      <c r="A72" s="9" t="s">
        <v>130</v>
      </c>
      <c r="B72" s="11">
        <v>11058</v>
      </c>
      <c r="C72" s="11">
        <v>10998</v>
      </c>
      <c r="D72" s="11">
        <v>8126</v>
      </c>
      <c r="E72" s="11">
        <v>2572</v>
      </c>
      <c r="F72" s="11">
        <v>300</v>
      </c>
      <c r="G72" s="21">
        <v>60</v>
      </c>
      <c r="H72" s="22">
        <v>2.3525490975370962E-3</v>
      </c>
      <c r="I72" s="22">
        <v>6.2367343200247843E-4</v>
      </c>
      <c r="J72" s="14" t="s">
        <v>55</v>
      </c>
      <c r="K72" s="15">
        <v>2013</v>
      </c>
      <c r="L72" s="16">
        <v>1.61</v>
      </c>
      <c r="M72" s="23">
        <v>10.08408</v>
      </c>
      <c r="N72" s="18">
        <v>0.15965759890837836</v>
      </c>
      <c r="O72" s="19">
        <v>0.23300000000000001</v>
      </c>
      <c r="P72" s="20" t="s">
        <v>49</v>
      </c>
      <c r="Q72" s="15">
        <v>2011</v>
      </c>
    </row>
    <row r="73" spans="1:17">
      <c r="A73" s="9" t="s">
        <v>131</v>
      </c>
      <c r="B73" s="11">
        <v>4</v>
      </c>
      <c r="C73" s="11">
        <v>4</v>
      </c>
      <c r="D73" s="11">
        <v>0</v>
      </c>
      <c r="E73" s="11">
        <v>4</v>
      </c>
      <c r="F73" s="11">
        <v>0</v>
      </c>
      <c r="G73" s="21">
        <v>0</v>
      </c>
      <c r="H73" s="22">
        <v>6.0477774417901423E-7</v>
      </c>
      <c r="I73" s="22">
        <v>2.2560080738016945E-7</v>
      </c>
      <c r="J73" s="14" t="s">
        <v>62</v>
      </c>
      <c r="K73" s="15">
        <v>2005</v>
      </c>
      <c r="L73" s="16">
        <v>0</v>
      </c>
      <c r="M73" s="23">
        <v>1.2E-2</v>
      </c>
      <c r="N73" s="18">
        <v>0</v>
      </c>
      <c r="O73" s="19">
        <v>0</v>
      </c>
      <c r="P73" s="20">
        <v>0</v>
      </c>
      <c r="Q73" s="15">
        <v>0</v>
      </c>
    </row>
    <row r="74" spans="1:17">
      <c r="A74" s="9" t="s">
        <v>132</v>
      </c>
      <c r="B74" s="11">
        <v>10600</v>
      </c>
      <c r="C74" s="11">
        <v>10600</v>
      </c>
      <c r="D74" s="11">
        <v>10600</v>
      </c>
      <c r="E74" s="11">
        <v>0</v>
      </c>
      <c r="F74" s="11">
        <v>0</v>
      </c>
      <c r="G74" s="21">
        <v>0</v>
      </c>
      <c r="H74" s="22">
        <v>4.9647084170542415E-2</v>
      </c>
      <c r="I74" s="22">
        <v>5.9784213955744905E-4</v>
      </c>
      <c r="J74" s="14" t="s">
        <v>49</v>
      </c>
      <c r="K74" s="15">
        <v>2007</v>
      </c>
      <c r="L74" s="16">
        <v>4.13</v>
      </c>
      <c r="M74" s="23">
        <v>1.9079999999999999</v>
      </c>
      <c r="N74" s="18">
        <v>2.1645702306079664</v>
      </c>
      <c r="O74" s="19">
        <v>0</v>
      </c>
      <c r="P74" s="20" t="s">
        <v>49</v>
      </c>
      <c r="Q74" s="15">
        <v>2007</v>
      </c>
    </row>
    <row r="75" spans="1:17">
      <c r="A75" s="9" t="s">
        <v>133</v>
      </c>
      <c r="B75" s="11">
        <v>52</v>
      </c>
      <c r="C75" s="11">
        <v>52</v>
      </c>
      <c r="D75" s="11">
        <v>52</v>
      </c>
      <c r="E75" s="11">
        <v>0</v>
      </c>
      <c r="F75" s="11">
        <v>0</v>
      </c>
      <c r="G75" s="21">
        <v>0</v>
      </c>
      <c r="H75" s="22">
        <v>1.5412366764535196E-5</v>
      </c>
      <c r="I75" s="22">
        <v>2.9328104959422028E-6</v>
      </c>
      <c r="J75" s="14" t="s">
        <v>127</v>
      </c>
      <c r="K75" s="15">
        <v>2012</v>
      </c>
      <c r="L75" s="16">
        <v>0</v>
      </c>
      <c r="M75" s="23">
        <v>9.3600000000000003E-3</v>
      </c>
      <c r="N75" s="18">
        <v>0</v>
      </c>
      <c r="O75" s="19">
        <v>0</v>
      </c>
      <c r="P75" s="20" t="s">
        <v>134</v>
      </c>
      <c r="Q75" s="15">
        <v>2010</v>
      </c>
    </row>
    <row r="76" spans="1:17">
      <c r="A76" s="9" t="s">
        <v>135</v>
      </c>
      <c r="B76" s="11">
        <v>413047</v>
      </c>
      <c r="C76" s="11">
        <v>411285</v>
      </c>
      <c r="D76" s="11">
        <v>345881</v>
      </c>
      <c r="E76" s="11">
        <v>16261</v>
      </c>
      <c r="F76" s="11">
        <v>49143</v>
      </c>
      <c r="G76" s="21">
        <v>1762</v>
      </c>
      <c r="H76" s="22">
        <v>3.2734286511780279E-2</v>
      </c>
      <c r="I76" s="22">
        <v>2.3295934171489212E-2</v>
      </c>
      <c r="J76" s="14" t="s">
        <v>55</v>
      </c>
      <c r="K76" s="15">
        <v>2013</v>
      </c>
      <c r="L76" s="16">
        <v>285.17</v>
      </c>
      <c r="M76" s="23">
        <v>258.62916000000001</v>
      </c>
      <c r="N76" s="18">
        <v>1.1026212202831267</v>
      </c>
      <c r="O76" s="19">
        <v>0</v>
      </c>
      <c r="P76" s="20" t="s">
        <v>55</v>
      </c>
      <c r="Q76" s="15">
        <v>2013</v>
      </c>
    </row>
    <row r="77" spans="1:17">
      <c r="A77" s="9" t="s">
        <v>136</v>
      </c>
      <c r="B77" s="11">
        <v>3500</v>
      </c>
      <c r="C77" s="11">
        <v>3500</v>
      </c>
      <c r="D77" s="11">
        <v>3500</v>
      </c>
      <c r="E77" s="11">
        <v>0</v>
      </c>
      <c r="F77" s="11">
        <v>0</v>
      </c>
      <c r="G77" s="21">
        <v>0</v>
      </c>
      <c r="H77" s="22">
        <v>7.4082540650148377E-3</v>
      </c>
      <c r="I77" s="22">
        <v>1.9740070645764827E-4</v>
      </c>
      <c r="J77" s="14" t="s">
        <v>93</v>
      </c>
      <c r="K77" s="15">
        <v>2012</v>
      </c>
      <c r="L77" s="16">
        <v>0.8</v>
      </c>
      <c r="M77" s="23">
        <v>0.63</v>
      </c>
      <c r="N77" s="18">
        <v>1.26984126984127</v>
      </c>
      <c r="O77" s="19">
        <v>0</v>
      </c>
      <c r="P77" s="20" t="s">
        <v>127</v>
      </c>
      <c r="Q77" s="15">
        <v>2004</v>
      </c>
    </row>
    <row r="78" spans="1:17">
      <c r="A78" s="9" t="s">
        <v>137</v>
      </c>
      <c r="B78" s="11">
        <v>34</v>
      </c>
      <c r="C78" s="11">
        <v>34</v>
      </c>
      <c r="D78" s="11">
        <v>32</v>
      </c>
      <c r="E78" s="11">
        <v>2</v>
      </c>
      <c r="F78" s="11">
        <v>0</v>
      </c>
      <c r="G78" s="21">
        <v>0</v>
      </c>
      <c r="H78" s="22">
        <v>2.8152313954605221E-5</v>
      </c>
      <c r="I78" s="22">
        <v>1.9176068627314402E-6</v>
      </c>
      <c r="J78" s="14" t="s">
        <v>49</v>
      </c>
      <c r="K78" s="15">
        <v>2007</v>
      </c>
      <c r="L78" s="16">
        <v>0</v>
      </c>
      <c r="M78" s="23">
        <v>1.176E-2</v>
      </c>
      <c r="N78" s="18">
        <v>0</v>
      </c>
      <c r="O78" s="19">
        <v>0</v>
      </c>
      <c r="P78" s="20">
        <v>0</v>
      </c>
      <c r="Q78" s="15">
        <v>0</v>
      </c>
    </row>
    <row r="79" spans="1:17">
      <c r="A79" s="9" t="s">
        <v>138</v>
      </c>
      <c r="B79" s="11">
        <v>3850</v>
      </c>
      <c r="C79" s="11">
        <v>3850</v>
      </c>
      <c r="D79" s="11">
        <v>1850</v>
      </c>
      <c r="E79" s="11">
        <v>2000</v>
      </c>
      <c r="F79" s="11">
        <v>0</v>
      </c>
      <c r="G79" s="21">
        <v>0</v>
      </c>
      <c r="H79" s="22">
        <v>3.778089729140406E-4</v>
      </c>
      <c r="I79" s="22">
        <v>2.1714077710341311E-4</v>
      </c>
      <c r="J79" s="14" t="s">
        <v>49</v>
      </c>
      <c r="K79" s="15">
        <v>2011</v>
      </c>
      <c r="L79" s="16">
        <v>4.2</v>
      </c>
      <c r="M79" s="23">
        <v>6.3330000000000002</v>
      </c>
      <c r="N79" s="18">
        <v>0.66319279962103272</v>
      </c>
      <c r="O79" s="19">
        <v>0</v>
      </c>
      <c r="P79" s="20" t="s">
        <v>49</v>
      </c>
      <c r="Q79" s="15">
        <v>2011</v>
      </c>
    </row>
    <row r="80" spans="1:17">
      <c r="A80" s="9" t="s">
        <v>139</v>
      </c>
      <c r="B80" s="11">
        <v>388000</v>
      </c>
      <c r="C80" s="11">
        <v>387981</v>
      </c>
      <c r="D80" s="11">
        <v>19400</v>
      </c>
      <c r="E80" s="11">
        <v>232788</v>
      </c>
      <c r="F80" s="11">
        <v>135793</v>
      </c>
      <c r="G80" s="21">
        <v>19</v>
      </c>
      <c r="H80" s="22">
        <v>5.1333139281036236E-2</v>
      </c>
      <c r="I80" s="22">
        <v>2.1883278315876435E-2</v>
      </c>
      <c r="J80" s="14" t="s">
        <v>62</v>
      </c>
      <c r="K80" s="15">
        <v>2012</v>
      </c>
      <c r="L80" s="16">
        <v>83</v>
      </c>
      <c r="M80" s="23">
        <v>1109.2367099999999</v>
      </c>
      <c r="N80" s="18">
        <v>7.4826228929981961E-2</v>
      </c>
      <c r="O80" s="19">
        <v>0</v>
      </c>
      <c r="P80" s="20" t="s">
        <v>86</v>
      </c>
      <c r="Q80" s="15">
        <v>2009</v>
      </c>
    </row>
    <row r="81" spans="1:17">
      <c r="A81" s="9" t="s">
        <v>140</v>
      </c>
      <c r="B81" s="11">
        <v>2801</v>
      </c>
      <c r="C81" s="11">
        <v>2801</v>
      </c>
      <c r="D81" s="11">
        <v>2800</v>
      </c>
      <c r="E81" s="11">
        <v>1</v>
      </c>
      <c r="F81" s="11">
        <v>0</v>
      </c>
      <c r="G81" s="21">
        <v>0</v>
      </c>
      <c r="H81" s="22">
        <v>1.1340618158835864E-3</v>
      </c>
      <c r="I81" s="22">
        <v>1.5797696536796365E-4</v>
      </c>
      <c r="J81" s="14" t="s">
        <v>51</v>
      </c>
      <c r="K81" s="15">
        <v>2013</v>
      </c>
      <c r="L81" s="16">
        <v>0</v>
      </c>
      <c r="M81" s="23">
        <v>0.50700000000000001</v>
      </c>
      <c r="N81" s="18">
        <v>0</v>
      </c>
      <c r="O81" s="19">
        <v>0</v>
      </c>
      <c r="P81" s="20">
        <v>0</v>
      </c>
      <c r="Q81" s="15">
        <v>0</v>
      </c>
    </row>
    <row r="82" spans="1:17">
      <c r="A82" s="9" t="s">
        <v>141</v>
      </c>
      <c r="B82" s="11">
        <v>559</v>
      </c>
      <c r="C82" s="11">
        <v>519</v>
      </c>
      <c r="D82" s="11">
        <v>20</v>
      </c>
      <c r="E82" s="11">
        <v>3</v>
      </c>
      <c r="F82" s="11">
        <v>496</v>
      </c>
      <c r="G82" s="21">
        <v>40</v>
      </c>
      <c r="H82" s="22">
        <v>1.5062246693423292E-5</v>
      </c>
      <c r="I82" s="22">
        <v>3.152771283137868E-5</v>
      </c>
      <c r="J82" s="14" t="s">
        <v>49</v>
      </c>
      <c r="K82" s="15">
        <v>2011</v>
      </c>
      <c r="L82" s="16">
        <v>3</v>
      </c>
      <c r="M82" s="23">
        <v>1.5042</v>
      </c>
      <c r="N82" s="18">
        <v>1.9944156362185881</v>
      </c>
      <c r="O82" s="19">
        <v>0</v>
      </c>
      <c r="P82" s="20" t="s">
        <v>127</v>
      </c>
      <c r="Q82" s="15">
        <v>2010</v>
      </c>
    </row>
    <row r="83" spans="1:17">
      <c r="A83" s="9" t="s">
        <v>142</v>
      </c>
      <c r="B83" s="11">
        <v>250000</v>
      </c>
      <c r="C83" s="11">
        <v>250000</v>
      </c>
      <c r="D83" s="11">
        <v>231400</v>
      </c>
      <c r="E83" s="11">
        <v>14600</v>
      </c>
      <c r="F83" s="11">
        <v>4000</v>
      </c>
      <c r="G83" s="21">
        <v>0</v>
      </c>
      <c r="H83" s="22">
        <v>1.0073953375277676E-3</v>
      </c>
      <c r="I83" s="22">
        <v>1.4100050461260592E-2</v>
      </c>
      <c r="J83" s="14" t="s">
        <v>93</v>
      </c>
      <c r="K83" s="15">
        <v>2013</v>
      </c>
      <c r="L83" s="16">
        <v>77.52</v>
      </c>
      <c r="M83" s="23">
        <v>97.451999999999998</v>
      </c>
      <c r="N83" s="18">
        <v>0.7954685383573451</v>
      </c>
      <c r="O83" s="19">
        <v>0</v>
      </c>
      <c r="P83" s="20" t="s">
        <v>127</v>
      </c>
      <c r="Q83" s="15">
        <v>2012</v>
      </c>
    </row>
    <row r="84" spans="1:17">
      <c r="A84" s="9" t="s">
        <v>143</v>
      </c>
      <c r="B84" s="11">
        <v>450000</v>
      </c>
      <c r="C84" s="11">
        <v>450000</v>
      </c>
      <c r="D84" s="11">
        <v>450000</v>
      </c>
      <c r="E84" s="11">
        <v>0</v>
      </c>
      <c r="F84" s="11">
        <v>0</v>
      </c>
      <c r="G84" s="21">
        <v>0</v>
      </c>
      <c r="H84" s="22">
        <v>0.26470588235294118</v>
      </c>
      <c r="I84" s="22">
        <v>2.5380090830269063E-2</v>
      </c>
      <c r="J84" s="14" t="s">
        <v>86</v>
      </c>
      <c r="K84" s="15">
        <v>2011</v>
      </c>
      <c r="L84" s="16">
        <v>8.82</v>
      </c>
      <c r="M84" s="23">
        <v>81</v>
      </c>
      <c r="N84" s="18">
        <v>0.1088888888888889</v>
      </c>
      <c r="O84" s="19">
        <v>0</v>
      </c>
      <c r="P84" s="20" t="s">
        <v>53</v>
      </c>
      <c r="Q84" s="15">
        <v>2009</v>
      </c>
    </row>
    <row r="85" spans="1:17">
      <c r="A85" s="9" t="s">
        <v>144</v>
      </c>
      <c r="B85" s="11">
        <v>105890</v>
      </c>
      <c r="C85" s="11">
        <v>105890</v>
      </c>
      <c r="D85" s="11">
        <v>105890</v>
      </c>
      <c r="E85" s="11">
        <v>0</v>
      </c>
      <c r="F85" s="11">
        <v>0</v>
      </c>
      <c r="G85" s="21">
        <v>0</v>
      </c>
      <c r="H85" s="22">
        <v>2.1177999999999999E-2</v>
      </c>
      <c r="I85" s="22">
        <v>5.9722173733715361E-3</v>
      </c>
      <c r="J85" s="14" t="s">
        <v>49</v>
      </c>
      <c r="K85" s="15">
        <v>2011</v>
      </c>
      <c r="L85" s="24">
        <v>8.1520539999999997</v>
      </c>
      <c r="M85" s="23">
        <v>19.060199999999998</v>
      </c>
      <c r="N85" s="18">
        <v>0.42770033892613929</v>
      </c>
      <c r="O85" s="19">
        <v>0</v>
      </c>
      <c r="P85" s="20" t="s">
        <v>86</v>
      </c>
      <c r="Q85" s="15">
        <v>2008</v>
      </c>
    </row>
    <row r="86" spans="1:17">
      <c r="A86" s="9" t="s">
        <v>145</v>
      </c>
      <c r="B86" s="11">
        <v>462</v>
      </c>
      <c r="C86" s="11">
        <v>462</v>
      </c>
      <c r="D86" s="11">
        <v>400</v>
      </c>
      <c r="E86" s="11">
        <v>50</v>
      </c>
      <c r="F86" s="11">
        <v>12</v>
      </c>
      <c r="G86" s="21">
        <v>0</v>
      </c>
      <c r="H86" s="22">
        <v>3.9676303199095173E-4</v>
      </c>
      <c r="I86" s="22">
        <v>2.6056893252409573E-5</v>
      </c>
      <c r="J86" s="14" t="s">
        <v>95</v>
      </c>
      <c r="K86" s="15">
        <v>2012</v>
      </c>
      <c r="L86" s="16">
        <v>0</v>
      </c>
      <c r="M86" s="23">
        <v>0.25800000000000001</v>
      </c>
      <c r="N86" s="18">
        <v>0</v>
      </c>
      <c r="O86" s="25">
        <v>0</v>
      </c>
      <c r="P86" s="20">
        <v>0</v>
      </c>
      <c r="Q86" s="15">
        <v>0</v>
      </c>
    </row>
    <row r="87" spans="1:17">
      <c r="A87" s="26" t="s">
        <v>146</v>
      </c>
      <c r="B87" s="26">
        <v>17730433</v>
      </c>
      <c r="C87" s="26">
        <v>17459501</v>
      </c>
      <c r="D87" s="26">
        <v>16310105</v>
      </c>
      <c r="E87" s="26">
        <v>781396</v>
      </c>
      <c r="F87" s="26">
        <v>368000</v>
      </c>
      <c r="G87" s="27">
        <v>270932</v>
      </c>
      <c r="H87" s="28">
        <v>1.6442825170186928E-2</v>
      </c>
      <c r="I87" s="28">
        <v>1</v>
      </c>
      <c r="J87" s="26"/>
      <c r="K87" s="26"/>
      <c r="L87" s="29"/>
      <c r="M87" s="29">
        <v>6408.3907800000006</v>
      </c>
      <c r="N87" s="30"/>
      <c r="O87" s="30"/>
      <c r="P87" s="26"/>
      <c r="Q87" s="26"/>
    </row>
  </sheetData>
  <mergeCells count="5">
    <mergeCell ref="A2:A3"/>
    <mergeCell ref="B2:I2"/>
    <mergeCell ref="J2:K2"/>
    <mergeCell ref="L2:N2"/>
    <mergeCell ref="P2:Q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Shares NG</vt:lpstr>
      <vt:lpstr>Worldwide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2015-10-26T10:03:38Z</dcterms:created>
  <dcterms:modified xsi:type="dcterms:W3CDTF">2015-10-27T16:17:41Z</dcterms:modified>
</cp:coreProperties>
</file>