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12" l="1"/>
  <c r="E38" i="16"/>
  <c r="E39" i="16"/>
  <c r="I8" i="13"/>
  <c r="G8" i="13"/>
  <c r="E11" i="12"/>
  <c r="I7" i="13"/>
  <c r="G7" i="13"/>
  <c r="E10" i="12"/>
  <c r="I21" i="13"/>
  <c r="G21" i="13"/>
  <c r="G6" i="13"/>
  <c r="G20" i="13"/>
  <c r="I17" i="13"/>
  <c r="G17" i="13"/>
  <c r="I19" i="13"/>
  <c r="G19" i="13"/>
  <c r="M12" i="13"/>
  <c r="K13" i="13"/>
  <c r="I6" i="13"/>
  <c r="O11" i="13"/>
  <c r="E16" i="12"/>
  <c r="G13" i="13"/>
  <c r="G12" i="13"/>
  <c r="G11" i="13"/>
  <c r="G18" i="13"/>
  <c r="G16" i="13"/>
  <c r="E38" i="12"/>
  <c r="E37" i="12"/>
  <c r="E30" i="12"/>
  <c r="E29" i="12"/>
  <c r="E25" i="12"/>
  <c r="E36" i="12"/>
</calcChain>
</file>

<file path=xl/sharedStrings.xml><?xml version="1.0" encoding="utf-8"?>
<sst xmlns="http://schemas.openxmlformats.org/spreadsheetml/2006/main" count="255" uniqueCount="165">
  <si>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</si>
  <si>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</si>
  <si>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</si>
  <si>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</si>
  <si>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</si>
  <si>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</si>
  <si>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</si>
  <si>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</si>
  <si>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</si>
  <si>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</si>
  <si>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</si>
  <si>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</si>
  <si>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</si>
  <si>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</si>
  <si>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</si>
  <si>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</si>
  <si>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</si>
  <si>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</si>
  <si>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</si>
  <si>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</si>
  <si>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</si>
  <si>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</si>
  <si>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</si>
  <si>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</si>
  <si>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</si>
  <si>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</si>
  <si>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</si>
  <si>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</si>
  <si>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</si>
  <si>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</si>
  <si>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</si>
  <si>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</si>
  <si>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</si>
  <si>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</si>
  <si>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</si>
  <si>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</si>
  <si>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</si>
  <si>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</si>
  <si>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</si>
  <si>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</si>
  <si>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</si>
  <si>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</si>
  <si>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</si>
  <si>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</si>
  <si>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</si>
  <si>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</si>
  <si>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</si>
  <si>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</si>
  <si>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</si>
  <si>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</si>
  <si>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</si>
  <si>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</si>
  <si>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</si>
  <si>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</si>
  <si>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</si>
  <si>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</si>
  <si>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</si>
  <si>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</si>
  <si>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</si>
  <si>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</si>
  <si>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</si>
  <si>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</si>
  <si>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</si>
  <si>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</si>
  <si>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</si>
  <si>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</si>
  <si>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</si>
  <si>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</si>
  <si>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</si>
  <si>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</si>
  <si>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</si>
  <si>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</si>
  <si>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</si>
  <si>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</si>
  <si>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</si>
  <si>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</si>
  <si>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</si>
  <si>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</si>
  <si>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</si>
  <si>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</si>
  <si>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</si>
  <si>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</si>
  <si>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</si>
  <si>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</si>
  <si>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</si>
  <si>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</si>
  <si>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</si>
  <si>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</si>
  <si>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</si>
  <si>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</si>
  <si>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</si>
  <si>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</si>
  <si>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</si>
  <si>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</si>
  <si>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</si>
  <si>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</si>
  <si>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</si>
  <si>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</si>
  <si>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</si>
  <si>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</si>
  <si>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</si>
  <si>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</si>
  <si>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</si>
  <si>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</si>
  <si>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</si>
  <si>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</si>
  <si>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</si>
  <si>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</si>
  <si>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</si>
  <si>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</si>
  <si>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</si>
  <si>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</si>
  <si>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</si>
  <si>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</si>
  <si>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</si>
  <si>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</si>
  <si>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</si>
  <si>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</si>
  <si>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</si>
  <si>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</si>
  <si>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</si>
  <si>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</si>
  <si>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</si>
  <si>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</si>
  <si>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</si>
  <si>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</si>
  <si>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</si>
  <si>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</si>
  <si>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</si>
  <si>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</si>
  <si>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</si>
  <si>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</si>
  <si>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</si>
  <si>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</si>
  <si>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</si>
  <si>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</si>
  <si>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</si>
  <si>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</si>
  <si>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</si>
  <si>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</si>
  <si>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</si>
  <si>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</si>
  <si>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</si>
  <si>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</si>
  <si>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</si>
  <si>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</si>
  <si>
    <t>agriculture_chp_supercritical_wood_pellets.central_producer.ad</t>
  </si>
  <si>
    <t>hours_prep_nl</t>
  </si>
  <si>
    <t>hours_prod_nl</t>
  </si>
  <si>
    <t>hours_place_nl</t>
  </si>
  <si>
    <t>hours_maint_nl</t>
  </si>
  <si>
    <t>hours_remov_nl</t>
  </si>
  <si>
    <t>20150409_Employment_v106_AW.xlsx</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</si>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</sst>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1">
    <xf numFmtId="0" fontId="0" fillId="0" borderId="0" xfId="0"/>
    <xf numFmtId="0" fontId="3" fillId="2" borderId="0" xfId="0" applyFont="1" applyFill="1" applyBorder="1"/>
    <xf numFmtId="0" fontId="30" fillId="0" borderId="0" xfId="0" applyFont="1" applyBorder="1" applyAlignment="1">
      <alignment horizontal="left" vertical="center"/>
    </xf>
    <xf numFmtId="166" fontId="30"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8" fillId="0" borderId="5" xfId="0" applyFont="1" applyFill="1" applyBorder="1"/>
    <xf numFmtId="0" fontId="3" fillId="2" borderId="0" xfId="0" applyFont="1" applyFill="1"/>
    <xf numFmtId="0" fontId="15" fillId="0" borderId="5" xfId="0" applyFont="1" applyFill="1" applyBorder="1"/>
    <xf numFmtId="166" fontId="3" fillId="0" borderId="0" xfId="0" applyNumberFormat="1" applyFont="1" applyFill="1" applyBorder="1" applyAlignment="1" applyProtection="1">
      <alignment vertical="center"/>
    </xf>
    <xf numFmtId="0" fontId="6" fillId="0" borderId="5" xfId="180" applyFont="1" applyFill="1" applyBorder="1" applyAlignment="1" applyProtection="1"/>
    <xf numFmtId="0" fontId="26" fillId="0" borderId="5" xfId="180" applyFont="1" applyFill="1" applyBorder="1" applyAlignment="1" applyProtection="1"/>
    <xf numFmtId="0" fontId="20" fillId="2" borderId="5" xfId="0" applyNumberFormat="1" applyFont="1" applyFill="1" applyBorder="1" applyAlignment="1" applyProtection="1">
      <alignment vertical="center"/>
    </xf>
    <xf numFmtId="0" fontId="7"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7" fillId="2" borderId="0" xfId="0" applyFont="1" applyFill="1"/>
    <xf numFmtId="0" fontId="27"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0"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0" applyFont="1" applyFill="1" applyBorder="1" applyAlignment="1" applyProtection="1"/>
    <xf numFmtId="0" fontId="28" fillId="4" borderId="0" xfId="0" applyFont="1" applyFill="1" applyAlignment="1">
      <alignment vertical="top"/>
    </xf>
    <xf numFmtId="0" fontId="15" fillId="0" borderId="0" xfId="0" applyFont="1" applyFill="1" applyBorder="1"/>
    <xf numFmtId="0" fontId="30"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7"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0" borderId="0" xfId="0" applyFont="1" applyFill="1" applyBorder="1"/>
    <xf numFmtId="0" fontId="9" fillId="2" borderId="20" xfId="0" applyFont="1" applyFill="1" applyBorder="1"/>
    <xf numFmtId="0" fontId="9"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6" fillId="2" borderId="18" xfId="0" applyFont="1" applyFill="1" applyBorder="1"/>
    <xf numFmtId="0" fontId="6" fillId="2" borderId="0" xfId="0" applyFont="1" applyFill="1"/>
    <xf numFmtId="0" fontId="20" fillId="2" borderId="3" xfId="0" applyFont="1" applyFill="1" applyBorder="1"/>
    <xf numFmtId="0" fontId="20" fillId="2" borderId="15" xfId="0" applyFont="1" applyFill="1" applyBorder="1"/>
    <xf numFmtId="0" fontId="6" fillId="2" borderId="0" xfId="0" applyFont="1" applyFill="1" applyBorder="1"/>
    <xf numFmtId="0" fontId="20" fillId="2" borderId="19" xfId="0" applyFont="1" applyFill="1" applyBorder="1"/>
    <xf numFmtId="0" fontId="6" fillId="2" borderId="6" xfId="0" applyFont="1" applyFill="1" applyBorder="1"/>
    <xf numFmtId="0" fontId="6" fillId="2" borderId="5" xfId="0" applyFont="1" applyFill="1" applyBorder="1"/>
    <xf numFmtId="0" fontId="6" fillId="2" borderId="21" xfId="0" applyFont="1" applyFill="1" applyBorder="1"/>
    <xf numFmtId="165" fontId="15" fillId="2" borderId="18" xfId="0" applyNumberFormat="1" applyFont="1" applyFill="1" applyBorder="1" applyAlignment="1" applyProtection="1">
      <alignment horizontal="right" vertical="center"/>
    </xf>
    <xf numFmtId="0" fontId="5" fillId="2" borderId="18" xfId="0" applyFont="1" applyFill="1" applyBorder="1"/>
    <xf numFmtId="2" fontId="20" fillId="2" borderId="9" xfId="0" applyNumberFormat="1" applyFont="1" applyFill="1" applyBorder="1" applyAlignment="1" applyProtection="1">
      <alignment horizontal="center" vertical="center"/>
    </xf>
    <xf numFmtId="0" fontId="4" fillId="2" borderId="0" xfId="0" applyFont="1" applyFill="1" applyBorder="1"/>
    <xf numFmtId="1" fontId="15" fillId="2" borderId="18" xfId="0" applyNumberFormat="1" applyFont="1" applyFill="1" applyBorder="1" applyAlignment="1" applyProtection="1">
      <alignment vertical="center"/>
    </xf>
    <xf numFmtId="0" fontId="2" fillId="2" borderId="0" xfId="0" applyFont="1" applyFill="1"/>
    <xf numFmtId="0" fontId="2" fillId="2" borderId="6" xfId="0" applyFont="1" applyFill="1" applyBorder="1"/>
    <xf numFmtId="0" fontId="2" fillId="0" borderId="0" xfId="0" applyFont="1" applyFill="1" applyBorder="1"/>
    <xf numFmtId="164" fontId="2" fillId="2" borderId="21" xfId="0" applyNumberFormat="1" applyFont="1" applyFill="1" applyBorder="1"/>
    <xf numFmtId="0" fontId="2" fillId="2" borderId="18"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0" fontId="1" fillId="2" borderId="0" xfId="0" applyFont="1" applyFill="1" applyBorder="1" applyAlignment="1">
      <alignment horizontal="left" indent="1"/>
    </xf>
    <xf numFmtId="2" fontId="30" fillId="4" borderId="18" xfId="0" applyNumberFormat="1" applyFont="1" applyFill="1" applyBorder="1"/>
  </cellXfs>
  <cellStyles count="2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5</xdr:col>
      <xdr:colOff>754760</xdr:colOff>
      <xdr:row>26</xdr:row>
      <xdr:rowOff>170499</xdr:rowOff>
    </xdr:from>
    <xdr:to>
      <xdr:col>12</xdr:col>
      <xdr:colOff>2095500</xdr:colOff>
      <xdr:row>44</xdr:row>
      <xdr:rowOff>12700</xdr:rowOff>
    </xdr:to>
    <xdr:pic>
      <xdr:nvPicPr>
        <xdr:cNvPr id="2" name="Picture 1"/>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5</xdr:col>
      <xdr:colOff>736762</xdr:colOff>
      <xdr:row>60</xdr:row>
      <xdr:rowOff>101600</xdr:rowOff>
    </xdr:from>
    <xdr:to>
      <xdr:col>12</xdr:col>
      <xdr:colOff>2387600</xdr:colOff>
      <xdr:row>83</xdr:row>
      <xdr:rowOff>38100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5</xdr:col>
      <xdr:colOff>965200</xdr:colOff>
      <xdr:row>102</xdr:row>
      <xdr:rowOff>54570</xdr:rowOff>
    </xdr:from>
    <xdr:to>
      <xdr:col>12</xdr:col>
      <xdr:colOff>304800</xdr:colOff>
      <xdr:row>113</xdr:row>
      <xdr:rowOff>139699</xdr:rowOff>
    </xdr:to>
    <xdr:pic>
      <xdr:nvPicPr>
        <xdr:cNvPr id="6" name="Picture 5"/>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5</xdr:col>
      <xdr:colOff>1066800</xdr:colOff>
      <xdr:row>84</xdr:row>
      <xdr:rowOff>114300</xdr:rowOff>
    </xdr:from>
    <xdr:to>
      <xdr:col>12</xdr:col>
      <xdr:colOff>889000</xdr:colOff>
      <xdr:row>96</xdr:row>
      <xdr:rowOff>76200</xdr:rowOff>
    </xdr:to>
    <xdr:pic>
      <xdr:nvPicPr>
        <xdr:cNvPr id="7" name="Picture 6"/>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3" sqref="C3"/>
    </sheetView>
  </sheetViews>
  <sheetFormatPr baseColWidth="10" defaultRowHeight="15" x14ac:dyDescent="0"/>
  <cols>
    <col min="1" max="1" width="3.375" style="38" customWidth="1"/>
    <col min="2" max="2" width="9.125" style="30" customWidth="1"/>
    <col min="3" max="3" width="44.125" style="30" customWidth="1"/>
    <col min="4" max="16384" width="10.625" style="30"/>
  </cols>
  <sheetData>
    <row r="1" spans="1:3" s="36" customFormat="1">
      <c r="A1" s="34"/>
      <c r="B1" s="35"/>
      <c r="C1" s="35"/>
    </row>
    <row r="2" spans="1:3" ht="20">
      <c r="A2" s="13"/>
      <c r="B2" s="37" t="s">
        <v>17</v>
      </c>
      <c r="C2" s="37"/>
    </row>
    <row r="3" spans="1:3">
      <c r="A3" s="13"/>
      <c r="B3" s="20"/>
      <c r="C3" s="20"/>
    </row>
    <row r="4" spans="1:3">
      <c r="A4" s="13"/>
      <c r="B4" s="14" t="s">
        <v>18</v>
      </c>
      <c r="C4" s="15" t="s">
        <v>146</v>
      </c>
    </row>
    <row r="5" spans="1:3">
      <c r="A5" s="13"/>
      <c r="B5" s="16" t="s">
        <v>75</v>
      </c>
      <c r="C5" s="17" t="s">
        <v>109</v>
      </c>
    </row>
    <row r="6" spans="1:3">
      <c r="A6" s="13"/>
      <c r="B6" s="18" t="s">
        <v>20</v>
      </c>
      <c r="C6" s="19" t="s">
        <v>21</v>
      </c>
    </row>
    <row r="7" spans="1:3">
      <c r="A7" s="13"/>
      <c r="B7" s="20"/>
      <c r="C7" s="20"/>
    </row>
    <row r="8" spans="1:3">
      <c r="A8" s="13"/>
      <c r="B8" s="20"/>
      <c r="C8" s="20"/>
    </row>
    <row r="9" spans="1:3">
      <c r="A9" s="13"/>
      <c r="B9" s="117" t="s">
        <v>76</v>
      </c>
      <c r="C9" s="118"/>
    </row>
    <row r="10" spans="1:3">
      <c r="A10" s="13"/>
      <c r="B10" s="119"/>
      <c r="C10" s="120"/>
    </row>
    <row r="11" spans="1:3">
      <c r="A11" s="13"/>
      <c r="B11" s="119" t="s">
        <v>77</v>
      </c>
      <c r="C11" s="121" t="s">
        <v>78</v>
      </c>
    </row>
    <row r="12" spans="1:3" ht="16" thickBot="1">
      <c r="A12" s="13"/>
      <c r="B12" s="119"/>
      <c r="C12" s="26" t="s">
        <v>79</v>
      </c>
    </row>
    <row r="13" spans="1:3" ht="16" thickBot="1">
      <c r="A13" s="13"/>
      <c r="B13" s="119"/>
      <c r="C13" s="122" t="s">
        <v>80</v>
      </c>
    </row>
    <row r="14" spans="1:3">
      <c r="A14" s="13"/>
      <c r="B14" s="119"/>
      <c r="C14" s="120" t="s">
        <v>81</v>
      </c>
    </row>
    <row r="15" spans="1:3">
      <c r="A15" s="13"/>
      <c r="B15" s="119"/>
      <c r="C15" s="120"/>
    </row>
    <row r="16" spans="1:3">
      <c r="A16" s="13"/>
      <c r="B16" s="119" t="s">
        <v>82</v>
      </c>
      <c r="C16" s="123" t="s">
        <v>83</v>
      </c>
    </row>
    <row r="17" spans="1:3">
      <c r="A17" s="13"/>
      <c r="B17" s="119"/>
      <c r="C17" s="124" t="s">
        <v>84</v>
      </c>
    </row>
    <row r="18" spans="1:3">
      <c r="A18" s="13"/>
      <c r="B18" s="119"/>
      <c r="C18" s="125" t="s">
        <v>85</v>
      </c>
    </row>
    <row r="19" spans="1:3">
      <c r="A19" s="13"/>
      <c r="B19" s="119"/>
      <c r="C19" s="126" t="s">
        <v>86</v>
      </c>
    </row>
    <row r="20" spans="1:3">
      <c r="A20" s="13"/>
      <c r="B20" s="127"/>
      <c r="C20" s="128" t="s">
        <v>87</v>
      </c>
    </row>
    <row r="21" spans="1:3">
      <c r="A21" s="13"/>
      <c r="B21" s="127"/>
      <c r="C21" s="129" t="s">
        <v>88</v>
      </c>
    </row>
    <row r="22" spans="1:3">
      <c r="A22" s="13"/>
      <c r="B22" s="127"/>
      <c r="C22" s="130" t="s">
        <v>89</v>
      </c>
    </row>
    <row r="23" spans="1:3">
      <c r="B23" s="127"/>
      <c r="C23" s="131" t="s">
        <v>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E18" sqref="E18"/>
    </sheetView>
  </sheetViews>
  <sheetFormatPr baseColWidth="10" defaultRowHeight="15" x14ac:dyDescent="0"/>
  <cols>
    <col min="1" max="1" width="3.25" style="45" customWidth="1"/>
    <col min="2" max="2" width="3.75" style="45" customWidth="1"/>
    <col min="3" max="3" width="46" style="45" customWidth="1"/>
    <col min="4" max="4" width="12.75" style="45" customWidth="1"/>
    <col min="5" max="5" width="17.375" style="45" customWidth="1"/>
    <col min="6" max="6" width="4.625" style="45" customWidth="1"/>
    <col min="7" max="7" width="45" style="45" customWidth="1"/>
    <col min="8" max="8" width="5.125" style="45" customWidth="1"/>
    <col min="9" max="9" width="51.5" style="45" customWidth="1"/>
    <col min="10" max="10" width="5.375" style="45" customWidth="1"/>
    <col min="11" max="16384" width="10.625" style="45"/>
  </cols>
  <sheetData>
    <row r="1" spans="2:11">
      <c r="D1" s="43"/>
      <c r="E1" s="43"/>
      <c r="F1" s="43"/>
      <c r="G1" s="43"/>
    </row>
    <row r="2" spans="2:11">
      <c r="B2" s="176" t="s">
        <v>91</v>
      </c>
      <c r="C2" s="177"/>
      <c r="D2" s="177"/>
      <c r="E2" s="178"/>
      <c r="F2" s="43"/>
      <c r="G2" s="43"/>
    </row>
    <row r="3" spans="2:11">
      <c r="B3" s="179"/>
      <c r="C3" s="180"/>
      <c r="D3" s="180"/>
      <c r="E3" s="181"/>
      <c r="F3" s="43"/>
      <c r="G3" s="43"/>
    </row>
    <row r="4" spans="2:11">
      <c r="B4" s="182"/>
      <c r="C4" s="183"/>
      <c r="D4" s="183"/>
      <c r="E4" s="184"/>
      <c r="F4" s="43"/>
      <c r="G4" s="43"/>
    </row>
    <row r="5" spans="2:11" ht="16" thickBot="1">
      <c r="D5" s="43"/>
    </row>
    <row r="6" spans="2:11">
      <c r="B6" s="46"/>
      <c r="C6" s="28"/>
      <c r="D6" s="28"/>
      <c r="E6" s="28"/>
      <c r="F6" s="28"/>
      <c r="G6" s="28"/>
      <c r="H6" s="28"/>
      <c r="I6" s="28"/>
      <c r="J6" s="47"/>
    </row>
    <row r="7" spans="2:11" s="49" customFormat="1" ht="18">
      <c r="B7" s="132"/>
      <c r="C7" s="27" t="s">
        <v>33</v>
      </c>
      <c r="D7" s="133" t="s">
        <v>14</v>
      </c>
      <c r="E7" s="27" t="s">
        <v>7</v>
      </c>
      <c r="F7" s="27"/>
      <c r="G7" s="27" t="s">
        <v>13</v>
      </c>
      <c r="H7" s="27"/>
      <c r="I7" s="27" t="s">
        <v>0</v>
      </c>
      <c r="J7" s="139"/>
    </row>
    <row r="8" spans="2:11" s="49" customFormat="1" ht="18">
      <c r="B8" s="32"/>
      <c r="C8" s="26"/>
      <c r="D8" s="40"/>
      <c r="E8" s="26"/>
      <c r="F8" s="26"/>
      <c r="G8" s="26"/>
      <c r="H8" s="26"/>
      <c r="I8" s="26"/>
      <c r="J8" s="50"/>
    </row>
    <row r="9" spans="2:11" s="49" customFormat="1" ht="19" thickBot="1">
      <c r="B9" s="32"/>
      <c r="C9" s="26" t="s">
        <v>110</v>
      </c>
      <c r="D9" s="40"/>
      <c r="E9" s="26"/>
      <c r="F9" s="26"/>
      <c r="G9" s="26"/>
      <c r="H9" s="26"/>
      <c r="I9" s="26"/>
      <c r="J9" s="50"/>
    </row>
    <row r="10" spans="2:11" s="49" customFormat="1" ht="19" thickBot="1">
      <c r="B10" s="32"/>
      <c r="C10" s="149" t="s">
        <v>104</v>
      </c>
      <c r="D10" s="29" t="s">
        <v>5</v>
      </c>
      <c r="E10" s="51">
        <f>'Research data'!G7/100</f>
        <v>0.2</v>
      </c>
      <c r="F10" s="44"/>
      <c r="G10" s="44"/>
      <c r="H10" s="39"/>
      <c r="I10" s="116" t="s">
        <v>106</v>
      </c>
      <c r="J10" s="50"/>
    </row>
    <row r="11" spans="2:11" s="49" customFormat="1" ht="19" thickBot="1">
      <c r="B11" s="32"/>
      <c r="C11" s="44" t="s">
        <v>62</v>
      </c>
      <c r="D11" s="29" t="s">
        <v>5</v>
      </c>
      <c r="E11" s="51">
        <f>'Research data'!G8/100</f>
        <v>0.85</v>
      </c>
      <c r="F11" s="44"/>
      <c r="G11" s="44"/>
      <c r="H11" s="39"/>
      <c r="I11" s="116" t="s">
        <v>106</v>
      </c>
      <c r="J11" s="50"/>
    </row>
    <row r="12" spans="2:11" ht="16" thickBot="1">
      <c r="B12" s="48"/>
      <c r="C12" s="44" t="s">
        <v>35</v>
      </c>
      <c r="D12" s="31" t="s">
        <v>5</v>
      </c>
      <c r="E12" s="51">
        <v>0.9</v>
      </c>
      <c r="F12" s="44"/>
      <c r="G12" s="44"/>
      <c r="H12" s="44"/>
      <c r="I12" s="42" t="s">
        <v>55</v>
      </c>
      <c r="J12" s="140"/>
      <c r="K12" s="43"/>
    </row>
    <row r="13" spans="2:11" ht="16" thickBot="1">
      <c r="B13" s="48"/>
      <c r="C13" s="44" t="s">
        <v>37</v>
      </c>
      <c r="D13" s="31" t="s">
        <v>5</v>
      </c>
      <c r="E13" s="52">
        <v>0</v>
      </c>
      <c r="F13" s="44"/>
      <c r="G13" s="44"/>
      <c r="H13" s="44"/>
      <c r="I13" s="42" t="s">
        <v>55</v>
      </c>
      <c r="J13" s="140"/>
      <c r="K13" s="43"/>
    </row>
    <row r="14" spans="2:11" ht="16" thickBot="1">
      <c r="B14" s="48"/>
      <c r="C14" s="44" t="s">
        <v>40</v>
      </c>
      <c r="D14" s="31" t="s">
        <v>5</v>
      </c>
      <c r="E14" s="42">
        <v>0.1</v>
      </c>
      <c r="F14" s="44"/>
      <c r="G14" s="44"/>
      <c r="H14" s="44"/>
      <c r="I14" s="42" t="s">
        <v>55</v>
      </c>
      <c r="J14" s="140"/>
      <c r="K14" s="43"/>
    </row>
    <row r="15" spans="2:11" ht="16" thickBot="1">
      <c r="B15" s="48"/>
      <c r="C15" s="44" t="s">
        <v>41</v>
      </c>
      <c r="D15" s="31" t="s">
        <v>5</v>
      </c>
      <c r="E15" s="42">
        <v>0.7</v>
      </c>
      <c r="F15" s="44"/>
      <c r="G15" s="44"/>
      <c r="H15" s="44"/>
      <c r="I15" s="42" t="s">
        <v>55</v>
      </c>
      <c r="J15" s="140"/>
      <c r="K15" s="43"/>
    </row>
    <row r="16" spans="2:11" ht="16" thickBot="1">
      <c r="B16" s="48"/>
      <c r="C16" s="44" t="s">
        <v>42</v>
      </c>
      <c r="D16" s="31" t="s">
        <v>63</v>
      </c>
      <c r="E16" s="52">
        <f>'Research data'!G6</f>
        <v>1.5</v>
      </c>
      <c r="F16" s="44"/>
      <c r="G16" s="44" t="s">
        <v>28</v>
      </c>
      <c r="H16" s="44"/>
      <c r="I16" s="42" t="s">
        <v>55</v>
      </c>
      <c r="J16" s="140"/>
    </row>
    <row r="17" spans="2:10" ht="16" thickBot="1">
      <c r="B17" s="48"/>
      <c r="C17" s="44" t="s">
        <v>43</v>
      </c>
      <c r="D17" s="31" t="s">
        <v>63</v>
      </c>
      <c r="E17" s="190">
        <f>E16*E11/E10</f>
        <v>6.3749999999999991</v>
      </c>
      <c r="F17" s="44"/>
      <c r="G17" s="44" t="s">
        <v>56</v>
      </c>
      <c r="H17" s="44"/>
      <c r="I17" s="42" t="s">
        <v>55</v>
      </c>
      <c r="J17" s="140"/>
    </row>
    <row r="18" spans="2:10" ht="16" thickBot="1">
      <c r="B18" s="48"/>
      <c r="C18" s="78" t="s">
        <v>65</v>
      </c>
      <c r="D18" s="31" t="s">
        <v>5</v>
      </c>
      <c r="E18" s="51">
        <v>-0.75</v>
      </c>
      <c r="F18" s="44"/>
      <c r="G18" s="79" t="s">
        <v>70</v>
      </c>
      <c r="H18" s="44"/>
      <c r="I18" s="42" t="s">
        <v>55</v>
      </c>
      <c r="J18" s="140"/>
    </row>
    <row r="19" spans="2:10" ht="16" thickBot="1">
      <c r="B19" s="48"/>
      <c r="C19" s="78" t="s">
        <v>66</v>
      </c>
      <c r="D19" s="31" t="s">
        <v>5</v>
      </c>
      <c r="E19" s="51">
        <v>-0.75</v>
      </c>
      <c r="F19" s="44"/>
      <c r="G19" s="79" t="s">
        <v>71</v>
      </c>
      <c r="H19" s="44"/>
      <c r="I19" s="42" t="s">
        <v>55</v>
      </c>
      <c r="J19" s="140"/>
    </row>
    <row r="20" spans="2:10" ht="16" thickBot="1">
      <c r="B20" s="48"/>
      <c r="C20" s="78" t="s">
        <v>67</v>
      </c>
      <c r="D20" s="31" t="s">
        <v>5</v>
      </c>
      <c r="E20" s="51">
        <v>-0.75</v>
      </c>
      <c r="F20" s="44"/>
      <c r="G20" s="79" t="s">
        <v>72</v>
      </c>
      <c r="H20" s="44"/>
      <c r="I20" s="42" t="s">
        <v>55</v>
      </c>
      <c r="J20" s="140"/>
    </row>
    <row r="21" spans="2:10" ht="16" thickBot="1">
      <c r="B21" s="48"/>
      <c r="C21" s="78" t="s">
        <v>68</v>
      </c>
      <c r="D21" s="31" t="s">
        <v>5</v>
      </c>
      <c r="E21" s="51">
        <v>-0.75</v>
      </c>
      <c r="F21" s="44"/>
      <c r="G21" s="79" t="s">
        <v>73</v>
      </c>
      <c r="H21" s="44"/>
      <c r="I21" s="42" t="s">
        <v>55</v>
      </c>
      <c r="J21" s="140"/>
    </row>
    <row r="22" spans="2:10" ht="16" thickBot="1">
      <c r="B22" s="48"/>
      <c r="C22" s="78" t="s">
        <v>69</v>
      </c>
      <c r="D22" s="31" t="s">
        <v>5</v>
      </c>
      <c r="E22" s="52">
        <v>0</v>
      </c>
      <c r="F22" s="44"/>
      <c r="G22" s="80" t="s">
        <v>74</v>
      </c>
      <c r="H22" s="44"/>
      <c r="I22" s="42" t="s">
        <v>55</v>
      </c>
      <c r="J22" s="140"/>
    </row>
    <row r="23" spans="2:10">
      <c r="B23" s="48"/>
      <c r="C23" s="100"/>
      <c r="D23" s="135"/>
      <c r="E23" s="136"/>
      <c r="F23" s="43"/>
      <c r="G23" s="100"/>
      <c r="H23" s="43"/>
      <c r="I23" s="43"/>
      <c r="J23" s="140"/>
    </row>
    <row r="24" spans="2:10" ht="16" thickBot="1">
      <c r="B24" s="48"/>
      <c r="C24" s="26" t="s">
        <v>92</v>
      </c>
      <c r="D24" s="135"/>
      <c r="E24" s="136"/>
      <c r="F24" s="43"/>
      <c r="G24" s="100"/>
      <c r="H24" s="43"/>
      <c r="I24" s="43"/>
      <c r="J24" s="140"/>
    </row>
    <row r="25" spans="2:10" ht="16" thickBot="1">
      <c r="B25" s="48"/>
      <c r="C25" s="44" t="s">
        <v>44</v>
      </c>
      <c r="D25" s="31" t="s">
        <v>34</v>
      </c>
      <c r="E25" s="52">
        <f>'Research data'!G16</f>
        <v>6600000</v>
      </c>
      <c r="F25" s="44"/>
      <c r="G25" s="44" t="s">
        <v>9</v>
      </c>
      <c r="H25" s="44"/>
      <c r="I25" s="116" t="s">
        <v>106</v>
      </c>
      <c r="J25" s="140"/>
    </row>
    <row r="26" spans="2:10" ht="16" thickBot="1">
      <c r="B26" s="48"/>
      <c r="C26" s="44" t="s">
        <v>45</v>
      </c>
      <c r="D26" s="31" t="s">
        <v>34</v>
      </c>
      <c r="E26" s="52">
        <v>0</v>
      </c>
      <c r="F26" s="44"/>
      <c r="G26" s="44" t="s">
        <v>57</v>
      </c>
      <c r="H26" s="44"/>
      <c r="I26" s="42" t="s">
        <v>55</v>
      </c>
      <c r="J26" s="140"/>
    </row>
    <row r="27" spans="2:10" ht="16" thickBot="1">
      <c r="B27" s="48"/>
      <c r="C27" s="44" t="s">
        <v>12</v>
      </c>
      <c r="D27" s="31" t="s">
        <v>34</v>
      </c>
      <c r="E27" s="52">
        <v>0</v>
      </c>
      <c r="F27" s="44"/>
      <c r="G27" s="44" t="s">
        <v>24</v>
      </c>
      <c r="H27" s="44"/>
      <c r="I27" s="42" t="s">
        <v>55</v>
      </c>
      <c r="J27" s="140"/>
    </row>
    <row r="28" spans="2:10" ht="16" thickBot="1">
      <c r="B28" s="48"/>
      <c r="C28" s="44" t="s">
        <v>46</v>
      </c>
      <c r="D28" s="31" t="s">
        <v>34</v>
      </c>
      <c r="E28" s="52">
        <v>0</v>
      </c>
      <c r="F28" s="44"/>
      <c r="G28" s="44" t="s">
        <v>27</v>
      </c>
      <c r="H28" s="44"/>
      <c r="I28" s="42" t="s">
        <v>55</v>
      </c>
      <c r="J28" s="140"/>
    </row>
    <row r="29" spans="2:10" ht="16" thickBot="1">
      <c r="B29" s="48"/>
      <c r="C29" s="44" t="s">
        <v>47</v>
      </c>
      <c r="D29" s="31" t="s">
        <v>54</v>
      </c>
      <c r="E29" s="134">
        <f>'Research data'!G18</f>
        <v>525000</v>
      </c>
      <c r="F29" s="44"/>
      <c r="G29" s="44" t="s">
        <v>58</v>
      </c>
      <c r="H29" s="44"/>
      <c r="I29" s="116" t="s">
        <v>106</v>
      </c>
      <c r="J29" s="140"/>
    </row>
    <row r="30" spans="2:10" ht="16" thickBot="1">
      <c r="B30" s="48"/>
      <c r="C30" s="44" t="s">
        <v>48</v>
      </c>
      <c r="D30" s="31" t="s">
        <v>53</v>
      </c>
      <c r="E30" s="51">
        <f>'Research data'!G20</f>
        <v>9</v>
      </c>
      <c r="F30" s="44"/>
      <c r="G30" s="44" t="s">
        <v>59</v>
      </c>
      <c r="H30" s="44"/>
      <c r="I30" s="116" t="s">
        <v>106</v>
      </c>
      <c r="J30" s="140"/>
    </row>
    <row r="31" spans="2:10" ht="16" thickBot="1">
      <c r="B31" s="48"/>
      <c r="C31" s="44" t="s">
        <v>49</v>
      </c>
      <c r="D31" s="31" t="s">
        <v>53</v>
      </c>
      <c r="E31" s="137">
        <v>0</v>
      </c>
      <c r="F31" s="44"/>
      <c r="G31" s="44" t="s">
        <v>60</v>
      </c>
      <c r="H31" s="44"/>
      <c r="I31" s="150" t="s">
        <v>55</v>
      </c>
      <c r="J31" s="140"/>
    </row>
    <row r="32" spans="2:10" ht="16" thickBot="1">
      <c r="B32" s="48"/>
      <c r="C32" s="44" t="s">
        <v>52</v>
      </c>
      <c r="D32" s="31" t="s">
        <v>3</v>
      </c>
      <c r="E32" s="52">
        <v>0.1</v>
      </c>
      <c r="F32" s="44"/>
      <c r="G32" s="44" t="s">
        <v>23</v>
      </c>
      <c r="H32" s="44"/>
      <c r="I32" s="42" t="s">
        <v>55</v>
      </c>
      <c r="J32" s="140"/>
    </row>
    <row r="33" spans="2:10" ht="16" thickBot="1">
      <c r="B33" s="48"/>
      <c r="C33" s="44" t="s">
        <v>39</v>
      </c>
      <c r="D33" s="31" t="s">
        <v>11</v>
      </c>
      <c r="E33" s="52">
        <v>0</v>
      </c>
      <c r="F33" s="44"/>
      <c r="G33" s="44"/>
      <c r="H33" s="44"/>
      <c r="I33" s="42" t="s">
        <v>55</v>
      </c>
      <c r="J33" s="140"/>
    </row>
    <row r="34" spans="2:10">
      <c r="B34" s="48"/>
      <c r="C34" s="44"/>
      <c r="D34" s="31"/>
      <c r="E34" s="138"/>
      <c r="F34" s="44"/>
      <c r="G34" s="44"/>
      <c r="H34" s="44"/>
      <c r="I34" s="43"/>
      <c r="J34" s="140"/>
    </row>
    <row r="35" spans="2:10" ht="16" thickBot="1">
      <c r="B35" s="48"/>
      <c r="C35" s="26" t="s">
        <v>8</v>
      </c>
      <c r="D35" s="135"/>
      <c r="E35" s="138"/>
      <c r="F35" s="43"/>
      <c r="G35" s="43"/>
      <c r="H35" s="43"/>
      <c r="I35" s="43"/>
      <c r="J35" s="140"/>
    </row>
    <row r="36" spans="2:10" ht="16" thickBot="1">
      <c r="B36" s="48"/>
      <c r="C36" s="44" t="s">
        <v>38</v>
      </c>
      <c r="D36" s="31" t="s">
        <v>4</v>
      </c>
      <c r="E36" s="52">
        <f>'Research data'!G11</f>
        <v>5.9999999999999995E-4</v>
      </c>
      <c r="F36" s="44"/>
      <c r="G36" s="44" t="s">
        <v>15</v>
      </c>
      <c r="H36" s="44"/>
      <c r="I36" s="153" t="s">
        <v>114</v>
      </c>
      <c r="J36" s="140"/>
    </row>
    <row r="37" spans="2:10" ht="16" thickBot="1">
      <c r="B37" s="48"/>
      <c r="C37" s="44" t="s">
        <v>50</v>
      </c>
      <c r="D37" s="31" t="s">
        <v>2</v>
      </c>
      <c r="E37" s="134">
        <f>'Research data'!G12</f>
        <v>1</v>
      </c>
      <c r="F37" s="44"/>
      <c r="G37" s="44" t="s">
        <v>26</v>
      </c>
      <c r="H37" s="44"/>
      <c r="I37" s="161" t="s">
        <v>134</v>
      </c>
      <c r="J37" s="140"/>
    </row>
    <row r="38" spans="2:10" ht="16" thickBot="1">
      <c r="B38" s="48"/>
      <c r="C38" s="44" t="s">
        <v>51</v>
      </c>
      <c r="D38" s="31" t="s">
        <v>2</v>
      </c>
      <c r="E38" s="52">
        <f>'Research data'!G13</f>
        <v>15</v>
      </c>
      <c r="F38" s="44"/>
      <c r="G38" s="44" t="s">
        <v>25</v>
      </c>
      <c r="H38" s="44"/>
      <c r="I38" s="163" t="s">
        <v>121</v>
      </c>
      <c r="J38" s="140"/>
    </row>
    <row r="39" spans="2:10" ht="16" thickBot="1">
      <c r="B39" s="48"/>
      <c r="C39" s="44" t="s">
        <v>36</v>
      </c>
      <c r="D39" s="31" t="s">
        <v>5</v>
      </c>
      <c r="E39" s="52">
        <v>0</v>
      </c>
      <c r="F39" s="44"/>
      <c r="G39" s="44"/>
      <c r="H39" s="44"/>
      <c r="I39" s="42" t="s">
        <v>55</v>
      </c>
      <c r="J39" s="140"/>
    </row>
    <row r="40" spans="2:10" s="167" customFormat="1" ht="16" thickBot="1">
      <c r="B40" s="168"/>
      <c r="C40" s="169" t="s">
        <v>147</v>
      </c>
      <c r="D40" s="31"/>
      <c r="E40" s="170">
        <v>4680</v>
      </c>
      <c r="F40" s="169"/>
      <c r="G40" s="169"/>
      <c r="H40" s="169"/>
      <c r="I40" s="171" t="s">
        <v>152</v>
      </c>
      <c r="J40" s="172"/>
    </row>
    <row r="41" spans="2:10" s="167" customFormat="1" ht="16" thickBot="1">
      <c r="B41" s="168"/>
      <c r="C41" s="169" t="s">
        <v>148</v>
      </c>
      <c r="D41" s="31"/>
      <c r="E41" s="170">
        <v>0</v>
      </c>
      <c r="F41" s="169"/>
      <c r="G41" s="169"/>
      <c r="H41" s="169"/>
      <c r="I41" s="171" t="s">
        <v>152</v>
      </c>
      <c r="J41" s="172"/>
    </row>
    <row r="42" spans="2:10" s="167" customFormat="1" ht="16" thickBot="1">
      <c r="B42" s="168"/>
      <c r="C42" s="169" t="s">
        <v>149</v>
      </c>
      <c r="D42" s="31"/>
      <c r="E42" s="170">
        <v>55800</v>
      </c>
      <c r="F42" s="169"/>
      <c r="G42" s="169"/>
      <c r="H42" s="169"/>
      <c r="I42" s="171" t="s">
        <v>152</v>
      </c>
      <c r="J42" s="172"/>
    </row>
    <row r="43" spans="2:10" s="167" customFormat="1" ht="16" thickBot="1">
      <c r="B43" s="168"/>
      <c r="C43" s="169" t="s">
        <v>150</v>
      </c>
      <c r="D43" s="31"/>
      <c r="E43" s="170">
        <v>10800</v>
      </c>
      <c r="F43" s="169"/>
      <c r="G43" s="169"/>
      <c r="H43" s="169"/>
      <c r="I43" s="171" t="s">
        <v>152</v>
      </c>
      <c r="J43" s="172"/>
    </row>
    <row r="44" spans="2:10" s="167" customFormat="1" ht="16" thickBot="1">
      <c r="B44" s="168"/>
      <c r="C44" s="169" t="s">
        <v>151</v>
      </c>
      <c r="D44" s="31"/>
      <c r="E44" s="170">
        <v>3780</v>
      </c>
      <c r="F44" s="169"/>
      <c r="G44" s="169"/>
      <c r="H44" s="169"/>
      <c r="I44" s="171" t="s">
        <v>152</v>
      </c>
      <c r="J44" s="172"/>
    </row>
    <row r="45" spans="2:10" s="167" customFormat="1" ht="20" customHeight="1" thickBot="1">
      <c r="B45" s="173"/>
      <c r="C45" s="174"/>
      <c r="D45" s="174"/>
      <c r="E45" s="174"/>
      <c r="F45" s="174"/>
      <c r="G45" s="174"/>
      <c r="H45" s="174"/>
      <c r="I45" s="174"/>
      <c r="J45" s="17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22"/>
  <sheetViews>
    <sheetView workbookViewId="0">
      <selection activeCell="F33" sqref="F33"/>
    </sheetView>
  </sheetViews>
  <sheetFormatPr baseColWidth="10" defaultRowHeight="15" x14ac:dyDescent="0"/>
  <cols>
    <col min="1" max="1" width="3.375" style="81" customWidth="1"/>
    <col min="2" max="2" width="3.5" style="81" customWidth="1"/>
    <col min="3" max="3" width="35.875" style="81" customWidth="1"/>
    <col min="4" max="4" width="16.625" style="81" hidden="1" customWidth="1"/>
    <col min="5" max="5" width="13.875" style="81" hidden="1" customWidth="1"/>
    <col min="6" max="6" width="12.625" style="81" customWidth="1"/>
    <col min="7" max="7" width="10.75" style="81" customWidth="1"/>
    <col min="8" max="8" width="4.75" style="81" customWidth="1"/>
    <col min="9" max="9" width="9.875" style="82" customWidth="1"/>
    <col min="10" max="10" width="2.5" style="82" customWidth="1"/>
    <col min="11" max="11" width="8.5" style="82" customWidth="1"/>
    <col min="12" max="12" width="2.625" style="82" customWidth="1"/>
    <col min="13" max="13" width="8.75" style="82" customWidth="1"/>
    <col min="14" max="14" width="3.25" style="82" customWidth="1"/>
    <col min="15" max="15" width="8.5" style="82" customWidth="1"/>
    <col min="16" max="16" width="2.75" style="82" customWidth="1"/>
    <col min="17" max="17" width="60" style="81" customWidth="1"/>
    <col min="18" max="16384" width="10.625" style="81"/>
  </cols>
  <sheetData>
    <row r="1" spans="1:17" ht="16" thickBot="1"/>
    <row r="2" spans="1:17">
      <c r="B2" s="83"/>
      <c r="C2" s="84"/>
      <c r="D2" s="84"/>
      <c r="E2" s="84"/>
      <c r="F2" s="84"/>
      <c r="G2" s="84"/>
      <c r="H2" s="84"/>
      <c r="I2" s="85"/>
      <c r="J2" s="85"/>
      <c r="K2" s="85"/>
      <c r="L2" s="85"/>
      <c r="M2" s="85"/>
      <c r="N2" s="85"/>
      <c r="O2" s="85"/>
      <c r="P2" s="85"/>
      <c r="Q2" s="86"/>
    </row>
    <row r="3" spans="1:17" s="33" customFormat="1">
      <c r="B3" s="32"/>
      <c r="C3" s="147" t="s">
        <v>94</v>
      </c>
      <c r="D3" s="21"/>
      <c r="E3" s="21"/>
      <c r="F3" s="147" t="s">
        <v>14</v>
      </c>
      <c r="G3" s="147" t="s">
        <v>87</v>
      </c>
      <c r="H3" s="147"/>
      <c r="I3" s="74" t="s">
        <v>106</v>
      </c>
      <c r="J3" s="74"/>
      <c r="K3" s="164" t="s">
        <v>121</v>
      </c>
      <c r="L3" s="74"/>
      <c r="M3" s="74" t="s">
        <v>134</v>
      </c>
      <c r="N3" s="74"/>
      <c r="O3" s="74" t="s">
        <v>114</v>
      </c>
      <c r="P3" s="74"/>
      <c r="Q3" s="4" t="s">
        <v>108</v>
      </c>
    </row>
    <row r="4" spans="1:17">
      <c r="B4" s="87"/>
      <c r="C4" s="88"/>
      <c r="D4" s="88"/>
      <c r="E4" s="88"/>
      <c r="F4" s="88"/>
      <c r="G4" s="89"/>
      <c r="H4" s="89"/>
      <c r="I4" s="145"/>
      <c r="J4" s="145"/>
      <c r="K4" s="145"/>
      <c r="L4" s="145"/>
      <c r="M4" s="145"/>
      <c r="N4" s="145"/>
      <c r="O4" s="144"/>
      <c r="P4" s="146"/>
      <c r="Q4" s="11"/>
    </row>
    <row r="5" spans="1:17" ht="16" thickBot="1">
      <c r="B5" s="87"/>
      <c r="C5" s="41" t="s">
        <v>93</v>
      </c>
      <c r="D5" s="41"/>
      <c r="E5" s="41"/>
      <c r="F5" s="41"/>
      <c r="G5" s="22"/>
      <c r="H5" s="22"/>
      <c r="I5" s="22"/>
      <c r="J5" s="22"/>
      <c r="K5" s="22"/>
      <c r="L5" s="22"/>
      <c r="M5" s="22"/>
      <c r="N5" s="22"/>
      <c r="O5" s="22"/>
      <c r="P5" s="22"/>
      <c r="Q5" s="7"/>
    </row>
    <row r="6" spans="1:17" ht="16" thickBot="1">
      <c r="B6" s="87"/>
      <c r="C6" s="90" t="s">
        <v>30</v>
      </c>
      <c r="D6" s="90"/>
      <c r="E6" s="90"/>
      <c r="F6" s="91" t="s">
        <v>63</v>
      </c>
      <c r="G6" s="92">
        <f>ROUND(1.5,1)</f>
        <v>1.5</v>
      </c>
      <c r="H6" s="93"/>
      <c r="I6" s="92">
        <f>Notes!E36</f>
        <v>1.5</v>
      </c>
      <c r="J6" s="89"/>
      <c r="K6" s="89"/>
      <c r="L6" s="89"/>
      <c r="M6" s="89"/>
      <c r="N6" s="89"/>
      <c r="O6" s="94"/>
      <c r="P6" s="94"/>
      <c r="Q6" s="7"/>
    </row>
    <row r="7" spans="1:17" ht="16" thickBot="1">
      <c r="A7" s="6" t="s">
        <v>142</v>
      </c>
      <c r="B7" s="87"/>
      <c r="C7" s="2" t="s">
        <v>141</v>
      </c>
      <c r="D7" s="3" t="s">
        <v>3</v>
      </c>
      <c r="E7" s="90"/>
      <c r="F7" s="8" t="s">
        <v>3</v>
      </c>
      <c r="G7" s="92">
        <f>I7</f>
        <v>20</v>
      </c>
      <c r="H7" s="93"/>
      <c r="I7" s="92">
        <f>Notes!E38</f>
        <v>20</v>
      </c>
      <c r="J7" s="89"/>
      <c r="K7" s="89"/>
      <c r="L7" s="89"/>
      <c r="M7" s="89"/>
      <c r="N7" s="89"/>
      <c r="O7" s="94"/>
      <c r="P7" s="94"/>
      <c r="Q7" s="7"/>
    </row>
    <row r="8" spans="1:17" ht="16" thickBot="1">
      <c r="B8" s="87"/>
      <c r="C8" s="2" t="s">
        <v>143</v>
      </c>
      <c r="D8" s="3" t="s">
        <v>3</v>
      </c>
      <c r="E8" s="90"/>
      <c r="F8" s="8" t="s">
        <v>3</v>
      </c>
      <c r="G8" s="92">
        <f>I8</f>
        <v>85</v>
      </c>
      <c r="H8" s="93"/>
      <c r="I8" s="92">
        <f>Notes!E39</f>
        <v>85</v>
      </c>
      <c r="J8" s="89"/>
      <c r="K8" s="89"/>
      <c r="L8" s="89"/>
      <c r="M8" s="89"/>
      <c r="N8" s="89"/>
      <c r="O8" s="94"/>
      <c r="P8" s="94"/>
      <c r="Q8" s="7"/>
    </row>
    <row r="9" spans="1:17">
      <c r="B9" s="87"/>
      <c r="C9" s="99"/>
      <c r="D9" s="99"/>
      <c r="E9" s="99"/>
      <c r="F9" s="100"/>
      <c r="G9" s="97"/>
      <c r="H9" s="97"/>
      <c r="I9" s="97"/>
      <c r="J9" s="97"/>
      <c r="K9" s="97"/>
      <c r="L9" s="97"/>
      <c r="M9" s="97"/>
      <c r="N9" s="97"/>
      <c r="O9" s="94"/>
      <c r="P9" s="94"/>
      <c r="Q9" s="7"/>
    </row>
    <row r="10" spans="1:17" ht="16" thickBot="1">
      <c r="B10" s="87"/>
      <c r="C10" s="41" t="s">
        <v>8</v>
      </c>
      <c r="D10" s="41"/>
      <c r="E10" s="41"/>
      <c r="F10" s="41"/>
      <c r="G10" s="23"/>
      <c r="H10" s="23"/>
      <c r="I10" s="24"/>
      <c r="J10" s="24"/>
      <c r="K10" s="24"/>
      <c r="L10" s="24"/>
      <c r="M10" s="24"/>
      <c r="N10" s="24"/>
      <c r="O10" s="94"/>
      <c r="P10" s="94"/>
      <c r="Q10" s="10"/>
    </row>
    <row r="11" spans="1:17" ht="16" thickBot="1">
      <c r="B11" s="87"/>
      <c r="C11" s="148" t="s">
        <v>103</v>
      </c>
      <c r="D11" s="95"/>
      <c r="E11" s="95"/>
      <c r="F11" s="91" t="s">
        <v>4</v>
      </c>
      <c r="G11" s="162">
        <f>ROUND(O11,4)</f>
        <v>5.9999999999999995E-4</v>
      </c>
      <c r="H11" s="96"/>
      <c r="I11" s="97"/>
      <c r="J11" s="97"/>
      <c r="K11" s="97"/>
      <c r="L11" s="97"/>
      <c r="M11" s="97"/>
      <c r="N11" s="97"/>
      <c r="O11" s="152">
        <f>Notes!D15*Notes!D16*G6/Notes!D13/1000000</f>
        <v>5.6249999999999996E-4</v>
      </c>
      <c r="P11" s="94"/>
      <c r="Q11" s="9" t="s">
        <v>113</v>
      </c>
    </row>
    <row r="12" spans="1:17" ht="16" thickBot="1">
      <c r="B12" s="87"/>
      <c r="C12" s="101" t="s">
        <v>1</v>
      </c>
      <c r="D12" s="101"/>
      <c r="E12" s="101"/>
      <c r="F12" s="91" t="s">
        <v>2</v>
      </c>
      <c r="G12" s="102">
        <f>ROUND(1,1)</f>
        <v>1</v>
      </c>
      <c r="H12" s="97"/>
      <c r="I12" s="98"/>
      <c r="J12" s="98"/>
      <c r="K12" s="98"/>
      <c r="L12" s="98"/>
      <c r="M12" s="166">
        <f>Notes!E89/12</f>
        <v>1.1666666666666667</v>
      </c>
      <c r="N12" s="98"/>
      <c r="O12" s="98"/>
      <c r="P12" s="89"/>
      <c r="Q12" s="10"/>
    </row>
    <row r="13" spans="1:17" ht="16" thickBot="1">
      <c r="B13" s="87"/>
      <c r="C13" s="104" t="s">
        <v>6</v>
      </c>
      <c r="D13" s="104"/>
      <c r="E13" s="104"/>
      <c r="F13" s="91" t="s">
        <v>2</v>
      </c>
      <c r="G13" s="105">
        <f>ROUND(15,0)</f>
        <v>15</v>
      </c>
      <c r="H13" s="97"/>
      <c r="I13" s="98"/>
      <c r="J13" s="98"/>
      <c r="K13" s="92">
        <f>Notes!$E$109</f>
        <v>15</v>
      </c>
      <c r="L13" s="98"/>
      <c r="M13" s="89"/>
      <c r="N13" s="98"/>
      <c r="O13" s="89"/>
      <c r="P13" s="89"/>
      <c r="Q13" s="5"/>
    </row>
    <row r="14" spans="1:17">
      <c r="B14" s="87"/>
      <c r="C14" s="41"/>
      <c r="D14" s="41"/>
      <c r="E14" s="41"/>
      <c r="F14" s="41"/>
      <c r="G14" s="24"/>
      <c r="H14" s="24"/>
      <c r="I14" s="98"/>
      <c r="J14" s="98"/>
      <c r="K14" s="98"/>
      <c r="L14" s="98"/>
      <c r="M14" s="98"/>
      <c r="N14" s="98"/>
      <c r="O14" s="94"/>
      <c r="P14" s="94"/>
      <c r="Q14" s="7"/>
    </row>
    <row r="15" spans="1:17" ht="16" thickBot="1">
      <c r="B15" s="87"/>
      <c r="C15" s="25" t="s">
        <v>98</v>
      </c>
      <c r="D15" s="25"/>
      <c r="E15" s="25"/>
      <c r="F15" s="25"/>
      <c r="G15" s="24"/>
      <c r="H15" s="24"/>
      <c r="I15" s="24"/>
      <c r="J15" s="24"/>
      <c r="K15" s="24"/>
      <c r="L15" s="24"/>
      <c r="M15" s="24"/>
      <c r="N15" s="24"/>
      <c r="O15" s="94"/>
      <c r="P15" s="94"/>
      <c r="Q15" s="7"/>
    </row>
    <row r="16" spans="1:17" ht="16" thickBot="1">
      <c r="B16" s="87"/>
      <c r="C16" s="141" t="s">
        <v>99</v>
      </c>
      <c r="D16" s="25"/>
      <c r="E16" s="25"/>
      <c r="F16" s="141" t="s">
        <v>34</v>
      </c>
      <c r="G16" s="102">
        <f>ROUND(G17*G6*1000,2)</f>
        <v>6600000</v>
      </c>
      <c r="H16" s="24"/>
      <c r="I16" s="97"/>
      <c r="J16" s="97"/>
      <c r="K16" s="97"/>
      <c r="L16" s="97"/>
      <c r="M16" s="97"/>
      <c r="N16" s="97"/>
      <c r="O16" s="94"/>
      <c r="P16" s="94"/>
      <c r="Q16" s="12"/>
    </row>
    <row r="17" spans="2:17" ht="16" thickBot="1">
      <c r="B17" s="87"/>
      <c r="C17" s="106" t="s">
        <v>9</v>
      </c>
      <c r="D17" s="106"/>
      <c r="E17" s="106"/>
      <c r="F17" s="142" t="s">
        <v>96</v>
      </c>
      <c r="G17" s="102">
        <f>I17</f>
        <v>4400</v>
      </c>
      <c r="H17" s="97"/>
      <c r="I17" s="110">
        <f>Notes!E37</f>
        <v>4400</v>
      </c>
      <c r="J17" s="97"/>
      <c r="K17" s="97"/>
      <c r="L17" s="97"/>
      <c r="M17" s="97"/>
      <c r="N17" s="97"/>
      <c r="O17" s="94"/>
      <c r="P17" s="94"/>
      <c r="Q17" s="12" t="s">
        <v>112</v>
      </c>
    </row>
    <row r="18" spans="2:17" ht="16" thickBot="1">
      <c r="B18" s="87"/>
      <c r="C18" s="151" t="s">
        <v>100</v>
      </c>
      <c r="D18" s="41"/>
      <c r="E18" s="41"/>
      <c r="F18" s="115" t="s">
        <v>34</v>
      </c>
      <c r="G18" s="107">
        <f>ROUND(G19*G6*1000,2)</f>
        <v>525000</v>
      </c>
      <c r="H18" s="24"/>
      <c r="I18" s="97"/>
      <c r="J18" s="97"/>
      <c r="K18" s="97"/>
      <c r="L18" s="97"/>
      <c r="M18" s="97"/>
      <c r="N18" s="97"/>
      <c r="O18" s="103"/>
      <c r="P18" s="97"/>
      <c r="Q18" s="12"/>
    </row>
    <row r="19" spans="2:17" ht="16" thickBot="1">
      <c r="B19" s="87"/>
      <c r="C19" s="141" t="s">
        <v>101</v>
      </c>
      <c r="D19" s="41"/>
      <c r="E19" s="41"/>
      <c r="F19" s="143" t="s">
        <v>97</v>
      </c>
      <c r="G19" s="107">
        <f>I19</f>
        <v>350</v>
      </c>
      <c r="H19" s="24"/>
      <c r="I19" s="110">
        <f>Notes!E68</f>
        <v>350</v>
      </c>
      <c r="J19" s="97"/>
      <c r="K19" s="97"/>
      <c r="L19" s="97"/>
      <c r="M19" s="97"/>
      <c r="N19" s="97"/>
      <c r="O19" s="103"/>
      <c r="P19" s="97"/>
      <c r="Q19" s="12" t="s">
        <v>111</v>
      </c>
    </row>
    <row r="20" spans="2:17" ht="16" thickBot="1">
      <c r="B20" s="87"/>
      <c r="C20" s="151" t="s">
        <v>102</v>
      </c>
      <c r="D20" s="109"/>
      <c r="E20" s="109"/>
      <c r="F20" s="91" t="s">
        <v>53</v>
      </c>
      <c r="G20" s="102">
        <f>ROUND(G21*G6,2)</f>
        <v>9</v>
      </c>
      <c r="H20" s="97"/>
      <c r="I20" s="97"/>
      <c r="J20" s="97"/>
      <c r="K20" s="97"/>
      <c r="L20" s="97"/>
      <c r="M20" s="97"/>
      <c r="N20" s="97"/>
      <c r="O20" s="103"/>
      <c r="P20" s="97"/>
      <c r="Q20" s="12"/>
    </row>
    <row r="21" spans="2:17" ht="16" thickBot="1">
      <c r="B21" s="87"/>
      <c r="C21" s="141" t="s">
        <v>102</v>
      </c>
      <c r="D21" s="108"/>
      <c r="E21" s="108"/>
      <c r="F21" s="142" t="s">
        <v>95</v>
      </c>
      <c r="G21" s="110">
        <f>ROUND(I21,0)</f>
        <v>6</v>
      </c>
      <c r="H21" s="97"/>
      <c r="I21" s="110">
        <f>Notes!E69</f>
        <v>6</v>
      </c>
      <c r="J21" s="97"/>
      <c r="K21" s="97"/>
      <c r="L21" s="97"/>
      <c r="M21" s="97"/>
      <c r="N21" s="97"/>
      <c r="O21" s="97"/>
      <c r="P21" s="97"/>
      <c r="Q21" s="10"/>
    </row>
    <row r="22" spans="2:17" ht="16" thickBot="1">
      <c r="B22" s="111"/>
      <c r="C22" s="112"/>
      <c r="D22" s="112"/>
      <c r="E22" s="112"/>
      <c r="F22" s="112"/>
      <c r="G22" s="112"/>
      <c r="H22" s="112"/>
      <c r="I22" s="113"/>
      <c r="J22" s="113"/>
      <c r="K22" s="113"/>
      <c r="L22" s="113"/>
      <c r="M22" s="113"/>
      <c r="N22" s="113"/>
      <c r="O22" s="113"/>
      <c r="P22" s="113"/>
      <c r="Q22" s="1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J17" sqref="J17"/>
    </sheetView>
  </sheetViews>
  <sheetFormatPr baseColWidth="10" defaultColWidth="33.125" defaultRowHeight="15" x14ac:dyDescent="0"/>
  <cols>
    <col min="1" max="1" width="3.25" style="53" customWidth="1"/>
    <col min="2" max="2" width="3.375" style="53" customWidth="1"/>
    <col min="3" max="3" width="28.75" style="53" customWidth="1"/>
    <col min="4" max="4" width="3.125" style="53" customWidth="1"/>
    <col min="5" max="5" width="16.125" style="53" customWidth="1"/>
    <col min="6" max="6" width="10.25" style="53" customWidth="1"/>
    <col min="7" max="9" width="12.125" style="53" customWidth="1"/>
    <col min="10" max="10" width="33.5" style="54" customWidth="1"/>
    <col min="11" max="11" width="77.5" style="53" customWidth="1"/>
    <col min="12" max="16384" width="33.125" style="53"/>
  </cols>
  <sheetData>
    <row r="1" spans="2:11" ht="16" thickBot="1"/>
    <row r="2" spans="2:11">
      <c r="B2" s="55"/>
      <c r="C2" s="56"/>
      <c r="D2" s="56"/>
      <c r="E2" s="56"/>
      <c r="F2" s="56"/>
      <c r="G2" s="56"/>
      <c r="H2" s="56"/>
      <c r="I2" s="56"/>
      <c r="J2" s="57"/>
      <c r="K2" s="56"/>
    </row>
    <row r="3" spans="2:11">
      <c r="B3" s="58"/>
      <c r="C3" s="59" t="s">
        <v>22</v>
      </c>
      <c r="D3" s="59"/>
      <c r="E3" s="59"/>
      <c r="F3" s="59"/>
      <c r="G3" s="59"/>
      <c r="H3" s="59"/>
      <c r="I3" s="59"/>
      <c r="J3" s="60"/>
      <c r="K3" s="61"/>
    </row>
    <row r="4" spans="2:11">
      <c r="B4" s="58"/>
      <c r="C4" s="61"/>
      <c r="D4" s="61"/>
      <c r="E4" s="61"/>
      <c r="F4" s="61"/>
      <c r="G4" s="61"/>
      <c r="H4" s="61"/>
      <c r="I4" s="61"/>
      <c r="J4" s="62"/>
      <c r="K4" s="61"/>
    </row>
    <row r="5" spans="2:11">
      <c r="B5" s="63"/>
      <c r="C5" s="64" t="s">
        <v>31</v>
      </c>
      <c r="D5" s="64"/>
      <c r="E5" s="64" t="s">
        <v>0</v>
      </c>
      <c r="F5" s="64" t="s">
        <v>19</v>
      </c>
      <c r="G5" s="64" t="s">
        <v>32</v>
      </c>
      <c r="H5" s="64" t="s">
        <v>123</v>
      </c>
      <c r="I5" s="64" t="s">
        <v>61</v>
      </c>
      <c r="J5" s="65" t="s">
        <v>137</v>
      </c>
      <c r="K5" s="64" t="s">
        <v>16</v>
      </c>
    </row>
    <row r="6" spans="2:11">
      <c r="B6" s="58"/>
      <c r="C6" s="59"/>
      <c r="D6" s="59"/>
      <c r="E6" s="59"/>
      <c r="F6" s="59"/>
      <c r="G6" s="59"/>
      <c r="H6" s="59"/>
      <c r="I6" s="59"/>
      <c r="J6" s="60"/>
      <c r="K6" s="59"/>
    </row>
    <row r="7" spans="2:11">
      <c r="B7" s="58"/>
      <c r="C7" s="72"/>
      <c r="D7" s="66"/>
      <c r="E7" s="61" t="s">
        <v>134</v>
      </c>
      <c r="F7" s="61" t="s">
        <v>122</v>
      </c>
      <c r="G7" s="62" t="s">
        <v>133</v>
      </c>
      <c r="H7" s="62" t="s">
        <v>133</v>
      </c>
      <c r="I7" s="62"/>
      <c r="J7" s="62" t="s">
        <v>138</v>
      </c>
      <c r="K7" s="76" t="s">
        <v>135</v>
      </c>
    </row>
    <row r="8" spans="2:11">
      <c r="B8" s="58"/>
      <c r="C8" s="67" t="s">
        <v>1</v>
      </c>
      <c r="D8" s="67"/>
      <c r="E8" s="61"/>
      <c r="F8" s="61"/>
      <c r="G8" s="62"/>
      <c r="H8" s="62"/>
      <c r="I8" s="62"/>
      <c r="J8" s="62"/>
      <c r="K8" s="77"/>
    </row>
    <row r="9" spans="2:11">
      <c r="B9" s="58"/>
      <c r="C9" s="67"/>
      <c r="D9" s="67"/>
      <c r="E9" s="61"/>
      <c r="F9" s="61"/>
      <c r="G9" s="62"/>
      <c r="H9" s="62"/>
      <c r="I9" s="62"/>
      <c r="J9" s="62"/>
      <c r="K9" s="77"/>
    </row>
    <row r="10" spans="2:11">
      <c r="B10" s="58"/>
      <c r="C10" s="67"/>
      <c r="D10" s="67"/>
      <c r="E10" s="61" t="s">
        <v>121</v>
      </c>
      <c r="F10" s="61" t="s">
        <v>122</v>
      </c>
      <c r="G10" s="62" t="s">
        <v>120</v>
      </c>
      <c r="H10" s="62" t="s">
        <v>120</v>
      </c>
      <c r="I10" s="62"/>
      <c r="J10" s="62" t="s">
        <v>139</v>
      </c>
      <c r="K10" s="77" t="s">
        <v>119</v>
      </c>
    </row>
    <row r="11" spans="2:11">
      <c r="B11" s="58"/>
      <c r="C11" s="66" t="s">
        <v>64</v>
      </c>
      <c r="D11" s="67"/>
      <c r="E11" s="61"/>
      <c r="F11" s="61"/>
      <c r="G11" s="62"/>
      <c r="H11" s="62"/>
      <c r="I11" s="62"/>
      <c r="J11" s="62"/>
      <c r="K11" s="77"/>
    </row>
    <row r="12" spans="2:11">
      <c r="B12" s="58"/>
      <c r="C12" s="66"/>
      <c r="D12" s="67"/>
      <c r="E12" s="61"/>
      <c r="F12" s="61"/>
      <c r="G12" s="62"/>
      <c r="H12" s="62"/>
      <c r="I12" s="62"/>
      <c r="J12" s="62"/>
      <c r="K12" s="77"/>
    </row>
    <row r="13" spans="2:11">
      <c r="B13" s="58"/>
      <c r="C13" s="66"/>
      <c r="D13" s="71"/>
      <c r="E13" s="66" t="s">
        <v>106</v>
      </c>
      <c r="F13" s="68" t="s">
        <v>10</v>
      </c>
      <c r="G13" s="69" t="s">
        <v>105</v>
      </c>
      <c r="H13" s="69" t="s">
        <v>105</v>
      </c>
      <c r="I13" s="69"/>
      <c r="J13" s="69" t="s">
        <v>140</v>
      </c>
      <c r="K13" s="66"/>
    </row>
    <row r="14" spans="2:11">
      <c r="B14" s="58"/>
      <c r="C14" s="71" t="s">
        <v>107</v>
      </c>
      <c r="D14" s="71"/>
      <c r="E14" s="66"/>
      <c r="F14" s="68"/>
      <c r="G14" s="69"/>
      <c r="H14" s="69"/>
      <c r="I14" s="69"/>
      <c r="J14" s="69"/>
      <c r="K14" s="66"/>
    </row>
    <row r="15" spans="2:11">
      <c r="B15" s="58"/>
      <c r="C15" s="66" t="s">
        <v>101</v>
      </c>
      <c r="D15" s="71"/>
      <c r="E15" s="66"/>
      <c r="F15" s="68"/>
      <c r="G15" s="69"/>
      <c r="H15" s="69"/>
      <c r="I15" s="69"/>
      <c r="J15" s="69"/>
      <c r="K15" s="66"/>
    </row>
    <row r="16" spans="2:11">
      <c r="B16" s="58"/>
      <c r="C16" s="71" t="s">
        <v>59</v>
      </c>
      <c r="D16" s="71"/>
      <c r="E16" s="66"/>
      <c r="F16" s="68"/>
      <c r="G16" s="69"/>
      <c r="H16" s="69"/>
      <c r="I16" s="69"/>
      <c r="J16" s="69"/>
      <c r="K16" s="66"/>
    </row>
    <row r="17" spans="2:11">
      <c r="B17" s="58"/>
      <c r="C17" s="66"/>
      <c r="D17" s="66"/>
      <c r="F17" s="66"/>
      <c r="G17" s="75"/>
      <c r="H17" s="75"/>
      <c r="I17" s="66"/>
      <c r="J17" s="73"/>
      <c r="K17" s="70"/>
    </row>
    <row r="18" spans="2:11">
      <c r="B18" s="58"/>
      <c r="C18" s="66"/>
      <c r="D18" s="66"/>
      <c r="E18" s="61"/>
      <c r="F18" s="66"/>
      <c r="G18" s="75"/>
      <c r="H18" s="75"/>
      <c r="I18" s="66"/>
      <c r="J18" s="73"/>
      <c r="K18" s="70"/>
    </row>
    <row r="19" spans="2:11">
      <c r="B19" s="58"/>
      <c r="C19" s="66"/>
      <c r="D19" s="66"/>
      <c r="E19" s="61" t="s">
        <v>114</v>
      </c>
      <c r="F19" s="66"/>
      <c r="G19" s="75"/>
      <c r="H19" s="75"/>
      <c r="I19" s="66" t="s">
        <v>118</v>
      </c>
      <c r="J19" s="73"/>
      <c r="K19" s="70" t="s">
        <v>116</v>
      </c>
    </row>
    <row r="20" spans="2:11">
      <c r="B20" s="58"/>
      <c r="C20" s="67" t="s">
        <v>117</v>
      </c>
      <c r="D20" s="66"/>
      <c r="E20" s="61"/>
      <c r="F20" s="66"/>
      <c r="G20" s="75"/>
      <c r="H20" s="75"/>
      <c r="I20" s="66"/>
      <c r="J20" s="73"/>
      <c r="K20" s="66"/>
    </row>
  </sheetData>
  <pageMargins left="0.75" right="0.75" top="1" bottom="1" header="0.5" footer="0.5"/>
  <pageSetup paperSize="9" orientation="portrait" horizontalDpi="4294967292" verticalDpi="4294967292"/>
  <ignoredErrors>
    <ignoredError sqref="G13:H13 G10:H10 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N114"/>
  <sheetViews>
    <sheetView topLeftCell="A33" workbookViewId="0">
      <selection activeCell="E38" sqref="E38"/>
    </sheetView>
  </sheetViews>
  <sheetFormatPr baseColWidth="10" defaultRowHeight="15" x14ac:dyDescent="0"/>
  <cols>
    <col min="1" max="1" width="3.625" style="154" customWidth="1"/>
    <col min="2" max="2" width="4.125" style="154" customWidth="1"/>
    <col min="3" max="3" width="11.125" style="154" customWidth="1"/>
    <col min="4" max="5" width="18.625" style="154" customWidth="1"/>
    <col min="6" max="12" width="10.625" style="154"/>
    <col min="13" max="13" width="33.375" style="154" customWidth="1"/>
    <col min="14" max="16384" width="10.625" style="154"/>
  </cols>
  <sheetData>
    <row r="2" spans="2:13" ht="16" thickBot="1"/>
    <row r="3" spans="2:13">
      <c r="B3" s="155"/>
      <c r="C3" s="28"/>
      <c r="D3" s="28"/>
      <c r="E3" s="28"/>
      <c r="F3" s="28"/>
      <c r="G3" s="28"/>
      <c r="H3" s="28"/>
      <c r="I3" s="28"/>
      <c r="J3" s="28"/>
      <c r="K3" s="28"/>
      <c r="L3" s="28"/>
      <c r="M3" s="156"/>
    </row>
    <row r="4" spans="2:13">
      <c r="B4" s="132"/>
      <c r="C4" s="27" t="s">
        <v>0</v>
      </c>
      <c r="D4" s="27" t="s">
        <v>115</v>
      </c>
      <c r="E4" s="27"/>
      <c r="F4" s="27"/>
      <c r="G4" s="27"/>
      <c r="H4" s="27"/>
      <c r="I4" s="27"/>
      <c r="J4" s="27"/>
      <c r="K4" s="27"/>
      <c r="L4" s="27"/>
      <c r="M4" s="158"/>
    </row>
    <row r="5" spans="2:13">
      <c r="B5" s="159"/>
      <c r="C5" s="157"/>
      <c r="D5" s="157"/>
      <c r="E5" s="157"/>
      <c r="F5" s="157"/>
      <c r="G5" s="157"/>
      <c r="H5" s="157"/>
      <c r="I5" s="157"/>
      <c r="J5" s="157"/>
      <c r="K5" s="157"/>
      <c r="L5" s="157"/>
      <c r="M5" s="160"/>
    </row>
    <row r="6" spans="2:13">
      <c r="B6" s="159"/>
      <c r="C6" s="157"/>
      <c r="D6" s="157"/>
      <c r="E6" s="157"/>
      <c r="F6" s="157"/>
      <c r="G6" s="157"/>
      <c r="H6" s="157"/>
      <c r="I6" s="157"/>
      <c r="J6" s="157"/>
      <c r="K6" s="157"/>
      <c r="L6" s="157"/>
      <c r="M6" s="160"/>
    </row>
    <row r="7" spans="2:13">
      <c r="B7" s="159"/>
      <c r="C7" s="157" t="s">
        <v>114</v>
      </c>
      <c r="D7" s="76"/>
      <c r="E7" s="76"/>
      <c r="F7" s="157"/>
      <c r="G7" s="157"/>
      <c r="H7" s="157"/>
      <c r="I7" s="157"/>
      <c r="J7" s="157"/>
      <c r="K7" s="157"/>
      <c r="L7" s="157"/>
      <c r="M7" s="160"/>
    </row>
    <row r="8" spans="2:13">
      <c r="B8" s="159"/>
      <c r="C8" s="157"/>
      <c r="D8" s="157"/>
      <c r="E8" s="157"/>
      <c r="F8" s="157"/>
      <c r="G8" s="157"/>
      <c r="H8" s="157"/>
      <c r="I8" s="157"/>
      <c r="J8" s="157"/>
      <c r="K8" s="157"/>
      <c r="L8" s="157"/>
      <c r="M8" s="160"/>
    </row>
    <row r="9" spans="2:13">
      <c r="B9" s="159"/>
      <c r="C9" s="157"/>
      <c r="D9" s="157"/>
      <c r="E9" s="157"/>
      <c r="F9" s="157"/>
      <c r="G9" s="157"/>
      <c r="H9" s="157"/>
      <c r="I9" s="157"/>
      <c r="J9" s="157"/>
      <c r="K9" s="157"/>
      <c r="L9" s="157"/>
      <c r="M9" s="160"/>
    </row>
    <row r="10" spans="2:13">
      <c r="B10" s="159"/>
      <c r="C10" s="157"/>
      <c r="D10" s="157"/>
      <c r="E10" s="157"/>
      <c r="F10" s="157"/>
      <c r="G10" s="157"/>
      <c r="H10" s="157"/>
      <c r="I10" s="157"/>
      <c r="J10" s="157"/>
      <c r="K10" s="157"/>
      <c r="L10" s="157"/>
      <c r="M10" s="160"/>
    </row>
    <row r="11" spans="2:13">
      <c r="B11" s="159"/>
      <c r="C11" s="157"/>
      <c r="D11" s="157"/>
      <c r="E11" s="157"/>
      <c r="F11" s="157"/>
      <c r="G11" s="157"/>
      <c r="H11" s="157"/>
      <c r="I11" s="157"/>
      <c r="J11" s="157"/>
      <c r="K11" s="157"/>
      <c r="L11" s="157"/>
      <c r="M11" s="160"/>
    </row>
    <row r="12" spans="2:13">
      <c r="B12" s="159"/>
      <c r="C12" s="157"/>
      <c r="D12" s="157"/>
      <c r="E12" s="157"/>
      <c r="F12" s="157"/>
      <c r="G12" s="157"/>
      <c r="H12" s="157"/>
      <c r="I12" s="157"/>
      <c r="J12" s="157"/>
      <c r="K12" s="157"/>
      <c r="L12" s="157"/>
      <c r="M12" s="160"/>
    </row>
    <row r="13" spans="2:13">
      <c r="B13" s="159"/>
      <c r="C13" s="157"/>
      <c r="D13" s="157">
        <v>0.04</v>
      </c>
      <c r="E13" s="157"/>
      <c r="F13" s="165" t="s">
        <v>63</v>
      </c>
      <c r="G13" s="157"/>
      <c r="H13" s="157"/>
      <c r="I13" s="157"/>
      <c r="J13" s="157"/>
      <c r="K13" s="157"/>
      <c r="L13" s="157"/>
      <c r="M13" s="160"/>
    </row>
    <row r="14" spans="2:13">
      <c r="B14" s="159"/>
      <c r="C14" s="157"/>
      <c r="D14" s="157"/>
      <c r="E14" s="157"/>
      <c r="F14" s="157"/>
      <c r="G14" s="157"/>
      <c r="H14" s="157"/>
      <c r="I14" s="157"/>
      <c r="J14" s="157"/>
      <c r="K14" s="157"/>
      <c r="L14" s="157"/>
      <c r="M14" s="160"/>
    </row>
    <row r="15" spans="2:13">
      <c r="B15" s="159"/>
      <c r="C15" s="157"/>
      <c r="D15" s="157">
        <v>2.5</v>
      </c>
      <c r="E15" s="157"/>
      <c r="F15" s="165" t="s">
        <v>124</v>
      </c>
      <c r="G15" s="157"/>
      <c r="H15" s="157"/>
      <c r="I15" s="157"/>
      <c r="J15" s="157"/>
      <c r="K15" s="157"/>
      <c r="L15" s="157"/>
      <c r="M15" s="160"/>
    </row>
    <row r="16" spans="2:13">
      <c r="B16" s="159"/>
      <c r="C16" s="157"/>
      <c r="D16" s="157">
        <v>6</v>
      </c>
      <c r="E16" s="157"/>
      <c r="F16" s="165" t="s">
        <v>124</v>
      </c>
      <c r="G16" s="157"/>
      <c r="H16" s="157"/>
      <c r="I16" s="157"/>
      <c r="J16" s="157"/>
      <c r="K16" s="157"/>
      <c r="L16" s="157"/>
      <c r="M16" s="160"/>
    </row>
    <row r="17" spans="2:13">
      <c r="B17" s="159"/>
      <c r="C17" s="157"/>
      <c r="D17" s="157"/>
      <c r="E17" s="157"/>
      <c r="F17" s="157"/>
      <c r="G17" s="157"/>
      <c r="H17" s="157"/>
      <c r="I17" s="157"/>
      <c r="J17" s="157"/>
      <c r="K17" s="157"/>
      <c r="L17" s="157"/>
      <c r="M17" s="160"/>
    </row>
    <row r="18" spans="2:13">
      <c r="B18" s="159"/>
      <c r="C18" s="157"/>
      <c r="D18" s="135"/>
      <c r="E18" s="135"/>
      <c r="F18" s="157"/>
      <c r="G18" s="157"/>
      <c r="H18" s="157"/>
      <c r="I18" s="157"/>
      <c r="J18" s="157"/>
      <c r="K18" s="157"/>
      <c r="L18" s="157"/>
      <c r="M18" s="160"/>
    </row>
    <row r="19" spans="2:13">
      <c r="B19" s="159"/>
      <c r="C19" s="157"/>
      <c r="D19" s="157"/>
      <c r="E19" s="157"/>
      <c r="F19" s="157"/>
      <c r="G19" s="157"/>
      <c r="H19" s="157"/>
      <c r="I19" s="157"/>
      <c r="J19" s="157"/>
      <c r="K19" s="157"/>
      <c r="L19" s="157"/>
      <c r="M19" s="160"/>
    </row>
    <row r="20" spans="2:13">
      <c r="B20" s="159"/>
      <c r="C20" s="157"/>
      <c r="D20" s="157"/>
      <c r="E20" s="157"/>
      <c r="F20" s="157"/>
      <c r="G20" s="157"/>
      <c r="H20" s="157"/>
      <c r="I20" s="157"/>
      <c r="J20" s="157"/>
      <c r="K20" s="157"/>
      <c r="L20" s="157"/>
      <c r="M20" s="160"/>
    </row>
    <row r="21" spans="2:13">
      <c r="B21" s="159"/>
      <c r="C21" s="157"/>
      <c r="D21" s="157"/>
      <c r="E21" s="157"/>
      <c r="F21" s="157"/>
      <c r="G21" s="157"/>
      <c r="H21" s="157"/>
      <c r="I21" s="157"/>
      <c r="J21" s="157"/>
      <c r="K21" s="157"/>
      <c r="L21" s="157"/>
      <c r="M21" s="160"/>
    </row>
    <row r="22" spans="2:13">
      <c r="B22" s="159"/>
      <c r="C22" s="157"/>
      <c r="D22" s="157"/>
      <c r="E22" s="157"/>
      <c r="F22" s="157"/>
      <c r="G22" s="157"/>
      <c r="H22" s="157"/>
      <c r="I22" s="157"/>
      <c r="J22" s="157"/>
      <c r="K22" s="157"/>
      <c r="L22" s="157"/>
      <c r="M22" s="160"/>
    </row>
    <row r="23" spans="2:13">
      <c r="B23" s="159"/>
      <c r="C23" s="157"/>
      <c r="D23" s="157"/>
      <c r="E23" s="157"/>
      <c r="F23" s="157"/>
      <c r="G23" s="157"/>
      <c r="H23" s="157"/>
      <c r="I23" s="157"/>
      <c r="J23" s="157"/>
      <c r="K23" s="157"/>
      <c r="L23" s="157"/>
      <c r="M23" s="160"/>
    </row>
    <row r="24" spans="2:13">
      <c r="B24" s="159"/>
      <c r="C24" s="157"/>
      <c r="D24" s="157"/>
      <c r="E24" s="157"/>
      <c r="F24" s="157"/>
      <c r="G24" s="157"/>
      <c r="H24" s="157"/>
      <c r="I24" s="157"/>
      <c r="J24" s="157"/>
      <c r="K24" s="157"/>
      <c r="L24" s="157"/>
      <c r="M24" s="160"/>
    </row>
    <row r="25" spans="2:13">
      <c r="B25" s="159"/>
      <c r="C25" s="157"/>
      <c r="D25" s="157"/>
      <c r="E25" s="157"/>
      <c r="F25" s="157"/>
      <c r="G25" s="157"/>
      <c r="H25" s="157"/>
      <c r="I25" s="157"/>
      <c r="J25" s="157"/>
      <c r="K25" s="157"/>
      <c r="L25" s="157"/>
      <c r="M25" s="160"/>
    </row>
    <row r="26" spans="2:13">
      <c r="B26" s="159"/>
      <c r="C26" s="157"/>
      <c r="D26" s="157"/>
      <c r="E26" s="157"/>
      <c r="F26" s="157"/>
      <c r="G26" s="157"/>
      <c r="H26" s="157"/>
      <c r="I26" s="157"/>
      <c r="J26" s="157"/>
      <c r="K26" s="157"/>
      <c r="L26" s="157"/>
      <c r="M26" s="160"/>
    </row>
    <row r="27" spans="2:13">
      <c r="B27" s="159"/>
      <c r="C27" s="157"/>
      <c r="D27" s="157"/>
      <c r="E27" s="157"/>
      <c r="F27" s="157"/>
      <c r="G27" s="157"/>
      <c r="H27" s="157"/>
      <c r="I27" s="157"/>
      <c r="J27" s="157"/>
      <c r="K27" s="157"/>
      <c r="L27" s="157"/>
      <c r="M27" s="160"/>
    </row>
    <row r="28" spans="2:13">
      <c r="B28" s="159"/>
      <c r="C28" s="165" t="s">
        <v>106</v>
      </c>
      <c r="D28" s="157"/>
      <c r="E28" s="157"/>
      <c r="F28" s="157"/>
      <c r="G28" s="157"/>
      <c r="H28" s="157"/>
      <c r="I28" s="157"/>
      <c r="J28" s="157"/>
      <c r="K28" s="157"/>
      <c r="L28" s="157"/>
      <c r="M28" s="160"/>
    </row>
    <row r="29" spans="2:13">
      <c r="B29" s="159"/>
      <c r="C29" s="165" t="s">
        <v>125</v>
      </c>
      <c r="D29" s="157"/>
      <c r="E29" s="157"/>
      <c r="F29" s="157"/>
      <c r="G29" s="157"/>
      <c r="H29" s="157"/>
      <c r="I29" s="157"/>
      <c r="J29" s="157"/>
      <c r="K29" s="157"/>
      <c r="L29" s="157"/>
      <c r="M29" s="160"/>
    </row>
    <row r="30" spans="2:13">
      <c r="B30" s="159"/>
      <c r="C30" s="157"/>
      <c r="D30" s="157"/>
      <c r="E30" s="157"/>
      <c r="F30" s="157"/>
      <c r="G30" s="157"/>
      <c r="H30" s="157"/>
      <c r="I30" s="157"/>
      <c r="J30" s="157"/>
      <c r="K30" s="157"/>
      <c r="L30" s="157"/>
      <c r="M30" s="160"/>
    </row>
    <row r="31" spans="2:13">
      <c r="B31" s="159"/>
      <c r="C31" s="157"/>
      <c r="D31" s="157"/>
      <c r="E31" s="157"/>
      <c r="F31" s="157"/>
      <c r="G31" s="157"/>
      <c r="H31" s="157"/>
      <c r="I31" s="157"/>
      <c r="J31" s="157"/>
      <c r="K31" s="157"/>
      <c r="L31" s="157"/>
      <c r="M31" s="160"/>
    </row>
    <row r="32" spans="2:13">
      <c r="B32" s="159"/>
      <c r="C32" s="157"/>
      <c r="D32" s="157"/>
      <c r="E32" s="157"/>
      <c r="F32" s="157"/>
      <c r="G32" s="157"/>
      <c r="H32" s="157"/>
      <c r="I32" s="157"/>
      <c r="J32" s="157"/>
      <c r="K32" s="157"/>
      <c r="L32" s="157"/>
      <c r="M32" s="160"/>
    </row>
    <row r="33" spans="2:14">
      <c r="B33" s="159"/>
      <c r="C33" s="157"/>
      <c r="D33" s="157"/>
      <c r="E33" s="157"/>
      <c r="F33" s="157"/>
      <c r="G33" s="157"/>
      <c r="H33" s="157"/>
      <c r="I33" s="157"/>
      <c r="J33" s="157"/>
      <c r="K33" s="157"/>
      <c r="L33" s="157"/>
      <c r="M33" s="160"/>
    </row>
    <row r="34" spans="2:14">
      <c r="B34" s="159"/>
      <c r="C34" s="157"/>
      <c r="D34" s="157"/>
      <c r="E34" s="157"/>
      <c r="F34" s="157"/>
      <c r="G34" s="157"/>
      <c r="H34" s="157"/>
      <c r="I34" s="157"/>
      <c r="J34" s="157"/>
      <c r="K34" s="157"/>
      <c r="L34" s="157"/>
      <c r="M34" s="160"/>
    </row>
    <row r="35" spans="2:14">
      <c r="B35" s="159"/>
      <c r="C35" s="157"/>
      <c r="D35" s="157"/>
      <c r="E35" s="157"/>
      <c r="F35" s="157"/>
      <c r="G35" s="157"/>
      <c r="H35" s="157"/>
      <c r="I35" s="157"/>
      <c r="J35" s="157"/>
      <c r="K35" s="157"/>
      <c r="L35" s="157"/>
      <c r="M35" s="160"/>
    </row>
    <row r="36" spans="2:14">
      <c r="B36" s="159"/>
      <c r="C36" s="157"/>
      <c r="E36" s="157">
        <v>1.5</v>
      </c>
      <c r="F36" s="165" t="s">
        <v>63</v>
      </c>
      <c r="G36" s="157"/>
      <c r="H36" s="157"/>
      <c r="I36" s="157"/>
      <c r="J36" s="157"/>
      <c r="K36" s="157"/>
      <c r="L36" s="157"/>
      <c r="M36" s="160"/>
    </row>
    <row r="37" spans="2:14">
      <c r="B37" s="159"/>
      <c r="D37" s="165" t="s">
        <v>130</v>
      </c>
      <c r="E37" s="157">
        <v>4400</v>
      </c>
      <c r="F37" s="165" t="s">
        <v>127</v>
      </c>
      <c r="G37" s="157"/>
      <c r="H37" s="157"/>
      <c r="I37" s="157"/>
      <c r="J37" s="157"/>
      <c r="K37" s="157"/>
      <c r="L37" s="157"/>
      <c r="M37" s="160"/>
    </row>
    <row r="38" spans="2:14">
      <c r="B38" s="159"/>
      <c r="D38" s="1" t="s">
        <v>144</v>
      </c>
      <c r="E38" s="157">
        <f>E55</f>
        <v>20</v>
      </c>
      <c r="F38" s="1" t="s">
        <v>3</v>
      </c>
      <c r="G38" s="157"/>
      <c r="H38" s="157"/>
      <c r="I38" s="157"/>
      <c r="J38" s="157"/>
      <c r="K38" s="157"/>
      <c r="L38" s="157"/>
      <c r="M38" s="160"/>
    </row>
    <row r="39" spans="2:14">
      <c r="B39" s="159"/>
      <c r="D39" s="1" t="s">
        <v>145</v>
      </c>
      <c r="E39" s="157">
        <f>E56</f>
        <v>85</v>
      </c>
      <c r="F39" s="1" t="s">
        <v>3</v>
      </c>
      <c r="G39" s="157"/>
      <c r="H39" s="157"/>
      <c r="I39" s="157"/>
      <c r="J39" s="157"/>
      <c r="K39" s="157"/>
      <c r="L39" s="157"/>
      <c r="M39" s="160"/>
    </row>
    <row r="40" spans="2:14">
      <c r="B40" s="159"/>
      <c r="C40" s="157"/>
      <c r="E40" s="157"/>
      <c r="F40" s="157"/>
      <c r="G40" s="157"/>
      <c r="H40" s="157"/>
      <c r="I40" s="157"/>
      <c r="J40" s="157"/>
      <c r="K40" s="157"/>
      <c r="L40" s="157"/>
      <c r="M40" s="160"/>
    </row>
    <row r="41" spans="2:14">
      <c r="B41" s="159"/>
      <c r="C41" s="157"/>
      <c r="E41" s="157"/>
      <c r="F41" s="157"/>
      <c r="G41" s="157"/>
      <c r="H41" s="157"/>
      <c r="I41" s="157"/>
      <c r="J41" s="157"/>
      <c r="K41" s="157"/>
      <c r="L41" s="157"/>
      <c r="M41" s="160"/>
    </row>
    <row r="42" spans="2:14">
      <c r="B42" s="159"/>
      <c r="C42" s="157"/>
      <c r="E42" s="157"/>
      <c r="F42" s="157"/>
      <c r="G42" s="157"/>
      <c r="H42" s="157"/>
      <c r="I42" s="157"/>
      <c r="J42" s="157"/>
      <c r="K42" s="157"/>
      <c r="L42" s="157"/>
      <c r="M42" s="160"/>
    </row>
    <row r="43" spans="2:14">
      <c r="B43" s="159"/>
      <c r="C43" s="157"/>
      <c r="E43" s="157"/>
      <c r="F43" s="157"/>
      <c r="G43" s="157"/>
      <c r="H43" s="157"/>
      <c r="I43" s="157"/>
      <c r="J43" s="157"/>
      <c r="K43" s="157"/>
      <c r="L43" s="157"/>
      <c r="M43" s="160"/>
    </row>
    <row r="44" spans="2:14">
      <c r="B44" s="159"/>
      <c r="C44" s="157"/>
      <c r="E44" s="157"/>
      <c r="F44" s="157"/>
      <c r="G44" s="157"/>
      <c r="H44" s="157"/>
      <c r="I44" s="157"/>
      <c r="J44" s="157"/>
      <c r="K44" s="157"/>
      <c r="L44" s="157"/>
      <c r="M44" s="160"/>
    </row>
    <row r="45" spans="2:14" s="185" customFormat="1">
      <c r="B45" s="186"/>
      <c r="C45" s="187"/>
      <c r="F45" s="187"/>
      <c r="G45" s="187"/>
      <c r="H45" s="187"/>
      <c r="I45" s="187"/>
      <c r="J45" s="187"/>
      <c r="K45" s="187"/>
      <c r="L45" s="187"/>
      <c r="M45" s="187"/>
      <c r="N45" s="188"/>
    </row>
    <row r="46" spans="2:14" s="185" customFormat="1">
      <c r="B46" s="186"/>
      <c r="C46" s="187"/>
      <c r="F46" s="187"/>
      <c r="G46" s="187"/>
      <c r="H46" s="187"/>
      <c r="I46" s="187"/>
      <c r="J46" s="187"/>
      <c r="K46" s="187"/>
      <c r="L46" s="187"/>
      <c r="M46" s="187"/>
      <c r="N46" s="188"/>
    </row>
    <row r="47" spans="2:14" s="185" customFormat="1">
      <c r="B47" s="186"/>
      <c r="C47" s="187"/>
      <c r="F47" s="187"/>
      <c r="G47" s="187"/>
      <c r="H47" s="187"/>
      <c r="I47" s="187"/>
      <c r="J47" s="187"/>
      <c r="K47" s="187"/>
      <c r="L47" s="187"/>
      <c r="M47" s="187"/>
      <c r="N47" s="188"/>
    </row>
    <row r="48" spans="2:14" s="185" customFormat="1">
      <c r="B48" s="186"/>
      <c r="C48" s="187"/>
      <c r="E48" s="187"/>
      <c r="F48" s="187"/>
      <c r="G48" s="187"/>
      <c r="H48" s="187"/>
      <c r="I48" s="187"/>
      <c r="J48" s="187"/>
      <c r="K48" s="187"/>
      <c r="L48" s="187"/>
      <c r="M48" s="188"/>
    </row>
    <row r="49" spans="2:14" s="185" customFormat="1">
      <c r="B49" s="186"/>
      <c r="C49" s="187" t="s">
        <v>153</v>
      </c>
      <c r="E49" s="187"/>
      <c r="F49" s="187"/>
      <c r="G49" s="187"/>
      <c r="H49" s="187"/>
      <c r="I49" s="187"/>
      <c r="J49" s="187"/>
      <c r="K49" s="187"/>
      <c r="L49" s="187"/>
      <c r="M49" s="188"/>
    </row>
    <row r="50" spans="2:14" s="185" customFormat="1">
      <c r="B50" s="186"/>
      <c r="C50" s="187" t="s">
        <v>154</v>
      </c>
      <c r="E50" s="187"/>
      <c r="F50" s="187"/>
      <c r="G50" s="187" t="s">
        <v>155</v>
      </c>
      <c r="H50" s="187"/>
      <c r="I50" s="187"/>
      <c r="J50" s="187"/>
      <c r="K50" s="187"/>
      <c r="L50" s="187"/>
      <c r="M50" s="188"/>
    </row>
    <row r="51" spans="2:14" s="185" customFormat="1">
      <c r="B51" s="186"/>
      <c r="C51" s="187"/>
      <c r="E51" s="187"/>
      <c r="F51" s="187"/>
      <c r="G51" s="187" t="s">
        <v>156</v>
      </c>
      <c r="H51" s="187"/>
      <c r="I51" s="187"/>
      <c r="J51" s="187"/>
      <c r="K51" s="187"/>
      <c r="L51" s="187"/>
      <c r="M51" s="188"/>
    </row>
    <row r="52" spans="2:14" s="185" customFormat="1">
      <c r="B52" s="186"/>
      <c r="C52" s="187"/>
      <c r="E52" s="187"/>
      <c r="F52" s="187"/>
      <c r="G52" s="187" t="s">
        <v>157</v>
      </c>
      <c r="H52" s="187"/>
      <c r="I52" s="187"/>
      <c r="J52" s="187"/>
      <c r="K52" s="187"/>
      <c r="L52" s="187"/>
      <c r="M52" s="188"/>
    </row>
    <row r="53" spans="2:14" s="185" customFormat="1">
      <c r="B53" s="186"/>
      <c r="C53" s="187"/>
      <c r="E53" s="187"/>
      <c r="F53" s="187"/>
      <c r="G53" s="187"/>
      <c r="H53" s="187"/>
      <c r="I53" s="187"/>
      <c r="J53" s="187"/>
      <c r="K53" s="187"/>
      <c r="L53" s="187"/>
      <c r="M53" s="188"/>
    </row>
    <row r="54" spans="2:14" s="185" customFormat="1">
      <c r="B54" s="186"/>
      <c r="C54" s="187"/>
      <c r="E54" s="187"/>
      <c r="F54" s="187"/>
      <c r="G54" s="187" t="s">
        <v>158</v>
      </c>
      <c r="H54" s="187"/>
      <c r="I54" s="187"/>
      <c r="J54" s="187"/>
      <c r="K54" s="187"/>
      <c r="L54" s="187"/>
      <c r="M54" s="188"/>
    </row>
    <row r="55" spans="2:14" s="185" customFormat="1">
      <c r="B55" s="186"/>
      <c r="C55" s="187"/>
      <c r="D55" s="187" t="s">
        <v>159</v>
      </c>
      <c r="E55" s="187">
        <v>20</v>
      </c>
      <c r="F55" s="187" t="s">
        <v>3</v>
      </c>
      <c r="G55" s="189" t="s">
        <v>160</v>
      </c>
      <c r="H55" s="187"/>
      <c r="I55" s="187"/>
      <c r="J55" s="187"/>
      <c r="K55" s="187"/>
      <c r="L55" s="187"/>
      <c r="M55" s="188"/>
    </row>
    <row r="56" spans="2:14" s="185" customFormat="1">
      <c r="B56" s="186"/>
      <c r="C56" s="187"/>
      <c r="D56" s="187" t="s">
        <v>161</v>
      </c>
      <c r="E56" s="187">
        <v>85</v>
      </c>
      <c r="F56" s="187" t="s">
        <v>3</v>
      </c>
      <c r="G56" s="189" t="s">
        <v>162</v>
      </c>
      <c r="H56" s="187"/>
      <c r="I56" s="187"/>
      <c r="J56" s="187"/>
      <c r="K56" s="187"/>
      <c r="L56" s="187"/>
      <c r="M56" s="188"/>
    </row>
    <row r="57" spans="2:14" s="185" customFormat="1">
      <c r="B57" s="186"/>
      <c r="C57" s="187"/>
      <c r="E57" s="187"/>
      <c r="G57" s="189" t="s">
        <v>163</v>
      </c>
      <c r="H57" s="187"/>
      <c r="I57" s="187"/>
      <c r="J57" s="187"/>
      <c r="K57" s="187"/>
      <c r="L57" s="187"/>
      <c r="M57" s="188"/>
    </row>
    <row r="58" spans="2:14" s="185" customFormat="1">
      <c r="B58" s="186"/>
      <c r="C58" s="187"/>
      <c r="E58" s="187"/>
      <c r="F58" s="187"/>
      <c r="G58" s="189" t="s">
        <v>164</v>
      </c>
      <c r="H58" s="187"/>
      <c r="I58" s="187"/>
      <c r="J58" s="187"/>
      <c r="K58" s="187"/>
      <c r="L58" s="187"/>
      <c r="M58" s="188"/>
    </row>
    <row r="59" spans="2:14" s="185" customFormat="1">
      <c r="B59" s="186"/>
      <c r="C59" s="187"/>
      <c r="F59" s="187"/>
      <c r="G59" s="187"/>
      <c r="H59" s="187"/>
      <c r="I59" s="187"/>
      <c r="J59" s="187"/>
      <c r="K59" s="187"/>
      <c r="L59" s="187"/>
      <c r="M59" s="187"/>
      <c r="N59" s="188"/>
    </row>
    <row r="60" spans="2:14" s="185" customFormat="1">
      <c r="B60" s="186"/>
      <c r="C60" s="187"/>
      <c r="F60" s="187"/>
      <c r="G60" s="187"/>
      <c r="H60" s="187"/>
      <c r="I60" s="187"/>
      <c r="J60" s="187"/>
      <c r="K60" s="187"/>
      <c r="L60" s="187"/>
      <c r="M60" s="187"/>
      <c r="N60" s="188"/>
    </row>
    <row r="61" spans="2:14">
      <c r="B61" s="159"/>
      <c r="C61" s="157"/>
      <c r="E61" s="157"/>
      <c r="F61" s="157"/>
      <c r="G61" s="157"/>
      <c r="H61" s="157"/>
      <c r="I61" s="157"/>
      <c r="J61" s="157"/>
      <c r="K61" s="157"/>
      <c r="L61" s="157"/>
      <c r="M61" s="160"/>
    </row>
    <row r="62" spans="2:14">
      <c r="B62" s="159"/>
      <c r="C62" s="157"/>
      <c r="E62" s="157"/>
      <c r="F62" s="157"/>
      <c r="G62" s="157"/>
      <c r="H62" s="157"/>
      <c r="I62" s="157"/>
      <c r="J62" s="157"/>
      <c r="K62" s="157"/>
      <c r="L62" s="157"/>
      <c r="M62" s="160"/>
    </row>
    <row r="63" spans="2:14">
      <c r="B63" s="159"/>
      <c r="C63" s="157"/>
      <c r="E63" s="157"/>
      <c r="F63" s="157"/>
      <c r="G63" s="157"/>
      <c r="H63" s="157"/>
      <c r="I63" s="157"/>
      <c r="J63" s="157"/>
      <c r="K63" s="157"/>
      <c r="L63" s="157"/>
      <c r="M63" s="160"/>
    </row>
    <row r="64" spans="2:14">
      <c r="B64" s="159"/>
      <c r="C64" s="157"/>
      <c r="E64" s="157"/>
      <c r="F64" s="157"/>
      <c r="G64" s="157"/>
      <c r="H64" s="157"/>
      <c r="I64" s="157"/>
      <c r="J64" s="157"/>
      <c r="K64" s="157"/>
      <c r="L64" s="157"/>
      <c r="M64" s="160"/>
    </row>
    <row r="65" spans="2:13">
      <c r="B65" s="159"/>
      <c r="C65" s="157"/>
      <c r="E65" s="157"/>
      <c r="F65" s="157"/>
      <c r="G65" s="157"/>
      <c r="H65" s="157"/>
      <c r="I65" s="157"/>
      <c r="J65" s="157"/>
      <c r="K65" s="157"/>
      <c r="L65" s="157"/>
      <c r="M65" s="160"/>
    </row>
    <row r="66" spans="2:13">
      <c r="B66" s="159"/>
      <c r="C66" s="165"/>
      <c r="E66" s="157"/>
      <c r="F66" s="157"/>
      <c r="G66" s="157"/>
      <c r="H66" s="157"/>
      <c r="I66" s="157"/>
      <c r="J66" s="157"/>
      <c r="K66" s="157"/>
      <c r="L66" s="157"/>
      <c r="M66" s="160"/>
    </row>
    <row r="67" spans="2:13">
      <c r="B67" s="159"/>
      <c r="C67" s="165" t="s">
        <v>126</v>
      </c>
      <c r="E67" s="157"/>
      <c r="F67" s="157"/>
      <c r="G67" s="157"/>
      <c r="H67" s="157"/>
      <c r="I67" s="157"/>
      <c r="J67" s="157"/>
      <c r="K67" s="157"/>
      <c r="L67" s="157"/>
      <c r="M67" s="160"/>
    </row>
    <row r="68" spans="2:13">
      <c r="B68" s="159"/>
      <c r="D68" s="165" t="s">
        <v>128</v>
      </c>
      <c r="E68" s="157">
        <v>350</v>
      </c>
      <c r="F68" s="165" t="s">
        <v>127</v>
      </c>
      <c r="G68" s="157"/>
      <c r="H68" s="157"/>
      <c r="I68" s="157"/>
      <c r="J68" s="157"/>
      <c r="K68" s="157"/>
      <c r="L68" s="157"/>
      <c r="M68" s="160"/>
    </row>
    <row r="69" spans="2:13">
      <c r="B69" s="159"/>
      <c r="D69" s="165" t="s">
        <v>129</v>
      </c>
      <c r="E69" s="157">
        <v>6</v>
      </c>
      <c r="F69" s="165" t="s">
        <v>29</v>
      </c>
      <c r="G69" s="157"/>
      <c r="H69" s="157"/>
      <c r="I69" s="157"/>
      <c r="J69" s="157"/>
      <c r="K69" s="157"/>
      <c r="L69" s="157"/>
      <c r="M69" s="160"/>
    </row>
    <row r="70" spans="2:13">
      <c r="B70" s="159"/>
      <c r="C70" s="157"/>
      <c r="E70" s="157"/>
      <c r="F70" s="157"/>
      <c r="G70" s="157"/>
      <c r="H70" s="157"/>
      <c r="I70" s="157"/>
      <c r="J70" s="157"/>
      <c r="K70" s="157"/>
      <c r="L70" s="157"/>
      <c r="M70" s="160"/>
    </row>
    <row r="71" spans="2:13">
      <c r="B71" s="159"/>
      <c r="C71" s="157"/>
      <c r="E71" s="157"/>
      <c r="F71" s="157"/>
      <c r="G71" s="157"/>
      <c r="H71" s="157"/>
      <c r="I71" s="157"/>
      <c r="J71" s="157"/>
      <c r="K71" s="157"/>
      <c r="L71" s="157"/>
      <c r="M71" s="160"/>
    </row>
    <row r="72" spans="2:13">
      <c r="B72" s="159"/>
      <c r="C72" s="157"/>
      <c r="E72" s="157"/>
      <c r="F72" s="157"/>
      <c r="G72" s="157"/>
      <c r="H72" s="157"/>
      <c r="I72" s="157"/>
      <c r="J72" s="157"/>
      <c r="K72" s="157"/>
      <c r="L72" s="157"/>
      <c r="M72" s="160"/>
    </row>
    <row r="73" spans="2:13">
      <c r="B73" s="159"/>
      <c r="C73" s="157"/>
      <c r="E73" s="157"/>
      <c r="F73" s="157"/>
      <c r="G73" s="157"/>
      <c r="H73" s="157"/>
      <c r="I73" s="157"/>
      <c r="J73" s="157"/>
      <c r="K73" s="157"/>
      <c r="L73" s="157"/>
      <c r="M73" s="160"/>
    </row>
    <row r="74" spans="2:13">
      <c r="B74" s="159"/>
      <c r="C74" s="157"/>
      <c r="E74" s="157"/>
      <c r="F74" s="157"/>
      <c r="G74" s="157"/>
      <c r="H74" s="157"/>
      <c r="I74" s="157"/>
      <c r="J74" s="157"/>
      <c r="K74" s="157"/>
      <c r="L74" s="157"/>
      <c r="M74" s="160"/>
    </row>
    <row r="75" spans="2:13">
      <c r="B75" s="159"/>
      <c r="C75" s="157"/>
      <c r="E75" s="157"/>
      <c r="F75" s="157"/>
      <c r="G75" s="157"/>
      <c r="H75" s="157"/>
      <c r="I75" s="157"/>
      <c r="J75" s="157"/>
      <c r="K75" s="157"/>
      <c r="L75" s="157"/>
      <c r="M75" s="160"/>
    </row>
    <row r="76" spans="2:13">
      <c r="B76" s="159"/>
      <c r="C76" s="157"/>
      <c r="E76" s="157"/>
      <c r="F76" s="157"/>
      <c r="G76" s="157"/>
      <c r="H76" s="157"/>
      <c r="I76" s="157"/>
      <c r="J76" s="157"/>
      <c r="K76" s="157"/>
      <c r="L76" s="157"/>
      <c r="M76" s="160"/>
    </row>
    <row r="77" spans="2:13">
      <c r="B77" s="159"/>
      <c r="C77" s="157"/>
      <c r="E77" s="157"/>
      <c r="F77" s="157"/>
      <c r="G77" s="157"/>
      <c r="H77" s="157"/>
      <c r="I77" s="157"/>
      <c r="J77" s="157"/>
      <c r="K77" s="157"/>
      <c r="L77" s="157"/>
      <c r="M77" s="160"/>
    </row>
    <row r="78" spans="2:13">
      <c r="B78" s="159"/>
      <c r="C78" s="157"/>
      <c r="E78" s="157"/>
      <c r="F78" s="157"/>
      <c r="G78" s="157"/>
      <c r="H78" s="157"/>
      <c r="I78" s="157"/>
      <c r="J78" s="157"/>
      <c r="K78" s="157"/>
      <c r="L78" s="157"/>
      <c r="M78" s="160"/>
    </row>
    <row r="79" spans="2:13">
      <c r="B79" s="159"/>
      <c r="C79" s="157"/>
      <c r="E79" s="157"/>
      <c r="F79" s="157"/>
      <c r="G79" s="157"/>
      <c r="H79" s="157"/>
      <c r="I79" s="157"/>
      <c r="J79" s="157"/>
      <c r="K79" s="157"/>
      <c r="L79" s="157"/>
      <c r="M79" s="160"/>
    </row>
    <row r="80" spans="2:13">
      <c r="B80" s="159"/>
      <c r="C80" s="157"/>
      <c r="E80" s="157"/>
      <c r="F80" s="157"/>
      <c r="G80" s="157"/>
      <c r="H80" s="157"/>
      <c r="I80" s="157"/>
      <c r="J80" s="157"/>
      <c r="K80" s="157"/>
      <c r="L80" s="157"/>
      <c r="M80" s="160"/>
    </row>
    <row r="81" spans="2:13">
      <c r="B81" s="159"/>
      <c r="C81" s="157"/>
      <c r="E81" s="157"/>
      <c r="F81" s="157"/>
      <c r="G81" s="157"/>
      <c r="H81" s="157"/>
      <c r="I81" s="157"/>
      <c r="J81" s="157"/>
      <c r="K81" s="157"/>
      <c r="L81" s="157"/>
      <c r="M81" s="160"/>
    </row>
    <row r="82" spans="2:13">
      <c r="B82" s="159"/>
      <c r="C82" s="165" t="s">
        <v>134</v>
      </c>
      <c r="E82" s="157"/>
      <c r="F82" s="157"/>
      <c r="G82" s="157"/>
      <c r="H82" s="157"/>
      <c r="I82" s="157"/>
      <c r="J82" s="157"/>
      <c r="K82" s="157"/>
      <c r="L82" s="157"/>
      <c r="M82" s="160"/>
    </row>
    <row r="83" spans="2:13">
      <c r="B83" s="159"/>
      <c r="C83" s="165" t="s">
        <v>125</v>
      </c>
      <c r="E83" s="157"/>
      <c r="F83" s="157"/>
      <c r="G83" s="157"/>
      <c r="H83" s="157"/>
      <c r="I83" s="157"/>
      <c r="J83" s="157"/>
      <c r="K83" s="157"/>
      <c r="L83" s="157"/>
      <c r="M83" s="160"/>
    </row>
    <row r="84" spans="2:13">
      <c r="B84" s="159"/>
      <c r="C84" s="157"/>
      <c r="E84" s="157"/>
      <c r="F84" s="157"/>
      <c r="G84" s="157"/>
      <c r="H84" s="157"/>
      <c r="I84" s="157"/>
      <c r="J84" s="157"/>
      <c r="K84" s="157"/>
      <c r="L84" s="157"/>
      <c r="M84" s="160"/>
    </row>
    <row r="85" spans="2:13">
      <c r="B85" s="159"/>
      <c r="C85" s="157"/>
      <c r="E85" s="157"/>
      <c r="F85" s="157"/>
      <c r="G85" s="157"/>
      <c r="H85" s="157"/>
      <c r="I85" s="157"/>
      <c r="J85" s="157"/>
      <c r="K85" s="157"/>
      <c r="L85" s="157"/>
      <c r="M85" s="160"/>
    </row>
    <row r="86" spans="2:13">
      <c r="B86" s="159"/>
      <c r="C86" s="157"/>
      <c r="E86" s="157"/>
      <c r="F86" s="157"/>
      <c r="G86" s="157"/>
      <c r="H86" s="157"/>
      <c r="I86" s="157"/>
      <c r="J86" s="157"/>
      <c r="K86" s="157"/>
      <c r="L86" s="157"/>
      <c r="M86" s="160"/>
    </row>
    <row r="87" spans="2:13">
      <c r="B87" s="159"/>
      <c r="C87" s="157"/>
      <c r="E87" s="157"/>
      <c r="F87" s="157"/>
      <c r="G87" s="157"/>
      <c r="H87" s="157"/>
      <c r="I87" s="157"/>
      <c r="J87" s="157"/>
      <c r="K87" s="157"/>
      <c r="L87" s="157"/>
      <c r="M87" s="160"/>
    </row>
    <row r="88" spans="2:13">
      <c r="B88" s="159"/>
      <c r="C88" s="157"/>
      <c r="E88" s="157"/>
      <c r="F88" s="157"/>
      <c r="G88" s="157"/>
      <c r="H88" s="157"/>
      <c r="I88" s="157"/>
      <c r="J88" s="157"/>
      <c r="K88" s="157"/>
      <c r="L88" s="157"/>
      <c r="M88" s="160"/>
    </row>
    <row r="89" spans="2:13">
      <c r="B89" s="159"/>
      <c r="C89" s="157"/>
      <c r="D89" s="185" t="s">
        <v>1</v>
      </c>
      <c r="E89" s="157">
        <v>14</v>
      </c>
      <c r="F89" s="165" t="s">
        <v>136</v>
      </c>
      <c r="G89" s="157"/>
      <c r="H89" s="157"/>
      <c r="I89" s="157"/>
      <c r="J89" s="157"/>
      <c r="K89" s="157"/>
      <c r="L89" s="157"/>
      <c r="M89" s="160"/>
    </row>
    <row r="90" spans="2:13">
      <c r="B90" s="159"/>
      <c r="C90" s="157"/>
      <c r="E90" s="157"/>
      <c r="F90" s="157"/>
      <c r="G90" s="157"/>
      <c r="H90" s="157"/>
      <c r="I90" s="157"/>
      <c r="J90" s="157"/>
      <c r="K90" s="157"/>
      <c r="L90" s="157"/>
      <c r="M90" s="160"/>
    </row>
    <row r="91" spans="2:13">
      <c r="B91" s="159"/>
      <c r="C91" s="157"/>
      <c r="E91" s="157"/>
      <c r="F91" s="157"/>
      <c r="G91" s="157"/>
      <c r="H91" s="157"/>
      <c r="I91" s="157"/>
      <c r="J91" s="157"/>
      <c r="K91" s="157"/>
      <c r="L91" s="157"/>
      <c r="M91" s="160"/>
    </row>
    <row r="92" spans="2:13">
      <c r="B92" s="159"/>
      <c r="C92" s="157"/>
      <c r="E92" s="157"/>
      <c r="F92" s="157"/>
      <c r="G92" s="157"/>
      <c r="H92" s="157"/>
      <c r="I92" s="157"/>
      <c r="J92" s="157"/>
      <c r="K92" s="157"/>
      <c r="L92" s="157"/>
      <c r="M92" s="160"/>
    </row>
    <row r="93" spans="2:13">
      <c r="B93" s="159"/>
      <c r="C93" s="157"/>
      <c r="E93" s="157"/>
      <c r="F93" s="157"/>
      <c r="G93" s="157"/>
      <c r="H93" s="157"/>
      <c r="I93" s="157"/>
      <c r="J93" s="157"/>
      <c r="K93" s="157"/>
      <c r="L93" s="157"/>
      <c r="M93" s="160"/>
    </row>
    <row r="94" spans="2:13">
      <c r="B94" s="159"/>
      <c r="C94" s="157"/>
      <c r="E94" s="157"/>
      <c r="F94" s="157"/>
      <c r="G94" s="157"/>
      <c r="H94" s="157"/>
      <c r="I94" s="157"/>
      <c r="J94" s="157"/>
      <c r="K94" s="157"/>
      <c r="L94" s="157"/>
      <c r="M94" s="160"/>
    </row>
    <row r="95" spans="2:13">
      <c r="B95" s="159"/>
      <c r="C95" s="157"/>
      <c r="E95" s="157"/>
      <c r="F95" s="157"/>
      <c r="G95" s="157"/>
      <c r="H95" s="157"/>
      <c r="I95" s="157"/>
      <c r="J95" s="157"/>
      <c r="K95" s="157"/>
      <c r="L95" s="157"/>
      <c r="M95" s="160"/>
    </row>
    <row r="96" spans="2:13">
      <c r="B96" s="159"/>
      <c r="C96" s="157"/>
      <c r="E96" s="157"/>
      <c r="F96" s="157"/>
      <c r="G96" s="157"/>
      <c r="H96" s="157"/>
      <c r="I96" s="157"/>
      <c r="J96" s="157"/>
      <c r="K96" s="157"/>
      <c r="L96" s="157"/>
      <c r="M96" s="160"/>
    </row>
    <row r="97" spans="2:13">
      <c r="B97" s="159"/>
      <c r="C97" s="157"/>
      <c r="E97" s="157"/>
      <c r="F97" s="157"/>
      <c r="G97" s="157"/>
      <c r="H97" s="157"/>
      <c r="I97" s="157"/>
      <c r="J97" s="157"/>
      <c r="K97" s="157"/>
      <c r="L97" s="157"/>
      <c r="M97" s="160"/>
    </row>
    <row r="98" spans="2:13">
      <c r="B98" s="159"/>
      <c r="C98" s="157"/>
      <c r="E98" s="157"/>
      <c r="F98" s="157"/>
      <c r="G98" s="157"/>
      <c r="H98" s="157"/>
      <c r="I98" s="157"/>
      <c r="J98" s="157"/>
      <c r="K98" s="157"/>
      <c r="L98" s="157"/>
      <c r="M98" s="160"/>
    </row>
    <row r="99" spans="2:13">
      <c r="B99" s="159"/>
      <c r="C99" s="157"/>
      <c r="E99" s="157"/>
      <c r="F99" s="157"/>
      <c r="G99" s="157"/>
      <c r="H99" s="157"/>
      <c r="I99" s="157"/>
      <c r="J99" s="157"/>
      <c r="K99" s="157"/>
      <c r="L99" s="157"/>
      <c r="M99" s="160"/>
    </row>
    <row r="100" spans="2:13">
      <c r="B100" s="159"/>
      <c r="C100" s="157"/>
      <c r="E100" s="157"/>
      <c r="F100" s="157"/>
      <c r="G100" s="157"/>
      <c r="H100" s="157"/>
      <c r="I100" s="157"/>
      <c r="J100" s="157"/>
      <c r="K100" s="157"/>
      <c r="L100" s="157"/>
      <c r="M100" s="160"/>
    </row>
    <row r="101" spans="2:13">
      <c r="B101" s="159"/>
      <c r="C101" s="165" t="s">
        <v>121</v>
      </c>
      <c r="E101" s="157"/>
      <c r="F101" s="157"/>
      <c r="G101" s="157"/>
      <c r="H101" s="157"/>
      <c r="I101" s="157"/>
      <c r="J101" s="157"/>
      <c r="K101" s="157"/>
      <c r="L101" s="157"/>
      <c r="M101" s="160"/>
    </row>
    <row r="102" spans="2:13">
      <c r="B102" s="159"/>
      <c r="C102" s="165" t="s">
        <v>131</v>
      </c>
      <c r="E102" s="157"/>
      <c r="F102" s="157"/>
      <c r="G102" s="157"/>
      <c r="H102" s="157"/>
      <c r="I102" s="157"/>
      <c r="J102" s="157"/>
      <c r="K102" s="157"/>
      <c r="L102" s="157"/>
      <c r="M102" s="160"/>
    </row>
    <row r="103" spans="2:13">
      <c r="B103" s="159"/>
      <c r="C103" s="157"/>
      <c r="E103" s="157"/>
      <c r="F103" s="157"/>
      <c r="G103" s="157"/>
      <c r="H103" s="157"/>
      <c r="I103" s="157"/>
      <c r="J103" s="157"/>
      <c r="K103" s="157"/>
      <c r="L103" s="157"/>
      <c r="M103" s="160"/>
    </row>
    <row r="104" spans="2:13">
      <c r="B104" s="159"/>
      <c r="C104" s="157"/>
      <c r="E104" s="157"/>
      <c r="F104" s="157"/>
      <c r="G104" s="157"/>
      <c r="H104" s="157"/>
      <c r="I104" s="157"/>
      <c r="J104" s="157"/>
      <c r="K104" s="157"/>
      <c r="L104" s="157"/>
      <c r="M104" s="160"/>
    </row>
    <row r="105" spans="2:13">
      <c r="B105" s="159"/>
      <c r="C105" s="157"/>
      <c r="E105" s="157"/>
      <c r="F105" s="157"/>
      <c r="G105" s="157"/>
      <c r="H105" s="157"/>
      <c r="I105" s="157"/>
      <c r="J105" s="157"/>
      <c r="K105" s="157"/>
      <c r="L105" s="157"/>
      <c r="M105" s="160"/>
    </row>
    <row r="106" spans="2:13">
      <c r="B106" s="159"/>
      <c r="C106" s="157"/>
      <c r="E106" s="157"/>
      <c r="F106" s="157"/>
      <c r="G106" s="157"/>
      <c r="H106" s="157"/>
      <c r="I106" s="157"/>
      <c r="J106" s="157"/>
      <c r="K106" s="157"/>
      <c r="L106" s="157"/>
      <c r="M106" s="160"/>
    </row>
    <row r="107" spans="2:13">
      <c r="B107" s="159"/>
      <c r="C107" s="157"/>
      <c r="E107" s="157"/>
      <c r="F107" s="157"/>
      <c r="G107" s="157"/>
      <c r="H107" s="157"/>
      <c r="I107" s="157"/>
      <c r="J107" s="157"/>
      <c r="K107" s="157"/>
      <c r="L107" s="157"/>
      <c r="M107" s="160"/>
    </row>
    <row r="108" spans="2:13">
      <c r="B108" s="159"/>
      <c r="C108" s="157"/>
      <c r="E108" s="157"/>
      <c r="F108" s="157"/>
      <c r="G108" s="157"/>
      <c r="H108" s="157"/>
      <c r="I108" s="157"/>
      <c r="J108" s="157"/>
      <c r="K108" s="157"/>
      <c r="L108" s="157"/>
      <c r="M108" s="160"/>
    </row>
    <row r="109" spans="2:13">
      <c r="B109" s="159"/>
      <c r="C109" s="157"/>
      <c r="D109" s="185" t="s">
        <v>6</v>
      </c>
      <c r="E109" s="157">
        <v>15</v>
      </c>
      <c r="F109" s="165" t="s">
        <v>132</v>
      </c>
      <c r="G109" s="157"/>
      <c r="H109" s="157"/>
      <c r="I109" s="157"/>
      <c r="J109" s="157"/>
      <c r="K109" s="157"/>
      <c r="L109" s="157"/>
      <c r="M109" s="160"/>
    </row>
    <row r="110" spans="2:13">
      <c r="B110" s="159"/>
      <c r="C110" s="157"/>
      <c r="D110" s="157"/>
      <c r="E110" s="157"/>
      <c r="F110" s="157"/>
      <c r="G110" s="157"/>
      <c r="H110" s="157"/>
      <c r="I110" s="157"/>
      <c r="J110" s="157"/>
      <c r="K110" s="157"/>
      <c r="L110" s="157"/>
      <c r="M110" s="160"/>
    </row>
    <row r="111" spans="2:13">
      <c r="B111" s="159"/>
      <c r="C111" s="157"/>
      <c r="D111" s="157"/>
      <c r="E111" s="157"/>
      <c r="F111" s="157"/>
      <c r="G111" s="157"/>
      <c r="H111" s="157"/>
      <c r="I111" s="157"/>
      <c r="J111" s="157"/>
      <c r="K111" s="157"/>
      <c r="L111" s="157"/>
      <c r="M111" s="160"/>
    </row>
    <row r="112" spans="2:13">
      <c r="B112" s="159"/>
      <c r="C112" s="157"/>
      <c r="D112" s="157"/>
      <c r="E112" s="157"/>
      <c r="F112" s="157"/>
      <c r="G112" s="157"/>
      <c r="H112" s="157"/>
      <c r="I112" s="157"/>
      <c r="J112" s="157"/>
      <c r="K112" s="157"/>
      <c r="L112" s="157"/>
      <c r="M112" s="160"/>
    </row>
    <row r="113" spans="2:13">
      <c r="B113" s="159"/>
      <c r="C113" s="157"/>
      <c r="D113" s="157"/>
      <c r="E113" s="157"/>
      <c r="F113" s="157"/>
      <c r="G113" s="157"/>
      <c r="H113" s="157"/>
      <c r="I113" s="157"/>
      <c r="J113" s="157"/>
      <c r="K113" s="157"/>
      <c r="L113" s="157"/>
      <c r="M113" s="160"/>
    </row>
    <row r="114" spans="2:13">
      <c r="B114" s="159"/>
      <c r="C114" s="157"/>
      <c r="D114" s="157"/>
      <c r="E114" s="157"/>
      <c r="F114" s="157"/>
      <c r="G114" s="157"/>
      <c r="H114" s="157"/>
      <c r="I114" s="157"/>
      <c r="J114" s="157"/>
      <c r="K114" s="157"/>
      <c r="L114" s="157"/>
      <c r="M114" s="16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2015-04-14T12:32:52Z</dcterms:modified>
</cp:coreProperties>
</file>