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autoCompressPictures="0"/>
  <bookViews>
    <workbookView xWindow="0" yWindow="0" windowWidth="38400" windowHeight="23480" activeTab="4"/>
  </bookViews>
  <sheets>
    <sheet name="Cover sheet" sheetId="5" r:id="rId1"/>
    <sheet name="Changelog" sheetId="6" r:id="rId2"/>
    <sheet name="CBS data 2012" sheetId="1" r:id="rId3"/>
    <sheet name="Omschrijving" sheetId="8" r:id="rId4"/>
    <sheet name="CHP - Results by machine" sheetId="4" r:id="rId5"/>
    <sheet name="CHP and PP" sheetId="9" r:id="rId6"/>
    <sheet name="technical_specs" sheetId="7" r:id="rId7"/>
  </sheets>
  <externalReferences>
    <externalReference r:id="rId8"/>
  </externalReferences>
  <definedNames>
    <definedName name="_xlnm._FilterDatabase" localSheetId="2" hidden="1">'CBS data 2012'!$A$3:$N$394</definedName>
    <definedName name="ap_subfuel_allo">'[1]CEB allocation factors'!$F$12:$BC$12</definedName>
    <definedName name="base_year">[1]Dashboard!$E$13</definedName>
    <definedName name="country">[1]Dashboard!$E$12</definedName>
    <definedName name="ei_subsector_allo">'[1]CEB allocation factors'!$D$17:$D$33</definedName>
    <definedName name="i_subsector_allo">'[1]CEB allocation factors'!$D$37:$D$49</definedName>
    <definedName name="kWh_MJ_conversion">[1]Assumptions!$C$174</definedName>
    <definedName name="net_gross_conv">'[1]AP net-gross conversion'!$D$12</definedName>
    <definedName name="switch_decc">'[1]Fuel allocation'!$C$130</definedName>
    <definedName name="switch_iea">'[1]Fuel allocation'!$C$89</definedName>
    <definedName name="switch_protermo">'[1]Fuel allocation'!$C$48</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27" i="9" l="1"/>
  <c r="D95" i="9"/>
  <c r="D26" i="9"/>
  <c r="D94" i="9"/>
  <c r="L95" i="9"/>
  <c r="E27" i="9"/>
  <c r="E61" i="9"/>
  <c r="E95" i="9"/>
  <c r="E26" i="9"/>
  <c r="E60" i="9"/>
  <c r="E94" i="9"/>
  <c r="M95" i="9"/>
  <c r="F27" i="9"/>
  <c r="F61" i="9"/>
  <c r="F95" i="9"/>
  <c r="N95" i="9"/>
  <c r="G27" i="9"/>
  <c r="G61" i="9"/>
  <c r="G95" i="9"/>
  <c r="O95" i="9"/>
  <c r="H27" i="9"/>
  <c r="H61" i="9"/>
  <c r="H95" i="9"/>
  <c r="P95" i="9"/>
  <c r="D28" i="9"/>
  <c r="D96" i="9"/>
  <c r="L96" i="9"/>
  <c r="E28" i="9"/>
  <c r="E62" i="9"/>
  <c r="E96" i="9"/>
  <c r="M96" i="9"/>
  <c r="F28" i="9"/>
  <c r="F62" i="9"/>
  <c r="F96" i="9"/>
  <c r="F26" i="9"/>
  <c r="F60" i="9"/>
  <c r="F94" i="9"/>
  <c r="N96" i="9"/>
  <c r="G28" i="9"/>
  <c r="G62" i="9"/>
  <c r="G96" i="9"/>
  <c r="G26" i="9"/>
  <c r="G60" i="9"/>
  <c r="G94" i="9"/>
  <c r="O96" i="9"/>
  <c r="H28" i="9"/>
  <c r="H62" i="9"/>
  <c r="H96" i="9"/>
  <c r="H26" i="9"/>
  <c r="H60" i="9"/>
  <c r="H94" i="9"/>
  <c r="P96" i="9"/>
  <c r="D29" i="9"/>
  <c r="D97" i="9"/>
  <c r="L97" i="9"/>
  <c r="E29" i="9"/>
  <c r="E63" i="9"/>
  <c r="E97" i="9"/>
  <c r="M97" i="9"/>
  <c r="F29" i="9"/>
  <c r="F63" i="9"/>
  <c r="F97" i="9"/>
  <c r="N97" i="9"/>
  <c r="G29" i="9"/>
  <c r="G63" i="9"/>
  <c r="G97" i="9"/>
  <c r="O97" i="9"/>
  <c r="H29" i="9"/>
  <c r="H63" i="9"/>
  <c r="H97" i="9"/>
  <c r="P97" i="9"/>
  <c r="D30" i="9"/>
  <c r="D98" i="9"/>
  <c r="L98" i="9"/>
  <c r="E30" i="9"/>
  <c r="E64" i="9"/>
  <c r="E98" i="9"/>
  <c r="M98" i="9"/>
  <c r="F30" i="9"/>
  <c r="F64" i="9"/>
  <c r="F98" i="9"/>
  <c r="N98" i="9"/>
  <c r="G30" i="9"/>
  <c r="G64" i="9"/>
  <c r="G98" i="9"/>
  <c r="O98" i="9"/>
  <c r="H30" i="9"/>
  <c r="H64" i="9"/>
  <c r="H98" i="9"/>
  <c r="P98" i="9"/>
  <c r="D31" i="9"/>
  <c r="D99" i="9"/>
  <c r="L99" i="9"/>
  <c r="E31" i="9"/>
  <c r="E65" i="9"/>
  <c r="E99" i="9"/>
  <c r="M99" i="9"/>
  <c r="F31" i="9"/>
  <c r="F65" i="9"/>
  <c r="F99" i="9"/>
  <c r="N99" i="9"/>
  <c r="G31" i="9"/>
  <c r="G65" i="9"/>
  <c r="G99" i="9"/>
  <c r="O99" i="9"/>
  <c r="H31" i="9"/>
  <c r="H65" i="9"/>
  <c r="H99" i="9"/>
  <c r="P99" i="9"/>
  <c r="D32" i="9"/>
  <c r="D100" i="9"/>
  <c r="L100" i="9"/>
  <c r="E32" i="9"/>
  <c r="E66" i="9"/>
  <c r="E100" i="9"/>
  <c r="M100" i="9"/>
  <c r="F32" i="9"/>
  <c r="F66" i="9"/>
  <c r="F100" i="9"/>
  <c r="N100" i="9"/>
  <c r="G32" i="9"/>
  <c r="G66" i="9"/>
  <c r="G100" i="9"/>
  <c r="O100" i="9"/>
  <c r="H32" i="9"/>
  <c r="H66" i="9"/>
  <c r="H100" i="9"/>
  <c r="P100" i="9"/>
  <c r="D33" i="9"/>
  <c r="D101" i="9"/>
  <c r="L101" i="9"/>
  <c r="E33" i="9"/>
  <c r="E67" i="9"/>
  <c r="E101" i="9"/>
  <c r="M101" i="9"/>
  <c r="F33" i="9"/>
  <c r="F67" i="9"/>
  <c r="F101" i="9"/>
  <c r="N101" i="9"/>
  <c r="G33" i="9"/>
  <c r="G67" i="9"/>
  <c r="G101" i="9"/>
  <c r="O101" i="9"/>
  <c r="H33" i="9"/>
  <c r="H67" i="9"/>
  <c r="H101" i="9"/>
  <c r="P101" i="9"/>
  <c r="D34" i="9"/>
  <c r="D102" i="9"/>
  <c r="L102" i="9"/>
  <c r="E34" i="9"/>
  <c r="E68" i="9"/>
  <c r="E102" i="9"/>
  <c r="M102" i="9"/>
  <c r="F34" i="9"/>
  <c r="F68" i="9"/>
  <c r="F102" i="9"/>
  <c r="N102" i="9"/>
  <c r="G34" i="9"/>
  <c r="G68" i="9"/>
  <c r="G102" i="9"/>
  <c r="O102" i="9"/>
  <c r="H34" i="9"/>
  <c r="H68" i="9"/>
  <c r="H102" i="9"/>
  <c r="P102" i="9"/>
  <c r="D35" i="9"/>
  <c r="D103" i="9"/>
  <c r="L103" i="9"/>
  <c r="E35" i="9"/>
  <c r="E69" i="9"/>
  <c r="E103" i="9"/>
  <c r="M103" i="9"/>
  <c r="F35" i="9"/>
  <c r="F69" i="9"/>
  <c r="F103" i="9"/>
  <c r="N103" i="9"/>
  <c r="G35" i="9"/>
  <c r="G69" i="9"/>
  <c r="G103" i="9"/>
  <c r="O103" i="9"/>
  <c r="H35" i="9"/>
  <c r="H69" i="9"/>
  <c r="H103" i="9"/>
  <c r="P103" i="9"/>
  <c r="M94" i="9"/>
  <c r="N94" i="9"/>
  <c r="O94" i="9"/>
  <c r="P94" i="9"/>
  <c r="L94" i="9"/>
  <c r="D17" i="9"/>
  <c r="D85" i="9"/>
  <c r="D16" i="9"/>
  <c r="D84" i="9"/>
  <c r="L85" i="9"/>
  <c r="E17" i="9"/>
  <c r="E51" i="9"/>
  <c r="E85" i="9"/>
  <c r="E16" i="9"/>
  <c r="E50" i="9"/>
  <c r="E84" i="9"/>
  <c r="M85" i="9"/>
  <c r="F17" i="9"/>
  <c r="F51" i="9"/>
  <c r="F85" i="9"/>
  <c r="N85" i="9"/>
  <c r="G17" i="9"/>
  <c r="G51" i="9"/>
  <c r="G85" i="9"/>
  <c r="O85" i="9"/>
  <c r="H17" i="9"/>
  <c r="H51" i="9"/>
  <c r="H85" i="9"/>
  <c r="H16" i="9"/>
  <c r="H50" i="9"/>
  <c r="H84" i="9"/>
  <c r="P85" i="9"/>
  <c r="D18" i="9"/>
  <c r="D86" i="9"/>
  <c r="L86" i="9"/>
  <c r="E18" i="9"/>
  <c r="E52" i="9"/>
  <c r="E86" i="9"/>
  <c r="M86" i="9"/>
  <c r="F18" i="9"/>
  <c r="F52" i="9"/>
  <c r="F86" i="9"/>
  <c r="F16" i="9"/>
  <c r="F50" i="9"/>
  <c r="F84" i="9"/>
  <c r="N86" i="9"/>
  <c r="G18" i="9"/>
  <c r="G52" i="9"/>
  <c r="G86" i="9"/>
  <c r="G16" i="9"/>
  <c r="G50" i="9"/>
  <c r="G84" i="9"/>
  <c r="O86" i="9"/>
  <c r="H18" i="9"/>
  <c r="H52" i="9"/>
  <c r="H86" i="9"/>
  <c r="P86" i="9"/>
  <c r="D19" i="9"/>
  <c r="D87" i="9"/>
  <c r="L87" i="9"/>
  <c r="E19" i="9"/>
  <c r="E53" i="9"/>
  <c r="E87" i="9"/>
  <c r="M87" i="9"/>
  <c r="F19" i="9"/>
  <c r="F53" i="9"/>
  <c r="F87" i="9"/>
  <c r="N87" i="9"/>
  <c r="G19" i="9"/>
  <c r="G53" i="9"/>
  <c r="G87" i="9"/>
  <c r="O87" i="9"/>
  <c r="H19" i="9"/>
  <c r="H53" i="9"/>
  <c r="H87" i="9"/>
  <c r="P87" i="9"/>
  <c r="D20" i="9"/>
  <c r="D88" i="9"/>
  <c r="L88" i="9"/>
  <c r="E20" i="9"/>
  <c r="E54" i="9"/>
  <c r="E88" i="9"/>
  <c r="M88" i="9"/>
  <c r="F20" i="9"/>
  <c r="F54" i="9"/>
  <c r="F88" i="9"/>
  <c r="N88" i="9"/>
  <c r="G20" i="9"/>
  <c r="G54" i="9"/>
  <c r="G88" i="9"/>
  <c r="O88" i="9"/>
  <c r="H20" i="9"/>
  <c r="H54" i="9"/>
  <c r="H88" i="9"/>
  <c r="P88" i="9"/>
  <c r="D89" i="9"/>
  <c r="L89" i="9"/>
  <c r="E21" i="9"/>
  <c r="E55" i="9"/>
  <c r="E89" i="9"/>
  <c r="M89" i="9"/>
  <c r="F21" i="9"/>
  <c r="F55" i="9"/>
  <c r="F89" i="9"/>
  <c r="N89" i="9"/>
  <c r="G21" i="9"/>
  <c r="G55" i="9"/>
  <c r="G89" i="9"/>
  <c r="O89" i="9"/>
  <c r="H21" i="9"/>
  <c r="H55" i="9"/>
  <c r="H89" i="9"/>
  <c r="P89" i="9"/>
  <c r="D90" i="9"/>
  <c r="L90" i="9"/>
  <c r="E22" i="9"/>
  <c r="E56" i="9"/>
  <c r="E90" i="9"/>
  <c r="M90" i="9"/>
  <c r="F22" i="9"/>
  <c r="F56" i="9"/>
  <c r="F90" i="9"/>
  <c r="N90" i="9"/>
  <c r="G22" i="9"/>
  <c r="G56" i="9"/>
  <c r="G90" i="9"/>
  <c r="O90" i="9"/>
  <c r="H22" i="9"/>
  <c r="H56" i="9"/>
  <c r="H90" i="9"/>
  <c r="P90" i="9"/>
  <c r="D91" i="9"/>
  <c r="L91" i="9"/>
  <c r="E23" i="9"/>
  <c r="E57" i="9"/>
  <c r="E91" i="9"/>
  <c r="M91" i="9"/>
  <c r="F23" i="9"/>
  <c r="F57" i="9"/>
  <c r="F91" i="9"/>
  <c r="N91" i="9"/>
  <c r="G23" i="9"/>
  <c r="G57" i="9"/>
  <c r="G91" i="9"/>
  <c r="O91" i="9"/>
  <c r="H23" i="9"/>
  <c r="H57" i="9"/>
  <c r="H91" i="9"/>
  <c r="P91" i="9"/>
  <c r="D92" i="9"/>
  <c r="L92" i="9"/>
  <c r="E24" i="9"/>
  <c r="E58" i="9"/>
  <c r="E92" i="9"/>
  <c r="M92" i="9"/>
  <c r="F24" i="9"/>
  <c r="F58" i="9"/>
  <c r="F92" i="9"/>
  <c r="N92" i="9"/>
  <c r="G24" i="9"/>
  <c r="G58" i="9"/>
  <c r="G92" i="9"/>
  <c r="O92" i="9"/>
  <c r="H24" i="9"/>
  <c r="H58" i="9"/>
  <c r="H92" i="9"/>
  <c r="P92" i="9"/>
  <c r="D25" i="9"/>
  <c r="D93" i="9"/>
  <c r="L93" i="9"/>
  <c r="E25" i="9"/>
  <c r="E59" i="9"/>
  <c r="E93" i="9"/>
  <c r="M93" i="9"/>
  <c r="F25" i="9"/>
  <c r="F59" i="9"/>
  <c r="F93" i="9"/>
  <c r="N93" i="9"/>
  <c r="G25" i="9"/>
  <c r="G59" i="9"/>
  <c r="G93" i="9"/>
  <c r="O93" i="9"/>
  <c r="H25" i="9"/>
  <c r="H59" i="9"/>
  <c r="H93" i="9"/>
  <c r="P93" i="9"/>
  <c r="M84" i="9"/>
  <c r="N84" i="9"/>
  <c r="O84" i="9"/>
  <c r="P84" i="9"/>
  <c r="L84" i="9"/>
  <c r="D7" i="9"/>
  <c r="D75" i="9"/>
  <c r="D6" i="9"/>
  <c r="D74" i="9"/>
  <c r="L75" i="9"/>
  <c r="E7" i="9"/>
  <c r="E41" i="9"/>
  <c r="E75" i="9"/>
  <c r="E6" i="9"/>
  <c r="E40" i="9"/>
  <c r="E74" i="9"/>
  <c r="M75" i="9"/>
  <c r="F7" i="9"/>
  <c r="F41" i="9"/>
  <c r="F75" i="9"/>
  <c r="N75" i="9"/>
  <c r="G7" i="9"/>
  <c r="G41" i="9"/>
  <c r="G75" i="9"/>
  <c r="O75" i="9"/>
  <c r="H7" i="9"/>
  <c r="H41" i="9"/>
  <c r="H75" i="9"/>
  <c r="H6" i="9"/>
  <c r="H40" i="9"/>
  <c r="H74" i="9"/>
  <c r="P75" i="9"/>
  <c r="D8" i="9"/>
  <c r="D76" i="9"/>
  <c r="L76" i="9"/>
  <c r="E8" i="9"/>
  <c r="E42" i="9"/>
  <c r="E76" i="9"/>
  <c r="M76" i="9"/>
  <c r="F8" i="9"/>
  <c r="F42" i="9"/>
  <c r="F76" i="9"/>
  <c r="F6" i="9"/>
  <c r="F40" i="9"/>
  <c r="F74" i="9"/>
  <c r="N76" i="9"/>
  <c r="G8" i="9"/>
  <c r="G42" i="9"/>
  <c r="G76" i="9"/>
  <c r="G6" i="9"/>
  <c r="G40" i="9"/>
  <c r="G74" i="9"/>
  <c r="O76" i="9"/>
  <c r="H8" i="9"/>
  <c r="H42" i="9"/>
  <c r="H76" i="9"/>
  <c r="P76" i="9"/>
  <c r="D9" i="9"/>
  <c r="D77" i="9"/>
  <c r="L77" i="9"/>
  <c r="E9" i="9"/>
  <c r="E43" i="9"/>
  <c r="E77" i="9"/>
  <c r="M77" i="9"/>
  <c r="F9" i="9"/>
  <c r="F43" i="9"/>
  <c r="F77" i="9"/>
  <c r="N77" i="9"/>
  <c r="G9" i="9"/>
  <c r="G43" i="9"/>
  <c r="G77" i="9"/>
  <c r="O77" i="9"/>
  <c r="H9" i="9"/>
  <c r="H43" i="9"/>
  <c r="H77" i="9"/>
  <c r="P77" i="9"/>
  <c r="D10" i="9"/>
  <c r="D78" i="9"/>
  <c r="L78" i="9"/>
  <c r="E10" i="9"/>
  <c r="E44" i="9"/>
  <c r="E78" i="9"/>
  <c r="M78" i="9"/>
  <c r="F10" i="9"/>
  <c r="F44" i="9"/>
  <c r="F78" i="9"/>
  <c r="N78" i="9"/>
  <c r="G10" i="9"/>
  <c r="G44" i="9"/>
  <c r="G78" i="9"/>
  <c r="O78" i="9"/>
  <c r="H10" i="9"/>
  <c r="H44" i="9"/>
  <c r="H78" i="9"/>
  <c r="P78" i="9"/>
  <c r="D11" i="9"/>
  <c r="D79" i="9"/>
  <c r="L79" i="9"/>
  <c r="E11" i="9"/>
  <c r="E45" i="9"/>
  <c r="E79" i="9"/>
  <c r="M79" i="9"/>
  <c r="F11" i="9"/>
  <c r="F45" i="9"/>
  <c r="F79" i="9"/>
  <c r="N79" i="9"/>
  <c r="G11" i="9"/>
  <c r="G45" i="9"/>
  <c r="G79" i="9"/>
  <c r="O79" i="9"/>
  <c r="H11" i="9"/>
  <c r="H45" i="9"/>
  <c r="H79" i="9"/>
  <c r="P79" i="9"/>
  <c r="D12" i="9"/>
  <c r="D80" i="9"/>
  <c r="L80" i="9"/>
  <c r="E12" i="9"/>
  <c r="E46" i="9"/>
  <c r="E80" i="9"/>
  <c r="M80" i="9"/>
  <c r="F12" i="9"/>
  <c r="F46" i="9"/>
  <c r="F80" i="9"/>
  <c r="N80" i="9"/>
  <c r="G12" i="9"/>
  <c r="G46" i="9"/>
  <c r="G80" i="9"/>
  <c r="O80" i="9"/>
  <c r="H12" i="9"/>
  <c r="H46" i="9"/>
  <c r="H80" i="9"/>
  <c r="P80" i="9"/>
  <c r="D13" i="9"/>
  <c r="D81" i="9"/>
  <c r="L81" i="9"/>
  <c r="E13" i="9"/>
  <c r="E47" i="9"/>
  <c r="E81" i="9"/>
  <c r="M81" i="9"/>
  <c r="F13" i="9"/>
  <c r="F47" i="9"/>
  <c r="F81" i="9"/>
  <c r="N81" i="9"/>
  <c r="G13" i="9"/>
  <c r="G47" i="9"/>
  <c r="G81" i="9"/>
  <c r="O81" i="9"/>
  <c r="H13" i="9"/>
  <c r="H47" i="9"/>
  <c r="H81" i="9"/>
  <c r="P81" i="9"/>
  <c r="D14" i="9"/>
  <c r="D82" i="9"/>
  <c r="L82" i="9"/>
  <c r="E14" i="9"/>
  <c r="E48" i="9"/>
  <c r="E82" i="9"/>
  <c r="M82" i="9"/>
  <c r="F14" i="9"/>
  <c r="F48" i="9"/>
  <c r="F82" i="9"/>
  <c r="N82" i="9"/>
  <c r="G14" i="9"/>
  <c r="G48" i="9"/>
  <c r="G82" i="9"/>
  <c r="O82" i="9"/>
  <c r="H14" i="9"/>
  <c r="H48" i="9"/>
  <c r="H82" i="9"/>
  <c r="P82" i="9"/>
  <c r="D15" i="9"/>
  <c r="D83" i="9"/>
  <c r="L83" i="9"/>
  <c r="E15" i="9"/>
  <c r="E49" i="9"/>
  <c r="E83" i="9"/>
  <c r="M83" i="9"/>
  <c r="F15" i="9"/>
  <c r="F49" i="9"/>
  <c r="F83" i="9"/>
  <c r="N83" i="9"/>
  <c r="G15" i="9"/>
  <c r="G49" i="9"/>
  <c r="G83" i="9"/>
  <c r="O83" i="9"/>
  <c r="H15" i="9"/>
  <c r="H49" i="9"/>
  <c r="H83" i="9"/>
  <c r="P83" i="9"/>
  <c r="M74" i="9"/>
  <c r="N74" i="9"/>
  <c r="O74" i="9"/>
  <c r="P74" i="9"/>
  <c r="L74" i="9"/>
  <c r="D49" i="9"/>
  <c r="M63" i="9"/>
  <c r="D61" i="9"/>
  <c r="D60" i="9"/>
  <c r="L61" i="9"/>
  <c r="M61" i="9"/>
  <c r="N61" i="9"/>
  <c r="O61" i="9"/>
  <c r="P61" i="9"/>
  <c r="D62" i="9"/>
  <c r="L62" i="9"/>
  <c r="M62" i="9"/>
  <c r="N62" i="9"/>
  <c r="O62" i="9"/>
  <c r="P62" i="9"/>
  <c r="D63" i="9"/>
  <c r="L63" i="9"/>
  <c r="N63" i="9"/>
  <c r="O63" i="9"/>
  <c r="P63" i="9"/>
  <c r="D64" i="9"/>
  <c r="L64" i="9"/>
  <c r="M64" i="9"/>
  <c r="N64" i="9"/>
  <c r="O64" i="9"/>
  <c r="P64" i="9"/>
  <c r="D65" i="9"/>
  <c r="L65" i="9"/>
  <c r="M65" i="9"/>
  <c r="N65" i="9"/>
  <c r="O65" i="9"/>
  <c r="P65" i="9"/>
  <c r="D66" i="9"/>
  <c r="L66" i="9"/>
  <c r="M66" i="9"/>
  <c r="N66" i="9"/>
  <c r="O66" i="9"/>
  <c r="P66" i="9"/>
  <c r="D67" i="9"/>
  <c r="L67" i="9"/>
  <c r="M67" i="9"/>
  <c r="N67" i="9"/>
  <c r="O67" i="9"/>
  <c r="P67" i="9"/>
  <c r="D68" i="9"/>
  <c r="L68" i="9"/>
  <c r="M68" i="9"/>
  <c r="N68" i="9"/>
  <c r="O68" i="9"/>
  <c r="P68" i="9"/>
  <c r="D69" i="9"/>
  <c r="L69" i="9"/>
  <c r="M69" i="9"/>
  <c r="N69" i="9"/>
  <c r="O69" i="9"/>
  <c r="P69" i="9"/>
  <c r="M60" i="9"/>
  <c r="N60" i="9"/>
  <c r="O60" i="9"/>
  <c r="P60" i="9"/>
  <c r="L60" i="9"/>
  <c r="D51" i="9"/>
  <c r="D50" i="9"/>
  <c r="L51" i="9"/>
  <c r="M51" i="9"/>
  <c r="N51" i="9"/>
  <c r="O51" i="9"/>
  <c r="P51" i="9"/>
  <c r="D52" i="9"/>
  <c r="L52" i="9"/>
  <c r="M52" i="9"/>
  <c r="N52" i="9"/>
  <c r="O52" i="9"/>
  <c r="P52" i="9"/>
  <c r="D53" i="9"/>
  <c r="L53" i="9"/>
  <c r="M53" i="9"/>
  <c r="N53" i="9"/>
  <c r="O53" i="9"/>
  <c r="P53" i="9"/>
  <c r="D54" i="9"/>
  <c r="L54" i="9"/>
  <c r="M54" i="9"/>
  <c r="N54" i="9"/>
  <c r="O54" i="9"/>
  <c r="P54" i="9"/>
  <c r="D55" i="9"/>
  <c r="L55" i="9"/>
  <c r="M55" i="9"/>
  <c r="N55" i="9"/>
  <c r="O55" i="9"/>
  <c r="P55" i="9"/>
  <c r="D56" i="9"/>
  <c r="L56" i="9"/>
  <c r="M56" i="9"/>
  <c r="N56" i="9"/>
  <c r="O56" i="9"/>
  <c r="P56" i="9"/>
  <c r="D57" i="9"/>
  <c r="L57" i="9"/>
  <c r="M57" i="9"/>
  <c r="N57" i="9"/>
  <c r="O57" i="9"/>
  <c r="P57" i="9"/>
  <c r="D58" i="9"/>
  <c r="L58" i="9"/>
  <c r="M58" i="9"/>
  <c r="N58" i="9"/>
  <c r="O58" i="9"/>
  <c r="P58" i="9"/>
  <c r="D59" i="9"/>
  <c r="L59" i="9"/>
  <c r="M59" i="9"/>
  <c r="N59" i="9"/>
  <c r="O59" i="9"/>
  <c r="P59" i="9"/>
  <c r="M50" i="9"/>
  <c r="N50" i="9"/>
  <c r="O50" i="9"/>
  <c r="P50" i="9"/>
  <c r="L50" i="9"/>
  <c r="D41" i="9"/>
  <c r="D40" i="9"/>
  <c r="L41" i="9"/>
  <c r="M41" i="9"/>
  <c r="N41" i="9"/>
  <c r="O41" i="9"/>
  <c r="P41" i="9"/>
  <c r="D42" i="9"/>
  <c r="L42" i="9"/>
  <c r="M42" i="9"/>
  <c r="N42" i="9"/>
  <c r="O42" i="9"/>
  <c r="P42" i="9"/>
  <c r="D43" i="9"/>
  <c r="L43" i="9"/>
  <c r="M43" i="9"/>
  <c r="N43" i="9"/>
  <c r="O43" i="9"/>
  <c r="P43" i="9"/>
  <c r="D44" i="9"/>
  <c r="L44" i="9"/>
  <c r="M44" i="9"/>
  <c r="N44" i="9"/>
  <c r="O44" i="9"/>
  <c r="P44" i="9"/>
  <c r="D45" i="9"/>
  <c r="L45" i="9"/>
  <c r="M45" i="9"/>
  <c r="N45" i="9"/>
  <c r="O45" i="9"/>
  <c r="P45" i="9"/>
  <c r="D46" i="9"/>
  <c r="L46" i="9"/>
  <c r="M46" i="9"/>
  <c r="N46" i="9"/>
  <c r="O46" i="9"/>
  <c r="P46" i="9"/>
  <c r="D47" i="9"/>
  <c r="L47" i="9"/>
  <c r="M47" i="9"/>
  <c r="N47" i="9"/>
  <c r="O47" i="9"/>
  <c r="P47" i="9"/>
  <c r="D48" i="9"/>
  <c r="L48" i="9"/>
  <c r="M48" i="9"/>
  <c r="N48" i="9"/>
  <c r="O48" i="9"/>
  <c r="P48" i="9"/>
  <c r="L49" i="9"/>
  <c r="M49" i="9"/>
  <c r="N49" i="9"/>
  <c r="O49" i="9"/>
  <c r="P49" i="9"/>
  <c r="M40" i="9"/>
  <c r="N40" i="9"/>
  <c r="O40" i="9"/>
  <c r="P40" i="9"/>
  <c r="L40" i="9"/>
  <c r="D21" i="9"/>
  <c r="D22" i="9"/>
  <c r="D23" i="9"/>
  <c r="D24" i="9"/>
  <c r="D57" i="4"/>
  <c r="M57" i="4"/>
  <c r="D53" i="4"/>
  <c r="M53" i="4"/>
  <c r="M52" i="4"/>
  <c r="M51" i="4"/>
  <c r="D50" i="4"/>
  <c r="M50" i="4"/>
  <c r="E32" i="4"/>
  <c r="E29" i="4"/>
  <c r="E30" i="4"/>
  <c r="E31" i="4"/>
  <c r="E33" i="4"/>
  <c r="D32" i="4"/>
  <c r="E39" i="4"/>
  <c r="E36" i="4"/>
  <c r="E37" i="4"/>
  <c r="E38" i="4"/>
  <c r="E40" i="4"/>
  <c r="D39" i="4"/>
  <c r="D46" i="4"/>
  <c r="M46" i="4"/>
  <c r="D31" i="4"/>
  <c r="D38" i="4"/>
  <c r="D45" i="4"/>
  <c r="M45" i="4"/>
  <c r="D30" i="4"/>
  <c r="D37" i="4"/>
  <c r="D44" i="4"/>
  <c r="M44" i="4"/>
  <c r="D29" i="4"/>
  <c r="D36" i="4"/>
  <c r="D43" i="4"/>
  <c r="M43" i="4"/>
  <c r="M33" i="4"/>
  <c r="M25" i="4"/>
  <c r="M24" i="4"/>
  <c r="D23" i="4"/>
  <c r="M23" i="4"/>
  <c r="M19" i="4"/>
  <c r="M18" i="4"/>
  <c r="M17" i="4"/>
  <c r="E11" i="4"/>
  <c r="E12" i="4"/>
  <c r="D13" i="4"/>
  <c r="M13" i="4"/>
  <c r="D12" i="4"/>
  <c r="M12" i="4"/>
  <c r="D11" i="4"/>
  <c r="M11" i="4"/>
  <c r="F44" i="4"/>
  <c r="F45" i="4"/>
  <c r="F43" i="4"/>
  <c r="N31" i="4"/>
  <c r="N38" i="4"/>
  <c r="N45" i="4"/>
  <c r="N29" i="4"/>
  <c r="N30" i="4"/>
  <c r="N36" i="4"/>
  <c r="N37" i="4"/>
  <c r="N43" i="4"/>
  <c r="N44" i="4"/>
  <c r="N47" i="4"/>
  <c r="M47" i="4"/>
  <c r="N50" i="4"/>
  <c r="N53" i="4"/>
  <c r="N54" i="4"/>
  <c r="M54" i="4"/>
  <c r="E50" i="4"/>
  <c r="E53" i="4"/>
  <c r="E54" i="4"/>
  <c r="D54" i="4"/>
  <c r="D33" i="4"/>
  <c r="D40" i="4"/>
  <c r="D26" i="4"/>
  <c r="M26" i="4"/>
  <c r="N23" i="4"/>
  <c r="N26" i="4"/>
  <c r="N51" i="4"/>
  <c r="N52" i="4"/>
  <c r="D52" i="4"/>
  <c r="N39" i="4"/>
  <c r="N46" i="4"/>
  <c r="N11" i="4"/>
  <c r="N14" i="4"/>
  <c r="N57" i="4"/>
  <c r="N60" i="4"/>
  <c r="M14" i="4"/>
  <c r="M60" i="4"/>
  <c r="H57" i="4"/>
  <c r="E57" i="4"/>
  <c r="E52" i="4"/>
  <c r="D47" i="4"/>
  <c r="E47" i="4"/>
  <c r="E45" i="4"/>
  <c r="E44" i="4"/>
  <c r="E43" i="4"/>
  <c r="E46" i="4"/>
  <c r="I38" i="7"/>
  <c r="I35" i="7"/>
  <c r="I34" i="7"/>
  <c r="I33" i="7"/>
  <c r="I32" i="7"/>
  <c r="I29" i="7"/>
  <c r="I28" i="7"/>
  <c r="I27" i="7"/>
  <c r="I26" i="7"/>
  <c r="I23" i="7"/>
  <c r="I22" i="7"/>
  <c r="I21" i="7"/>
  <c r="I18" i="7"/>
  <c r="I17" i="7"/>
  <c r="I16" i="7"/>
  <c r="I13" i="7"/>
  <c r="I12" i="7"/>
  <c r="I11" i="7"/>
  <c r="D14" i="4"/>
  <c r="E14" i="4"/>
  <c r="C8" i="5"/>
  <c r="C5" i="5"/>
</calcChain>
</file>

<file path=xl/comments1.xml><?xml version="1.0" encoding="utf-8"?>
<comments xmlns="http://schemas.openxmlformats.org/spreadsheetml/2006/main">
  <authors>
    <author>Alexander Wirtz</author>
  </authors>
  <commentList>
    <comment ref="D40" authorId="0">
      <text>
        <r>
          <rPr>
            <b/>
            <sz val="9"/>
            <color indexed="81"/>
            <rFont val="Calibri"/>
            <family val="2"/>
          </rPr>
          <t>Alexander Wirtz:</t>
        </r>
        <r>
          <rPr>
            <sz val="9"/>
            <color indexed="81"/>
            <rFont val="Calibri"/>
            <family val="2"/>
          </rPr>
          <t xml:space="preserve">
production not corrected for biogas omission in fuel use
</t>
        </r>
      </text>
    </comment>
    <comment ref="E40" authorId="0">
      <text>
        <r>
          <rPr>
            <b/>
            <sz val="9"/>
            <color indexed="81"/>
            <rFont val="Calibri"/>
            <family val="2"/>
          </rPr>
          <t>Alexander Wirtz:</t>
        </r>
        <r>
          <rPr>
            <sz val="9"/>
            <color indexed="81"/>
            <rFont val="Calibri"/>
            <family val="2"/>
          </rPr>
          <t xml:space="preserve">
excluding 'other fules for food industry as that is most likely biogas)
</t>
        </r>
      </text>
    </comment>
    <comment ref="D50" authorId="0">
      <text>
        <r>
          <rPr>
            <b/>
            <sz val="9"/>
            <color indexed="81"/>
            <rFont val="Calibri"/>
            <family val="2"/>
          </rPr>
          <t>Alexander Wirtz:</t>
        </r>
        <r>
          <rPr>
            <sz val="9"/>
            <color indexed="81"/>
            <rFont val="Calibri"/>
            <family val="2"/>
          </rPr>
          <t xml:space="preserve">
including gas turbines
</t>
        </r>
      </text>
    </comment>
    <comment ref="E50" authorId="0">
      <text>
        <r>
          <rPr>
            <b/>
            <sz val="9"/>
            <color indexed="81"/>
            <rFont val="Calibri"/>
            <family val="2"/>
          </rPr>
          <t>Alexander Wirtz:</t>
        </r>
        <r>
          <rPr>
            <sz val="9"/>
            <color indexed="81"/>
            <rFont val="Calibri"/>
            <family val="2"/>
          </rPr>
          <t xml:space="preserve">
including gas turbines
</t>
        </r>
      </text>
    </comment>
    <comment ref="E53" authorId="0">
      <text>
        <r>
          <rPr>
            <b/>
            <sz val="9"/>
            <color indexed="81"/>
            <rFont val="Calibri"/>
            <family val="2"/>
          </rPr>
          <t>Alexander Wirtz:</t>
        </r>
        <r>
          <rPr>
            <sz val="9"/>
            <color indexed="81"/>
            <rFont val="Calibri"/>
            <family val="2"/>
          </rPr>
          <t xml:space="preserve">
includes coal input. assuming all coal chps co-fire
</t>
        </r>
      </text>
    </comment>
  </commentList>
</comments>
</file>

<file path=xl/sharedStrings.xml><?xml version="1.0" encoding="utf-8"?>
<sst xmlns="http://schemas.openxmlformats.org/spreadsheetml/2006/main" count="4682" uniqueCount="276">
  <si>
    <t/>
  </si>
  <si>
    <t>Elektriciteit; productie en productiemiddelen</t>
  </si>
  <si>
    <t>Inzet brandstoffen</t>
  </si>
  <si>
    <t>Productie</t>
  </si>
  <si>
    <t>Opgesteld vermogen</t>
  </si>
  <si>
    <t>Warmte-eenheden</t>
  </si>
  <si>
    <t>Elektrisch vermogen</t>
  </si>
  <si>
    <t>Thermisch vermogen</t>
  </si>
  <si>
    <t>Aantal installaties</t>
  </si>
  <si>
    <t>Totale inzet</t>
  </si>
  <si>
    <t>Aardgas inzet</t>
  </si>
  <si>
    <t>Stookolie inzet</t>
  </si>
  <si>
    <t>Steenkool inzet</t>
  </si>
  <si>
    <t>Overige brandstoffen inzet</t>
  </si>
  <si>
    <t>Totale productie</t>
  </si>
  <si>
    <t>Productie elektriciteit</t>
  </si>
  <si>
    <t>Productie stoom/warm water</t>
  </si>
  <si>
    <t>Bedrijfsgroepen</t>
  </si>
  <si>
    <t>Warmtekrachtkoppelinginstallaties (WKK)</t>
  </si>
  <si>
    <t>Typen installatie</t>
  </si>
  <si>
    <t>TJ</t>
  </si>
  <si>
    <t>MWe</t>
  </si>
  <si>
    <t>MJ/h</t>
  </si>
  <si>
    <t>aantal</t>
  </si>
  <si>
    <t>Totaal centrale/decentrale productie</t>
  </si>
  <si>
    <t>Totaal WKK/andere installaties</t>
  </si>
  <si>
    <t>Totaal installaties</t>
  </si>
  <si>
    <t>Gasmotor</t>
  </si>
  <si>
    <t>-</t>
  </si>
  <si>
    <t>Stoomturbine</t>
  </si>
  <si>
    <t>Steg-eenheid</t>
  </si>
  <si>
    <t>Gasturbine</t>
  </si>
  <si>
    <t>Kerncentrale</t>
  </si>
  <si>
    <t>Waterkrachtcentrale</t>
  </si>
  <si>
    <t>Windturbine</t>
  </si>
  <si>
    <t>Zonnecellen</t>
  </si>
  <si>
    <t>.</t>
  </si>
  <si>
    <t>Overige installaties</t>
  </si>
  <si>
    <t>Andere installaties</t>
  </si>
  <si>
    <t>Centrale productie</t>
  </si>
  <si>
    <t>Decentrale productie, totaal</t>
  </si>
  <si>
    <t>Land- en tuinbouw</t>
  </si>
  <si>
    <t>Raffinaderijen en winningsbedrijven</t>
  </si>
  <si>
    <t>Voedings- en genotmiddelen</t>
  </si>
  <si>
    <t>Papier</t>
  </si>
  <si>
    <t>Chemie</t>
  </si>
  <si>
    <t>Overige industrie</t>
  </si>
  <si>
    <t>Distributiebedrijven</t>
  </si>
  <si>
    <t>Gezondheidszorg</t>
  </si>
  <si>
    <t>Afvalverbranding</t>
  </si>
  <si>
    <t>Overige producenten</t>
  </si>
  <si>
    <t>INHOUDSOPGAVE</t>
  </si>
  <si>
    <t>1. Toelichting</t>
  </si>
  <si>
    <t>2. Definities en verklaring van symbolen</t>
  </si>
  <si>
    <t>3. Koppelingen naar relevante tabellen en artikelen</t>
  </si>
  <si>
    <t>4. Bronnen en methoden</t>
  </si>
  <si>
    <t>5. Meer informatie</t>
  </si>
  <si>
    <t>1. TOELICHTING</t>
  </si>
  <si>
    <t>Deze tabel geeft een overzicht van de productie van elektriciteit in Nederland, de daarvoor ingezette brandstoffen en het gebruik van installaties. Elektriciteit wordt verkregen door: omzetting van brandstoffen als aardgas, steenkool en stookolie; uit zonne- en windenergie en door de aanwending van waterkracht. Gegevens zijn er over de productie van elektriciteit, de warmte die daarbij vrijkomt, de inzet van brandstoffen, hernieuwbare energiedragers en het opgestelde vermogen, onderverdeeld naar warmtekrachtkoppelingsinstallaties (WKK) en overige installaties. Tenslotte wordt er onderscheid gemaakt tussen centrale en decentrale productie van elektriciteit en warmte, waarbij de decentrale productie wordt uitgesplitst naar bedrijfsgroep.</t>
  </si>
  <si>
    <t>Gegevens beschikbaar vanaf: 1998</t>
  </si>
  <si>
    <t>Status van de cijfers:</t>
  </si>
  <si>
    <t>De cijfers van 1998 tot en met 2011 zijn definitief.</t>
  </si>
  <si>
    <t>Wijzigingen per 2 april 2013</t>
  </si>
  <si>
    <t>De cijfers van 2011 zijn definitief gemaakt.</t>
  </si>
  <si>
    <t>Wanneer komen er nieuwe cijfers?</t>
  </si>
  <si>
    <t>Voorlopige cijfers 2012: november 2013.</t>
  </si>
  <si>
    <t>Definitieve cijfers 2012: eerste kwartaal 2014.</t>
  </si>
  <si>
    <t>2. DEFINITIES EN VERKLARING VAN SYMBOLEN</t>
  </si>
  <si>
    <t>Definities:</t>
  </si>
  <si>
    <t>Elektriciteit:</t>
  </si>
  <si>
    <t>Stroom van elektronen die wordt gebruikt om bijvoorbeeld lampen te laten branden of wasmachines te laten draaien. Elektronen zijn elementaire deeltjes in een atoom met een negatieve lading, die door een spanningsverschil gaan stromen. In de praktijk wordt zo'n spanningsverschil opgewekt door bijvoorbeeld elektriciteitscentrales, windmolens of batterijen.</t>
  </si>
  <si>
    <t>Warmtekrachtkoppeling (WKK):</t>
  </si>
  <si>
    <t>Elektriciteit wordt voor het overgrote deel opgewekt door verbranding van brandstoffen. Bij warmtekrachtkoppelinginstallaties (WKK) wordt de warmte die hierbij vrijkomt, nuttig gebruikt, waardoor een hoog energetisch rendement wordt behaald. De warmte wordt bijvoorbeeld gebruikt voor procesverwarming in de industrie, kasverwarming in de glastuinbouw en stadsverwarming.</t>
  </si>
  <si>
    <t>Centrale productie:</t>
  </si>
  <si>
    <t>De productie van elektriciteit door thermische of nucleaire centrales die regulier leveren aan het landelijke hoogspanningsnet van Tennet. Dit worden ook wel de elektriciteitscentrales genoemd. In Nederland bestaat het hoogspanningsnet uit de netten met een spanning van 110 kV en hoger. Thermische centrales wekken elektriciteit op door het verbranden van brandstoffen als aardgas, steenkool en biomassa. Nucleaire centrales (kerncentrales) wekken elektriciteit op met de warmte die vrijkomt bij splitsing van atoomkernen in een kernreactor.</t>
  </si>
  <si>
    <t>Decentrale productie:</t>
  </si>
  <si>
    <t>De productie van elektriciteit door thermische installaties die leveren aan een bedrijfsnetwerk of aan het openbare midden- of laagspanningsnet, plus alle productie van elektriciteit uit windenergie, waterkracht en zonne-energie. Het openbare midden- of laagspanningsnet bestaat uit de netten met een spanning lager dan 110 kV. Thermische installaties wekken elektriciteit op door het verbranden van brandstoffen als aardgas, steenkool en biomassa.</t>
  </si>
  <si>
    <t>De productie- en inzetgegevens worden weergegeven zowel in fysieke eenheden (bijvoorbeeld kubieke meter, kilogram) als in warmte-eenheden (Joule).</t>
  </si>
  <si>
    <t>De gebruikte fysieke eenheden zijn 1 000 m3, 1 000 kg, MWh, MWe.</t>
  </si>
  <si>
    <t>De gebruikte warmte-eenheden zijn TJ, MJ/h.</t>
  </si>
  <si>
    <t>Een Watt is de fysieke eenheid van elektrisch vermogen. 1 megawatt (MW of MWe, waarbij de e staat voor elektriciteit) = 1 miljoen Watt. Een generator met een elektrisch vermogen van 1 MW kan per uur een hoeveelheid elektriciteit produceren van 1 MWh (megawattuur).</t>
  </si>
  <si>
    <t>In 2010 is het elektriciteitsverbruik van een huishouden gemiddeld 3,3 MWh.</t>
  </si>
  <si>
    <t>De fysieke hoeveelheden van de verschillende soorten energiedragers kunnen ook worden uitgedrukt in Joule (J). De volgende relaties bestaan tussen fysieke eenheden en warmte-eenheden:</t>
  </si>
  <si>
    <t>1 terajoule (TJ = 1 000 miljard Joule) komt overeen met ongeveer 31 600 m3 aardgas.</t>
  </si>
  <si>
    <t>1 TJ komt overeen met ruim 24 000 kg stookolie</t>
  </si>
  <si>
    <t>1 TJ komt overeen met ongeveer 40 000 kg steenkool</t>
  </si>
  <si>
    <t>1 TJ komt overeen met 277,8 MWh elektriciteit (1 Watt komt overeen met 1 Joule per seconde).</t>
  </si>
  <si>
    <t>Verklaring van symbolen:</t>
  </si>
  <si>
    <t>niets (blank)	: een cijfer kan op logische gronden niet voorkomen</t>
  </si>
  <si>
    <t>. 		: gegevens ontbreken</t>
  </si>
  <si>
    <t>x 		: geheim</t>
  </si>
  <si>
    <t>- 		: nihil</t>
  </si>
  <si>
    <t>0 (0,0) 	: Het cijfer is kleiner dan de helft van de gekozen eenheid</t>
  </si>
  <si>
    <t>* 		: voorlopige cijfers</t>
  </si>
  <si>
    <t>** 		: nader voorlopige cijfers</t>
  </si>
  <si>
    <t>3. KOPPELINGEN NAAR RELEVANTE TABELLEN EN ARTIKELEN</t>
  </si>
  <si>
    <t>Relevante tabellen:</t>
  </si>
  <si>
    <t>Meer informatie over elektriciteit in Nederland is te vinden in:</t>
  </si>
  <si>
    <t>Elektriciteitsbalans; aanbod en verbruik</t>
  </si>
  <si>
    <t>Elektriciteit; productie naar energiebron</t>
  </si>
  <si>
    <t>Meer informatie is te vinden op de themapagina</t>
  </si>
  <si>
    <t>Industrie en energie</t>
  </si>
  <si>
    <t>4. BRONNEN EN METHODEN</t>
  </si>
  <si>
    <t>De cijfers in deze tabel worden verkregen uit een jaarlijkse enquête van het CBS onder bedrijven die elektriciteit produceren. Installaties van de hernieuwbare bronnen zon, wind en water worden waargenomen via de statistiek hernieuwbare energie.</t>
  </si>
  <si>
    <t>De onderzoeksmethode van deze tabel is te vinden in de onderzoeksbeschrijving</t>
  </si>
  <si>
    <t>Productiemiddelen elektriciteit</t>
  </si>
  <si>
    <t>5. MEER INFORMATIE</t>
  </si>
  <si>
    <t>Infoservice:</t>
  </si>
  <si>
    <t>http://www.cbs.nl/infoservice</t>
  </si>
  <si>
    <t>Copyright © Centraal Bureau voor de Statistiek, Den Haag/Heerlen</t>
  </si>
  <si>
    <t>Verveelvoudiging is toegestaan, mits het CBS als bron wordt vermeld.</t>
  </si>
  <si>
    <t>De verbruikte hoeveelheid brandstof bij de productie van elektriciteit en/of warmte.</t>
  </si>
  <si>
    <t>De verbruikte hoeveelheid grondstoffen bij de productie van elektriciteit en uitgedrukt in warmte-eenheden.</t>
  </si>
  <si>
    <t>Van de verschillende soorten energiedragers (bijvoorbeeld fossiele brandstoffen en nucleair materiaal) kan de energetische waarde worden uitgedrukt in Joule (J).</t>
  </si>
  <si>
    <t>De volgende relaties bestaan tussen fysieke eenheden en warmte-  eenheden:</t>
  </si>
  <si>
    <t>1 terajoule (TJ = 1 000 miljard Joule) komt overeen met ongeveer 31 600</t>
  </si>
  <si>
    <t>m3 aardgas.</t>
  </si>
  <si>
    <t>1 TJ komt overeen met 277,8 MWh elektriciteit (1 Watt komt overeen</t>
  </si>
  <si>
    <t>met 1 Joule per seconde).</t>
  </si>
  <si>
    <t>Het totale verbruik van de verschillende soorten brandstoffen en andere energiedragers, zoals aardgas en steenkool, bij de productie van elektriciteit en/of warmte.</t>
  </si>
  <si>
    <t>De verbruikte hoeveelheid aardgas bij de productie van elektriciteit en/of warmte. Aardgas is een gas van natuurlijke oorsprong dat vooral bestaat uit methaan. Het ontstaat bij hetzelfde proces dat tot de vorming van aardolie leidt. 1 TJ komt overeen met ongeveer 31 600 m3 aardgas.</t>
  </si>
  <si>
    <t>De verbruikte hoeveelheid stookolie bij de productie van elektriciteit en/of warmte. Stookolie is de olie die overblijft na destillatie in de raffinaderij. 1 TJ komt overeen met ruim 24 000 kg stookolie.</t>
  </si>
  <si>
    <t>De verbruikte hoeveelheid steenkool bij de productie van elektriciteit en/of warmte. Steenkool is een fossiele brandstof die bestaat uit verkoolde plantenresten. 1 TJ komt overeen met ongeveer 40 000 kg kolen.</t>
  </si>
  <si>
    <t>De verbruikte hoeveelheid overige grondstoffen bij de productie van elektriciteit en/of warmte. Voorbeelden zijn chemische en industriële gassen, biomassa, afval, hoogovengas, nucleair materiaal en stoom.</t>
  </si>
  <si>
    <t>De opbrengst aan elektriciteit en/of warm water uit de inzet van fossiele brandstoffen, hernieuwbare energiedragers, kernenergie en overige energiedragers, inclusief het eigen elektriciteitsverbruik van de installaties.</t>
  </si>
  <si>
    <t>De totale opbrengst aan elektriciteit en/of stoom/warm water uit de inzet van fossiele brandstoffen, hernieuwbare energiedragers, kernenergie en overige energiedragers, inclusief het eigen elektriciteitsverbruik van de installaties.</t>
  </si>
  <si>
    <t>De opbrengst aan elektriciteit uit de inzet van fossiele brandstoffen, hernieuwbare energiedragers, kernenergie en overige energiedragers, inclusief het eigen elektriciteitsverbruik van de installaties.</t>
  </si>
  <si>
    <t>De opbrengst aan stoom en warm water uit de inzet van fossiele brandstoffen, hernieuwbare energiedragers, kernenergie en overige energiedragers.</t>
  </si>
  <si>
    <t>De hoeveelheid elektriciteit of warmte dat per tijdseenheid kan worden opgewekt bij normaal gebruik van alle in Nederland opgestelde (is beschikbare) elektriciteits- en warmteproductiemiddelen.</t>
  </si>
  <si>
    <t>De hoeveelheid elektriciteit dat per tijdseenheid kan worden opgewekt bij normaal gebruik van alle beschikbare installaties die elektriciteit produceren.</t>
  </si>
  <si>
    <t>De hoeveelheid warmte dat per tijdseenheid kan worden geproduceerd bij normaal gebruik van alle beschikbare installaties die warmte produceren voor nuttig gebruik.</t>
  </si>
  <si>
    <t>Het aantal in Nederland opgestelde installaties waarmee elektriciteit en/of warmte kan worden opgewekt. Niet meegerekend hierbij zijn de installaties op zonne-energie, omdat dit aantal niet exact bepaald kan worden.</t>
  </si>
  <si>
    <t>Totaal van centrale en decentrale opwekking van elektriciteit en warmte.</t>
  </si>
  <si>
    <t>De productie van elektriciteit door thermische of nucleaire centrales die regulier leveren aan het landelijke hoogspanningsnet van TenneT. Dit worden ook wel de elektriciteitscentrales genoemd. In Nederland bestaat het hoogspanningsnet uit de netten met een spanning van 110 kV en hoger. Thermische centrales wekken elektriciteit op door het verbranden van brandstoffen als aardgas, steenkool en biomassa. Nucleaire centrales (kerncentrales) wekken elektriciteit op met de warmte die vrijkomt bij de splitsing van atoomkernen in een kernreactor.</t>
  </si>
  <si>
    <t>De productie van elektriciteit door thermische installaties die leveren aan een bedrijfsnetwerk of aan het openbare midden- of laagspanningsnetwerk, plus alle productie van elektriciteit uit windenergie, waterkracht en zonne-energie. Het openbare midden- of laagspanningsnet bestaat uit de netten met een spanning lager dan 110 kV. Thermische installaties wekken elektriciteit op door het verbranden van brandstoffen als aardgas, steenkool en biomassa.</t>
  </si>
  <si>
    <t>Bedrijven op het gebied van akker- en tuinbouw en veeteelt.</t>
  </si>
  <si>
    <t>Bedrijven op het gebied van winning en raffinage van delfstoffen (aardolie, aardgas, zand, grind, zout).</t>
  </si>
  <si>
    <t>Bedrijven op het gebied van vervaardiging en verwerking van vlees, groente, fruit, zuivel, suiker, drank en tabak.</t>
  </si>
  <si>
    <t>Vervaardiging en verwerking van papier en karton en afgeleide producten.</t>
  </si>
  <si>
    <t>Bedrijven op het gebied van vervaardiging van chemische producten.</t>
  </si>
  <si>
    <t>Industrie niet elders genoemd, zoals textiel-, hout- en metaalindustrie.</t>
  </si>
  <si>
    <t>Productie, distributie en handel in elektriciteit, aardgas en warm water.</t>
  </si>
  <si>
    <t>Ziekenhuizen, verpleeghuizen en verzorgingshuizen.</t>
  </si>
  <si>
    <t>Milieudienstverlenende bedrijven die afval verbranden in het kader van sanering van milieuverontreiniging.</t>
  </si>
  <si>
    <t>Niet elders genoemde producenten, zoals onderwijsinstellingen, zwembaden, rioolwaterzuivering, waterschappen, financiële instellingen, penitentiaire instellingen en recreatieve instellingen.</t>
  </si>
  <si>
    <t>Alle elektriciteitsproductieinstallaties, onderverdeeld naar warmtekrachtkoppeling (WKK) en andere installaties.</t>
  </si>
  <si>
    <t>Alle elektriciteitsproductieinstallaties welke niet als warmtekrachtkoppeling worden gebruikt. De warmte die vrijkomt bij verbranding van brandstoffen wordt dus niet benut.</t>
  </si>
  <si>
    <t>Totaal van de gasmotoren, stoomturbines, Steg-eenheden, gasturbines, kerncentrale, waterkrachtcentrale, windturbines, zonnecellen en overige installaties.</t>
  </si>
  <si>
    <t>Gasmotoren zijn zuigermotoren die als brandstof meestal aardgas en soms fermentatiegas gebruiken. De gasmotor drijft rechtstreeks een generator aan waarmee de elektriciteit wordt opgewekt. De uitlaatwarmte wordt meestal voor verwarmingsdoeleinden gebruikt. Gasmotoren worden vaak toegepast in de glastuinbouw en in de gezondheidszorg.</t>
  </si>
  <si>
    <t>Bij stoomturbines wordt met de inzet van brandstof of kernenergie in een ketel stoom opgewekt die onder hoge druk in een stoomturbine wordt ingebracht. De turbine drijft een generator aan waarin elektriciteit wordt opgewekt.</t>
  </si>
  <si>
    <t>In Steg's (SToom En Gas) zijn gasturbines en stoomturbines geïntegreerd in één installatie. De hete uitlaatgassen van de gasturbine worden gebruikt voor stoomopwekking in een afgassenstoomketel. De geproduceerde stoom kan naar keuze direct worden afgeleverd voor gebruik in een industrieel proces, of eerst door een tegendrukstoomturbine worden geleid voor elektriciteitsopwekking. Dit type installaties bereikt een hoog rendement.</t>
  </si>
  <si>
    <t>Bij gasturbines wordt gasvormige brandstof in een hogedrukverbrandingskamer gespoten waar deze wordt verbrand. De hete uitlaatgassen worden door een gasturbine geleid. Deze drijft een generator aan voor elektriciteitsopwekking.</t>
  </si>
  <si>
    <t>In een kerncentrale wordt elektriciteit opgewekt met behulp van kernenergie. Dit is de energie die vrijkomt bij splitsing of fusie van atoomkernen. Door verhitting van water wordt deze energie omgezet in stoom onder hoge druk. Vervolgens kan met deze stoom elektriciteit worden opgewekt.</t>
  </si>
  <si>
    <t>In een waterkrachtcentrale wordt elektriciteit opgewekt door stromend of vallend water.</t>
  </si>
  <si>
    <t>Een windturbine is een door de wind aangedreven generator waarmee elektriciteit wordt opgewekt. Windmolens staan op land en op zee.</t>
  </si>
  <si>
    <t>Door zonnecellen wordt zonnestraling omgezet in elektriciteit.</t>
  </si>
  <si>
    <t>Onder overige installaties vallen dieselmotoren, gasexpansieturbines en dual fuel motoren.</t>
  </si>
  <si>
    <t>WKK</t>
  </si>
  <si>
    <t>Source: http://statline.cbs.nl/StatWeb/publication/?VW=T&amp;DM=SLNL&amp;PA=37823WKK&amp;D1=5-9,13-18&amp;D2=a&amp;D3=a&amp;D4=a&amp;D5=l&amp;HD=130918-1425&amp;HDR=G4,T&amp;STB=G1,G2,G3</t>
  </si>
  <si>
    <t>Results by machine</t>
  </si>
  <si>
    <t>Notes</t>
  </si>
  <si>
    <t>Results overview by converter</t>
  </si>
  <si>
    <t>Sector</t>
  </si>
  <si>
    <t>Unit type</t>
  </si>
  <si>
    <t>Electricity production (TJ)</t>
  </si>
  <si>
    <t>Total fuel input (TJ)</t>
  </si>
  <si>
    <t>Total heat production (TJ)</t>
  </si>
  <si>
    <t>Full load hours (hrs/yr)</t>
  </si>
  <si>
    <t>Agriculture</t>
  </si>
  <si>
    <t>Gas CHP</t>
  </si>
  <si>
    <t>Biogas CHP</t>
  </si>
  <si>
    <t>Wood pellets CHP</t>
  </si>
  <si>
    <t>All units</t>
  </si>
  <si>
    <t>Households</t>
  </si>
  <si>
    <t>C&amp;P services</t>
  </si>
  <si>
    <t>Energy industry</t>
  </si>
  <si>
    <t>Coal CHP</t>
  </si>
  <si>
    <t>Gas turbine CHP</t>
  </si>
  <si>
    <t>Gas engine CHP</t>
  </si>
  <si>
    <t>Gas CC CHP</t>
  </si>
  <si>
    <t>Industry</t>
  </si>
  <si>
    <t>Industry &amp; Energy industry</t>
  </si>
  <si>
    <t>Main activity</t>
  </si>
  <si>
    <t>Lignite CHP</t>
  </si>
  <si>
    <t>Co-firing CHP</t>
  </si>
  <si>
    <t>Waste incineration</t>
  </si>
  <si>
    <t>Waste CHP</t>
  </si>
  <si>
    <t>Cover sheet</t>
  </si>
  <si>
    <t>Document</t>
  </si>
  <si>
    <t>Version #</t>
  </si>
  <si>
    <t>Country</t>
  </si>
  <si>
    <t>Year data</t>
  </si>
  <si>
    <t>Date</t>
  </si>
  <si>
    <t>Author</t>
  </si>
  <si>
    <t>Organisation</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</si>
  <si>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</si>
  <si>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</si>
  <si>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</si>
  <si>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</si>
  <si>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</si>
  <si>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</si>
  <si>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</si>
  <si>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</si>
  <si>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</si>
  <si>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</si>
  <si>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</si>
  <si>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</si>
  <si>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</si>
  <si>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</si>
  <si>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</si>
  <si>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Comments</t>
  </si>
  <si>
    <t>Alexander Wirtz</t>
  </si>
  <si>
    <t>Changelog</t>
  </si>
  <si>
    <t>Changes</t>
  </si>
  <si>
    <t>Version</t>
  </si>
  <si>
    <t>nl</t>
  </si>
  <si>
    <r>
      <t>This page shows the information CBS has on installed CHP capacities, fuel input and production, in a '</t>
    </r>
    <r>
      <rPr>
        <i/>
        <sz val="12"/>
        <color theme="1"/>
        <rFont val="Calibri"/>
        <scheme val="minor"/>
      </rPr>
      <t>Results by machine</t>
    </r>
    <r>
      <rPr>
        <sz val="12"/>
        <color theme="1"/>
        <rFont val="Calibri"/>
        <family val="2"/>
        <charset val="134"/>
        <scheme val="minor"/>
      </rPr>
      <t>' format</t>
    </r>
  </si>
  <si>
    <t>CHP &amp; heater technical specifications</t>
  </si>
  <si>
    <t xml:space="preserve">This page lists the technical specifications of the CHP and heat units that are used in the ETM and for which the demands and productions are determined in this analysis. These specifications are a result of a separate source analysis by Quintel Intelligence and remain fixed for all countries. 
Since the Analysis itself shall not be used to store these values, a script is used to autmatically import technical specifications into the analysis (this workbook). A script looks up certain attributes for technology used in this analysis. </t>
  </si>
  <si>
    <t>Type</t>
  </si>
  <si>
    <t>Fuel(s)</t>
  </si>
  <si>
    <t>Electrical efficiency</t>
  </si>
  <si>
    <t>heat efficiency (useful heat)</t>
  </si>
  <si>
    <t>dumped heat efficiency</t>
  </si>
  <si>
    <t>Heat efficiency</t>
  </si>
  <si>
    <t>converter key</t>
  </si>
  <si>
    <t>ETM attribute</t>
  </si>
  <si>
    <t>output.electricity</t>
  </si>
  <si>
    <t>output.steam_hot_water</t>
  </si>
  <si>
    <t>output.dumped_heat</t>
  </si>
  <si>
    <t>Natural gas</t>
  </si>
  <si>
    <t>agriculture_chp_engine_network_gas.central_producer</t>
  </si>
  <si>
    <t>Biogas</t>
  </si>
  <si>
    <t>agriculture_chp_engine_biogas.central_producer</t>
  </si>
  <si>
    <t>Wood pellets</t>
  </si>
  <si>
    <t>agriculture_chp_supercritical_wood_pellets.central_producer</t>
  </si>
  <si>
    <t>households_collective_chp_network_gas.central_producer</t>
  </si>
  <si>
    <t>households_collective_chp_biogas.central_producer</t>
  </si>
  <si>
    <t>households_collective_chp_wood_pellets.central_producer</t>
  </si>
  <si>
    <t>Services</t>
  </si>
  <si>
    <t>buildings_collective_chp_network_gas.central_producer</t>
  </si>
  <si>
    <t>buildings_chp_engine_biogas.central_producer</t>
  </si>
  <si>
    <t>buildings_collective_chp_wood_pellets.central_producer</t>
  </si>
  <si>
    <t>Mix (gas/oil/bio-oil)</t>
  </si>
  <si>
    <t>industry_chp_turbine_gas_power_fuelmix.central_producer</t>
  </si>
  <si>
    <t>industry_chp_engine_gas_power_fuelmix.central_producer</t>
  </si>
  <si>
    <t>Gas combined cycle CHP</t>
  </si>
  <si>
    <t>industry_chp_combined_cycle_gas_power_fuelmix.central_producer</t>
  </si>
  <si>
    <t>Mix (coal/biomass)</t>
  </si>
  <si>
    <t>industry_chp_ultra_supercritical_coal.central_producer</t>
  </si>
  <si>
    <t>NL database: Not validated by EnergyMatters</t>
  </si>
  <si>
    <t>energy_chp_combined_cycle_network_gas.central_producer</t>
  </si>
  <si>
    <t>energy_chp_ultra_supercritical_coal.central_producer</t>
  </si>
  <si>
    <t>Lignite</t>
  </si>
  <si>
    <t>energy_chp_ultra_supercritical_lignite.central_producer</t>
  </si>
  <si>
    <t>Wood pellets/coal</t>
  </si>
  <si>
    <t>energy_chp_ultra_supercritical_cofiring_coal.central_producer</t>
  </si>
  <si>
    <t>Waste mix</t>
  </si>
  <si>
    <t>energy_chp_supercritical_waste_mix.central_producer</t>
  </si>
  <si>
    <t>Calc installed electrical capacity (MW)</t>
  </si>
  <si>
    <t>Reported installed electrical cap 
(MW)</t>
  </si>
  <si>
    <t xml:space="preserve"> </t>
  </si>
  <si>
    <r>
      <t>CHP source analysis</t>
    </r>
    <r>
      <rPr>
        <sz val="12"/>
        <color theme="1"/>
        <rFont val="Calibri"/>
        <family val="2"/>
        <charset val="134"/>
        <scheme val="minor"/>
      </rPr>
      <t xml:space="preserve"> -</t>
    </r>
    <r>
      <rPr>
        <sz val="12"/>
        <color theme="1"/>
        <rFont val="Calibri"/>
        <family val="2"/>
        <charset val="134"/>
        <scheme val="minor"/>
      </rPr>
      <t xml:space="preserve"> capacities and production</t>
    </r>
  </si>
  <si>
    <t>Quintel Intelligence</t>
  </si>
  <si>
    <r>
      <t>Created this document</t>
    </r>
    <r>
      <rPr>
        <sz val="12"/>
        <color theme="1"/>
        <rFont val="Calibri"/>
        <family val="2"/>
        <charset val="134"/>
        <scheme val="minor"/>
      </rPr>
      <t xml:space="preserve"> [AW]</t>
    </r>
  </si>
  <si>
    <r>
      <t>Updated with 2012 data</t>
    </r>
    <r>
      <rPr>
        <sz val="12"/>
        <color theme="1"/>
        <rFont val="Calibri"/>
        <family val="2"/>
        <charset val="134"/>
        <scheme val="minor"/>
      </rPr>
      <t xml:space="preserve"> [WT]</t>
    </r>
  </si>
  <si>
    <t>Total</t>
  </si>
  <si>
    <t>Other</t>
  </si>
  <si>
    <t>CHP</t>
  </si>
  <si>
    <t>Fuel input</t>
  </si>
  <si>
    <t>Electricity Production</t>
  </si>
  <si>
    <t>Installed capacity</t>
  </si>
  <si>
    <t>Installed capacity (%)</t>
  </si>
  <si>
    <t>Electricity Production (%)</t>
  </si>
  <si>
    <t>Since the CBS only reports the fuel input per carrier for technologies and the installed capacities for the technologies, there is no information about the installed capacities per carrier. This sheet is used to make an estimation of the electricity production and installed capacity per carrier. Note that percentage do not sum to 100%.</t>
  </si>
  <si>
    <t>Added analysis for the total capacity of CHPs and PPs [WT]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</si>
</sst>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
    <numFmt numFmtId="165" formatCode="[$-409]mmmm\ d\,\ yyyy;@"/>
    <numFmt numFmtId="166" formatCode="#,##0.0000"/>
    <numFmt numFmtId="167" formatCode="0.0%"/>
  </numFmts>
  <fonts count="28" x14ac:knownFonts="1">
    <font>
      <sz val="11"/>
      <color indexed="8"/>
      <name val="Calibri"/>
      <family val="2"/>
      <scheme val="minor"/>
    </font>
    <font>
      <sz val="12"/>
      <color theme="1"/>
      <name val="Calibri"/>
      <family val="2"/>
      <charset val="134"/>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8"/>
      <name val="Arial"/>
    </font>
    <font>
      <b/>
      <sz val="8"/>
      <name val="Arial"/>
    </font>
    <font>
      <b/>
      <sz val="10"/>
      <name val="Arial"/>
    </font>
    <font>
      <u/>
      <sz val="10"/>
      <color rgb="FF0000FF"/>
      <name val="Arial"/>
    </font>
    <font>
      <sz val="11"/>
      <color indexed="8"/>
      <name val="Calibri"/>
      <family val="2"/>
      <scheme val="minor"/>
    </font>
    <font>
      <sz val="12"/>
      <color rgb="FFFF0000"/>
      <name val="Calibri"/>
      <family val="2"/>
      <scheme val="minor"/>
    </font>
    <font>
      <b/>
      <sz val="12"/>
      <color theme="1"/>
      <name val="Calibri"/>
      <family val="2"/>
      <scheme val="minor"/>
    </font>
    <font>
      <u/>
      <sz val="11"/>
      <color theme="11"/>
      <name val="Calibri"/>
      <family val="2"/>
      <scheme val="minor"/>
    </font>
    <font>
      <b/>
      <sz val="14"/>
      <name val="Arial"/>
    </font>
    <font>
      <b/>
      <sz val="12"/>
      <name val="Arial"/>
    </font>
    <font>
      <b/>
      <sz val="9"/>
      <name val="Arial"/>
    </font>
    <font>
      <b/>
      <sz val="16"/>
      <color theme="3"/>
      <name val="Calibri"/>
      <scheme val="minor"/>
    </font>
    <font>
      <sz val="11"/>
      <color theme="1"/>
      <name val="Calibri"/>
      <scheme val="minor"/>
    </font>
    <font>
      <u/>
      <sz val="12"/>
      <color theme="1"/>
      <name val="Calibri"/>
      <scheme val="minor"/>
    </font>
    <font>
      <b/>
      <sz val="11"/>
      <color rgb="FF000000"/>
      <name val="Calibri"/>
      <family val="2"/>
      <scheme val="minor"/>
    </font>
    <font>
      <i/>
      <sz val="12"/>
      <color theme="1"/>
      <name val="Calibri"/>
      <scheme val="minor"/>
    </font>
    <font>
      <sz val="12"/>
      <color rgb="FF000000"/>
      <name val="Calibri"/>
      <family val="2"/>
      <scheme val="minor"/>
    </font>
    <font>
      <b/>
      <sz val="12"/>
      <name val="Calibri"/>
      <scheme val="minor"/>
    </font>
    <font>
      <sz val="12"/>
      <name val="Calibri"/>
      <scheme val="minor"/>
    </font>
    <font>
      <sz val="9"/>
      <color indexed="81"/>
      <name val="Calibri"/>
      <family val="2"/>
    </font>
    <font>
      <b/>
      <sz val="9"/>
      <color indexed="81"/>
      <name val="Calibri"/>
      <family val="2"/>
    </font>
    <font>
      <i/>
      <sz val="12"/>
      <color rgb="FFFF0000"/>
      <name val="Calibri"/>
      <scheme val="minor"/>
    </font>
  </fonts>
  <fills count="12">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35">
    <border>
      <left/>
      <right/>
      <top/>
      <bottom/>
      <diagonal/>
    </border>
    <border>
      <left/>
      <right style="thin">
        <color auto="1"/>
      </right>
      <top/>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thin">
        <color auto="1"/>
      </left>
      <right/>
      <top style="thin">
        <color auto="1"/>
      </top>
      <bottom style="double">
        <color auto="1"/>
      </bottom>
      <diagonal/>
    </border>
    <border>
      <left/>
      <right/>
      <top style="thin">
        <color auto="1"/>
      </top>
      <bottom style="double">
        <color auto="1"/>
      </bottom>
      <diagonal/>
    </border>
    <border>
      <left style="medium">
        <color auto="1"/>
      </left>
      <right/>
      <top style="thin">
        <color auto="1"/>
      </top>
      <bottom/>
      <diagonal/>
    </border>
    <border>
      <left style="medium">
        <color auto="1"/>
      </left>
      <right/>
      <top/>
      <bottom style="double">
        <color auto="1"/>
      </bottom>
      <diagonal/>
    </border>
    <border>
      <left/>
      <right style="thin">
        <color auto="1"/>
      </right>
      <top/>
      <bottom style="double">
        <color auto="1"/>
      </bottom>
      <diagonal/>
    </border>
    <border>
      <left/>
      <right/>
      <top/>
      <bottom style="double">
        <color auto="1"/>
      </bottom>
      <diagonal/>
    </border>
    <border>
      <left style="thin">
        <color auto="1"/>
      </left>
      <right/>
      <top/>
      <bottom style="double">
        <color auto="1"/>
      </bottom>
      <diagonal/>
    </border>
    <border>
      <left/>
      <right style="medium">
        <color auto="1"/>
      </right>
      <top/>
      <bottom style="double">
        <color auto="1"/>
      </bottom>
      <diagonal/>
    </border>
    <border>
      <left style="medium">
        <color auto="1"/>
      </left>
      <right/>
      <top/>
      <bottom style="medium">
        <color auto="1"/>
      </bottom>
      <diagonal/>
    </border>
    <border>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right/>
      <top style="thin">
        <color auto="1"/>
      </top>
      <bottom style="thin">
        <color auto="1"/>
      </bottom>
      <diagonal/>
    </border>
  </borders>
  <cellStyleXfs count="74">
    <xf numFmtId="0" fontId="0" fillId="0" borderId="0"/>
    <xf numFmtId="9" fontId="10" fillId="0" borderId="0" applyFon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5" fillId="0" borderId="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95">
    <xf numFmtId="0" fontId="0" fillId="0" borderId="0" xfId="0"/>
    <xf numFmtId="0" fontId="6" fillId="0" borderId="0" xfId="0" applyFont="1"/>
    <xf numFmtId="0" fontId="7" fillId="0" borderId="0" xfId="0" applyFont="1"/>
    <xf numFmtId="0" fontId="8" fillId="0" borderId="0" xfId="0" applyFont="1"/>
    <xf numFmtId="0" fontId="9" fillId="0" borderId="0" xfId="0" applyFont="1"/>
    <xf numFmtId="0" fontId="14" fillId="0" borderId="0" xfId="0" applyFont="1"/>
    <xf numFmtId="0" fontId="15" fillId="0" borderId="0" xfId="0" applyFont="1"/>
    <xf numFmtId="0" fontId="16" fillId="0" borderId="0" xfId="0" applyFont="1"/>
    <xf numFmtId="0" fontId="16" fillId="0" borderId="0" xfId="0" applyFont="1" applyBorder="1"/>
    <xf numFmtId="0" fontId="16" fillId="0" borderId="1" xfId="0" applyFont="1" applyBorder="1"/>
    <xf numFmtId="0" fontId="7" fillId="0" borderId="0" xfId="0" applyFont="1" applyBorder="1"/>
    <xf numFmtId="0" fontId="7" fillId="0" borderId="1" xfId="0" applyFont="1" applyBorder="1"/>
    <xf numFmtId="0" fontId="16" fillId="0" borderId="2" xfId="0" applyFont="1" applyBorder="1"/>
    <xf numFmtId="0" fontId="7" fillId="0" borderId="2" xfId="0" applyFont="1" applyBorder="1"/>
    <xf numFmtId="0" fontId="0" fillId="0" borderId="0" xfId="0" quotePrefix="1"/>
    <xf numFmtId="3" fontId="6" fillId="0" borderId="0" xfId="0" applyNumberFormat="1" applyFont="1" applyBorder="1"/>
    <xf numFmtId="3" fontId="6" fillId="0" borderId="1" xfId="0" applyNumberFormat="1" applyFont="1" applyBorder="1"/>
    <xf numFmtId="3" fontId="6" fillId="0" borderId="2" xfId="0" applyNumberFormat="1" applyFont="1" applyBorder="1"/>
    <xf numFmtId="0" fontId="5" fillId="2" borderId="0" xfId="5" applyFill="1" applyBorder="1"/>
    <xf numFmtId="0" fontId="5" fillId="2" borderId="0" xfId="5" applyFill="1"/>
    <xf numFmtId="0" fontId="17" fillId="2" borderId="0" xfId="5" applyFont="1" applyFill="1" applyBorder="1"/>
    <xf numFmtId="0" fontId="12" fillId="2" borderId="3" xfId="5" applyFont="1" applyFill="1" applyBorder="1"/>
    <xf numFmtId="0" fontId="5" fillId="2" borderId="4" xfId="5" applyFill="1" applyBorder="1"/>
    <xf numFmtId="0" fontId="5" fillId="2" borderId="5" xfId="5" applyFill="1" applyBorder="1"/>
    <xf numFmtId="0" fontId="12" fillId="2" borderId="9" xfId="5" applyFont="1" applyFill="1" applyBorder="1"/>
    <xf numFmtId="0" fontId="5" fillId="2" borderId="10" xfId="5" applyFill="1" applyBorder="1"/>
    <xf numFmtId="0" fontId="5" fillId="2" borderId="11" xfId="5" applyFill="1" applyBorder="1"/>
    <xf numFmtId="0" fontId="5" fillId="2" borderId="12" xfId="5" applyFill="1" applyBorder="1"/>
    <xf numFmtId="0" fontId="5" fillId="2" borderId="13" xfId="5" applyFill="1" applyBorder="1"/>
    <xf numFmtId="0" fontId="12" fillId="2" borderId="14" xfId="5" applyFont="1" applyFill="1" applyBorder="1" applyAlignment="1">
      <alignment vertical="top" wrapText="1"/>
    </xf>
    <xf numFmtId="0" fontId="12" fillId="2" borderId="8" xfId="5" applyFont="1" applyFill="1" applyBorder="1" applyAlignment="1">
      <alignment vertical="top" wrapText="1"/>
    </xf>
    <xf numFmtId="0" fontId="12" fillId="0" borderId="6" xfId="5" applyFont="1" applyFill="1" applyBorder="1" applyAlignment="1">
      <alignment vertical="top" wrapText="1"/>
    </xf>
    <xf numFmtId="0" fontId="12" fillId="0" borderId="7" xfId="5" applyFont="1" applyFill="1" applyBorder="1" applyAlignment="1">
      <alignment vertical="top" wrapText="1"/>
    </xf>
    <xf numFmtId="0" fontId="18" fillId="0" borderId="7" xfId="5" applyFont="1" applyFill="1" applyBorder="1" applyAlignment="1">
      <alignment vertical="top" wrapText="1"/>
    </xf>
    <xf numFmtId="0" fontId="5" fillId="2" borderId="7" xfId="5" applyFill="1" applyBorder="1"/>
    <xf numFmtId="0" fontId="5" fillId="2" borderId="15" xfId="5" applyFill="1" applyBorder="1"/>
    <xf numFmtId="0" fontId="19" fillId="2" borderId="12" xfId="5" applyFont="1" applyFill="1" applyBorder="1"/>
    <xf numFmtId="0" fontId="5" fillId="2" borderId="1" xfId="5" applyFill="1" applyBorder="1"/>
    <xf numFmtId="0" fontId="5" fillId="2" borderId="2" xfId="5" applyFill="1" applyBorder="1"/>
    <xf numFmtId="0" fontId="11" fillId="2" borderId="12" xfId="5" applyFont="1" applyFill="1" applyBorder="1"/>
    <xf numFmtId="0" fontId="5" fillId="0" borderId="1" xfId="5" applyFill="1" applyBorder="1"/>
    <xf numFmtId="3" fontId="5" fillId="0" borderId="0" xfId="5" applyNumberFormat="1" applyFill="1" applyBorder="1"/>
    <xf numFmtId="1" fontId="12" fillId="0" borderId="0" xfId="5" applyNumberFormat="1" applyFont="1" applyFill="1" applyBorder="1"/>
    <xf numFmtId="3" fontId="5" fillId="0" borderId="16" xfId="5" applyNumberFormat="1" applyFill="1" applyBorder="1"/>
    <xf numFmtId="3" fontId="5" fillId="0" borderId="17" xfId="5" applyNumberFormat="1" applyFill="1" applyBorder="1"/>
    <xf numFmtId="0" fontId="5" fillId="2" borderId="17" xfId="5" applyFill="1" applyBorder="1"/>
    <xf numFmtId="1" fontId="12" fillId="0" borderId="17" xfId="5" applyNumberFormat="1" applyFont="1" applyFill="1" applyBorder="1"/>
    <xf numFmtId="3" fontId="5" fillId="2" borderId="0" xfId="5" applyNumberFormat="1" applyFill="1" applyBorder="1"/>
    <xf numFmtId="1" fontId="12" fillId="0" borderId="7" xfId="5" applyNumberFormat="1" applyFont="1" applyFill="1" applyBorder="1"/>
    <xf numFmtId="0" fontId="19" fillId="2" borderId="18" xfId="5" applyFont="1" applyFill="1" applyBorder="1"/>
    <xf numFmtId="3" fontId="5" fillId="2" borderId="4" xfId="5" applyNumberFormat="1" applyFill="1" applyBorder="1"/>
    <xf numFmtId="0" fontId="5" fillId="2" borderId="14" xfId="5" applyFill="1" applyBorder="1"/>
    <xf numFmtId="0" fontId="5" fillId="2" borderId="8" xfId="5" applyFill="1" applyBorder="1"/>
    <xf numFmtId="3" fontId="5" fillId="2" borderId="7" xfId="5" applyNumberFormat="1" applyFill="1" applyBorder="1"/>
    <xf numFmtId="0" fontId="5" fillId="2" borderId="19" xfId="5" applyFill="1" applyBorder="1"/>
    <xf numFmtId="0" fontId="5" fillId="2" borderId="20" xfId="5" applyFill="1" applyBorder="1"/>
    <xf numFmtId="3" fontId="5" fillId="2" borderId="21" xfId="5" applyNumberFormat="1" applyFill="1" applyBorder="1"/>
    <xf numFmtId="0" fontId="5" fillId="2" borderId="21" xfId="5" applyFill="1" applyBorder="1"/>
    <xf numFmtId="1" fontId="12" fillId="0" borderId="21" xfId="5" applyNumberFormat="1" applyFont="1" applyFill="1" applyBorder="1"/>
    <xf numFmtId="0" fontId="5" fillId="2" borderId="23" xfId="5" applyFill="1" applyBorder="1"/>
    <xf numFmtId="0" fontId="5" fillId="2" borderId="24" xfId="5" applyFill="1" applyBorder="1"/>
    <xf numFmtId="0" fontId="5" fillId="2" borderId="25" xfId="5" applyFill="1" applyBorder="1"/>
    <xf numFmtId="3" fontId="5" fillId="2" borderId="26" xfId="5" applyNumberFormat="1" applyFill="1" applyBorder="1"/>
    <xf numFmtId="0" fontId="5" fillId="2" borderId="26" xfId="5" applyFill="1" applyBorder="1"/>
    <xf numFmtId="0" fontId="5" fillId="0" borderId="27" xfId="5" applyFill="1" applyBorder="1"/>
    <xf numFmtId="1" fontId="12" fillId="0" borderId="26" xfId="5" applyNumberFormat="1" applyFont="1" applyFill="1" applyBorder="1"/>
    <xf numFmtId="0" fontId="5" fillId="2" borderId="28" xfId="5" applyFill="1" applyBorder="1"/>
    <xf numFmtId="164" fontId="12" fillId="0" borderId="7" xfId="5" applyNumberFormat="1" applyFont="1" applyFill="1" applyBorder="1"/>
    <xf numFmtId="164" fontId="12" fillId="0" borderId="0" xfId="5" applyNumberFormat="1" applyFont="1" applyFill="1" applyBorder="1"/>
    <xf numFmtId="0" fontId="5" fillId="0" borderId="26" xfId="5" applyFill="1" applyBorder="1"/>
    <xf numFmtId="2" fontId="5" fillId="2" borderId="0" xfId="5" applyNumberFormat="1" applyFill="1"/>
    <xf numFmtId="0" fontId="17" fillId="2" borderId="0" xfId="5" applyFont="1" applyFill="1"/>
    <xf numFmtId="0" fontId="12" fillId="2" borderId="0" xfId="5" applyFont="1" applyFill="1" applyBorder="1"/>
    <xf numFmtId="0" fontId="20" fillId="3" borderId="2" xfId="5" applyFont="1" applyFill="1" applyBorder="1" applyAlignment="1">
      <alignment vertical="center"/>
    </xf>
    <xf numFmtId="0" fontId="5" fillId="2" borderId="0" xfId="5" applyFill="1" applyBorder="1" applyAlignment="1">
      <alignment horizontal="left"/>
    </xf>
    <xf numFmtId="165" fontId="5" fillId="2" borderId="0" xfId="5" applyNumberFormat="1" applyFill="1" applyBorder="1" applyAlignment="1">
      <alignment horizontal="left"/>
    </xf>
    <xf numFmtId="0" fontId="20" fillId="3" borderId="6" xfId="5" applyFont="1" applyFill="1" applyBorder="1" applyAlignment="1">
      <alignment vertical="center"/>
    </xf>
    <xf numFmtId="0" fontId="12" fillId="2" borderId="2" xfId="5" applyFont="1" applyFill="1" applyBorder="1"/>
    <xf numFmtId="0" fontId="21" fillId="2" borderId="0" xfId="5" applyFont="1" applyFill="1" applyBorder="1"/>
    <xf numFmtId="0" fontId="5" fillId="2" borderId="29" xfId="5" applyFill="1" applyBorder="1"/>
    <xf numFmtId="0" fontId="5" fillId="4" borderId="0" xfId="5" applyFill="1" applyBorder="1"/>
    <xf numFmtId="0" fontId="5" fillId="5" borderId="0" xfId="5" applyFill="1" applyBorder="1"/>
    <xf numFmtId="0" fontId="5" fillId="6" borderId="0" xfId="5" applyFill="1" applyBorder="1"/>
    <xf numFmtId="0" fontId="5" fillId="7" borderId="0" xfId="5" applyFill="1" applyBorder="1"/>
    <xf numFmtId="0" fontId="5" fillId="8" borderId="0" xfId="5" applyFill="1" applyBorder="1"/>
    <xf numFmtId="0" fontId="5" fillId="9" borderId="0" xfId="5" applyFill="1" applyBorder="1"/>
    <xf numFmtId="0" fontId="5" fillId="10" borderId="0" xfId="5" applyFill="1" applyBorder="1"/>
    <xf numFmtId="0" fontId="5" fillId="11" borderId="0" xfId="5" applyFill="1" applyBorder="1"/>
    <xf numFmtId="0" fontId="5" fillId="2" borderId="6" xfId="5" applyFill="1" applyBorder="1"/>
    <xf numFmtId="0" fontId="5" fillId="2" borderId="0" xfId="5" applyFill="1" applyAlignment="1">
      <alignment wrapText="1"/>
    </xf>
    <xf numFmtId="0" fontId="20" fillId="3" borderId="3" xfId="5" applyFont="1" applyFill="1" applyBorder="1" applyAlignment="1">
      <alignment vertical="top"/>
    </xf>
    <xf numFmtId="0" fontId="12" fillId="2" borderId="4" xfId="5" applyFont="1" applyFill="1" applyBorder="1" applyAlignment="1">
      <alignment wrapText="1"/>
    </xf>
    <xf numFmtId="0" fontId="12" fillId="2" borderId="5" xfId="5" applyFont="1" applyFill="1" applyBorder="1" applyAlignment="1">
      <alignment vertical="top"/>
    </xf>
    <xf numFmtId="0" fontId="20" fillId="3" borderId="2" xfId="5" applyFont="1" applyFill="1" applyBorder="1" applyAlignment="1">
      <alignment vertical="top"/>
    </xf>
    <xf numFmtId="0" fontId="12" fillId="2" borderId="0" xfId="5" applyFont="1" applyFill="1" applyBorder="1" applyAlignment="1">
      <alignment wrapText="1"/>
    </xf>
    <xf numFmtId="0" fontId="12" fillId="2" borderId="1" xfId="5" applyFont="1" applyFill="1" applyBorder="1" applyAlignment="1">
      <alignment vertical="top"/>
    </xf>
    <xf numFmtId="165" fontId="22" fillId="0" borderId="2" xfId="5" applyNumberFormat="1" applyFont="1" applyFill="1" applyBorder="1" applyAlignment="1">
      <alignment horizontal="left" vertical="top"/>
    </xf>
    <xf numFmtId="0" fontId="5" fillId="0" borderId="0" xfId="5" applyFill="1" applyBorder="1" applyAlignment="1">
      <alignment wrapText="1"/>
    </xf>
    <xf numFmtId="2" fontId="5" fillId="0" borderId="1" xfId="5" applyNumberFormat="1" applyFill="1" applyBorder="1" applyAlignment="1">
      <alignment vertical="top"/>
    </xf>
    <xf numFmtId="165" fontId="5" fillId="0" borderId="2" xfId="5" applyNumberFormat="1" applyFill="1" applyBorder="1" applyAlignment="1">
      <alignment horizontal="left" vertical="top"/>
    </xf>
    <xf numFmtId="0" fontId="5" fillId="0" borderId="2" xfId="5" applyFill="1" applyBorder="1" applyAlignment="1">
      <alignment vertical="top"/>
    </xf>
    <xf numFmtId="165" fontId="22" fillId="0" borderId="2" xfId="5" applyNumberFormat="1" applyFont="1" applyBorder="1" applyAlignment="1">
      <alignment horizontal="left" vertical="top"/>
    </xf>
    <xf numFmtId="0" fontId="22" fillId="0" borderId="0" xfId="5" applyFont="1" applyAlignment="1">
      <alignment wrapText="1"/>
    </xf>
    <xf numFmtId="2" fontId="22" fillId="0" borderId="1" xfId="5" applyNumberFormat="1" applyFont="1" applyBorder="1" applyAlignment="1">
      <alignment vertical="top"/>
    </xf>
    <xf numFmtId="165" fontId="5" fillId="0" borderId="6" xfId="5" applyNumberFormat="1" applyFill="1" applyBorder="1" applyAlignment="1">
      <alignment horizontal="left" vertical="top"/>
    </xf>
    <xf numFmtId="0" fontId="5" fillId="0" borderId="7" xfId="5" applyFill="1" applyBorder="1" applyAlignment="1">
      <alignment wrapText="1"/>
    </xf>
    <xf numFmtId="2" fontId="5" fillId="0" borderId="8" xfId="5" applyNumberFormat="1" applyFill="1" applyBorder="1" applyAlignment="1">
      <alignment vertical="top"/>
    </xf>
    <xf numFmtId="0" fontId="5" fillId="2" borderId="0" xfId="5" applyFill="1" applyAlignment="1">
      <alignment vertical="top"/>
    </xf>
    <xf numFmtId="2" fontId="5" fillId="2" borderId="0" xfId="5" applyNumberFormat="1" applyFill="1" applyAlignment="1">
      <alignment vertical="top"/>
    </xf>
    <xf numFmtId="0" fontId="12" fillId="2" borderId="3" xfId="5" applyFont="1" applyFill="1" applyBorder="1" applyAlignment="1"/>
    <xf numFmtId="0" fontId="5" fillId="2" borderId="4" xfId="5" applyFill="1" applyBorder="1" applyAlignment="1"/>
    <xf numFmtId="0" fontId="5" fillId="2" borderId="5" xfId="5" applyFill="1" applyBorder="1" applyAlignment="1"/>
    <xf numFmtId="0" fontId="5" fillId="2" borderId="0" xfId="5" applyFill="1" applyBorder="1" applyAlignment="1"/>
    <xf numFmtId="0" fontId="5" fillId="2" borderId="0" xfId="5" applyFill="1" applyBorder="1" applyAlignment="1">
      <alignment horizontal="left" vertical="top"/>
    </xf>
    <xf numFmtId="0" fontId="12" fillId="2" borderId="30" xfId="5" applyFont="1" applyFill="1" applyBorder="1"/>
    <xf numFmtId="0" fontId="12" fillId="2" borderId="31" xfId="5" applyFont="1" applyFill="1" applyBorder="1"/>
    <xf numFmtId="0" fontId="12" fillId="2" borderId="32" xfId="5" applyFont="1" applyFill="1" applyBorder="1"/>
    <xf numFmtId="0" fontId="23" fillId="2" borderId="31" xfId="5" quotePrefix="1" applyFont="1" applyFill="1" applyBorder="1"/>
    <xf numFmtId="0" fontId="23" fillId="2" borderId="31" xfId="5" applyFont="1" applyFill="1" applyBorder="1"/>
    <xf numFmtId="0" fontId="24" fillId="2" borderId="31" xfId="5" quotePrefix="1" applyFont="1" applyFill="1" applyBorder="1"/>
    <xf numFmtId="0" fontId="24" fillId="2" borderId="31" xfId="5" applyFont="1" applyFill="1" applyBorder="1"/>
    <xf numFmtId="0" fontId="12" fillId="2" borderId="33" xfId="5" applyFont="1" applyFill="1" applyBorder="1"/>
    <xf numFmtId="0" fontId="12" fillId="2" borderId="12" xfId="5" applyFont="1" applyFill="1" applyBorder="1"/>
    <xf numFmtId="0" fontId="12" fillId="2" borderId="1" xfId="5" applyFont="1" applyFill="1" applyBorder="1"/>
    <xf numFmtId="0" fontId="24" fillId="2" borderId="0" xfId="5" applyFont="1" applyFill="1" applyBorder="1" applyAlignment="1">
      <alignment horizontal="right"/>
    </xf>
    <xf numFmtId="0" fontId="12" fillId="2" borderId="13" xfId="5" applyFont="1" applyFill="1" applyBorder="1"/>
    <xf numFmtId="0" fontId="12" fillId="2" borderId="14" xfId="5" applyFont="1" applyFill="1" applyBorder="1"/>
    <xf numFmtId="0" fontId="12" fillId="2" borderId="7" xfId="5" applyFont="1" applyFill="1" applyBorder="1"/>
    <xf numFmtId="0" fontId="12" fillId="2" borderId="8" xfId="5" applyFont="1" applyFill="1" applyBorder="1"/>
    <xf numFmtId="0" fontId="23" fillId="2" borderId="7" xfId="5" applyFont="1" applyFill="1" applyBorder="1"/>
    <xf numFmtId="0" fontId="24" fillId="2" borderId="7" xfId="5" applyFont="1" applyFill="1" applyBorder="1" applyAlignment="1">
      <alignment horizontal="right"/>
    </xf>
    <xf numFmtId="0" fontId="24" fillId="2" borderId="7" xfId="5" applyFont="1" applyFill="1" applyBorder="1" applyAlignment="1">
      <alignment horizontal="left"/>
    </xf>
    <xf numFmtId="0" fontId="12" fillId="2" borderId="15" xfId="5" applyFont="1" applyFill="1" applyBorder="1"/>
    <xf numFmtId="0" fontId="23" fillId="2" borderId="0" xfId="5" applyFont="1" applyFill="1" applyBorder="1"/>
    <xf numFmtId="0" fontId="5" fillId="0" borderId="0" xfId="5" applyFill="1" applyBorder="1"/>
    <xf numFmtId="0" fontId="24" fillId="0" borderId="2" xfId="5" applyFont="1" applyFill="1" applyBorder="1" applyAlignment="1">
      <alignment horizontal="left"/>
    </xf>
    <xf numFmtId="0" fontId="5" fillId="0" borderId="13" xfId="5" applyFill="1" applyBorder="1"/>
    <xf numFmtId="0" fontId="5" fillId="0" borderId="7" xfId="5" applyFill="1" applyBorder="1"/>
    <xf numFmtId="0" fontId="5" fillId="0" borderId="8" xfId="5" applyFill="1" applyBorder="1"/>
    <xf numFmtId="0" fontId="24" fillId="0" borderId="6" xfId="5" applyFont="1" applyFill="1" applyBorder="1" applyAlignment="1">
      <alignment horizontal="left"/>
    </xf>
    <xf numFmtId="0" fontId="5" fillId="0" borderId="15" xfId="5" applyFill="1" applyBorder="1"/>
    <xf numFmtId="0" fontId="22" fillId="0" borderId="13" xfId="5" applyFont="1" applyBorder="1"/>
    <xf numFmtId="0" fontId="5" fillId="0" borderId="25" xfId="5" applyFill="1" applyBorder="1"/>
    <xf numFmtId="0" fontId="24" fillId="0" borderId="26" xfId="5" applyFont="1" applyFill="1" applyBorder="1" applyAlignment="1">
      <alignment horizontal="left"/>
    </xf>
    <xf numFmtId="0" fontId="24" fillId="0" borderId="26" xfId="5" applyFont="1" applyBorder="1"/>
    <xf numFmtId="0" fontId="24" fillId="0" borderId="26" xfId="5" applyFont="1" applyBorder="1" applyAlignment="1">
      <alignment horizontal="left"/>
    </xf>
    <xf numFmtId="0" fontId="5" fillId="0" borderId="28" xfId="5" applyFill="1" applyBorder="1"/>
    <xf numFmtId="9" fontId="24" fillId="0" borderId="0" xfId="1" applyFont="1" applyAlignment="1">
      <alignment horizontal="right"/>
    </xf>
    <xf numFmtId="9" fontId="5" fillId="0" borderId="0" xfId="1" applyFont="1" applyFill="1" applyBorder="1" applyAlignment="1">
      <alignment horizontal="right"/>
    </xf>
    <xf numFmtId="9" fontId="24" fillId="0" borderId="7" xfId="1" applyFont="1" applyBorder="1" applyAlignment="1">
      <alignment horizontal="right"/>
    </xf>
    <xf numFmtId="9" fontId="5" fillId="0" borderId="7" xfId="1" applyFont="1" applyFill="1" applyBorder="1" applyAlignment="1">
      <alignment horizontal="right"/>
    </xf>
    <xf numFmtId="9" fontId="22" fillId="0" borderId="0" xfId="1" applyFont="1" applyAlignment="1">
      <alignment horizontal="right"/>
    </xf>
    <xf numFmtId="9" fontId="24" fillId="0" borderId="7" xfId="1" applyFont="1" applyFill="1" applyBorder="1" applyAlignment="1">
      <alignment horizontal="right"/>
    </xf>
    <xf numFmtId="9" fontId="24" fillId="0" borderId="0" xfId="1" applyFont="1" applyFill="1" applyBorder="1" applyAlignment="1">
      <alignment horizontal="right"/>
    </xf>
    <xf numFmtId="3" fontId="5" fillId="0" borderId="2" xfId="5" applyNumberFormat="1" applyFill="1" applyBorder="1"/>
    <xf numFmtId="3" fontId="12" fillId="0" borderId="0" xfId="5" applyNumberFormat="1" applyFont="1" applyFill="1" applyBorder="1"/>
    <xf numFmtId="3" fontId="12" fillId="0" borderId="17" xfId="5" applyNumberFormat="1" applyFont="1" applyFill="1" applyBorder="1"/>
    <xf numFmtId="3" fontId="5" fillId="0" borderId="6" xfId="5" applyNumberFormat="1" applyFill="1" applyBorder="1"/>
    <xf numFmtId="3" fontId="12" fillId="0" borderId="7" xfId="5" applyNumberFormat="1" applyFont="1" applyFill="1" applyBorder="1"/>
    <xf numFmtId="3" fontId="5" fillId="0" borderId="22" xfId="5" applyNumberFormat="1" applyFill="1" applyBorder="1"/>
    <xf numFmtId="3" fontId="12" fillId="0" borderId="21" xfId="5" applyNumberFormat="1" applyFont="1" applyFill="1" applyBorder="1"/>
    <xf numFmtId="3" fontId="5" fillId="0" borderId="27" xfId="5" applyNumberFormat="1" applyFill="1" applyBorder="1"/>
    <xf numFmtId="3" fontId="12" fillId="0" borderId="26" xfId="5" applyNumberFormat="1" applyFont="1" applyFill="1" applyBorder="1"/>
    <xf numFmtId="3" fontId="12" fillId="2" borderId="0" xfId="5" applyNumberFormat="1" applyFont="1" applyFill="1"/>
    <xf numFmtId="165" fontId="4" fillId="0" borderId="2" xfId="5" applyNumberFormat="1" applyFont="1" applyFill="1" applyBorder="1" applyAlignment="1">
      <alignment horizontal="left" vertical="top"/>
    </xf>
    <xf numFmtId="0" fontId="4" fillId="2" borderId="4" xfId="5" applyFont="1" applyFill="1" applyBorder="1"/>
    <xf numFmtId="0" fontId="4" fillId="2" borderId="0" xfId="5" applyFont="1" applyFill="1" applyBorder="1" applyAlignment="1">
      <alignment horizontal="left"/>
    </xf>
    <xf numFmtId="0" fontId="4" fillId="2" borderId="7" xfId="5" applyFont="1" applyFill="1" applyBorder="1"/>
    <xf numFmtId="166" fontId="5" fillId="0" borderId="0" xfId="5" applyNumberFormat="1" applyFill="1" applyBorder="1"/>
    <xf numFmtId="0" fontId="23" fillId="2" borderId="6" xfId="5" applyFont="1" applyFill="1" applyBorder="1" applyAlignment="1">
      <alignment wrapText="1"/>
    </xf>
    <xf numFmtId="0" fontId="3" fillId="0" borderId="0" xfId="5" applyFont="1" applyFill="1" applyBorder="1" applyAlignment="1">
      <alignment wrapText="1"/>
    </xf>
    <xf numFmtId="0" fontId="5" fillId="0" borderId="0" xfId="5"/>
    <xf numFmtId="3" fontId="5" fillId="0" borderId="0" xfId="5" applyNumberFormat="1"/>
    <xf numFmtId="0" fontId="12" fillId="0" borderId="0" xfId="5" applyFont="1"/>
    <xf numFmtId="10" fontId="5" fillId="0" borderId="0" xfId="5" applyNumberFormat="1"/>
    <xf numFmtId="167" fontId="5" fillId="0" borderId="0" xfId="5" applyNumberFormat="1"/>
    <xf numFmtId="0" fontId="5" fillId="0" borderId="34" xfId="5" applyBorder="1"/>
    <xf numFmtId="0" fontId="5" fillId="0" borderId="7" xfId="5" applyBorder="1"/>
    <xf numFmtId="167" fontId="5" fillId="0" borderId="7" xfId="5" applyNumberFormat="1" applyBorder="1"/>
    <xf numFmtId="3" fontId="5" fillId="0" borderId="7" xfId="5" applyNumberFormat="1" applyBorder="1"/>
    <xf numFmtId="10" fontId="5" fillId="0" borderId="7" xfId="5" applyNumberFormat="1" applyBorder="1"/>
    <xf numFmtId="0" fontId="2" fillId="0" borderId="0" xfId="5" applyFont="1" applyFill="1" applyBorder="1" applyAlignment="1">
      <alignment wrapText="1"/>
    </xf>
    <xf numFmtId="0" fontId="8" fillId="0" borderId="0" xfId="0" applyFont="1" applyBorder="1" applyAlignment="1">
      <alignment horizontal="center"/>
    </xf>
    <xf numFmtId="0" fontId="8" fillId="0" borderId="1" xfId="0" applyFont="1" applyBorder="1" applyAlignment="1">
      <alignment horizontal="center"/>
    </xf>
    <xf numFmtId="0" fontId="8" fillId="0" borderId="2" xfId="0" applyFont="1" applyBorder="1" applyAlignment="1">
      <alignment horizontal="center"/>
    </xf>
    <xf numFmtId="0" fontId="5" fillId="2" borderId="6" xfId="5" applyFill="1" applyBorder="1" applyAlignment="1">
      <alignment horizontal="left" vertical="top" wrapText="1"/>
    </xf>
    <xf numFmtId="0" fontId="5" fillId="2" borderId="7" xfId="5" applyFill="1" applyBorder="1" applyAlignment="1">
      <alignment horizontal="left" vertical="top" wrapText="1"/>
    </xf>
    <xf numFmtId="0" fontId="5" fillId="2" borderId="8" xfId="5" applyFill="1" applyBorder="1" applyAlignment="1">
      <alignment horizontal="left" vertical="top" wrapText="1"/>
    </xf>
    <xf numFmtId="0" fontId="12" fillId="2" borderId="0" xfId="5" applyFont="1" applyFill="1" applyBorder="1" applyAlignment="1">
      <alignment horizontal="center" wrapText="1"/>
    </xf>
    <xf numFmtId="0" fontId="12" fillId="2" borderId="7" xfId="5" applyFont="1" applyFill="1" applyBorder="1" applyAlignment="1">
      <alignment horizontal="center" wrapText="1"/>
    </xf>
    <xf numFmtId="0" fontId="27" fillId="0" borderId="0" xfId="5" applyFont="1" applyAlignment="1">
      <alignment horizontal="left" wrapText="1"/>
    </xf>
    <xf numFmtId="0" fontId="5" fillId="0" borderId="7" xfId="5" applyBorder="1" applyAlignment="1">
      <alignment horizontal="left" vertical="top" wrapText="1"/>
    </xf>
    <xf numFmtId="0" fontId="5" fillId="0" borderId="8" xfId="5" applyBorder="1" applyAlignment="1">
      <alignment horizontal="left" vertical="top" wrapText="1"/>
    </xf>
    <xf numFmtId="3" fontId="5" fillId="5" borderId="0" xfId="5" applyNumberFormat="1" applyFill="1" applyBorder="1"/>
    <xf numFmtId="3" fontId="5" fillId="5" borderId="17" xfId="5" applyNumberFormat="1" applyFill="1" applyBorder="1"/>
  </cellXfs>
  <cellStyles count="74">
    <cellStyle name="Followed Hyperlink" xfId="2" builtinId="9" hidden="1"/>
    <cellStyle name="Followed Hyperlink" xfId="3" builtinId="9" hidden="1"/>
    <cellStyle name="Followed Hyperlink" xfId="4"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Normal" xfId="0" builtinId="0"/>
    <cellStyle name="Normal 2" xfId="5"/>
    <cellStyle name="Percent" xfId="1"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Dropbox%20(Quintel)/DropDocuments/Energietransitie/Projecten/Git/rdr/analyses/1_chp/20130913_CHP_analysis_v2.27.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technical_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C&amp;P services"/>
      <sheetName val="Energy industry"/>
      <sheetName val="Industry"/>
      <sheetName val="Main activity"/>
      <sheetName val="Waste incineration"/>
      <sheetName val="Fuel mixes"/>
      <sheetName val="Fuel aggregation"/>
      <sheetName val="match carriers IEA to ETM"/>
      <sheetName val="csv_sold_heat_deficit"/>
      <sheetName val="csv_corrected energy balance 1"/>
      <sheetName val="csv_ce_production_table_1"/>
      <sheetName val="csv_energy_mixer_for_gas_cs"/>
    </sheetNames>
    <sheetDataSet>
      <sheetData sheetId="0" refreshError="1"/>
      <sheetData sheetId="1" refreshError="1"/>
      <sheetData sheetId="2" refreshError="1"/>
      <sheetData sheetId="3" refreshError="1"/>
      <sheetData sheetId="4" refreshError="1"/>
      <sheetData sheetId="5" refreshError="1">
        <row r="174">
          <cell r="C174">
            <v>3.6</v>
          </cell>
        </row>
      </sheetData>
      <sheetData sheetId="6" refreshError="1">
        <row r="12">
          <cell r="E12" t="str">
            <v>nl</v>
          </cell>
        </row>
        <row r="13">
          <cell r="E13">
            <v>2011</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row r="12">
          <cell r="D12">
            <v>1.0440998889049897</v>
          </cell>
        </row>
      </sheetData>
      <sheetData sheetId="15" refreshError="1">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16" refreshError="1"/>
      <sheetData sheetId="17" refreshError="1">
        <row r="48">
          <cell r="C48">
            <v>0</v>
          </cell>
        </row>
        <row r="89">
          <cell r="C89">
            <v>1</v>
          </cell>
        </row>
        <row r="130">
          <cell r="C130">
            <v>0</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www.cbs.nl/NR/exeres/A070DABD-DC63-411C-82C3-E580DC0B3803" TargetMode="External"/><Relationship Id="rId4" Type="http://schemas.openxmlformats.org/officeDocument/2006/relationships/hyperlink" Target="http://www.cbs.nl/NR/exeres/7DCA430C-BB21-4613-BC76-299D2B05DDD6" TargetMode="External"/><Relationship Id="rId5" Type="http://schemas.openxmlformats.org/officeDocument/2006/relationships/hyperlink" Target="http://www.cbs.nl/infoservice" TargetMode="External"/><Relationship Id="rId1" Type="http://schemas.openxmlformats.org/officeDocument/2006/relationships/hyperlink" Target="http://statline.cbs.nl/StatWeb/publication/?VW=T&amp;DM=SLNL&amp;PA=00377" TargetMode="External"/><Relationship Id="rId2" Type="http://schemas.openxmlformats.org/officeDocument/2006/relationships/hyperlink" Target="http://statline.cbs.nl/StatWeb/publication/?VW=T&amp;DM=SLNL&amp;PA=80030NED" TargetMode="Externa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H39"/>
  <sheetViews>
    <sheetView workbookViewId="0">
      <selection activeCell="C9" sqref="C9"/>
    </sheetView>
  </sheetViews>
  <sheetFormatPr baseColWidth="10" defaultRowHeight="15" x14ac:dyDescent="0"/>
  <cols>
    <col min="1" max="1" width="10.83203125" style="19"/>
    <col min="2" max="2" width="14" style="19" customWidth="1"/>
    <col min="3" max="3" width="44" style="19" customWidth="1"/>
    <col min="4" max="4" width="9.33203125" style="19" customWidth="1"/>
    <col min="5" max="5" width="10.83203125" style="19"/>
    <col min="6" max="6" width="34.6640625" style="19" customWidth="1"/>
    <col min="7" max="7" width="4.5" style="19" customWidth="1"/>
    <col min="8" max="8" width="20.83203125" style="19" customWidth="1"/>
    <col min="9" max="16384" width="10.83203125" style="19"/>
  </cols>
  <sheetData>
    <row r="2" spans="2:8" ht="20">
      <c r="B2" s="71" t="s">
        <v>187</v>
      </c>
    </row>
    <row r="4" spans="2:8">
      <c r="B4" s="21" t="s">
        <v>188</v>
      </c>
      <c r="C4" s="165" t="s">
        <v>262</v>
      </c>
      <c r="D4" s="23"/>
      <c r="F4" s="72"/>
      <c r="G4" s="18"/>
      <c r="H4" s="72"/>
    </row>
    <row r="5" spans="2:8">
      <c r="B5" s="73" t="s">
        <v>189</v>
      </c>
      <c r="C5" s="74">
        <f>MAX(Changelog!D:D)</f>
        <v>1.02</v>
      </c>
      <c r="D5" s="37"/>
      <c r="F5" s="18"/>
      <c r="G5" s="18"/>
      <c r="H5" s="18"/>
    </row>
    <row r="6" spans="2:8">
      <c r="B6" s="73" t="s">
        <v>190</v>
      </c>
      <c r="C6" s="166" t="s">
        <v>215</v>
      </c>
      <c r="D6" s="37"/>
      <c r="F6" s="18"/>
      <c r="G6" s="18"/>
      <c r="H6" s="18"/>
    </row>
    <row r="7" spans="2:8">
      <c r="B7" s="73" t="s">
        <v>191</v>
      </c>
      <c r="C7" s="74">
        <v>2012</v>
      </c>
      <c r="D7" s="37"/>
      <c r="F7" s="18"/>
      <c r="G7" s="18"/>
      <c r="H7" s="18"/>
    </row>
    <row r="8" spans="2:8">
      <c r="B8" s="73" t="s">
        <v>192</v>
      </c>
      <c r="C8" s="75">
        <f>MAX(Changelog!B:B)</f>
        <v>41827</v>
      </c>
      <c r="D8" s="37"/>
      <c r="F8" s="18"/>
      <c r="G8" s="18"/>
      <c r="H8" s="18"/>
    </row>
    <row r="9" spans="2:8">
      <c r="B9" s="73" t="s">
        <v>193</v>
      </c>
      <c r="C9" s="18" t="s">
        <v>211</v>
      </c>
      <c r="D9" s="37"/>
      <c r="F9" s="18"/>
      <c r="G9" s="18"/>
      <c r="H9" s="18"/>
    </row>
    <row r="10" spans="2:8">
      <c r="B10" s="76" t="s">
        <v>194</v>
      </c>
      <c r="C10" s="167" t="s">
        <v>263</v>
      </c>
      <c r="D10" s="52"/>
      <c r="F10" s="18"/>
      <c r="G10" s="18"/>
      <c r="H10" s="18"/>
    </row>
    <row r="12" spans="2:8">
      <c r="B12" s="21" t="s">
        <v>195</v>
      </c>
      <c r="C12" s="22"/>
      <c r="D12" s="23"/>
    </row>
    <row r="13" spans="2:8">
      <c r="B13" s="77"/>
      <c r="C13" s="18"/>
      <c r="D13" s="37"/>
    </row>
    <row r="14" spans="2:8">
      <c r="B14" s="77" t="s">
        <v>196</v>
      </c>
      <c r="C14" s="78" t="s">
        <v>197</v>
      </c>
      <c r="D14" s="37"/>
    </row>
    <row r="15" spans="2:8" ht="16" thickBot="1">
      <c r="B15" s="77"/>
      <c r="C15" s="72" t="s">
        <v>198</v>
      </c>
      <c r="D15" s="37"/>
    </row>
    <row r="16" spans="2:8" ht="16" thickBot="1">
      <c r="B16" s="77"/>
      <c r="C16" s="79" t="s">
        <v>199</v>
      </c>
      <c r="D16" s="37"/>
    </row>
    <row r="17" spans="2:4">
      <c r="B17" s="77"/>
      <c r="C17" s="18" t="s">
        <v>200</v>
      </c>
      <c r="D17" s="37"/>
    </row>
    <row r="18" spans="2:4">
      <c r="B18" s="77"/>
      <c r="C18" s="18"/>
      <c r="D18" s="37"/>
    </row>
    <row r="19" spans="2:4">
      <c r="B19" s="77" t="s">
        <v>201</v>
      </c>
      <c r="C19" s="80" t="s">
        <v>202</v>
      </c>
      <c r="D19" s="37"/>
    </row>
    <row r="20" spans="2:4">
      <c r="B20" s="77"/>
      <c r="C20" s="81" t="s">
        <v>203</v>
      </c>
      <c r="D20" s="37"/>
    </row>
    <row r="21" spans="2:4">
      <c r="B21" s="77"/>
      <c r="C21" s="82" t="s">
        <v>204</v>
      </c>
      <c r="D21" s="37"/>
    </row>
    <row r="22" spans="2:4">
      <c r="B22" s="77"/>
      <c r="C22" s="83" t="s">
        <v>205</v>
      </c>
      <c r="D22" s="37"/>
    </row>
    <row r="23" spans="2:4">
      <c r="B23" s="38"/>
      <c r="C23" s="84" t="s">
        <v>206</v>
      </c>
      <c r="D23" s="37"/>
    </row>
    <row r="24" spans="2:4">
      <c r="B24" s="38"/>
      <c r="C24" s="85" t="s">
        <v>207</v>
      </c>
      <c r="D24" s="37"/>
    </row>
    <row r="25" spans="2:4">
      <c r="B25" s="38"/>
      <c r="C25" s="86" t="s">
        <v>208</v>
      </c>
      <c r="D25" s="37"/>
    </row>
    <row r="26" spans="2:4">
      <c r="B26" s="38"/>
      <c r="C26" s="87" t="s">
        <v>209</v>
      </c>
      <c r="D26" s="37"/>
    </row>
    <row r="27" spans="2:4">
      <c r="B27" s="88"/>
      <c r="C27" s="34"/>
      <c r="D27" s="52"/>
    </row>
    <row r="29" spans="2:4">
      <c r="B29" s="21" t="s">
        <v>210</v>
      </c>
      <c r="C29" s="22"/>
      <c r="D29" s="23"/>
    </row>
    <row r="30" spans="2:4">
      <c r="B30" s="38"/>
      <c r="C30" s="18"/>
      <c r="D30" s="37"/>
    </row>
    <row r="31" spans="2:4">
      <c r="B31" s="38"/>
      <c r="C31" s="18"/>
      <c r="D31" s="37"/>
    </row>
    <row r="32" spans="2:4">
      <c r="B32" s="38"/>
      <c r="C32" s="18"/>
      <c r="D32" s="37"/>
    </row>
    <row r="33" spans="2:4">
      <c r="B33" s="38"/>
      <c r="C33" s="18"/>
      <c r="D33" s="37"/>
    </row>
    <row r="34" spans="2:4">
      <c r="B34" s="38"/>
      <c r="C34" s="18"/>
      <c r="D34" s="37"/>
    </row>
    <row r="35" spans="2:4">
      <c r="B35" s="38"/>
      <c r="C35" s="18"/>
      <c r="D35" s="37"/>
    </row>
    <row r="36" spans="2:4">
      <c r="B36" s="38"/>
      <c r="C36" s="18"/>
      <c r="D36" s="37"/>
    </row>
    <row r="37" spans="2:4">
      <c r="B37" s="38"/>
      <c r="C37" s="18"/>
      <c r="D37" s="37"/>
    </row>
    <row r="38" spans="2:4">
      <c r="B38" s="38"/>
      <c r="C38" s="18"/>
      <c r="D38" s="37"/>
    </row>
    <row r="39" spans="2:4">
      <c r="B39" s="88"/>
      <c r="C39" s="34"/>
      <c r="D39" s="5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D113"/>
  <sheetViews>
    <sheetView workbookViewId="0">
      <selection activeCell="C9" sqref="C9"/>
    </sheetView>
  </sheetViews>
  <sheetFormatPr baseColWidth="10" defaultRowHeight="15" x14ac:dyDescent="0"/>
  <cols>
    <col min="1" max="1" width="10.83203125" style="19"/>
    <col min="2" max="2" width="18.6640625" style="19" customWidth="1"/>
    <col min="3" max="3" width="59.5" style="89" customWidth="1"/>
    <col min="4" max="16384" width="10.83203125" style="19"/>
  </cols>
  <sheetData>
    <row r="2" spans="2:4" ht="20">
      <c r="B2" s="71" t="s">
        <v>212</v>
      </c>
    </row>
    <row r="4" spans="2:4">
      <c r="B4" s="90" t="s">
        <v>192</v>
      </c>
      <c r="C4" s="91" t="s">
        <v>213</v>
      </c>
      <c r="D4" s="92" t="s">
        <v>214</v>
      </c>
    </row>
    <row r="5" spans="2:4">
      <c r="B5" s="93"/>
      <c r="C5" s="94"/>
      <c r="D5" s="95"/>
    </row>
    <row r="6" spans="2:4">
      <c r="B6" s="96">
        <v>41535</v>
      </c>
      <c r="C6" s="170" t="s">
        <v>264</v>
      </c>
      <c r="D6" s="98">
        <v>1</v>
      </c>
    </row>
    <row r="7" spans="2:4">
      <c r="B7" s="164">
        <v>41827</v>
      </c>
      <c r="C7" s="170" t="s">
        <v>265</v>
      </c>
      <c r="D7" s="98">
        <v>1.01</v>
      </c>
    </row>
    <row r="8" spans="2:4">
      <c r="B8" s="164">
        <v>41827</v>
      </c>
      <c r="C8" s="181" t="s">
        <v>275</v>
      </c>
      <c r="D8" s="98">
        <v>1.02</v>
      </c>
    </row>
    <row r="9" spans="2:4">
      <c r="B9" s="99"/>
      <c r="C9" s="97"/>
      <c r="D9" s="98"/>
    </row>
    <row r="10" spans="2:4">
      <c r="B10" s="99"/>
      <c r="C10" s="97"/>
      <c r="D10" s="98"/>
    </row>
    <row r="11" spans="2:4">
      <c r="B11" s="99"/>
      <c r="C11" s="97"/>
      <c r="D11" s="98"/>
    </row>
    <row r="12" spans="2:4">
      <c r="B12" s="99"/>
      <c r="C12" s="97"/>
      <c r="D12" s="98"/>
    </row>
    <row r="13" spans="2:4">
      <c r="B13" s="99"/>
      <c r="C13" s="97"/>
      <c r="D13" s="98"/>
    </row>
    <row r="14" spans="2:4">
      <c r="B14" s="99"/>
      <c r="C14" s="97"/>
      <c r="D14" s="98"/>
    </row>
    <row r="15" spans="2:4">
      <c r="B15" s="99"/>
      <c r="C15" s="97"/>
      <c r="D15" s="98"/>
    </row>
    <row r="16" spans="2:4">
      <c r="B16" s="99"/>
      <c r="C16" s="97"/>
      <c r="D16" s="98"/>
    </row>
    <row r="17" spans="2:4">
      <c r="B17" s="99"/>
      <c r="C17" s="97"/>
      <c r="D17" s="98"/>
    </row>
    <row r="18" spans="2:4">
      <c r="B18" s="99"/>
      <c r="C18" s="97"/>
      <c r="D18" s="98"/>
    </row>
    <row r="19" spans="2:4">
      <c r="B19" s="99"/>
      <c r="C19" s="97"/>
      <c r="D19" s="98"/>
    </row>
    <row r="20" spans="2:4">
      <c r="B20" s="99"/>
      <c r="C20" s="97"/>
      <c r="D20" s="98"/>
    </row>
    <row r="21" spans="2:4">
      <c r="B21" s="99"/>
      <c r="C21" s="97"/>
      <c r="D21" s="98"/>
    </row>
    <row r="22" spans="2:4">
      <c r="B22" s="99"/>
      <c r="C22" s="97"/>
      <c r="D22" s="98"/>
    </row>
    <row r="23" spans="2:4">
      <c r="B23" s="99"/>
      <c r="C23" s="97"/>
      <c r="D23" s="98"/>
    </row>
    <row r="24" spans="2:4">
      <c r="B24" s="99"/>
      <c r="C24" s="97"/>
      <c r="D24" s="98"/>
    </row>
    <row r="25" spans="2:4">
      <c r="B25" s="99"/>
      <c r="C25" s="97"/>
      <c r="D25" s="98"/>
    </row>
    <row r="26" spans="2:4">
      <c r="B26" s="99"/>
      <c r="C26" s="97"/>
      <c r="D26" s="98"/>
    </row>
    <row r="27" spans="2:4">
      <c r="B27" s="99"/>
      <c r="C27" s="97"/>
      <c r="D27" s="98"/>
    </row>
    <row r="28" spans="2:4">
      <c r="B28" s="99"/>
      <c r="C28" s="97"/>
      <c r="D28" s="98"/>
    </row>
    <row r="29" spans="2:4">
      <c r="B29" s="99"/>
      <c r="C29" s="97"/>
      <c r="D29" s="98"/>
    </row>
    <row r="30" spans="2:4">
      <c r="B30" s="99"/>
      <c r="C30" s="97"/>
      <c r="D30" s="98"/>
    </row>
    <row r="31" spans="2:4">
      <c r="B31" s="99"/>
      <c r="C31" s="97"/>
      <c r="D31" s="98"/>
    </row>
    <row r="32" spans="2:4">
      <c r="B32" s="100"/>
      <c r="C32" s="97"/>
      <c r="D32" s="98"/>
    </row>
    <row r="33" spans="2:4">
      <c r="B33" s="99"/>
      <c r="C33" s="97"/>
      <c r="D33" s="98"/>
    </row>
    <row r="34" spans="2:4">
      <c r="B34" s="99"/>
      <c r="C34" s="97"/>
      <c r="D34" s="98"/>
    </row>
    <row r="35" spans="2:4">
      <c r="B35" s="99"/>
      <c r="C35" s="97"/>
      <c r="D35" s="98"/>
    </row>
    <row r="36" spans="2:4">
      <c r="B36" s="99"/>
      <c r="C36" s="97"/>
      <c r="D36" s="98"/>
    </row>
    <row r="37" spans="2:4">
      <c r="B37" s="99"/>
      <c r="C37" s="97"/>
      <c r="D37" s="98"/>
    </row>
    <row r="38" spans="2:4">
      <c r="B38" s="99"/>
      <c r="C38" s="97"/>
      <c r="D38" s="98"/>
    </row>
    <row r="39" spans="2:4">
      <c r="B39" s="99"/>
      <c r="C39" s="97"/>
      <c r="D39" s="98"/>
    </row>
    <row r="40" spans="2:4">
      <c r="B40" s="101"/>
      <c r="C40" s="97"/>
      <c r="D40" s="98"/>
    </row>
    <row r="41" spans="2:4">
      <c r="B41" s="99"/>
      <c r="C41" s="97"/>
      <c r="D41" s="98"/>
    </row>
    <row r="42" spans="2:4">
      <c r="B42" s="101"/>
      <c r="C42" s="97"/>
      <c r="D42" s="98"/>
    </row>
    <row r="43" spans="2:4">
      <c r="B43" s="101"/>
      <c r="C43" s="102"/>
      <c r="D43" s="103"/>
    </row>
    <row r="44" spans="2:4">
      <c r="B44" s="101"/>
      <c r="C44" s="97"/>
      <c r="D44" s="98"/>
    </row>
    <row r="45" spans="2:4">
      <c r="B45" s="99"/>
      <c r="C45" s="97"/>
      <c r="D45" s="98"/>
    </row>
    <row r="46" spans="2:4">
      <c r="B46" s="99"/>
      <c r="C46" s="97"/>
      <c r="D46" s="98"/>
    </row>
    <row r="47" spans="2:4">
      <c r="B47" s="99"/>
      <c r="C47" s="97"/>
      <c r="D47" s="98"/>
    </row>
    <row r="48" spans="2:4">
      <c r="B48" s="104"/>
      <c r="C48" s="105"/>
      <c r="D48" s="106"/>
    </row>
    <row r="49" spans="2:4">
      <c r="B49" s="107"/>
      <c r="D49" s="108"/>
    </row>
    <row r="50" spans="2:4">
      <c r="B50" s="107"/>
      <c r="D50" s="108"/>
    </row>
    <row r="51" spans="2:4">
      <c r="B51" s="107"/>
      <c r="D51" s="108"/>
    </row>
    <row r="52" spans="2:4">
      <c r="B52" s="107"/>
      <c r="D52" s="108"/>
    </row>
    <row r="53" spans="2:4">
      <c r="B53" s="107"/>
      <c r="D53" s="108"/>
    </row>
    <row r="54" spans="2:4">
      <c r="B54" s="107"/>
      <c r="D54" s="108"/>
    </row>
    <row r="55" spans="2:4">
      <c r="B55" s="107"/>
      <c r="D55" s="108"/>
    </row>
    <row r="56" spans="2:4">
      <c r="B56" s="107"/>
      <c r="D56" s="107"/>
    </row>
    <row r="57" spans="2:4">
      <c r="B57" s="107"/>
      <c r="D57" s="107"/>
    </row>
    <row r="58" spans="2:4">
      <c r="B58" s="107"/>
      <c r="D58" s="107"/>
    </row>
    <row r="59" spans="2:4">
      <c r="B59" s="107"/>
      <c r="D59" s="107"/>
    </row>
    <row r="60" spans="2:4">
      <c r="B60" s="107"/>
      <c r="D60" s="107"/>
    </row>
    <row r="61" spans="2:4">
      <c r="B61" s="107"/>
      <c r="D61" s="107"/>
    </row>
    <row r="62" spans="2:4">
      <c r="B62" s="107"/>
      <c r="D62" s="107"/>
    </row>
    <row r="63" spans="2:4">
      <c r="B63" s="107"/>
      <c r="D63" s="107"/>
    </row>
    <row r="64" spans="2:4">
      <c r="B64" s="107"/>
      <c r="D64" s="107"/>
    </row>
    <row r="65" spans="2:4">
      <c r="B65" s="107"/>
      <c r="D65" s="107"/>
    </row>
    <row r="66" spans="2:4">
      <c r="B66" s="107"/>
      <c r="D66" s="107"/>
    </row>
    <row r="67" spans="2:4">
      <c r="B67" s="107"/>
      <c r="D67" s="107"/>
    </row>
    <row r="68" spans="2:4">
      <c r="B68" s="107"/>
      <c r="D68" s="107"/>
    </row>
    <row r="69" spans="2:4">
      <c r="B69" s="107"/>
      <c r="D69" s="107"/>
    </row>
    <row r="70" spans="2:4">
      <c r="B70" s="107"/>
      <c r="D70" s="107"/>
    </row>
    <row r="71" spans="2:4">
      <c r="B71" s="107"/>
      <c r="D71" s="107"/>
    </row>
    <row r="72" spans="2:4">
      <c r="B72" s="107"/>
      <c r="D72" s="107"/>
    </row>
    <row r="73" spans="2:4">
      <c r="B73" s="107"/>
      <c r="D73" s="107"/>
    </row>
    <row r="74" spans="2:4">
      <c r="B74" s="107"/>
      <c r="D74" s="107"/>
    </row>
    <row r="75" spans="2:4">
      <c r="B75" s="107"/>
      <c r="D75" s="107"/>
    </row>
    <row r="76" spans="2:4">
      <c r="B76" s="107"/>
      <c r="D76" s="107"/>
    </row>
    <row r="77" spans="2:4">
      <c r="B77" s="107"/>
      <c r="D77" s="107"/>
    </row>
    <row r="78" spans="2:4">
      <c r="B78" s="107"/>
      <c r="D78" s="107"/>
    </row>
    <row r="79" spans="2:4">
      <c r="B79" s="107"/>
      <c r="D79" s="107"/>
    </row>
    <row r="80" spans="2:4">
      <c r="B80" s="107"/>
      <c r="D80" s="107"/>
    </row>
    <row r="81" spans="2:4">
      <c r="B81" s="107"/>
      <c r="D81" s="107"/>
    </row>
    <row r="82" spans="2:4">
      <c r="B82" s="107"/>
      <c r="D82" s="107"/>
    </row>
    <row r="83" spans="2:4">
      <c r="B83" s="107"/>
      <c r="D83" s="107"/>
    </row>
    <row r="84" spans="2:4">
      <c r="B84" s="107"/>
      <c r="D84" s="107"/>
    </row>
    <row r="85" spans="2:4">
      <c r="B85" s="107"/>
      <c r="D85" s="107"/>
    </row>
    <row r="86" spans="2:4">
      <c r="B86" s="107"/>
      <c r="D86" s="107"/>
    </row>
    <row r="87" spans="2:4">
      <c r="D87" s="107"/>
    </row>
    <row r="88" spans="2:4">
      <c r="D88" s="107"/>
    </row>
    <row r="89" spans="2:4">
      <c r="D89" s="107"/>
    </row>
    <row r="90" spans="2:4">
      <c r="D90" s="107"/>
    </row>
    <row r="91" spans="2:4">
      <c r="D91" s="107"/>
    </row>
    <row r="92" spans="2:4">
      <c r="D92" s="107"/>
    </row>
    <row r="93" spans="2:4">
      <c r="D93" s="107"/>
    </row>
    <row r="94" spans="2:4">
      <c r="D94" s="107"/>
    </row>
    <row r="95" spans="2:4">
      <c r="D95" s="107"/>
    </row>
    <row r="96" spans="2:4">
      <c r="D96" s="107"/>
    </row>
    <row r="97" spans="4:4">
      <c r="D97" s="107"/>
    </row>
    <row r="98" spans="4:4">
      <c r="D98" s="107"/>
    </row>
    <row r="99" spans="4:4">
      <c r="D99" s="107"/>
    </row>
    <row r="100" spans="4:4">
      <c r="D100" s="107"/>
    </row>
    <row r="101" spans="4:4">
      <c r="D101" s="107"/>
    </row>
    <row r="102" spans="4:4">
      <c r="D102" s="107"/>
    </row>
    <row r="103" spans="4:4">
      <c r="D103" s="107"/>
    </row>
    <row r="104" spans="4:4">
      <c r="D104" s="107"/>
    </row>
    <row r="105" spans="4:4">
      <c r="D105" s="107"/>
    </row>
    <row r="106" spans="4:4">
      <c r="D106" s="107"/>
    </row>
    <row r="107" spans="4:4">
      <c r="D107" s="107"/>
    </row>
    <row r="108" spans="4:4">
      <c r="D108" s="107"/>
    </row>
    <row r="109" spans="4:4">
      <c r="D109" s="107"/>
    </row>
    <row r="110" spans="4:4">
      <c r="D110" s="107"/>
    </row>
    <row r="111" spans="4:4">
      <c r="D111" s="107"/>
    </row>
    <row r="112" spans="4:4">
      <c r="D112" s="107"/>
    </row>
    <row r="113" spans="4:4">
      <c r="D113" s="10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4"/>
  <sheetViews>
    <sheetView zoomScale="125" zoomScaleNormal="125" zoomScalePageLayoutView="125" workbookViewId="0">
      <pane xSplit="3" ySplit="4" topLeftCell="D340" activePane="bottomRight" state="frozen"/>
      <selection pane="topRight" activeCell="D1" sqref="D1"/>
      <selection pane="bottomLeft" activeCell="A5" sqref="A5"/>
      <selection pane="bottomRight" activeCell="D247" sqref="D247"/>
    </sheetView>
  </sheetViews>
  <sheetFormatPr baseColWidth="10" defaultColWidth="8.83203125" defaultRowHeight="14" x14ac:dyDescent="0"/>
  <cols>
    <col min="1" max="1" width="24.6640625" customWidth="1"/>
    <col min="2" max="2" width="20.33203125" bestFit="1" customWidth="1"/>
    <col min="3" max="3" width="13.83203125" bestFit="1" customWidth="1"/>
    <col min="4" max="4" width="9.5" bestFit="1" customWidth="1"/>
    <col min="5" max="5" width="11.1640625" bestFit="1" customWidth="1"/>
    <col min="6" max="6" width="12" bestFit="1" customWidth="1"/>
    <col min="7" max="7" width="12.33203125" bestFit="1" customWidth="1"/>
    <col min="8" max="8" width="20.5" bestFit="1" customWidth="1"/>
    <col min="9" max="9" width="13" bestFit="1" customWidth="1"/>
    <col min="10" max="10" width="16.6640625" bestFit="1" customWidth="1"/>
    <col min="11" max="11" width="22" bestFit="1" customWidth="1"/>
    <col min="12" max="12" width="16.1640625" bestFit="1" customWidth="1"/>
    <col min="13" max="13" width="16.6640625" bestFit="1" customWidth="1"/>
    <col min="14" max="14" width="14.1640625" bestFit="1" customWidth="1"/>
  </cols>
  <sheetData>
    <row r="1" spans="1:14" ht="17">
      <c r="A1" s="5" t="s">
        <v>1</v>
      </c>
    </row>
    <row r="2" spans="1:14" ht="15">
      <c r="A2" s="6">
        <v>2012</v>
      </c>
      <c r="B2" s="3" t="s">
        <v>158</v>
      </c>
      <c r="C2" s="3"/>
      <c r="D2" s="182" t="s">
        <v>2</v>
      </c>
      <c r="E2" s="182"/>
      <c r="F2" s="182"/>
      <c r="G2" s="182"/>
      <c r="H2" s="183"/>
      <c r="I2" s="184" t="s">
        <v>3</v>
      </c>
      <c r="J2" s="182"/>
      <c r="K2" s="183"/>
      <c r="L2" s="184" t="s">
        <v>4</v>
      </c>
      <c r="M2" s="182"/>
      <c r="N2" s="183"/>
    </row>
    <row r="3" spans="1:14">
      <c r="A3" s="7" t="s">
        <v>17</v>
      </c>
      <c r="B3" s="7" t="s">
        <v>157</v>
      </c>
      <c r="C3" s="7" t="s">
        <v>19</v>
      </c>
      <c r="D3" s="8" t="s">
        <v>9</v>
      </c>
      <c r="E3" s="8" t="s">
        <v>10</v>
      </c>
      <c r="F3" s="8" t="s">
        <v>11</v>
      </c>
      <c r="G3" s="8" t="s">
        <v>12</v>
      </c>
      <c r="H3" s="9" t="s">
        <v>13</v>
      </c>
      <c r="I3" s="12" t="s">
        <v>14</v>
      </c>
      <c r="J3" s="8" t="s">
        <v>15</v>
      </c>
      <c r="K3" s="9" t="s">
        <v>16</v>
      </c>
      <c r="L3" s="12" t="s">
        <v>6</v>
      </c>
      <c r="M3" s="8" t="s">
        <v>7</v>
      </c>
      <c r="N3" s="9" t="s">
        <v>8</v>
      </c>
    </row>
    <row r="4" spans="1:14">
      <c r="A4" s="14" t="s">
        <v>0</v>
      </c>
      <c r="B4" s="14" t="s">
        <v>0</v>
      </c>
      <c r="D4" s="10" t="s">
        <v>20</v>
      </c>
      <c r="E4" s="10" t="s">
        <v>20</v>
      </c>
      <c r="F4" s="10" t="s">
        <v>20</v>
      </c>
      <c r="G4" s="10" t="s">
        <v>20</v>
      </c>
      <c r="H4" s="11" t="s">
        <v>20</v>
      </c>
      <c r="I4" s="13" t="s">
        <v>20</v>
      </c>
      <c r="J4" s="10" t="s">
        <v>20</v>
      </c>
      <c r="K4" s="11" t="s">
        <v>20</v>
      </c>
      <c r="L4" s="13" t="s">
        <v>21</v>
      </c>
      <c r="M4" s="10" t="s">
        <v>22</v>
      </c>
      <c r="N4" s="11" t="s">
        <v>23</v>
      </c>
    </row>
    <row r="5" spans="1:14">
      <c r="A5" s="2" t="s">
        <v>24</v>
      </c>
      <c r="B5" s="2" t="s">
        <v>25</v>
      </c>
      <c r="C5" s="2" t="s">
        <v>26</v>
      </c>
      <c r="D5" s="15">
        <v>952860</v>
      </c>
      <c r="E5" s="15">
        <v>510800</v>
      </c>
      <c r="F5" s="15">
        <v>432</v>
      </c>
      <c r="G5" s="15">
        <v>211422</v>
      </c>
      <c r="H5" s="16">
        <v>230206</v>
      </c>
      <c r="I5" s="17">
        <v>594340</v>
      </c>
      <c r="J5" s="15">
        <v>369020</v>
      </c>
      <c r="K5" s="16">
        <v>225320</v>
      </c>
      <c r="L5" s="17">
        <v>29930</v>
      </c>
      <c r="M5" s="15">
        <v>69038853</v>
      </c>
      <c r="N5" s="16">
        <v>6453</v>
      </c>
    </row>
    <row r="6" spans="1:14">
      <c r="A6" s="2" t="s">
        <v>24</v>
      </c>
      <c r="B6" s="2" t="s">
        <v>25</v>
      </c>
      <c r="C6" s="2" t="s">
        <v>27</v>
      </c>
      <c r="D6" s="15">
        <v>123702</v>
      </c>
      <c r="E6" s="15">
        <v>111883</v>
      </c>
      <c r="F6" s="15" t="s">
        <v>28</v>
      </c>
      <c r="G6" s="15" t="s">
        <v>261</v>
      </c>
      <c r="H6" s="16">
        <v>11819</v>
      </c>
      <c r="I6" s="17">
        <v>103217</v>
      </c>
      <c r="J6" s="15">
        <v>45565</v>
      </c>
      <c r="K6" s="16">
        <v>57652</v>
      </c>
      <c r="L6" s="17">
        <v>3611</v>
      </c>
      <c r="M6" s="15">
        <v>17546791</v>
      </c>
      <c r="N6" s="16">
        <v>4253</v>
      </c>
    </row>
    <row r="7" spans="1:14">
      <c r="A7" s="2" t="s">
        <v>24</v>
      </c>
      <c r="B7" s="2" t="s">
        <v>25</v>
      </c>
      <c r="C7" s="2" t="s">
        <v>29</v>
      </c>
      <c r="D7" s="15">
        <v>362221</v>
      </c>
      <c r="E7" s="15">
        <v>23974</v>
      </c>
      <c r="F7" s="15">
        <v>267</v>
      </c>
      <c r="G7" s="15">
        <v>203450</v>
      </c>
      <c r="H7" s="16">
        <v>134530</v>
      </c>
      <c r="I7" s="17">
        <v>154657</v>
      </c>
      <c r="J7" s="15">
        <v>127093</v>
      </c>
      <c r="K7" s="16">
        <v>27565</v>
      </c>
      <c r="L7" s="17">
        <v>8361</v>
      </c>
      <c r="M7" s="15">
        <v>11823046</v>
      </c>
      <c r="N7" s="16">
        <v>60</v>
      </c>
    </row>
    <row r="8" spans="1:14">
      <c r="A8" s="2" t="s">
        <v>24</v>
      </c>
      <c r="B8" s="2" t="s">
        <v>25</v>
      </c>
      <c r="C8" s="2" t="s">
        <v>30</v>
      </c>
      <c r="D8" s="15">
        <v>336547</v>
      </c>
      <c r="E8" s="15">
        <v>300088</v>
      </c>
      <c r="F8" s="15">
        <v>3</v>
      </c>
      <c r="G8" s="15">
        <v>7972</v>
      </c>
      <c r="H8" s="16">
        <v>28484</v>
      </c>
      <c r="I8" s="17">
        <v>225200</v>
      </c>
      <c r="J8" s="15">
        <v>143191</v>
      </c>
      <c r="K8" s="16">
        <v>82009</v>
      </c>
      <c r="L8" s="17">
        <v>13127</v>
      </c>
      <c r="M8" s="15">
        <v>27158616</v>
      </c>
      <c r="N8" s="16">
        <v>62</v>
      </c>
    </row>
    <row r="9" spans="1:14">
      <c r="A9" s="2" t="s">
        <v>24</v>
      </c>
      <c r="B9" s="2" t="s">
        <v>25</v>
      </c>
      <c r="C9" s="2" t="s">
        <v>31</v>
      </c>
      <c r="D9" s="15">
        <v>91566</v>
      </c>
      <c r="E9" s="15">
        <v>74793</v>
      </c>
      <c r="F9" s="15" t="s">
        <v>28</v>
      </c>
      <c r="G9" s="15" t="s">
        <v>261</v>
      </c>
      <c r="H9" s="16">
        <v>16773</v>
      </c>
      <c r="I9" s="17">
        <v>77345</v>
      </c>
      <c r="J9" s="15">
        <v>19332</v>
      </c>
      <c r="K9" s="16">
        <v>58013</v>
      </c>
      <c r="L9" s="17">
        <v>1423</v>
      </c>
      <c r="M9" s="15">
        <v>12412491</v>
      </c>
      <c r="N9" s="16">
        <v>73</v>
      </c>
    </row>
    <row r="10" spans="1:14">
      <c r="A10" s="2" t="s">
        <v>24</v>
      </c>
      <c r="B10" s="2" t="s">
        <v>25</v>
      </c>
      <c r="C10" s="2" t="s">
        <v>32</v>
      </c>
      <c r="D10" s="15">
        <v>38516</v>
      </c>
      <c r="E10" s="15" t="s">
        <v>28</v>
      </c>
      <c r="F10" s="15" t="s">
        <v>28</v>
      </c>
      <c r="G10" s="15" t="s">
        <v>28</v>
      </c>
      <c r="H10" s="16">
        <v>38516</v>
      </c>
      <c r="I10" s="17">
        <v>14093</v>
      </c>
      <c r="J10" s="15">
        <v>14093</v>
      </c>
      <c r="K10" s="16" t="s">
        <v>28</v>
      </c>
      <c r="L10" s="17">
        <v>510</v>
      </c>
      <c r="M10" s="15" t="s">
        <v>28</v>
      </c>
      <c r="N10" s="16">
        <v>1</v>
      </c>
    </row>
    <row r="11" spans="1:14">
      <c r="A11" s="2" t="s">
        <v>24</v>
      </c>
      <c r="B11" s="2" t="s">
        <v>25</v>
      </c>
      <c r="C11" s="2" t="s">
        <v>33</v>
      </c>
      <c r="D11" s="15" t="s">
        <v>261</v>
      </c>
      <c r="E11" s="15" t="s">
        <v>261</v>
      </c>
      <c r="F11" s="15" t="s">
        <v>261</v>
      </c>
      <c r="G11" s="15" t="s">
        <v>261</v>
      </c>
      <c r="H11" s="16" t="s">
        <v>261</v>
      </c>
      <c r="I11" s="17">
        <v>376</v>
      </c>
      <c r="J11" s="15">
        <v>376</v>
      </c>
      <c r="K11" s="16" t="s">
        <v>261</v>
      </c>
      <c r="L11" s="17">
        <v>37</v>
      </c>
      <c r="M11" s="15" t="s">
        <v>261</v>
      </c>
      <c r="N11" s="16">
        <v>7</v>
      </c>
    </row>
    <row r="12" spans="1:14">
      <c r="A12" s="2" t="s">
        <v>24</v>
      </c>
      <c r="B12" s="2" t="s">
        <v>25</v>
      </c>
      <c r="C12" s="2" t="s">
        <v>34</v>
      </c>
      <c r="D12" s="15" t="s">
        <v>261</v>
      </c>
      <c r="E12" s="15" t="s">
        <v>261</v>
      </c>
      <c r="F12" s="15" t="s">
        <v>261</v>
      </c>
      <c r="G12" s="15" t="s">
        <v>261</v>
      </c>
      <c r="H12" s="16" t="s">
        <v>261</v>
      </c>
      <c r="I12" s="17">
        <v>17935</v>
      </c>
      <c r="J12" s="15">
        <v>17935</v>
      </c>
      <c r="K12" s="16" t="s">
        <v>261</v>
      </c>
      <c r="L12" s="17">
        <v>2434</v>
      </c>
      <c r="M12" s="15" t="s">
        <v>261</v>
      </c>
      <c r="N12" s="16">
        <v>1984</v>
      </c>
    </row>
    <row r="13" spans="1:14">
      <c r="A13" s="2" t="s">
        <v>24</v>
      </c>
      <c r="B13" s="2" t="s">
        <v>25</v>
      </c>
      <c r="C13" s="2" t="s">
        <v>35</v>
      </c>
      <c r="D13" s="15" t="s">
        <v>261</v>
      </c>
      <c r="E13" s="15" t="s">
        <v>261</v>
      </c>
      <c r="F13" s="15" t="s">
        <v>261</v>
      </c>
      <c r="G13" s="15" t="s">
        <v>261</v>
      </c>
      <c r="H13" s="16" t="s">
        <v>261</v>
      </c>
      <c r="I13" s="17">
        <v>914</v>
      </c>
      <c r="J13" s="15">
        <v>914</v>
      </c>
      <c r="K13" s="16" t="s">
        <v>261</v>
      </c>
      <c r="L13" s="17">
        <v>365</v>
      </c>
      <c r="M13" s="15" t="s">
        <v>261</v>
      </c>
      <c r="N13" s="16" t="s">
        <v>36</v>
      </c>
    </row>
    <row r="14" spans="1:14">
      <c r="A14" s="2" t="s">
        <v>24</v>
      </c>
      <c r="B14" s="2" t="s">
        <v>25</v>
      </c>
      <c r="C14" s="2" t="s">
        <v>37</v>
      </c>
      <c r="D14" s="15">
        <v>308</v>
      </c>
      <c r="E14" s="15">
        <v>63</v>
      </c>
      <c r="F14" s="15">
        <v>163</v>
      </c>
      <c r="G14" s="15" t="s">
        <v>28</v>
      </c>
      <c r="H14" s="16">
        <v>82</v>
      </c>
      <c r="I14" s="17">
        <v>604</v>
      </c>
      <c r="J14" s="15">
        <v>522</v>
      </c>
      <c r="K14" s="16">
        <v>82</v>
      </c>
      <c r="L14" s="17">
        <v>61</v>
      </c>
      <c r="M14" s="15">
        <v>97909</v>
      </c>
      <c r="N14" s="16">
        <v>13</v>
      </c>
    </row>
    <row r="15" spans="1:14">
      <c r="A15" s="2" t="s">
        <v>24</v>
      </c>
      <c r="B15" s="2" t="s">
        <v>157</v>
      </c>
      <c r="C15" s="2" t="s">
        <v>26</v>
      </c>
      <c r="D15" s="15">
        <v>590850</v>
      </c>
      <c r="E15" s="15">
        <v>390768</v>
      </c>
      <c r="F15" s="15">
        <v>354</v>
      </c>
      <c r="G15" s="15">
        <v>59118</v>
      </c>
      <c r="H15" s="16">
        <v>140610</v>
      </c>
      <c r="I15" s="17">
        <v>416504</v>
      </c>
      <c r="J15" s="15">
        <v>191196</v>
      </c>
      <c r="K15" s="16">
        <v>225308</v>
      </c>
      <c r="L15" s="17">
        <v>12741</v>
      </c>
      <c r="M15" s="15">
        <v>68386979</v>
      </c>
      <c r="N15" s="16">
        <v>4411</v>
      </c>
    </row>
    <row r="16" spans="1:14">
      <c r="A16" s="2" t="s">
        <v>24</v>
      </c>
      <c r="B16" s="2" t="s">
        <v>157</v>
      </c>
      <c r="C16" s="2" t="s">
        <v>27</v>
      </c>
      <c r="D16" s="15">
        <v>123689</v>
      </c>
      <c r="E16" s="15">
        <v>111870</v>
      </c>
      <c r="F16" s="15" t="s">
        <v>28</v>
      </c>
      <c r="G16" s="15" t="s">
        <v>261</v>
      </c>
      <c r="H16" s="16">
        <v>11819</v>
      </c>
      <c r="I16" s="17">
        <v>103213</v>
      </c>
      <c r="J16" s="15">
        <v>45561</v>
      </c>
      <c r="K16" s="16">
        <v>57652</v>
      </c>
      <c r="L16" s="17">
        <v>3602</v>
      </c>
      <c r="M16" s="15">
        <v>17541391</v>
      </c>
      <c r="N16" s="16">
        <v>4250</v>
      </c>
    </row>
    <row r="17" spans="1:14">
      <c r="A17" s="2" t="s">
        <v>24</v>
      </c>
      <c r="B17" s="2" t="s">
        <v>157</v>
      </c>
      <c r="C17" s="2" t="s">
        <v>29</v>
      </c>
      <c r="D17" s="15">
        <v>156044</v>
      </c>
      <c r="E17" s="15">
        <v>12334</v>
      </c>
      <c r="F17" s="15">
        <v>191</v>
      </c>
      <c r="G17" s="15">
        <v>59118</v>
      </c>
      <c r="H17" s="16">
        <v>84402</v>
      </c>
      <c r="I17" s="17">
        <v>73339</v>
      </c>
      <c r="J17" s="15">
        <v>45786</v>
      </c>
      <c r="K17" s="16">
        <v>27552</v>
      </c>
      <c r="L17" s="17">
        <v>2090</v>
      </c>
      <c r="M17" s="15">
        <v>11176572</v>
      </c>
      <c r="N17" s="16">
        <v>35</v>
      </c>
    </row>
    <row r="18" spans="1:14">
      <c r="A18" s="2" t="s">
        <v>24</v>
      </c>
      <c r="B18" s="2" t="s">
        <v>157</v>
      </c>
      <c r="C18" s="2" t="s">
        <v>30</v>
      </c>
      <c r="D18" s="15">
        <v>219260</v>
      </c>
      <c r="E18" s="15">
        <v>191726</v>
      </c>
      <c r="F18" s="15" t="s">
        <v>28</v>
      </c>
      <c r="G18" s="15" t="s">
        <v>28</v>
      </c>
      <c r="H18" s="16">
        <v>27534</v>
      </c>
      <c r="I18" s="17">
        <v>162425</v>
      </c>
      <c r="J18" s="15">
        <v>80416</v>
      </c>
      <c r="K18" s="16">
        <v>82009</v>
      </c>
      <c r="L18" s="17">
        <v>5956</v>
      </c>
      <c r="M18" s="15">
        <v>27158616</v>
      </c>
      <c r="N18" s="16">
        <v>50</v>
      </c>
    </row>
    <row r="19" spans="1:14">
      <c r="A19" s="2" t="s">
        <v>24</v>
      </c>
      <c r="B19" s="2" t="s">
        <v>157</v>
      </c>
      <c r="C19" s="2" t="s">
        <v>31</v>
      </c>
      <c r="D19" s="15">
        <v>91549</v>
      </c>
      <c r="E19" s="15">
        <v>74776</v>
      </c>
      <c r="F19" s="15" t="s">
        <v>28</v>
      </c>
      <c r="G19" s="15" t="s">
        <v>261</v>
      </c>
      <c r="H19" s="16">
        <v>16773</v>
      </c>
      <c r="I19" s="17">
        <v>77340</v>
      </c>
      <c r="J19" s="15">
        <v>19328</v>
      </c>
      <c r="K19" s="16">
        <v>58013</v>
      </c>
      <c r="L19" s="17">
        <v>1066</v>
      </c>
      <c r="M19" s="15">
        <v>12412491</v>
      </c>
      <c r="N19" s="16">
        <v>68</v>
      </c>
    </row>
    <row r="20" spans="1:14">
      <c r="A20" s="2" t="s">
        <v>24</v>
      </c>
      <c r="B20" s="2" t="s">
        <v>157</v>
      </c>
      <c r="C20" s="2" t="s">
        <v>32</v>
      </c>
      <c r="D20" s="15" t="s">
        <v>28</v>
      </c>
      <c r="E20" s="15" t="s">
        <v>28</v>
      </c>
      <c r="F20" s="15" t="s">
        <v>28</v>
      </c>
      <c r="G20" s="15" t="s">
        <v>28</v>
      </c>
      <c r="H20" s="16" t="s">
        <v>28</v>
      </c>
      <c r="I20" s="17" t="s">
        <v>28</v>
      </c>
      <c r="J20" s="15" t="s">
        <v>28</v>
      </c>
      <c r="K20" s="16" t="s">
        <v>28</v>
      </c>
      <c r="L20" s="17" t="s">
        <v>28</v>
      </c>
      <c r="M20" s="15" t="s">
        <v>28</v>
      </c>
      <c r="N20" s="16" t="s">
        <v>28</v>
      </c>
    </row>
    <row r="21" spans="1:14">
      <c r="A21" s="2" t="s">
        <v>24</v>
      </c>
      <c r="B21" s="2" t="s">
        <v>157</v>
      </c>
      <c r="C21" s="2" t="s">
        <v>33</v>
      </c>
      <c r="D21" s="15" t="s">
        <v>261</v>
      </c>
      <c r="E21" s="15" t="s">
        <v>261</v>
      </c>
      <c r="F21" s="15" t="s">
        <v>261</v>
      </c>
      <c r="G21" s="15" t="s">
        <v>261</v>
      </c>
      <c r="H21" s="16" t="s">
        <v>261</v>
      </c>
      <c r="I21" s="17" t="s">
        <v>261</v>
      </c>
      <c r="J21" s="15" t="s">
        <v>261</v>
      </c>
      <c r="K21" s="16" t="s">
        <v>261</v>
      </c>
      <c r="L21" s="17" t="s">
        <v>261</v>
      </c>
      <c r="M21" s="15" t="s">
        <v>261</v>
      </c>
      <c r="N21" s="16" t="s">
        <v>261</v>
      </c>
    </row>
    <row r="22" spans="1:14">
      <c r="A22" s="2" t="s">
        <v>24</v>
      </c>
      <c r="B22" s="2" t="s">
        <v>157</v>
      </c>
      <c r="C22" s="2" t="s">
        <v>34</v>
      </c>
      <c r="D22" s="15" t="s">
        <v>261</v>
      </c>
      <c r="E22" s="15" t="s">
        <v>261</v>
      </c>
      <c r="F22" s="15" t="s">
        <v>261</v>
      </c>
      <c r="G22" s="15" t="s">
        <v>261</v>
      </c>
      <c r="H22" s="16" t="s">
        <v>261</v>
      </c>
      <c r="I22" s="17" t="s">
        <v>261</v>
      </c>
      <c r="J22" s="15" t="s">
        <v>261</v>
      </c>
      <c r="K22" s="16" t="s">
        <v>261</v>
      </c>
      <c r="L22" s="17" t="s">
        <v>261</v>
      </c>
      <c r="M22" s="15" t="s">
        <v>261</v>
      </c>
      <c r="N22" s="16" t="s">
        <v>261</v>
      </c>
    </row>
    <row r="23" spans="1:14">
      <c r="A23" s="2" t="s">
        <v>24</v>
      </c>
      <c r="B23" s="2" t="s">
        <v>157</v>
      </c>
      <c r="C23" s="2" t="s">
        <v>35</v>
      </c>
      <c r="D23" s="15" t="s">
        <v>261</v>
      </c>
      <c r="E23" s="15" t="s">
        <v>261</v>
      </c>
      <c r="F23" s="15" t="s">
        <v>261</v>
      </c>
      <c r="G23" s="15" t="s">
        <v>261</v>
      </c>
      <c r="H23" s="16" t="s">
        <v>261</v>
      </c>
      <c r="I23" s="17" t="s">
        <v>261</v>
      </c>
      <c r="J23" s="15" t="s">
        <v>261</v>
      </c>
      <c r="K23" s="16" t="s">
        <v>261</v>
      </c>
      <c r="L23" s="17" t="s">
        <v>261</v>
      </c>
      <c r="M23" s="15" t="s">
        <v>261</v>
      </c>
      <c r="N23" s="16" t="s">
        <v>261</v>
      </c>
    </row>
    <row r="24" spans="1:14">
      <c r="A24" s="2" t="s">
        <v>24</v>
      </c>
      <c r="B24" s="2" t="s">
        <v>157</v>
      </c>
      <c r="C24" s="2" t="s">
        <v>37</v>
      </c>
      <c r="D24" s="15">
        <v>308</v>
      </c>
      <c r="E24" s="15">
        <v>63</v>
      </c>
      <c r="F24" s="15">
        <v>163</v>
      </c>
      <c r="G24" s="15" t="s">
        <v>28</v>
      </c>
      <c r="H24" s="16">
        <v>82</v>
      </c>
      <c r="I24" s="17">
        <v>187</v>
      </c>
      <c r="J24" s="15">
        <v>105</v>
      </c>
      <c r="K24" s="16">
        <v>82</v>
      </c>
      <c r="L24" s="17">
        <v>25</v>
      </c>
      <c r="M24" s="15">
        <v>97909</v>
      </c>
      <c r="N24" s="16">
        <v>8</v>
      </c>
    </row>
    <row r="25" spans="1:14">
      <c r="A25" s="2" t="s">
        <v>24</v>
      </c>
      <c r="B25" s="2" t="s">
        <v>38</v>
      </c>
      <c r="C25" s="2" t="s">
        <v>26</v>
      </c>
      <c r="D25" s="15">
        <v>362011</v>
      </c>
      <c r="E25" s="15">
        <v>120032</v>
      </c>
      <c r="F25" s="15">
        <v>79</v>
      </c>
      <c r="G25" s="15">
        <v>152304</v>
      </c>
      <c r="H25" s="16">
        <v>89596</v>
      </c>
      <c r="I25" s="17">
        <v>177836</v>
      </c>
      <c r="J25" s="15">
        <v>177824</v>
      </c>
      <c r="K25" s="16">
        <v>12</v>
      </c>
      <c r="L25" s="17">
        <v>17190</v>
      </c>
      <c r="M25" s="15">
        <v>651874</v>
      </c>
      <c r="N25" s="16">
        <v>2042</v>
      </c>
    </row>
    <row r="26" spans="1:14">
      <c r="A26" s="2" t="s">
        <v>24</v>
      </c>
      <c r="B26" s="2" t="s">
        <v>38</v>
      </c>
      <c r="C26" s="2" t="s">
        <v>27</v>
      </c>
      <c r="D26" s="15">
        <v>12</v>
      </c>
      <c r="E26" s="15">
        <v>12</v>
      </c>
      <c r="F26" s="15" t="s">
        <v>28</v>
      </c>
      <c r="G26" s="15" t="s">
        <v>261</v>
      </c>
      <c r="H26" s="16" t="s">
        <v>28</v>
      </c>
      <c r="I26" s="17">
        <v>4</v>
      </c>
      <c r="J26" s="15">
        <v>4</v>
      </c>
      <c r="K26" s="16" t="s">
        <v>28</v>
      </c>
      <c r="L26" s="17">
        <v>9</v>
      </c>
      <c r="M26" s="15">
        <v>5400</v>
      </c>
      <c r="N26" s="16">
        <v>3</v>
      </c>
    </row>
    <row r="27" spans="1:14">
      <c r="A27" s="2" t="s">
        <v>24</v>
      </c>
      <c r="B27" s="2" t="s">
        <v>38</v>
      </c>
      <c r="C27" s="2" t="s">
        <v>29</v>
      </c>
      <c r="D27" s="15">
        <v>206177</v>
      </c>
      <c r="E27" s="15">
        <v>11640</v>
      </c>
      <c r="F27" s="15">
        <v>76</v>
      </c>
      <c r="G27" s="15">
        <v>144332</v>
      </c>
      <c r="H27" s="16">
        <v>50128</v>
      </c>
      <c r="I27" s="17">
        <v>81319</v>
      </c>
      <c r="J27" s="15">
        <v>81306</v>
      </c>
      <c r="K27" s="16">
        <v>12</v>
      </c>
      <c r="L27" s="17">
        <v>6271</v>
      </c>
      <c r="M27" s="15">
        <v>646474</v>
      </c>
      <c r="N27" s="16">
        <v>25</v>
      </c>
    </row>
    <row r="28" spans="1:14">
      <c r="A28" s="2" t="s">
        <v>24</v>
      </c>
      <c r="B28" s="2" t="s">
        <v>38</v>
      </c>
      <c r="C28" s="2" t="s">
        <v>30</v>
      </c>
      <c r="D28" s="15">
        <v>117287</v>
      </c>
      <c r="E28" s="15">
        <v>108362</v>
      </c>
      <c r="F28" s="15">
        <v>3</v>
      </c>
      <c r="G28" s="15">
        <v>7972</v>
      </c>
      <c r="H28" s="16">
        <v>951</v>
      </c>
      <c r="I28" s="17">
        <v>62775</v>
      </c>
      <c r="J28" s="15">
        <v>62775</v>
      </c>
      <c r="K28" s="16" t="s">
        <v>28</v>
      </c>
      <c r="L28" s="17">
        <v>7171</v>
      </c>
      <c r="M28" s="15" t="s">
        <v>28</v>
      </c>
      <c r="N28" s="16">
        <v>12</v>
      </c>
    </row>
    <row r="29" spans="1:14">
      <c r="A29" s="2" t="s">
        <v>24</v>
      </c>
      <c r="B29" s="2" t="s">
        <v>38</v>
      </c>
      <c r="C29" s="2" t="s">
        <v>31</v>
      </c>
      <c r="D29" s="15">
        <v>17</v>
      </c>
      <c r="E29" s="15">
        <v>17</v>
      </c>
      <c r="F29" s="15" t="s">
        <v>28</v>
      </c>
      <c r="G29" s="15" t="s">
        <v>261</v>
      </c>
      <c r="H29" s="16" t="s">
        <v>28</v>
      </c>
      <c r="I29" s="17">
        <v>5</v>
      </c>
      <c r="J29" s="15">
        <v>5</v>
      </c>
      <c r="K29" s="16" t="s">
        <v>28</v>
      </c>
      <c r="L29" s="17">
        <v>357</v>
      </c>
      <c r="M29" s="15" t="s">
        <v>28</v>
      </c>
      <c r="N29" s="16">
        <v>5</v>
      </c>
    </row>
    <row r="30" spans="1:14">
      <c r="A30" s="2" t="s">
        <v>24</v>
      </c>
      <c r="B30" s="2" t="s">
        <v>38</v>
      </c>
      <c r="C30" s="2" t="s">
        <v>32</v>
      </c>
      <c r="D30" s="15">
        <v>38516</v>
      </c>
      <c r="E30" s="15" t="s">
        <v>28</v>
      </c>
      <c r="F30" s="15" t="s">
        <v>28</v>
      </c>
      <c r="G30" s="15" t="s">
        <v>28</v>
      </c>
      <c r="H30" s="16">
        <v>38516</v>
      </c>
      <c r="I30" s="17">
        <v>14093</v>
      </c>
      <c r="J30" s="15">
        <v>14093</v>
      </c>
      <c r="K30" s="16" t="s">
        <v>28</v>
      </c>
      <c r="L30" s="17">
        <v>510</v>
      </c>
      <c r="M30" s="15" t="s">
        <v>28</v>
      </c>
      <c r="N30" s="16">
        <v>1</v>
      </c>
    </row>
    <row r="31" spans="1:14">
      <c r="A31" s="2" t="s">
        <v>24</v>
      </c>
      <c r="B31" s="2" t="s">
        <v>38</v>
      </c>
      <c r="C31" s="2" t="s">
        <v>33</v>
      </c>
      <c r="D31" s="15" t="s">
        <v>261</v>
      </c>
      <c r="E31" s="15" t="s">
        <v>261</v>
      </c>
      <c r="F31" s="15" t="s">
        <v>261</v>
      </c>
      <c r="G31" s="15" t="s">
        <v>261</v>
      </c>
      <c r="H31" s="16" t="s">
        <v>261</v>
      </c>
      <c r="I31" s="17">
        <v>376</v>
      </c>
      <c r="J31" s="15">
        <v>376</v>
      </c>
      <c r="K31" s="16" t="s">
        <v>261</v>
      </c>
      <c r="L31" s="17">
        <v>37</v>
      </c>
      <c r="M31" s="15" t="s">
        <v>261</v>
      </c>
      <c r="N31" s="16">
        <v>7</v>
      </c>
    </row>
    <row r="32" spans="1:14">
      <c r="A32" s="2" t="s">
        <v>24</v>
      </c>
      <c r="B32" s="2" t="s">
        <v>38</v>
      </c>
      <c r="C32" s="2" t="s">
        <v>34</v>
      </c>
      <c r="D32" s="15" t="s">
        <v>261</v>
      </c>
      <c r="E32" s="15" t="s">
        <v>261</v>
      </c>
      <c r="F32" s="15" t="s">
        <v>261</v>
      </c>
      <c r="G32" s="15" t="s">
        <v>261</v>
      </c>
      <c r="H32" s="16" t="s">
        <v>261</v>
      </c>
      <c r="I32" s="17">
        <v>17935</v>
      </c>
      <c r="J32" s="15">
        <v>17935</v>
      </c>
      <c r="K32" s="16" t="s">
        <v>261</v>
      </c>
      <c r="L32" s="17">
        <v>2434</v>
      </c>
      <c r="M32" s="15" t="s">
        <v>261</v>
      </c>
      <c r="N32" s="16">
        <v>1984</v>
      </c>
    </row>
    <row r="33" spans="1:14">
      <c r="A33" s="2" t="s">
        <v>24</v>
      </c>
      <c r="B33" s="2" t="s">
        <v>38</v>
      </c>
      <c r="C33" s="2" t="s">
        <v>35</v>
      </c>
      <c r="D33" s="15" t="s">
        <v>261</v>
      </c>
      <c r="E33" s="15" t="s">
        <v>261</v>
      </c>
      <c r="F33" s="15" t="s">
        <v>261</v>
      </c>
      <c r="G33" s="15" t="s">
        <v>261</v>
      </c>
      <c r="H33" s="16" t="s">
        <v>261</v>
      </c>
      <c r="I33" s="17">
        <v>914</v>
      </c>
      <c r="J33" s="15">
        <v>914</v>
      </c>
      <c r="K33" s="16" t="s">
        <v>261</v>
      </c>
      <c r="L33" s="17">
        <v>365</v>
      </c>
      <c r="M33" s="15" t="s">
        <v>261</v>
      </c>
      <c r="N33" s="16" t="s">
        <v>36</v>
      </c>
    </row>
    <row r="34" spans="1:14">
      <c r="A34" s="2" t="s">
        <v>24</v>
      </c>
      <c r="B34" s="2" t="s">
        <v>38</v>
      </c>
      <c r="C34" s="2" t="s">
        <v>37</v>
      </c>
      <c r="D34" s="15" t="s">
        <v>28</v>
      </c>
      <c r="E34" s="15" t="s">
        <v>28</v>
      </c>
      <c r="F34" s="15" t="s">
        <v>28</v>
      </c>
      <c r="G34" s="15" t="s">
        <v>28</v>
      </c>
      <c r="H34" s="16" t="s">
        <v>28</v>
      </c>
      <c r="I34" s="17">
        <v>417</v>
      </c>
      <c r="J34" s="15">
        <v>417</v>
      </c>
      <c r="K34" s="16" t="s">
        <v>28</v>
      </c>
      <c r="L34" s="17">
        <v>35</v>
      </c>
      <c r="M34" s="15" t="s">
        <v>28</v>
      </c>
      <c r="N34" s="16">
        <v>5</v>
      </c>
    </row>
    <row r="35" spans="1:14">
      <c r="A35" s="2" t="s">
        <v>39</v>
      </c>
      <c r="B35" s="2" t="s">
        <v>25</v>
      </c>
      <c r="C35" s="2" t="s">
        <v>26</v>
      </c>
      <c r="D35" s="15">
        <v>530688</v>
      </c>
      <c r="E35" s="15">
        <v>218028</v>
      </c>
      <c r="F35" s="15">
        <v>79</v>
      </c>
      <c r="G35" s="15">
        <v>211422</v>
      </c>
      <c r="H35" s="16">
        <v>101159</v>
      </c>
      <c r="I35" s="17">
        <v>269332</v>
      </c>
      <c r="J35" s="15">
        <v>230512</v>
      </c>
      <c r="K35" s="16">
        <v>38820</v>
      </c>
      <c r="L35" s="17">
        <v>19025</v>
      </c>
      <c r="M35" s="15">
        <v>13389035</v>
      </c>
      <c r="N35" s="16">
        <v>48</v>
      </c>
    </row>
    <row r="36" spans="1:14">
      <c r="A36" s="2" t="s">
        <v>39</v>
      </c>
      <c r="B36" s="2" t="s">
        <v>25</v>
      </c>
      <c r="C36" s="2" t="s">
        <v>27</v>
      </c>
      <c r="D36" s="15" t="s">
        <v>28</v>
      </c>
      <c r="E36" s="15" t="s">
        <v>28</v>
      </c>
      <c r="F36" s="15" t="s">
        <v>28</v>
      </c>
      <c r="G36" s="15" t="s">
        <v>261</v>
      </c>
      <c r="H36" s="16" t="s">
        <v>28</v>
      </c>
      <c r="I36" s="17" t="s">
        <v>28</v>
      </c>
      <c r="J36" s="15" t="s">
        <v>28</v>
      </c>
      <c r="K36" s="16" t="s">
        <v>28</v>
      </c>
      <c r="L36" s="17" t="s">
        <v>28</v>
      </c>
      <c r="M36" s="15" t="s">
        <v>28</v>
      </c>
      <c r="N36" s="16" t="s">
        <v>28</v>
      </c>
    </row>
    <row r="37" spans="1:14">
      <c r="A37" s="2" t="s">
        <v>39</v>
      </c>
      <c r="B37" s="2" t="s">
        <v>25</v>
      </c>
      <c r="C37" s="2" t="s">
        <v>29</v>
      </c>
      <c r="D37" s="15">
        <v>258468</v>
      </c>
      <c r="E37" s="15">
        <v>10720</v>
      </c>
      <c r="F37" s="15">
        <v>76</v>
      </c>
      <c r="G37" s="15">
        <v>203450</v>
      </c>
      <c r="H37" s="16">
        <v>44221</v>
      </c>
      <c r="I37" s="17">
        <v>110016</v>
      </c>
      <c r="J37" s="15">
        <v>106045</v>
      </c>
      <c r="K37" s="16">
        <v>3970</v>
      </c>
      <c r="L37" s="17">
        <v>7253</v>
      </c>
      <c r="M37" s="15">
        <v>2322000</v>
      </c>
      <c r="N37" s="16">
        <v>11</v>
      </c>
    </row>
    <row r="38" spans="1:14">
      <c r="A38" s="2" t="s">
        <v>39</v>
      </c>
      <c r="B38" s="2" t="s">
        <v>25</v>
      </c>
      <c r="C38" s="2" t="s">
        <v>30</v>
      </c>
      <c r="D38" s="15">
        <v>217788</v>
      </c>
      <c r="E38" s="15">
        <v>192028</v>
      </c>
      <c r="F38" s="15">
        <v>3</v>
      </c>
      <c r="G38" s="15">
        <v>7972</v>
      </c>
      <c r="H38" s="16">
        <v>17785</v>
      </c>
      <c r="I38" s="17">
        <v>130974</v>
      </c>
      <c r="J38" s="15">
        <v>106766</v>
      </c>
      <c r="K38" s="16">
        <v>24208</v>
      </c>
      <c r="L38" s="17">
        <v>10726</v>
      </c>
      <c r="M38" s="15">
        <v>9030465</v>
      </c>
      <c r="N38" s="16">
        <v>26</v>
      </c>
    </row>
    <row r="39" spans="1:14">
      <c r="A39" s="2" t="s">
        <v>39</v>
      </c>
      <c r="B39" s="2" t="s">
        <v>25</v>
      </c>
      <c r="C39" s="2" t="s">
        <v>31</v>
      </c>
      <c r="D39" s="15">
        <v>15916</v>
      </c>
      <c r="E39" s="15">
        <v>15279</v>
      </c>
      <c r="F39" s="15" t="s">
        <v>28</v>
      </c>
      <c r="G39" s="15" t="s">
        <v>261</v>
      </c>
      <c r="H39" s="16">
        <v>637</v>
      </c>
      <c r="I39" s="17">
        <v>14249</v>
      </c>
      <c r="J39" s="15">
        <v>3607</v>
      </c>
      <c r="K39" s="16">
        <v>10642</v>
      </c>
      <c r="L39" s="17">
        <v>528</v>
      </c>
      <c r="M39" s="15">
        <v>2036570</v>
      </c>
      <c r="N39" s="16">
        <v>9</v>
      </c>
    </row>
    <row r="40" spans="1:14">
      <c r="A40" s="2" t="s">
        <v>39</v>
      </c>
      <c r="B40" s="2" t="s">
        <v>25</v>
      </c>
      <c r="C40" s="2" t="s">
        <v>32</v>
      </c>
      <c r="D40" s="15">
        <v>38516</v>
      </c>
      <c r="E40" s="15" t="s">
        <v>28</v>
      </c>
      <c r="F40" s="15" t="s">
        <v>28</v>
      </c>
      <c r="G40" s="15" t="s">
        <v>28</v>
      </c>
      <c r="H40" s="16">
        <v>38516</v>
      </c>
      <c r="I40" s="17">
        <v>14093</v>
      </c>
      <c r="J40" s="15">
        <v>14093</v>
      </c>
      <c r="K40" s="16" t="s">
        <v>28</v>
      </c>
      <c r="L40" s="17">
        <v>510</v>
      </c>
      <c r="M40" s="15" t="s">
        <v>28</v>
      </c>
      <c r="N40" s="16">
        <v>1</v>
      </c>
    </row>
    <row r="41" spans="1:14">
      <c r="A41" s="2" t="s">
        <v>39</v>
      </c>
      <c r="B41" s="2" t="s">
        <v>25</v>
      </c>
      <c r="C41" s="2" t="s">
        <v>33</v>
      </c>
      <c r="D41" s="15" t="s">
        <v>261</v>
      </c>
      <c r="E41" s="15" t="s">
        <v>261</v>
      </c>
      <c r="F41" s="15" t="s">
        <v>261</v>
      </c>
      <c r="G41" s="15" t="s">
        <v>261</v>
      </c>
      <c r="H41" s="16" t="s">
        <v>261</v>
      </c>
      <c r="I41" s="17" t="s">
        <v>261</v>
      </c>
      <c r="J41" s="15" t="s">
        <v>261</v>
      </c>
      <c r="K41" s="16" t="s">
        <v>261</v>
      </c>
      <c r="L41" s="17" t="s">
        <v>261</v>
      </c>
      <c r="M41" s="15" t="s">
        <v>261</v>
      </c>
      <c r="N41" s="16" t="s">
        <v>261</v>
      </c>
    </row>
    <row r="42" spans="1:14">
      <c r="A42" s="2" t="s">
        <v>39</v>
      </c>
      <c r="B42" s="2" t="s">
        <v>25</v>
      </c>
      <c r="C42" s="2" t="s">
        <v>34</v>
      </c>
      <c r="D42" s="15" t="s">
        <v>261</v>
      </c>
      <c r="E42" s="15" t="s">
        <v>261</v>
      </c>
      <c r="F42" s="15" t="s">
        <v>261</v>
      </c>
      <c r="G42" s="15" t="s">
        <v>261</v>
      </c>
      <c r="H42" s="16" t="s">
        <v>261</v>
      </c>
      <c r="I42" s="17" t="s">
        <v>261</v>
      </c>
      <c r="J42" s="15" t="s">
        <v>261</v>
      </c>
      <c r="K42" s="16" t="s">
        <v>261</v>
      </c>
      <c r="L42" s="17" t="s">
        <v>261</v>
      </c>
      <c r="M42" s="15" t="s">
        <v>261</v>
      </c>
      <c r="N42" s="16" t="s">
        <v>261</v>
      </c>
    </row>
    <row r="43" spans="1:14">
      <c r="A43" s="2" t="s">
        <v>39</v>
      </c>
      <c r="B43" s="2" t="s">
        <v>25</v>
      </c>
      <c r="C43" s="2" t="s">
        <v>35</v>
      </c>
      <c r="D43" s="15" t="s">
        <v>261</v>
      </c>
      <c r="E43" s="15" t="s">
        <v>261</v>
      </c>
      <c r="F43" s="15" t="s">
        <v>261</v>
      </c>
      <c r="G43" s="15" t="s">
        <v>261</v>
      </c>
      <c r="H43" s="16" t="s">
        <v>261</v>
      </c>
      <c r="I43" s="17" t="s">
        <v>261</v>
      </c>
      <c r="J43" s="15" t="s">
        <v>261</v>
      </c>
      <c r="K43" s="16" t="s">
        <v>261</v>
      </c>
      <c r="L43" s="17" t="s">
        <v>261</v>
      </c>
      <c r="M43" s="15" t="s">
        <v>261</v>
      </c>
      <c r="N43" s="16" t="s">
        <v>261</v>
      </c>
    </row>
    <row r="44" spans="1:14">
      <c r="A44" s="2" t="s">
        <v>39</v>
      </c>
      <c r="B44" s="2" t="s">
        <v>25</v>
      </c>
      <c r="C44" s="2" t="s">
        <v>37</v>
      </c>
      <c r="D44" s="15" t="s">
        <v>28</v>
      </c>
      <c r="E44" s="15" t="s">
        <v>28</v>
      </c>
      <c r="F44" s="15" t="s">
        <v>28</v>
      </c>
      <c r="G44" s="15" t="s">
        <v>28</v>
      </c>
      <c r="H44" s="16" t="s">
        <v>28</v>
      </c>
      <c r="I44" s="17" t="s">
        <v>28</v>
      </c>
      <c r="J44" s="15" t="s">
        <v>28</v>
      </c>
      <c r="K44" s="16" t="s">
        <v>28</v>
      </c>
      <c r="L44" s="17">
        <v>8</v>
      </c>
      <c r="M44" s="15" t="s">
        <v>28</v>
      </c>
      <c r="N44" s="16">
        <v>1</v>
      </c>
    </row>
    <row r="45" spans="1:14">
      <c r="A45" s="2" t="s">
        <v>39</v>
      </c>
      <c r="B45" s="2" t="s">
        <v>157</v>
      </c>
      <c r="C45" s="2" t="s">
        <v>26</v>
      </c>
      <c r="D45" s="15">
        <v>191141</v>
      </c>
      <c r="E45" s="15">
        <v>102206</v>
      </c>
      <c r="F45" s="15" t="s">
        <v>28</v>
      </c>
      <c r="G45" s="15">
        <v>59118</v>
      </c>
      <c r="H45" s="16">
        <v>29817</v>
      </c>
      <c r="I45" s="17">
        <v>116958</v>
      </c>
      <c r="J45" s="15">
        <v>78137</v>
      </c>
      <c r="K45" s="16">
        <v>38820</v>
      </c>
      <c r="L45" s="17">
        <v>5068</v>
      </c>
      <c r="M45" s="15">
        <v>13227035</v>
      </c>
      <c r="N45" s="16">
        <v>20</v>
      </c>
    </row>
    <row r="46" spans="1:14">
      <c r="A46" s="2" t="s">
        <v>39</v>
      </c>
      <c r="B46" s="2" t="s">
        <v>157</v>
      </c>
      <c r="C46" s="2" t="s">
        <v>27</v>
      </c>
      <c r="D46" s="15" t="s">
        <v>28</v>
      </c>
      <c r="E46" s="15" t="s">
        <v>28</v>
      </c>
      <c r="F46" s="15" t="s">
        <v>28</v>
      </c>
      <c r="G46" s="15" t="s">
        <v>261</v>
      </c>
      <c r="H46" s="16" t="s">
        <v>28</v>
      </c>
      <c r="I46" s="17" t="s">
        <v>28</v>
      </c>
      <c r="J46" s="15" t="s">
        <v>28</v>
      </c>
      <c r="K46" s="16" t="s">
        <v>28</v>
      </c>
      <c r="L46" s="17" t="s">
        <v>28</v>
      </c>
      <c r="M46" s="15" t="s">
        <v>28</v>
      </c>
      <c r="N46" s="16" t="s">
        <v>28</v>
      </c>
    </row>
    <row r="47" spans="1:14">
      <c r="A47" s="2" t="s">
        <v>39</v>
      </c>
      <c r="B47" s="2" t="s">
        <v>157</v>
      </c>
      <c r="C47" s="2" t="s">
        <v>29</v>
      </c>
      <c r="D47" s="15">
        <v>74741</v>
      </c>
      <c r="E47" s="15">
        <v>3277</v>
      </c>
      <c r="F47" s="15" t="s">
        <v>28</v>
      </c>
      <c r="G47" s="15">
        <v>59118</v>
      </c>
      <c r="H47" s="16">
        <v>12346</v>
      </c>
      <c r="I47" s="17">
        <v>34514</v>
      </c>
      <c r="J47" s="15">
        <v>30544</v>
      </c>
      <c r="K47" s="16">
        <v>3970</v>
      </c>
      <c r="L47" s="17">
        <v>1342</v>
      </c>
      <c r="M47" s="15">
        <v>2160000</v>
      </c>
      <c r="N47" s="16">
        <v>2</v>
      </c>
    </row>
    <row r="48" spans="1:14">
      <c r="A48" s="2" t="s">
        <v>39</v>
      </c>
      <c r="B48" s="2" t="s">
        <v>157</v>
      </c>
      <c r="C48" s="2" t="s">
        <v>30</v>
      </c>
      <c r="D48" s="15">
        <v>100501</v>
      </c>
      <c r="E48" s="15">
        <v>83666</v>
      </c>
      <c r="F48" s="15" t="s">
        <v>28</v>
      </c>
      <c r="G48" s="15" t="s">
        <v>28</v>
      </c>
      <c r="H48" s="16">
        <v>16834</v>
      </c>
      <c r="I48" s="17">
        <v>68199</v>
      </c>
      <c r="J48" s="15">
        <v>43992</v>
      </c>
      <c r="K48" s="16">
        <v>24208</v>
      </c>
      <c r="L48" s="17">
        <v>3555</v>
      </c>
      <c r="M48" s="15">
        <v>9030465</v>
      </c>
      <c r="N48" s="16">
        <v>14</v>
      </c>
    </row>
    <row r="49" spans="1:14">
      <c r="A49" s="2" t="s">
        <v>39</v>
      </c>
      <c r="B49" s="2" t="s">
        <v>157</v>
      </c>
      <c r="C49" s="2" t="s">
        <v>31</v>
      </c>
      <c r="D49" s="15">
        <v>15899</v>
      </c>
      <c r="E49" s="15">
        <v>15262</v>
      </c>
      <c r="F49" s="15" t="s">
        <v>28</v>
      </c>
      <c r="G49" s="15" t="s">
        <v>261</v>
      </c>
      <c r="H49" s="16">
        <v>637</v>
      </c>
      <c r="I49" s="17">
        <v>14244</v>
      </c>
      <c r="J49" s="15">
        <v>3602</v>
      </c>
      <c r="K49" s="16">
        <v>10642</v>
      </c>
      <c r="L49" s="17">
        <v>171</v>
      </c>
      <c r="M49" s="15">
        <v>2036570</v>
      </c>
      <c r="N49" s="16">
        <v>4</v>
      </c>
    </row>
    <row r="50" spans="1:14">
      <c r="A50" s="2" t="s">
        <v>39</v>
      </c>
      <c r="B50" s="2" t="s">
        <v>157</v>
      </c>
      <c r="C50" s="2" t="s">
        <v>32</v>
      </c>
      <c r="D50" s="15" t="s">
        <v>28</v>
      </c>
      <c r="E50" s="15" t="s">
        <v>28</v>
      </c>
      <c r="F50" s="15" t="s">
        <v>28</v>
      </c>
      <c r="G50" s="15" t="s">
        <v>28</v>
      </c>
      <c r="H50" s="16" t="s">
        <v>28</v>
      </c>
      <c r="I50" s="17" t="s">
        <v>28</v>
      </c>
      <c r="J50" s="15" t="s">
        <v>28</v>
      </c>
      <c r="K50" s="16" t="s">
        <v>28</v>
      </c>
      <c r="L50" s="17" t="s">
        <v>28</v>
      </c>
      <c r="M50" s="15" t="s">
        <v>28</v>
      </c>
      <c r="N50" s="16" t="s">
        <v>28</v>
      </c>
    </row>
    <row r="51" spans="1:14">
      <c r="A51" s="2" t="s">
        <v>39</v>
      </c>
      <c r="B51" s="2" t="s">
        <v>157</v>
      </c>
      <c r="C51" s="2" t="s">
        <v>33</v>
      </c>
      <c r="D51" s="15" t="s">
        <v>261</v>
      </c>
      <c r="E51" s="15" t="s">
        <v>261</v>
      </c>
      <c r="F51" s="15" t="s">
        <v>261</v>
      </c>
      <c r="G51" s="15" t="s">
        <v>261</v>
      </c>
      <c r="H51" s="16" t="s">
        <v>261</v>
      </c>
      <c r="I51" s="17" t="s">
        <v>261</v>
      </c>
      <c r="J51" s="15" t="s">
        <v>261</v>
      </c>
      <c r="K51" s="16" t="s">
        <v>261</v>
      </c>
      <c r="L51" s="17" t="s">
        <v>261</v>
      </c>
      <c r="M51" s="15" t="s">
        <v>261</v>
      </c>
      <c r="N51" s="16" t="s">
        <v>261</v>
      </c>
    </row>
    <row r="52" spans="1:14">
      <c r="A52" s="2" t="s">
        <v>39</v>
      </c>
      <c r="B52" s="2" t="s">
        <v>157</v>
      </c>
      <c r="C52" s="2" t="s">
        <v>34</v>
      </c>
      <c r="D52" s="15" t="s">
        <v>261</v>
      </c>
      <c r="E52" s="15" t="s">
        <v>261</v>
      </c>
      <c r="F52" s="15" t="s">
        <v>261</v>
      </c>
      <c r="G52" s="15" t="s">
        <v>261</v>
      </c>
      <c r="H52" s="16" t="s">
        <v>261</v>
      </c>
      <c r="I52" s="17" t="s">
        <v>261</v>
      </c>
      <c r="J52" s="15" t="s">
        <v>261</v>
      </c>
      <c r="K52" s="16" t="s">
        <v>261</v>
      </c>
      <c r="L52" s="17" t="s">
        <v>261</v>
      </c>
      <c r="M52" s="15" t="s">
        <v>261</v>
      </c>
      <c r="N52" s="16" t="s">
        <v>261</v>
      </c>
    </row>
    <row r="53" spans="1:14">
      <c r="A53" s="2" t="s">
        <v>39</v>
      </c>
      <c r="B53" s="2" t="s">
        <v>157</v>
      </c>
      <c r="C53" s="2" t="s">
        <v>35</v>
      </c>
      <c r="D53" s="15" t="s">
        <v>261</v>
      </c>
      <c r="E53" s="15" t="s">
        <v>261</v>
      </c>
      <c r="F53" s="15" t="s">
        <v>261</v>
      </c>
      <c r="G53" s="15" t="s">
        <v>261</v>
      </c>
      <c r="H53" s="16" t="s">
        <v>261</v>
      </c>
      <c r="I53" s="17" t="s">
        <v>261</v>
      </c>
      <c r="J53" s="15" t="s">
        <v>261</v>
      </c>
      <c r="K53" s="16" t="s">
        <v>261</v>
      </c>
      <c r="L53" s="17" t="s">
        <v>261</v>
      </c>
      <c r="M53" s="15" t="s">
        <v>261</v>
      </c>
      <c r="N53" s="16" t="s">
        <v>261</v>
      </c>
    </row>
    <row r="54" spans="1:14">
      <c r="A54" s="2" t="s">
        <v>39</v>
      </c>
      <c r="B54" s="2" t="s">
        <v>157</v>
      </c>
      <c r="C54" s="2" t="s">
        <v>37</v>
      </c>
      <c r="D54" s="15" t="s">
        <v>28</v>
      </c>
      <c r="E54" s="15" t="s">
        <v>28</v>
      </c>
      <c r="F54" s="15" t="s">
        <v>28</v>
      </c>
      <c r="G54" s="15" t="s">
        <v>28</v>
      </c>
      <c r="H54" s="16" t="s">
        <v>28</v>
      </c>
      <c r="I54" s="17" t="s">
        <v>28</v>
      </c>
      <c r="J54" s="15" t="s">
        <v>28</v>
      </c>
      <c r="K54" s="16" t="s">
        <v>28</v>
      </c>
      <c r="L54" s="17" t="s">
        <v>28</v>
      </c>
      <c r="M54" s="15" t="s">
        <v>28</v>
      </c>
      <c r="N54" s="16" t="s">
        <v>28</v>
      </c>
    </row>
    <row r="55" spans="1:14">
      <c r="A55" s="2" t="s">
        <v>39</v>
      </c>
      <c r="B55" s="2" t="s">
        <v>38</v>
      </c>
      <c r="C55" s="2" t="s">
        <v>26</v>
      </c>
      <c r="D55" s="15">
        <v>339548</v>
      </c>
      <c r="E55" s="15">
        <v>115823</v>
      </c>
      <c r="F55" s="15">
        <v>79</v>
      </c>
      <c r="G55" s="15">
        <v>152304</v>
      </c>
      <c r="H55" s="16">
        <v>71342</v>
      </c>
      <c r="I55" s="17">
        <v>152374</v>
      </c>
      <c r="J55" s="15">
        <v>152374</v>
      </c>
      <c r="K55" s="16" t="s">
        <v>28</v>
      </c>
      <c r="L55" s="17">
        <v>13957</v>
      </c>
      <c r="M55" s="15">
        <v>162000</v>
      </c>
      <c r="N55" s="16">
        <v>28</v>
      </c>
    </row>
    <row r="56" spans="1:14">
      <c r="A56" s="2" t="s">
        <v>39</v>
      </c>
      <c r="B56" s="2" t="s">
        <v>38</v>
      </c>
      <c r="C56" s="2" t="s">
        <v>27</v>
      </c>
      <c r="D56" s="15" t="s">
        <v>28</v>
      </c>
      <c r="E56" s="15" t="s">
        <v>28</v>
      </c>
      <c r="F56" s="15" t="s">
        <v>28</v>
      </c>
      <c r="G56" s="15" t="s">
        <v>261</v>
      </c>
      <c r="H56" s="16" t="s">
        <v>28</v>
      </c>
      <c r="I56" s="17" t="s">
        <v>28</v>
      </c>
      <c r="J56" s="15" t="s">
        <v>28</v>
      </c>
      <c r="K56" s="16" t="s">
        <v>28</v>
      </c>
      <c r="L56" s="17" t="s">
        <v>28</v>
      </c>
      <c r="M56" s="15" t="s">
        <v>28</v>
      </c>
      <c r="N56" s="16" t="s">
        <v>28</v>
      </c>
    </row>
    <row r="57" spans="1:14">
      <c r="A57" s="2" t="s">
        <v>39</v>
      </c>
      <c r="B57" s="2" t="s">
        <v>38</v>
      </c>
      <c r="C57" s="2" t="s">
        <v>29</v>
      </c>
      <c r="D57" s="15">
        <v>183727</v>
      </c>
      <c r="E57" s="15">
        <v>7443</v>
      </c>
      <c r="F57" s="15">
        <v>76</v>
      </c>
      <c r="G57" s="15">
        <v>144332</v>
      </c>
      <c r="H57" s="16">
        <v>31875</v>
      </c>
      <c r="I57" s="17">
        <v>75502</v>
      </c>
      <c r="J57" s="15">
        <v>75502</v>
      </c>
      <c r="K57" s="16" t="s">
        <v>28</v>
      </c>
      <c r="L57" s="17">
        <v>5911</v>
      </c>
      <c r="M57" s="15">
        <v>162000</v>
      </c>
      <c r="N57" s="16">
        <v>9</v>
      </c>
    </row>
    <row r="58" spans="1:14">
      <c r="A58" s="2" t="s">
        <v>39</v>
      </c>
      <c r="B58" s="2" t="s">
        <v>38</v>
      </c>
      <c r="C58" s="2" t="s">
        <v>30</v>
      </c>
      <c r="D58" s="15">
        <v>117287</v>
      </c>
      <c r="E58" s="15">
        <v>108362</v>
      </c>
      <c r="F58" s="15">
        <v>3</v>
      </c>
      <c r="G58" s="15">
        <v>7972</v>
      </c>
      <c r="H58" s="16">
        <v>951</v>
      </c>
      <c r="I58" s="17">
        <v>62775</v>
      </c>
      <c r="J58" s="15">
        <v>62775</v>
      </c>
      <c r="K58" s="16" t="s">
        <v>28</v>
      </c>
      <c r="L58" s="17">
        <v>7171</v>
      </c>
      <c r="M58" s="15" t="s">
        <v>28</v>
      </c>
      <c r="N58" s="16">
        <v>12</v>
      </c>
    </row>
    <row r="59" spans="1:14">
      <c r="A59" s="2" t="s">
        <v>39</v>
      </c>
      <c r="B59" s="2" t="s">
        <v>38</v>
      </c>
      <c r="C59" s="2" t="s">
        <v>31</v>
      </c>
      <c r="D59" s="15">
        <v>17</v>
      </c>
      <c r="E59" s="15">
        <v>17</v>
      </c>
      <c r="F59" s="15" t="s">
        <v>28</v>
      </c>
      <c r="G59" s="15" t="s">
        <v>261</v>
      </c>
      <c r="H59" s="16" t="s">
        <v>28</v>
      </c>
      <c r="I59" s="17">
        <v>5</v>
      </c>
      <c r="J59" s="15">
        <v>5</v>
      </c>
      <c r="K59" s="16" t="s">
        <v>28</v>
      </c>
      <c r="L59" s="17">
        <v>357</v>
      </c>
      <c r="M59" s="15" t="s">
        <v>28</v>
      </c>
      <c r="N59" s="16">
        <v>5</v>
      </c>
    </row>
    <row r="60" spans="1:14">
      <c r="A60" s="2" t="s">
        <v>39</v>
      </c>
      <c r="B60" s="2" t="s">
        <v>38</v>
      </c>
      <c r="C60" s="2" t="s">
        <v>32</v>
      </c>
      <c r="D60" s="15">
        <v>38516</v>
      </c>
      <c r="E60" s="15" t="s">
        <v>28</v>
      </c>
      <c r="F60" s="15" t="s">
        <v>28</v>
      </c>
      <c r="G60" s="15" t="s">
        <v>28</v>
      </c>
      <c r="H60" s="16">
        <v>38516</v>
      </c>
      <c r="I60" s="17">
        <v>14093</v>
      </c>
      <c r="J60" s="15">
        <v>14093</v>
      </c>
      <c r="K60" s="16" t="s">
        <v>28</v>
      </c>
      <c r="L60" s="17">
        <v>510</v>
      </c>
      <c r="M60" s="15" t="s">
        <v>28</v>
      </c>
      <c r="N60" s="16">
        <v>1</v>
      </c>
    </row>
    <row r="61" spans="1:14">
      <c r="A61" s="2" t="s">
        <v>39</v>
      </c>
      <c r="B61" s="2" t="s">
        <v>38</v>
      </c>
      <c r="C61" s="2" t="s">
        <v>33</v>
      </c>
      <c r="D61" s="15" t="s">
        <v>261</v>
      </c>
      <c r="E61" s="15" t="s">
        <v>261</v>
      </c>
      <c r="F61" s="15" t="s">
        <v>261</v>
      </c>
      <c r="G61" s="15" t="s">
        <v>261</v>
      </c>
      <c r="H61" s="16" t="s">
        <v>261</v>
      </c>
      <c r="I61" s="17" t="s">
        <v>261</v>
      </c>
      <c r="J61" s="15" t="s">
        <v>261</v>
      </c>
      <c r="K61" s="16" t="s">
        <v>261</v>
      </c>
      <c r="L61" s="17" t="s">
        <v>261</v>
      </c>
      <c r="M61" s="15" t="s">
        <v>261</v>
      </c>
      <c r="N61" s="16" t="s">
        <v>261</v>
      </c>
    </row>
    <row r="62" spans="1:14">
      <c r="A62" s="2" t="s">
        <v>39</v>
      </c>
      <c r="B62" s="2" t="s">
        <v>38</v>
      </c>
      <c r="C62" s="2" t="s">
        <v>34</v>
      </c>
      <c r="D62" s="15" t="s">
        <v>261</v>
      </c>
      <c r="E62" s="15" t="s">
        <v>261</v>
      </c>
      <c r="F62" s="15" t="s">
        <v>261</v>
      </c>
      <c r="G62" s="15" t="s">
        <v>261</v>
      </c>
      <c r="H62" s="16" t="s">
        <v>261</v>
      </c>
      <c r="I62" s="17" t="s">
        <v>261</v>
      </c>
      <c r="J62" s="15" t="s">
        <v>261</v>
      </c>
      <c r="K62" s="16" t="s">
        <v>261</v>
      </c>
      <c r="L62" s="17" t="s">
        <v>261</v>
      </c>
      <c r="M62" s="15" t="s">
        <v>261</v>
      </c>
      <c r="N62" s="16" t="s">
        <v>261</v>
      </c>
    </row>
    <row r="63" spans="1:14">
      <c r="A63" s="2" t="s">
        <v>39</v>
      </c>
      <c r="B63" s="2" t="s">
        <v>38</v>
      </c>
      <c r="C63" s="2" t="s">
        <v>35</v>
      </c>
      <c r="D63" s="15" t="s">
        <v>261</v>
      </c>
      <c r="E63" s="15" t="s">
        <v>261</v>
      </c>
      <c r="F63" s="15" t="s">
        <v>261</v>
      </c>
      <c r="G63" s="15" t="s">
        <v>261</v>
      </c>
      <c r="H63" s="16" t="s">
        <v>261</v>
      </c>
      <c r="I63" s="17" t="s">
        <v>261</v>
      </c>
      <c r="J63" s="15" t="s">
        <v>261</v>
      </c>
      <c r="K63" s="16" t="s">
        <v>261</v>
      </c>
      <c r="L63" s="17" t="s">
        <v>261</v>
      </c>
      <c r="M63" s="15" t="s">
        <v>261</v>
      </c>
      <c r="N63" s="16" t="s">
        <v>261</v>
      </c>
    </row>
    <row r="64" spans="1:14">
      <c r="A64" s="2" t="s">
        <v>39</v>
      </c>
      <c r="B64" s="2" t="s">
        <v>38</v>
      </c>
      <c r="C64" s="2" t="s">
        <v>37</v>
      </c>
      <c r="D64" s="15" t="s">
        <v>28</v>
      </c>
      <c r="E64" s="15" t="s">
        <v>28</v>
      </c>
      <c r="F64" s="15" t="s">
        <v>28</v>
      </c>
      <c r="G64" s="15" t="s">
        <v>28</v>
      </c>
      <c r="H64" s="16" t="s">
        <v>28</v>
      </c>
      <c r="I64" s="17" t="s">
        <v>28</v>
      </c>
      <c r="J64" s="15" t="s">
        <v>28</v>
      </c>
      <c r="K64" s="16" t="s">
        <v>28</v>
      </c>
      <c r="L64" s="17">
        <v>8</v>
      </c>
      <c r="M64" s="15" t="s">
        <v>28</v>
      </c>
      <c r="N64" s="16">
        <v>1</v>
      </c>
    </row>
    <row r="65" spans="1:14">
      <c r="A65" s="2" t="s">
        <v>40</v>
      </c>
      <c r="B65" s="2" t="s">
        <v>25</v>
      </c>
      <c r="C65" s="2" t="s">
        <v>26</v>
      </c>
      <c r="D65" s="15">
        <v>422172</v>
      </c>
      <c r="E65" s="15">
        <v>292772</v>
      </c>
      <c r="F65" s="15">
        <v>354</v>
      </c>
      <c r="G65" s="15" t="s">
        <v>28</v>
      </c>
      <c r="H65" s="16">
        <v>129046</v>
      </c>
      <c r="I65" s="17">
        <v>325008</v>
      </c>
      <c r="J65" s="15">
        <v>138508</v>
      </c>
      <c r="K65" s="16">
        <v>186500</v>
      </c>
      <c r="L65" s="17">
        <v>10905</v>
      </c>
      <c r="M65" s="15">
        <v>55649818</v>
      </c>
      <c r="N65" s="16">
        <v>6405</v>
      </c>
    </row>
    <row r="66" spans="1:14">
      <c r="A66" s="2" t="s">
        <v>40</v>
      </c>
      <c r="B66" s="2" t="s">
        <v>25</v>
      </c>
      <c r="C66" s="2" t="s">
        <v>27</v>
      </c>
      <c r="D66" s="15">
        <v>123702</v>
      </c>
      <c r="E66" s="15">
        <v>111883</v>
      </c>
      <c r="F66" s="15" t="s">
        <v>28</v>
      </c>
      <c r="G66" s="15" t="s">
        <v>261</v>
      </c>
      <c r="H66" s="16">
        <v>11819</v>
      </c>
      <c r="I66" s="17">
        <v>103217</v>
      </c>
      <c r="J66" s="15">
        <v>45565</v>
      </c>
      <c r="K66" s="16">
        <v>57652</v>
      </c>
      <c r="L66" s="17">
        <v>3611</v>
      </c>
      <c r="M66" s="15">
        <v>17546791</v>
      </c>
      <c r="N66" s="16">
        <v>4253</v>
      </c>
    </row>
    <row r="67" spans="1:14">
      <c r="A67" s="2" t="s">
        <v>40</v>
      </c>
      <c r="B67" s="2" t="s">
        <v>25</v>
      </c>
      <c r="C67" s="2" t="s">
        <v>29</v>
      </c>
      <c r="D67" s="15">
        <v>103753</v>
      </c>
      <c r="E67" s="15">
        <v>13253</v>
      </c>
      <c r="F67" s="15">
        <v>191</v>
      </c>
      <c r="G67" s="15" t="s">
        <v>28</v>
      </c>
      <c r="H67" s="16">
        <v>90310</v>
      </c>
      <c r="I67" s="17">
        <v>44641</v>
      </c>
      <c r="J67" s="15">
        <v>21047</v>
      </c>
      <c r="K67" s="16">
        <v>23594</v>
      </c>
      <c r="L67" s="17">
        <v>1108</v>
      </c>
      <c r="M67" s="15">
        <v>9501046</v>
      </c>
      <c r="N67" s="16">
        <v>49</v>
      </c>
    </row>
    <row r="68" spans="1:14">
      <c r="A68" s="2" t="s">
        <v>40</v>
      </c>
      <c r="B68" s="2" t="s">
        <v>25</v>
      </c>
      <c r="C68" s="2" t="s">
        <v>30</v>
      </c>
      <c r="D68" s="15">
        <v>118759</v>
      </c>
      <c r="E68" s="15">
        <v>108060</v>
      </c>
      <c r="F68" s="15" t="s">
        <v>28</v>
      </c>
      <c r="G68" s="15" t="s">
        <v>28</v>
      </c>
      <c r="H68" s="16">
        <v>10699</v>
      </c>
      <c r="I68" s="17">
        <v>94226</v>
      </c>
      <c r="J68" s="15">
        <v>36425</v>
      </c>
      <c r="K68" s="16">
        <v>57801</v>
      </c>
      <c r="L68" s="17">
        <v>2401</v>
      </c>
      <c r="M68" s="15">
        <v>18128151</v>
      </c>
      <c r="N68" s="16">
        <v>36</v>
      </c>
    </row>
    <row r="69" spans="1:14">
      <c r="A69" s="2" t="s">
        <v>40</v>
      </c>
      <c r="B69" s="2" t="s">
        <v>25</v>
      </c>
      <c r="C69" s="2" t="s">
        <v>31</v>
      </c>
      <c r="D69" s="15">
        <v>75650</v>
      </c>
      <c r="E69" s="15">
        <v>59514</v>
      </c>
      <c r="F69" s="15" t="s">
        <v>28</v>
      </c>
      <c r="G69" s="15" t="s">
        <v>261</v>
      </c>
      <c r="H69" s="16">
        <v>16137</v>
      </c>
      <c r="I69" s="17">
        <v>63096</v>
      </c>
      <c r="J69" s="15">
        <v>15725</v>
      </c>
      <c r="K69" s="16">
        <v>47371</v>
      </c>
      <c r="L69" s="17">
        <v>895</v>
      </c>
      <c r="M69" s="15">
        <v>10375921</v>
      </c>
      <c r="N69" s="16">
        <v>64</v>
      </c>
    </row>
    <row r="70" spans="1:14">
      <c r="A70" s="2" t="s">
        <v>40</v>
      </c>
      <c r="B70" s="2" t="s">
        <v>25</v>
      </c>
      <c r="C70" s="2" t="s">
        <v>32</v>
      </c>
      <c r="D70" s="15" t="s">
        <v>28</v>
      </c>
      <c r="E70" s="15" t="s">
        <v>28</v>
      </c>
      <c r="F70" s="15" t="s">
        <v>28</v>
      </c>
      <c r="G70" s="15" t="s">
        <v>28</v>
      </c>
      <c r="H70" s="16" t="s">
        <v>28</v>
      </c>
      <c r="I70" s="17" t="s">
        <v>28</v>
      </c>
      <c r="J70" s="15" t="s">
        <v>28</v>
      </c>
      <c r="K70" s="16" t="s">
        <v>28</v>
      </c>
      <c r="L70" s="17" t="s">
        <v>28</v>
      </c>
      <c r="M70" s="15" t="s">
        <v>28</v>
      </c>
      <c r="N70" s="16" t="s">
        <v>28</v>
      </c>
    </row>
    <row r="71" spans="1:14">
      <c r="A71" s="2" t="s">
        <v>40</v>
      </c>
      <c r="B71" s="2" t="s">
        <v>25</v>
      </c>
      <c r="C71" s="2" t="s">
        <v>33</v>
      </c>
      <c r="D71" s="15" t="s">
        <v>261</v>
      </c>
      <c r="E71" s="15" t="s">
        <v>261</v>
      </c>
      <c r="F71" s="15" t="s">
        <v>261</v>
      </c>
      <c r="G71" s="15" t="s">
        <v>261</v>
      </c>
      <c r="H71" s="16" t="s">
        <v>261</v>
      </c>
      <c r="I71" s="17">
        <v>376</v>
      </c>
      <c r="J71" s="15">
        <v>376</v>
      </c>
      <c r="K71" s="16" t="s">
        <v>261</v>
      </c>
      <c r="L71" s="17">
        <v>37</v>
      </c>
      <c r="M71" s="15" t="s">
        <v>261</v>
      </c>
      <c r="N71" s="16">
        <v>7</v>
      </c>
    </row>
    <row r="72" spans="1:14">
      <c r="A72" s="2" t="s">
        <v>40</v>
      </c>
      <c r="B72" s="2" t="s">
        <v>25</v>
      </c>
      <c r="C72" s="2" t="s">
        <v>34</v>
      </c>
      <c r="D72" s="15" t="s">
        <v>261</v>
      </c>
      <c r="E72" s="15" t="s">
        <v>261</v>
      </c>
      <c r="F72" s="15" t="s">
        <v>261</v>
      </c>
      <c r="G72" s="15" t="s">
        <v>261</v>
      </c>
      <c r="H72" s="16" t="s">
        <v>261</v>
      </c>
      <c r="I72" s="17">
        <v>17935</v>
      </c>
      <c r="J72" s="15">
        <v>17935</v>
      </c>
      <c r="K72" s="16" t="s">
        <v>261</v>
      </c>
      <c r="L72" s="17">
        <v>2434</v>
      </c>
      <c r="M72" s="15" t="s">
        <v>261</v>
      </c>
      <c r="N72" s="16">
        <v>1984</v>
      </c>
    </row>
    <row r="73" spans="1:14">
      <c r="A73" s="2" t="s">
        <v>40</v>
      </c>
      <c r="B73" s="2" t="s">
        <v>25</v>
      </c>
      <c r="C73" s="2" t="s">
        <v>35</v>
      </c>
      <c r="D73" s="15" t="s">
        <v>261</v>
      </c>
      <c r="E73" s="15" t="s">
        <v>261</v>
      </c>
      <c r="F73" s="15" t="s">
        <v>261</v>
      </c>
      <c r="G73" s="15" t="s">
        <v>261</v>
      </c>
      <c r="H73" s="16" t="s">
        <v>261</v>
      </c>
      <c r="I73" s="17">
        <v>914</v>
      </c>
      <c r="J73" s="15">
        <v>914</v>
      </c>
      <c r="K73" s="16" t="s">
        <v>261</v>
      </c>
      <c r="L73" s="17">
        <v>365</v>
      </c>
      <c r="M73" s="15" t="s">
        <v>261</v>
      </c>
      <c r="N73" s="16" t="s">
        <v>36</v>
      </c>
    </row>
    <row r="74" spans="1:14">
      <c r="A74" s="2" t="s">
        <v>40</v>
      </c>
      <c r="B74" s="2" t="s">
        <v>25</v>
      </c>
      <c r="C74" s="2" t="s">
        <v>37</v>
      </c>
      <c r="D74" s="15">
        <v>308</v>
      </c>
      <c r="E74" s="15">
        <v>63</v>
      </c>
      <c r="F74" s="15">
        <v>163</v>
      </c>
      <c r="G74" s="15" t="s">
        <v>28</v>
      </c>
      <c r="H74" s="16">
        <v>82</v>
      </c>
      <c r="I74" s="17">
        <v>604</v>
      </c>
      <c r="J74" s="15">
        <v>522</v>
      </c>
      <c r="K74" s="16">
        <v>82</v>
      </c>
      <c r="L74" s="17">
        <v>53</v>
      </c>
      <c r="M74" s="15">
        <v>97909</v>
      </c>
      <c r="N74" s="16">
        <v>12</v>
      </c>
    </row>
    <row r="75" spans="1:14">
      <c r="A75" s="2" t="s">
        <v>40</v>
      </c>
      <c r="B75" s="2" t="s">
        <v>157</v>
      </c>
      <c r="C75" s="2" t="s">
        <v>26</v>
      </c>
      <c r="D75" s="15">
        <v>399709</v>
      </c>
      <c r="E75" s="15">
        <v>288563</v>
      </c>
      <c r="F75" s="15">
        <v>354</v>
      </c>
      <c r="G75" s="15" t="s">
        <v>28</v>
      </c>
      <c r="H75" s="16">
        <v>110793</v>
      </c>
      <c r="I75" s="17">
        <v>299547</v>
      </c>
      <c r="J75" s="15">
        <v>113059</v>
      </c>
      <c r="K75" s="16">
        <v>186488</v>
      </c>
      <c r="L75" s="17">
        <v>7673</v>
      </c>
      <c r="M75" s="15">
        <v>55159944</v>
      </c>
      <c r="N75" s="16">
        <v>4391</v>
      </c>
    </row>
    <row r="76" spans="1:14">
      <c r="A76" s="2" t="s">
        <v>40</v>
      </c>
      <c r="B76" s="2" t="s">
        <v>157</v>
      </c>
      <c r="C76" s="2" t="s">
        <v>27</v>
      </c>
      <c r="D76" s="15">
        <v>123689</v>
      </c>
      <c r="E76" s="15">
        <v>111870</v>
      </c>
      <c r="F76" s="15" t="s">
        <v>28</v>
      </c>
      <c r="G76" s="15" t="s">
        <v>261</v>
      </c>
      <c r="H76" s="16">
        <v>11819</v>
      </c>
      <c r="I76" s="17">
        <v>103213</v>
      </c>
      <c r="J76" s="15">
        <v>45561</v>
      </c>
      <c r="K76" s="16">
        <v>57652</v>
      </c>
      <c r="L76" s="17">
        <v>3602</v>
      </c>
      <c r="M76" s="15">
        <v>17541391</v>
      </c>
      <c r="N76" s="16">
        <v>4250</v>
      </c>
    </row>
    <row r="77" spans="1:14">
      <c r="A77" s="2" t="s">
        <v>40</v>
      </c>
      <c r="B77" s="2" t="s">
        <v>157</v>
      </c>
      <c r="C77" s="2" t="s">
        <v>29</v>
      </c>
      <c r="D77" s="15">
        <v>81303</v>
      </c>
      <c r="E77" s="15">
        <v>9056</v>
      </c>
      <c r="F77" s="15">
        <v>191</v>
      </c>
      <c r="G77" s="15" t="s">
        <v>28</v>
      </c>
      <c r="H77" s="16">
        <v>72056</v>
      </c>
      <c r="I77" s="17">
        <v>38824</v>
      </c>
      <c r="J77" s="15">
        <v>15243</v>
      </c>
      <c r="K77" s="16">
        <v>23582</v>
      </c>
      <c r="L77" s="17">
        <v>748</v>
      </c>
      <c r="M77" s="15">
        <v>9016572</v>
      </c>
      <c r="N77" s="16">
        <v>33</v>
      </c>
    </row>
    <row r="78" spans="1:14">
      <c r="A78" s="2" t="s">
        <v>40</v>
      </c>
      <c r="B78" s="2" t="s">
        <v>157</v>
      </c>
      <c r="C78" s="2" t="s">
        <v>30</v>
      </c>
      <c r="D78" s="15">
        <v>118759</v>
      </c>
      <c r="E78" s="15">
        <v>108060</v>
      </c>
      <c r="F78" s="15" t="s">
        <v>28</v>
      </c>
      <c r="G78" s="15" t="s">
        <v>28</v>
      </c>
      <c r="H78" s="16">
        <v>10699</v>
      </c>
      <c r="I78" s="17">
        <v>94226</v>
      </c>
      <c r="J78" s="15">
        <v>36425</v>
      </c>
      <c r="K78" s="16">
        <v>57801</v>
      </c>
      <c r="L78" s="17">
        <v>2401</v>
      </c>
      <c r="M78" s="15">
        <v>18128151</v>
      </c>
      <c r="N78" s="16">
        <v>36</v>
      </c>
    </row>
    <row r="79" spans="1:14">
      <c r="A79" s="2" t="s">
        <v>40</v>
      </c>
      <c r="B79" s="2" t="s">
        <v>157</v>
      </c>
      <c r="C79" s="2" t="s">
        <v>31</v>
      </c>
      <c r="D79" s="15">
        <v>75650</v>
      </c>
      <c r="E79" s="15">
        <v>59514</v>
      </c>
      <c r="F79" s="15" t="s">
        <v>28</v>
      </c>
      <c r="G79" s="15" t="s">
        <v>261</v>
      </c>
      <c r="H79" s="16">
        <v>16137</v>
      </c>
      <c r="I79" s="17">
        <v>63096</v>
      </c>
      <c r="J79" s="15">
        <v>15725</v>
      </c>
      <c r="K79" s="16">
        <v>47371</v>
      </c>
      <c r="L79" s="17">
        <v>895</v>
      </c>
      <c r="M79" s="15">
        <v>10375921</v>
      </c>
      <c r="N79" s="16">
        <v>64</v>
      </c>
    </row>
    <row r="80" spans="1:14">
      <c r="A80" s="2" t="s">
        <v>40</v>
      </c>
      <c r="B80" s="2" t="s">
        <v>157</v>
      </c>
      <c r="C80" s="2" t="s">
        <v>32</v>
      </c>
      <c r="D80" s="15" t="s">
        <v>28</v>
      </c>
      <c r="E80" s="15" t="s">
        <v>28</v>
      </c>
      <c r="F80" s="15" t="s">
        <v>28</v>
      </c>
      <c r="G80" s="15" t="s">
        <v>28</v>
      </c>
      <c r="H80" s="16" t="s">
        <v>28</v>
      </c>
      <c r="I80" s="17" t="s">
        <v>28</v>
      </c>
      <c r="J80" s="15" t="s">
        <v>28</v>
      </c>
      <c r="K80" s="16" t="s">
        <v>28</v>
      </c>
      <c r="L80" s="17" t="s">
        <v>28</v>
      </c>
      <c r="M80" s="15" t="s">
        <v>28</v>
      </c>
      <c r="N80" s="16" t="s">
        <v>28</v>
      </c>
    </row>
    <row r="81" spans="1:14">
      <c r="A81" s="2" t="s">
        <v>40</v>
      </c>
      <c r="B81" s="2" t="s">
        <v>157</v>
      </c>
      <c r="C81" s="2" t="s">
        <v>33</v>
      </c>
      <c r="D81" s="15" t="s">
        <v>261</v>
      </c>
      <c r="E81" s="15" t="s">
        <v>261</v>
      </c>
      <c r="F81" s="15" t="s">
        <v>261</v>
      </c>
      <c r="G81" s="15" t="s">
        <v>261</v>
      </c>
      <c r="H81" s="16" t="s">
        <v>261</v>
      </c>
      <c r="I81" s="17" t="s">
        <v>261</v>
      </c>
      <c r="J81" s="15" t="s">
        <v>261</v>
      </c>
      <c r="K81" s="16" t="s">
        <v>261</v>
      </c>
      <c r="L81" s="17" t="s">
        <v>261</v>
      </c>
      <c r="M81" s="15" t="s">
        <v>261</v>
      </c>
      <c r="N81" s="16" t="s">
        <v>261</v>
      </c>
    </row>
    <row r="82" spans="1:14">
      <c r="A82" s="2" t="s">
        <v>40</v>
      </c>
      <c r="B82" s="2" t="s">
        <v>157</v>
      </c>
      <c r="C82" s="2" t="s">
        <v>34</v>
      </c>
      <c r="D82" s="15" t="s">
        <v>261</v>
      </c>
      <c r="E82" s="15" t="s">
        <v>261</v>
      </c>
      <c r="F82" s="15" t="s">
        <v>261</v>
      </c>
      <c r="G82" s="15" t="s">
        <v>261</v>
      </c>
      <c r="H82" s="16" t="s">
        <v>261</v>
      </c>
      <c r="I82" s="17" t="s">
        <v>261</v>
      </c>
      <c r="J82" s="15" t="s">
        <v>261</v>
      </c>
      <c r="K82" s="16" t="s">
        <v>261</v>
      </c>
      <c r="L82" s="17" t="s">
        <v>261</v>
      </c>
      <c r="M82" s="15" t="s">
        <v>261</v>
      </c>
      <c r="N82" s="16" t="s">
        <v>261</v>
      </c>
    </row>
    <row r="83" spans="1:14">
      <c r="A83" s="2" t="s">
        <v>40</v>
      </c>
      <c r="B83" s="2" t="s">
        <v>157</v>
      </c>
      <c r="C83" s="2" t="s">
        <v>35</v>
      </c>
      <c r="D83" s="15" t="s">
        <v>261</v>
      </c>
      <c r="E83" s="15" t="s">
        <v>261</v>
      </c>
      <c r="F83" s="15" t="s">
        <v>261</v>
      </c>
      <c r="G83" s="15" t="s">
        <v>261</v>
      </c>
      <c r="H83" s="16" t="s">
        <v>261</v>
      </c>
      <c r="I83" s="17" t="s">
        <v>261</v>
      </c>
      <c r="J83" s="15" t="s">
        <v>261</v>
      </c>
      <c r="K83" s="16" t="s">
        <v>261</v>
      </c>
      <c r="L83" s="17" t="s">
        <v>261</v>
      </c>
      <c r="M83" s="15" t="s">
        <v>261</v>
      </c>
      <c r="N83" s="16" t="s">
        <v>261</v>
      </c>
    </row>
    <row r="84" spans="1:14">
      <c r="A84" s="2" t="s">
        <v>40</v>
      </c>
      <c r="B84" s="2" t="s">
        <v>157</v>
      </c>
      <c r="C84" s="2" t="s">
        <v>37</v>
      </c>
      <c r="D84" s="15">
        <v>308</v>
      </c>
      <c r="E84" s="15">
        <v>63</v>
      </c>
      <c r="F84" s="15">
        <v>163</v>
      </c>
      <c r="G84" s="15" t="s">
        <v>28</v>
      </c>
      <c r="H84" s="16">
        <v>82</v>
      </c>
      <c r="I84" s="17">
        <v>187</v>
      </c>
      <c r="J84" s="15">
        <v>105</v>
      </c>
      <c r="K84" s="16">
        <v>82</v>
      </c>
      <c r="L84" s="17">
        <v>25</v>
      </c>
      <c r="M84" s="15">
        <v>97909</v>
      </c>
      <c r="N84" s="16">
        <v>8</v>
      </c>
    </row>
    <row r="85" spans="1:14">
      <c r="A85" s="2" t="s">
        <v>40</v>
      </c>
      <c r="B85" s="2" t="s">
        <v>38</v>
      </c>
      <c r="C85" s="2" t="s">
        <v>26</v>
      </c>
      <c r="D85" s="15">
        <v>22463</v>
      </c>
      <c r="E85" s="15">
        <v>4209</v>
      </c>
      <c r="F85" s="15" t="s">
        <v>28</v>
      </c>
      <c r="G85" s="15" t="s">
        <v>28</v>
      </c>
      <c r="H85" s="16">
        <v>18254</v>
      </c>
      <c r="I85" s="17">
        <v>25462</v>
      </c>
      <c r="J85" s="15">
        <v>25450</v>
      </c>
      <c r="K85" s="16">
        <v>12</v>
      </c>
      <c r="L85" s="17">
        <v>3233</v>
      </c>
      <c r="M85" s="15">
        <v>489874</v>
      </c>
      <c r="N85" s="16">
        <v>2014</v>
      </c>
    </row>
    <row r="86" spans="1:14">
      <c r="A86" s="2" t="s">
        <v>40</v>
      </c>
      <c r="B86" s="2" t="s">
        <v>38</v>
      </c>
      <c r="C86" s="2" t="s">
        <v>27</v>
      </c>
      <c r="D86" s="15">
        <v>12</v>
      </c>
      <c r="E86" s="15">
        <v>12</v>
      </c>
      <c r="F86" s="15" t="s">
        <v>28</v>
      </c>
      <c r="G86" s="15" t="s">
        <v>261</v>
      </c>
      <c r="H86" s="16" t="s">
        <v>28</v>
      </c>
      <c r="I86" s="17">
        <v>4</v>
      </c>
      <c r="J86" s="15">
        <v>4</v>
      </c>
      <c r="K86" s="16" t="s">
        <v>28</v>
      </c>
      <c r="L86" s="17">
        <v>9</v>
      </c>
      <c r="M86" s="15">
        <v>5400</v>
      </c>
      <c r="N86" s="16">
        <v>3</v>
      </c>
    </row>
    <row r="87" spans="1:14">
      <c r="A87" s="2" t="s">
        <v>40</v>
      </c>
      <c r="B87" s="2" t="s">
        <v>38</v>
      </c>
      <c r="C87" s="2" t="s">
        <v>29</v>
      </c>
      <c r="D87" s="15">
        <v>22451</v>
      </c>
      <c r="E87" s="15">
        <v>4197</v>
      </c>
      <c r="F87" s="15" t="s">
        <v>28</v>
      </c>
      <c r="G87" s="15" t="s">
        <v>28</v>
      </c>
      <c r="H87" s="16">
        <v>18254</v>
      </c>
      <c r="I87" s="17">
        <v>5817</v>
      </c>
      <c r="J87" s="15">
        <v>5805</v>
      </c>
      <c r="K87" s="16">
        <v>12</v>
      </c>
      <c r="L87" s="17">
        <v>360</v>
      </c>
      <c r="M87" s="15">
        <v>484474</v>
      </c>
      <c r="N87" s="16">
        <v>16</v>
      </c>
    </row>
    <row r="88" spans="1:14">
      <c r="A88" s="2" t="s">
        <v>40</v>
      </c>
      <c r="B88" s="2" t="s">
        <v>38</v>
      </c>
      <c r="C88" s="2" t="s">
        <v>30</v>
      </c>
      <c r="D88" s="15" t="s">
        <v>28</v>
      </c>
      <c r="E88" s="15" t="s">
        <v>28</v>
      </c>
      <c r="F88" s="15" t="s">
        <v>28</v>
      </c>
      <c r="G88" s="15" t="s">
        <v>28</v>
      </c>
      <c r="H88" s="16" t="s">
        <v>28</v>
      </c>
      <c r="I88" s="17" t="s">
        <v>28</v>
      </c>
      <c r="J88" s="15" t="s">
        <v>28</v>
      </c>
      <c r="K88" s="16" t="s">
        <v>28</v>
      </c>
      <c r="L88" s="17" t="s">
        <v>28</v>
      </c>
      <c r="M88" s="15" t="s">
        <v>28</v>
      </c>
      <c r="N88" s="16" t="s">
        <v>28</v>
      </c>
    </row>
    <row r="89" spans="1:14">
      <c r="A89" s="2" t="s">
        <v>40</v>
      </c>
      <c r="B89" s="2" t="s">
        <v>38</v>
      </c>
      <c r="C89" s="2" t="s">
        <v>31</v>
      </c>
      <c r="D89" s="15" t="s">
        <v>28</v>
      </c>
      <c r="E89" s="15" t="s">
        <v>28</v>
      </c>
      <c r="F89" s="15" t="s">
        <v>28</v>
      </c>
      <c r="G89" s="15" t="s">
        <v>261</v>
      </c>
      <c r="H89" s="16" t="s">
        <v>28</v>
      </c>
      <c r="I89" s="17" t="s">
        <v>28</v>
      </c>
      <c r="J89" s="15" t="s">
        <v>28</v>
      </c>
      <c r="K89" s="16" t="s">
        <v>28</v>
      </c>
      <c r="L89" s="17" t="s">
        <v>28</v>
      </c>
      <c r="M89" s="15" t="s">
        <v>28</v>
      </c>
      <c r="N89" s="16" t="s">
        <v>28</v>
      </c>
    </row>
    <row r="90" spans="1:14">
      <c r="A90" s="2" t="s">
        <v>40</v>
      </c>
      <c r="B90" s="2" t="s">
        <v>38</v>
      </c>
      <c r="C90" s="2" t="s">
        <v>32</v>
      </c>
      <c r="D90" s="15" t="s">
        <v>28</v>
      </c>
      <c r="E90" s="15" t="s">
        <v>28</v>
      </c>
      <c r="F90" s="15" t="s">
        <v>28</v>
      </c>
      <c r="G90" s="15" t="s">
        <v>28</v>
      </c>
      <c r="H90" s="16" t="s">
        <v>28</v>
      </c>
      <c r="I90" s="17" t="s">
        <v>28</v>
      </c>
      <c r="J90" s="15" t="s">
        <v>28</v>
      </c>
      <c r="K90" s="16" t="s">
        <v>28</v>
      </c>
      <c r="L90" s="17" t="s">
        <v>28</v>
      </c>
      <c r="M90" s="15" t="s">
        <v>28</v>
      </c>
      <c r="N90" s="16" t="s">
        <v>28</v>
      </c>
    </row>
    <row r="91" spans="1:14">
      <c r="A91" s="2" t="s">
        <v>40</v>
      </c>
      <c r="B91" s="2" t="s">
        <v>38</v>
      </c>
      <c r="C91" s="2" t="s">
        <v>33</v>
      </c>
      <c r="D91" s="15" t="s">
        <v>261</v>
      </c>
      <c r="E91" s="15" t="s">
        <v>261</v>
      </c>
      <c r="F91" s="15" t="s">
        <v>261</v>
      </c>
      <c r="G91" s="15" t="s">
        <v>261</v>
      </c>
      <c r="H91" s="16" t="s">
        <v>261</v>
      </c>
      <c r="I91" s="17">
        <v>376</v>
      </c>
      <c r="J91" s="15">
        <v>376</v>
      </c>
      <c r="K91" s="16" t="s">
        <v>261</v>
      </c>
      <c r="L91" s="17">
        <v>37</v>
      </c>
      <c r="M91" s="15" t="s">
        <v>261</v>
      </c>
      <c r="N91" s="16">
        <v>7</v>
      </c>
    </row>
    <row r="92" spans="1:14">
      <c r="A92" s="2" t="s">
        <v>40</v>
      </c>
      <c r="B92" s="2" t="s">
        <v>38</v>
      </c>
      <c r="C92" s="2" t="s">
        <v>34</v>
      </c>
      <c r="D92" s="15" t="s">
        <v>261</v>
      </c>
      <c r="E92" s="15" t="s">
        <v>261</v>
      </c>
      <c r="F92" s="15" t="s">
        <v>261</v>
      </c>
      <c r="G92" s="15" t="s">
        <v>261</v>
      </c>
      <c r="H92" s="16" t="s">
        <v>261</v>
      </c>
      <c r="I92" s="17">
        <v>17935</v>
      </c>
      <c r="J92" s="15">
        <v>17935</v>
      </c>
      <c r="K92" s="16" t="s">
        <v>261</v>
      </c>
      <c r="L92" s="17">
        <v>2434</v>
      </c>
      <c r="M92" s="15" t="s">
        <v>261</v>
      </c>
      <c r="N92" s="16">
        <v>1984</v>
      </c>
    </row>
    <row r="93" spans="1:14">
      <c r="A93" s="2" t="s">
        <v>40</v>
      </c>
      <c r="B93" s="2" t="s">
        <v>38</v>
      </c>
      <c r="C93" s="2" t="s">
        <v>35</v>
      </c>
      <c r="D93" s="15" t="s">
        <v>261</v>
      </c>
      <c r="E93" s="15" t="s">
        <v>261</v>
      </c>
      <c r="F93" s="15" t="s">
        <v>261</v>
      </c>
      <c r="G93" s="15" t="s">
        <v>261</v>
      </c>
      <c r="H93" s="16" t="s">
        <v>261</v>
      </c>
      <c r="I93" s="17">
        <v>914</v>
      </c>
      <c r="J93" s="15">
        <v>914</v>
      </c>
      <c r="K93" s="16" t="s">
        <v>261</v>
      </c>
      <c r="L93" s="17">
        <v>365</v>
      </c>
      <c r="M93" s="15" t="s">
        <v>261</v>
      </c>
      <c r="N93" s="16" t="s">
        <v>36</v>
      </c>
    </row>
    <row r="94" spans="1:14">
      <c r="A94" s="2" t="s">
        <v>40</v>
      </c>
      <c r="B94" s="2" t="s">
        <v>38</v>
      </c>
      <c r="C94" s="2" t="s">
        <v>37</v>
      </c>
      <c r="D94" s="15" t="s">
        <v>28</v>
      </c>
      <c r="E94" s="15" t="s">
        <v>28</v>
      </c>
      <c r="F94" s="15" t="s">
        <v>28</v>
      </c>
      <c r="G94" s="15" t="s">
        <v>28</v>
      </c>
      <c r="H94" s="16" t="s">
        <v>28</v>
      </c>
      <c r="I94" s="17">
        <v>417</v>
      </c>
      <c r="J94" s="15">
        <v>417</v>
      </c>
      <c r="K94" s="16" t="s">
        <v>28</v>
      </c>
      <c r="L94" s="17">
        <v>27</v>
      </c>
      <c r="M94" s="15" t="s">
        <v>28</v>
      </c>
      <c r="N94" s="16">
        <v>4</v>
      </c>
    </row>
    <row r="95" spans="1:14">
      <c r="A95" s="2" t="s">
        <v>41</v>
      </c>
      <c r="B95" s="2" t="s">
        <v>25</v>
      </c>
      <c r="C95" s="2" t="s">
        <v>26</v>
      </c>
      <c r="D95" s="15">
        <v>102015</v>
      </c>
      <c r="E95" s="15">
        <v>96468</v>
      </c>
      <c r="F95" s="15" t="s">
        <v>28</v>
      </c>
      <c r="G95" s="15" t="s">
        <v>28</v>
      </c>
      <c r="H95" s="16">
        <v>5547</v>
      </c>
      <c r="I95" s="17">
        <v>87138</v>
      </c>
      <c r="J95" s="15">
        <v>38417</v>
      </c>
      <c r="K95" s="16">
        <v>48721</v>
      </c>
      <c r="L95" s="17">
        <v>3068</v>
      </c>
      <c r="M95" s="15">
        <v>14691643</v>
      </c>
      <c r="N95" s="16">
        <v>2809</v>
      </c>
    </row>
    <row r="96" spans="1:14">
      <c r="A96" s="2" t="s">
        <v>41</v>
      </c>
      <c r="B96" s="2" t="s">
        <v>25</v>
      </c>
      <c r="C96" s="2" t="s">
        <v>27</v>
      </c>
      <c r="D96" s="15">
        <v>102015</v>
      </c>
      <c r="E96" s="15">
        <v>96468</v>
      </c>
      <c r="F96" s="15" t="s">
        <v>28</v>
      </c>
      <c r="G96" s="15" t="s">
        <v>261</v>
      </c>
      <c r="H96" s="16">
        <v>5547</v>
      </c>
      <c r="I96" s="17">
        <v>87138</v>
      </c>
      <c r="J96" s="15">
        <v>38417</v>
      </c>
      <c r="K96" s="16">
        <v>48721</v>
      </c>
      <c r="L96" s="17">
        <v>3068</v>
      </c>
      <c r="M96" s="15">
        <v>14691643</v>
      </c>
      <c r="N96" s="16">
        <v>2809</v>
      </c>
    </row>
    <row r="97" spans="1:14">
      <c r="A97" s="2" t="s">
        <v>41</v>
      </c>
      <c r="B97" s="2" t="s">
        <v>25</v>
      </c>
      <c r="C97" s="2" t="s">
        <v>29</v>
      </c>
      <c r="D97" s="15" t="s">
        <v>28</v>
      </c>
      <c r="E97" s="15" t="s">
        <v>28</v>
      </c>
      <c r="F97" s="15" t="s">
        <v>28</v>
      </c>
      <c r="G97" s="15" t="s">
        <v>28</v>
      </c>
      <c r="H97" s="16" t="s">
        <v>28</v>
      </c>
      <c r="I97" s="17" t="s">
        <v>28</v>
      </c>
      <c r="J97" s="15" t="s">
        <v>28</v>
      </c>
      <c r="K97" s="16" t="s">
        <v>28</v>
      </c>
      <c r="L97" s="17" t="s">
        <v>28</v>
      </c>
      <c r="M97" s="15" t="s">
        <v>28</v>
      </c>
      <c r="N97" s="16" t="s">
        <v>28</v>
      </c>
    </row>
    <row r="98" spans="1:14">
      <c r="A98" s="2" t="s">
        <v>41</v>
      </c>
      <c r="B98" s="2" t="s">
        <v>25</v>
      </c>
      <c r="C98" s="2" t="s">
        <v>30</v>
      </c>
      <c r="D98" s="15" t="s">
        <v>28</v>
      </c>
      <c r="E98" s="15" t="s">
        <v>28</v>
      </c>
      <c r="F98" s="15" t="s">
        <v>28</v>
      </c>
      <c r="G98" s="15" t="s">
        <v>28</v>
      </c>
      <c r="H98" s="16" t="s">
        <v>28</v>
      </c>
      <c r="I98" s="17" t="s">
        <v>28</v>
      </c>
      <c r="J98" s="15" t="s">
        <v>28</v>
      </c>
      <c r="K98" s="16" t="s">
        <v>28</v>
      </c>
      <c r="L98" s="17" t="s">
        <v>28</v>
      </c>
      <c r="M98" s="15" t="s">
        <v>28</v>
      </c>
      <c r="N98" s="16" t="s">
        <v>28</v>
      </c>
    </row>
    <row r="99" spans="1:14">
      <c r="A99" s="2" t="s">
        <v>41</v>
      </c>
      <c r="B99" s="2" t="s">
        <v>25</v>
      </c>
      <c r="C99" s="2" t="s">
        <v>31</v>
      </c>
      <c r="D99" s="15" t="s">
        <v>28</v>
      </c>
      <c r="E99" s="15" t="s">
        <v>28</v>
      </c>
      <c r="F99" s="15" t="s">
        <v>28</v>
      </c>
      <c r="G99" s="15" t="s">
        <v>261</v>
      </c>
      <c r="H99" s="16" t="s">
        <v>28</v>
      </c>
      <c r="I99" s="17" t="s">
        <v>28</v>
      </c>
      <c r="J99" s="15" t="s">
        <v>28</v>
      </c>
      <c r="K99" s="16" t="s">
        <v>28</v>
      </c>
      <c r="L99" s="17" t="s">
        <v>28</v>
      </c>
      <c r="M99" s="15" t="s">
        <v>28</v>
      </c>
      <c r="N99" s="16" t="s">
        <v>28</v>
      </c>
    </row>
    <row r="100" spans="1:14">
      <c r="A100" s="2" t="s">
        <v>41</v>
      </c>
      <c r="B100" s="2" t="s">
        <v>25</v>
      </c>
      <c r="C100" s="2" t="s">
        <v>32</v>
      </c>
      <c r="D100" s="15" t="s">
        <v>28</v>
      </c>
      <c r="E100" s="15" t="s">
        <v>28</v>
      </c>
      <c r="F100" s="15" t="s">
        <v>28</v>
      </c>
      <c r="G100" s="15" t="s">
        <v>28</v>
      </c>
      <c r="H100" s="16" t="s">
        <v>28</v>
      </c>
      <c r="I100" s="17" t="s">
        <v>28</v>
      </c>
      <c r="J100" s="15" t="s">
        <v>28</v>
      </c>
      <c r="K100" s="16" t="s">
        <v>28</v>
      </c>
      <c r="L100" s="17" t="s">
        <v>28</v>
      </c>
      <c r="M100" s="15" t="s">
        <v>28</v>
      </c>
      <c r="N100" s="16" t="s">
        <v>28</v>
      </c>
    </row>
    <row r="101" spans="1:14">
      <c r="A101" s="2" t="s">
        <v>41</v>
      </c>
      <c r="B101" s="2" t="s">
        <v>25</v>
      </c>
      <c r="C101" s="2" t="s">
        <v>33</v>
      </c>
      <c r="D101" s="15" t="s">
        <v>261</v>
      </c>
      <c r="E101" s="15" t="s">
        <v>261</v>
      </c>
      <c r="F101" s="15" t="s">
        <v>261</v>
      </c>
      <c r="G101" s="15" t="s">
        <v>261</v>
      </c>
      <c r="H101" s="16" t="s">
        <v>261</v>
      </c>
      <c r="I101" s="17" t="s">
        <v>28</v>
      </c>
      <c r="J101" s="15" t="s">
        <v>28</v>
      </c>
      <c r="K101" s="16" t="s">
        <v>261</v>
      </c>
      <c r="L101" s="17" t="s">
        <v>28</v>
      </c>
      <c r="M101" s="15" t="s">
        <v>261</v>
      </c>
      <c r="N101" s="16" t="s">
        <v>28</v>
      </c>
    </row>
    <row r="102" spans="1:14">
      <c r="A102" s="2" t="s">
        <v>41</v>
      </c>
      <c r="B102" s="2" t="s">
        <v>25</v>
      </c>
      <c r="C102" s="2" t="s">
        <v>34</v>
      </c>
      <c r="D102" s="15" t="s">
        <v>261</v>
      </c>
      <c r="E102" s="15" t="s">
        <v>261</v>
      </c>
      <c r="F102" s="15" t="s">
        <v>261</v>
      </c>
      <c r="G102" s="15" t="s">
        <v>261</v>
      </c>
      <c r="H102" s="16" t="s">
        <v>261</v>
      </c>
      <c r="I102" s="17" t="s">
        <v>28</v>
      </c>
      <c r="J102" s="15" t="s">
        <v>28</v>
      </c>
      <c r="K102" s="16" t="s">
        <v>261</v>
      </c>
      <c r="L102" s="17" t="s">
        <v>28</v>
      </c>
      <c r="M102" s="15" t="s">
        <v>261</v>
      </c>
      <c r="N102" s="16" t="s">
        <v>28</v>
      </c>
    </row>
    <row r="103" spans="1:14">
      <c r="A103" s="2" t="s">
        <v>41</v>
      </c>
      <c r="B103" s="2" t="s">
        <v>25</v>
      </c>
      <c r="C103" s="2" t="s">
        <v>35</v>
      </c>
      <c r="D103" s="15" t="s">
        <v>261</v>
      </c>
      <c r="E103" s="15" t="s">
        <v>261</v>
      </c>
      <c r="F103" s="15" t="s">
        <v>261</v>
      </c>
      <c r="G103" s="15" t="s">
        <v>261</v>
      </c>
      <c r="H103" s="16" t="s">
        <v>261</v>
      </c>
      <c r="I103" s="17" t="s">
        <v>28</v>
      </c>
      <c r="J103" s="15" t="s">
        <v>28</v>
      </c>
      <c r="K103" s="16" t="s">
        <v>261</v>
      </c>
      <c r="L103" s="17" t="s">
        <v>28</v>
      </c>
      <c r="M103" s="15" t="s">
        <v>261</v>
      </c>
      <c r="N103" s="16" t="s">
        <v>28</v>
      </c>
    </row>
    <row r="104" spans="1:14">
      <c r="A104" s="2" t="s">
        <v>41</v>
      </c>
      <c r="B104" s="2" t="s">
        <v>25</v>
      </c>
      <c r="C104" s="2" t="s">
        <v>37</v>
      </c>
      <c r="D104" s="15" t="s">
        <v>28</v>
      </c>
      <c r="E104" s="15" t="s">
        <v>28</v>
      </c>
      <c r="F104" s="15" t="s">
        <v>28</v>
      </c>
      <c r="G104" s="15" t="s">
        <v>28</v>
      </c>
      <c r="H104" s="16" t="s">
        <v>28</v>
      </c>
      <c r="I104" s="17" t="s">
        <v>28</v>
      </c>
      <c r="J104" s="15" t="s">
        <v>28</v>
      </c>
      <c r="K104" s="16" t="s">
        <v>28</v>
      </c>
      <c r="L104" s="17" t="s">
        <v>28</v>
      </c>
      <c r="M104" s="15" t="s">
        <v>28</v>
      </c>
      <c r="N104" s="16" t="s">
        <v>28</v>
      </c>
    </row>
    <row r="105" spans="1:14">
      <c r="A105" s="2" t="s">
        <v>41</v>
      </c>
      <c r="B105" s="2" t="s">
        <v>157</v>
      </c>
      <c r="C105" s="2" t="s">
        <v>26</v>
      </c>
      <c r="D105" s="15">
        <v>102015</v>
      </c>
      <c r="E105" s="15">
        <v>96468</v>
      </c>
      <c r="F105" s="15" t="s">
        <v>28</v>
      </c>
      <c r="G105" s="15" t="s">
        <v>28</v>
      </c>
      <c r="H105" s="16">
        <v>5547</v>
      </c>
      <c r="I105" s="17">
        <v>87138</v>
      </c>
      <c r="J105" s="15">
        <v>38417</v>
      </c>
      <c r="K105" s="16">
        <v>48721</v>
      </c>
      <c r="L105" s="17">
        <v>3068</v>
      </c>
      <c r="M105" s="15">
        <v>14691643</v>
      </c>
      <c r="N105" s="16">
        <v>2809</v>
      </c>
    </row>
    <row r="106" spans="1:14">
      <c r="A106" s="2" t="s">
        <v>41</v>
      </c>
      <c r="B106" s="2" t="s">
        <v>157</v>
      </c>
      <c r="C106" s="2" t="s">
        <v>27</v>
      </c>
      <c r="D106" s="15">
        <v>102015</v>
      </c>
      <c r="E106" s="15">
        <v>96468</v>
      </c>
      <c r="F106" s="15" t="s">
        <v>28</v>
      </c>
      <c r="G106" s="15" t="s">
        <v>261</v>
      </c>
      <c r="H106" s="16">
        <v>5547</v>
      </c>
      <c r="I106" s="17">
        <v>87138</v>
      </c>
      <c r="J106" s="15">
        <v>38417</v>
      </c>
      <c r="K106" s="16">
        <v>48721</v>
      </c>
      <c r="L106" s="17">
        <v>3068</v>
      </c>
      <c r="M106" s="15">
        <v>14691643</v>
      </c>
      <c r="N106" s="16">
        <v>2809</v>
      </c>
    </row>
    <row r="107" spans="1:14">
      <c r="A107" s="2" t="s">
        <v>41</v>
      </c>
      <c r="B107" s="2" t="s">
        <v>157</v>
      </c>
      <c r="C107" s="2" t="s">
        <v>29</v>
      </c>
      <c r="D107" s="15" t="s">
        <v>28</v>
      </c>
      <c r="E107" s="15" t="s">
        <v>28</v>
      </c>
      <c r="F107" s="15" t="s">
        <v>28</v>
      </c>
      <c r="G107" s="15" t="s">
        <v>28</v>
      </c>
      <c r="H107" s="16" t="s">
        <v>28</v>
      </c>
      <c r="I107" s="17" t="s">
        <v>28</v>
      </c>
      <c r="J107" s="15" t="s">
        <v>28</v>
      </c>
      <c r="K107" s="16" t="s">
        <v>28</v>
      </c>
      <c r="L107" s="17" t="s">
        <v>28</v>
      </c>
      <c r="M107" s="15" t="s">
        <v>28</v>
      </c>
      <c r="N107" s="16" t="s">
        <v>28</v>
      </c>
    </row>
    <row r="108" spans="1:14">
      <c r="A108" s="2" t="s">
        <v>41</v>
      </c>
      <c r="B108" s="2" t="s">
        <v>157</v>
      </c>
      <c r="C108" s="2" t="s">
        <v>30</v>
      </c>
      <c r="D108" s="15" t="s">
        <v>28</v>
      </c>
      <c r="E108" s="15" t="s">
        <v>28</v>
      </c>
      <c r="F108" s="15" t="s">
        <v>28</v>
      </c>
      <c r="G108" s="15" t="s">
        <v>28</v>
      </c>
      <c r="H108" s="16" t="s">
        <v>28</v>
      </c>
      <c r="I108" s="17" t="s">
        <v>28</v>
      </c>
      <c r="J108" s="15" t="s">
        <v>28</v>
      </c>
      <c r="K108" s="16" t="s">
        <v>28</v>
      </c>
      <c r="L108" s="17" t="s">
        <v>28</v>
      </c>
      <c r="M108" s="15" t="s">
        <v>28</v>
      </c>
      <c r="N108" s="16" t="s">
        <v>28</v>
      </c>
    </row>
    <row r="109" spans="1:14">
      <c r="A109" s="2" t="s">
        <v>41</v>
      </c>
      <c r="B109" s="2" t="s">
        <v>157</v>
      </c>
      <c r="C109" s="2" t="s">
        <v>31</v>
      </c>
      <c r="D109" s="15" t="s">
        <v>28</v>
      </c>
      <c r="E109" s="15" t="s">
        <v>28</v>
      </c>
      <c r="F109" s="15" t="s">
        <v>28</v>
      </c>
      <c r="G109" s="15" t="s">
        <v>261</v>
      </c>
      <c r="H109" s="16" t="s">
        <v>28</v>
      </c>
      <c r="I109" s="17" t="s">
        <v>28</v>
      </c>
      <c r="J109" s="15" t="s">
        <v>28</v>
      </c>
      <c r="K109" s="16" t="s">
        <v>28</v>
      </c>
      <c r="L109" s="17" t="s">
        <v>28</v>
      </c>
      <c r="M109" s="15" t="s">
        <v>28</v>
      </c>
      <c r="N109" s="16" t="s">
        <v>28</v>
      </c>
    </row>
    <row r="110" spans="1:14">
      <c r="A110" s="2" t="s">
        <v>41</v>
      </c>
      <c r="B110" s="2" t="s">
        <v>157</v>
      </c>
      <c r="C110" s="2" t="s">
        <v>32</v>
      </c>
      <c r="D110" s="15" t="s">
        <v>28</v>
      </c>
      <c r="E110" s="15" t="s">
        <v>28</v>
      </c>
      <c r="F110" s="15" t="s">
        <v>28</v>
      </c>
      <c r="G110" s="15" t="s">
        <v>28</v>
      </c>
      <c r="H110" s="16" t="s">
        <v>28</v>
      </c>
      <c r="I110" s="17" t="s">
        <v>28</v>
      </c>
      <c r="J110" s="15" t="s">
        <v>28</v>
      </c>
      <c r="K110" s="16" t="s">
        <v>28</v>
      </c>
      <c r="L110" s="17" t="s">
        <v>28</v>
      </c>
      <c r="M110" s="15" t="s">
        <v>28</v>
      </c>
      <c r="N110" s="16" t="s">
        <v>28</v>
      </c>
    </row>
    <row r="111" spans="1:14">
      <c r="A111" s="2" t="s">
        <v>41</v>
      </c>
      <c r="B111" s="2" t="s">
        <v>157</v>
      </c>
      <c r="C111" s="2" t="s">
        <v>33</v>
      </c>
      <c r="D111" s="15" t="s">
        <v>261</v>
      </c>
      <c r="E111" s="15" t="s">
        <v>261</v>
      </c>
      <c r="F111" s="15" t="s">
        <v>261</v>
      </c>
      <c r="G111" s="15" t="s">
        <v>261</v>
      </c>
      <c r="H111" s="16" t="s">
        <v>261</v>
      </c>
      <c r="I111" s="17" t="s">
        <v>261</v>
      </c>
      <c r="J111" s="15" t="s">
        <v>261</v>
      </c>
      <c r="K111" s="16" t="s">
        <v>261</v>
      </c>
      <c r="L111" s="17" t="s">
        <v>261</v>
      </c>
      <c r="M111" s="15" t="s">
        <v>261</v>
      </c>
      <c r="N111" s="16" t="s">
        <v>261</v>
      </c>
    </row>
    <row r="112" spans="1:14">
      <c r="A112" s="2" t="s">
        <v>41</v>
      </c>
      <c r="B112" s="2" t="s">
        <v>157</v>
      </c>
      <c r="C112" s="2" t="s">
        <v>34</v>
      </c>
      <c r="D112" s="15" t="s">
        <v>261</v>
      </c>
      <c r="E112" s="15" t="s">
        <v>261</v>
      </c>
      <c r="F112" s="15" t="s">
        <v>261</v>
      </c>
      <c r="G112" s="15" t="s">
        <v>261</v>
      </c>
      <c r="H112" s="16" t="s">
        <v>261</v>
      </c>
      <c r="I112" s="17" t="s">
        <v>261</v>
      </c>
      <c r="J112" s="15" t="s">
        <v>261</v>
      </c>
      <c r="K112" s="16" t="s">
        <v>261</v>
      </c>
      <c r="L112" s="17" t="s">
        <v>261</v>
      </c>
      <c r="M112" s="15" t="s">
        <v>261</v>
      </c>
      <c r="N112" s="16" t="s">
        <v>261</v>
      </c>
    </row>
    <row r="113" spans="1:14">
      <c r="A113" s="2" t="s">
        <v>41</v>
      </c>
      <c r="B113" s="2" t="s">
        <v>157</v>
      </c>
      <c r="C113" s="2" t="s">
        <v>35</v>
      </c>
      <c r="D113" s="15" t="s">
        <v>261</v>
      </c>
      <c r="E113" s="15" t="s">
        <v>261</v>
      </c>
      <c r="F113" s="15" t="s">
        <v>261</v>
      </c>
      <c r="G113" s="15" t="s">
        <v>261</v>
      </c>
      <c r="H113" s="16" t="s">
        <v>261</v>
      </c>
      <c r="I113" s="17" t="s">
        <v>261</v>
      </c>
      <c r="J113" s="15" t="s">
        <v>261</v>
      </c>
      <c r="K113" s="16" t="s">
        <v>261</v>
      </c>
      <c r="L113" s="17" t="s">
        <v>261</v>
      </c>
      <c r="M113" s="15" t="s">
        <v>261</v>
      </c>
      <c r="N113" s="16" t="s">
        <v>261</v>
      </c>
    </row>
    <row r="114" spans="1:14">
      <c r="A114" s="2" t="s">
        <v>41</v>
      </c>
      <c r="B114" s="2" t="s">
        <v>157</v>
      </c>
      <c r="C114" s="2" t="s">
        <v>37</v>
      </c>
      <c r="D114" s="15" t="s">
        <v>28</v>
      </c>
      <c r="E114" s="15" t="s">
        <v>28</v>
      </c>
      <c r="F114" s="15" t="s">
        <v>28</v>
      </c>
      <c r="G114" s="15" t="s">
        <v>28</v>
      </c>
      <c r="H114" s="16" t="s">
        <v>28</v>
      </c>
      <c r="I114" s="17" t="s">
        <v>28</v>
      </c>
      <c r="J114" s="15" t="s">
        <v>28</v>
      </c>
      <c r="K114" s="16" t="s">
        <v>28</v>
      </c>
      <c r="L114" s="17" t="s">
        <v>28</v>
      </c>
      <c r="M114" s="15" t="s">
        <v>28</v>
      </c>
      <c r="N114" s="16" t="s">
        <v>28</v>
      </c>
    </row>
    <row r="115" spans="1:14">
      <c r="A115" s="2" t="s">
        <v>41</v>
      </c>
      <c r="B115" s="2" t="s">
        <v>38</v>
      </c>
      <c r="C115" s="2" t="s">
        <v>26</v>
      </c>
      <c r="D115" s="15" t="s">
        <v>28</v>
      </c>
      <c r="E115" s="15" t="s">
        <v>28</v>
      </c>
      <c r="F115" s="15" t="s">
        <v>28</v>
      </c>
      <c r="G115" s="15" t="s">
        <v>28</v>
      </c>
      <c r="H115" s="16" t="s">
        <v>28</v>
      </c>
      <c r="I115" s="17" t="s">
        <v>28</v>
      </c>
      <c r="J115" s="15" t="s">
        <v>28</v>
      </c>
      <c r="K115" s="16" t="s">
        <v>28</v>
      </c>
      <c r="L115" s="17" t="s">
        <v>28</v>
      </c>
      <c r="M115" s="15" t="s">
        <v>28</v>
      </c>
      <c r="N115" s="16" t="s">
        <v>28</v>
      </c>
    </row>
    <row r="116" spans="1:14">
      <c r="A116" s="2" t="s">
        <v>41</v>
      </c>
      <c r="B116" s="2" t="s">
        <v>38</v>
      </c>
      <c r="C116" s="2" t="s">
        <v>27</v>
      </c>
      <c r="D116" s="15" t="s">
        <v>28</v>
      </c>
      <c r="E116" s="15" t="s">
        <v>28</v>
      </c>
      <c r="F116" s="15" t="s">
        <v>28</v>
      </c>
      <c r="G116" s="15" t="s">
        <v>261</v>
      </c>
      <c r="H116" s="16" t="s">
        <v>28</v>
      </c>
      <c r="I116" s="17" t="s">
        <v>28</v>
      </c>
      <c r="J116" s="15" t="s">
        <v>28</v>
      </c>
      <c r="K116" s="16" t="s">
        <v>28</v>
      </c>
      <c r="L116" s="17" t="s">
        <v>28</v>
      </c>
      <c r="M116" s="15" t="s">
        <v>28</v>
      </c>
      <c r="N116" s="16" t="s">
        <v>28</v>
      </c>
    </row>
    <row r="117" spans="1:14">
      <c r="A117" s="2" t="s">
        <v>41</v>
      </c>
      <c r="B117" s="2" t="s">
        <v>38</v>
      </c>
      <c r="C117" s="2" t="s">
        <v>29</v>
      </c>
      <c r="D117" s="15" t="s">
        <v>28</v>
      </c>
      <c r="E117" s="15" t="s">
        <v>28</v>
      </c>
      <c r="F117" s="15" t="s">
        <v>28</v>
      </c>
      <c r="G117" s="15" t="s">
        <v>28</v>
      </c>
      <c r="H117" s="16" t="s">
        <v>28</v>
      </c>
      <c r="I117" s="17" t="s">
        <v>28</v>
      </c>
      <c r="J117" s="15" t="s">
        <v>28</v>
      </c>
      <c r="K117" s="16" t="s">
        <v>28</v>
      </c>
      <c r="L117" s="17" t="s">
        <v>28</v>
      </c>
      <c r="M117" s="15" t="s">
        <v>28</v>
      </c>
      <c r="N117" s="16" t="s">
        <v>28</v>
      </c>
    </row>
    <row r="118" spans="1:14">
      <c r="A118" s="2" t="s">
        <v>41</v>
      </c>
      <c r="B118" s="2" t="s">
        <v>38</v>
      </c>
      <c r="C118" s="2" t="s">
        <v>30</v>
      </c>
      <c r="D118" s="15" t="s">
        <v>28</v>
      </c>
      <c r="E118" s="15" t="s">
        <v>28</v>
      </c>
      <c r="F118" s="15" t="s">
        <v>28</v>
      </c>
      <c r="G118" s="15" t="s">
        <v>28</v>
      </c>
      <c r="H118" s="16" t="s">
        <v>28</v>
      </c>
      <c r="I118" s="17" t="s">
        <v>28</v>
      </c>
      <c r="J118" s="15" t="s">
        <v>28</v>
      </c>
      <c r="K118" s="16" t="s">
        <v>28</v>
      </c>
      <c r="L118" s="17" t="s">
        <v>28</v>
      </c>
      <c r="M118" s="15" t="s">
        <v>28</v>
      </c>
      <c r="N118" s="16" t="s">
        <v>28</v>
      </c>
    </row>
    <row r="119" spans="1:14">
      <c r="A119" s="2" t="s">
        <v>41</v>
      </c>
      <c r="B119" s="2" t="s">
        <v>38</v>
      </c>
      <c r="C119" s="2" t="s">
        <v>31</v>
      </c>
      <c r="D119" s="15" t="s">
        <v>28</v>
      </c>
      <c r="E119" s="15" t="s">
        <v>28</v>
      </c>
      <c r="F119" s="15" t="s">
        <v>28</v>
      </c>
      <c r="G119" s="15" t="s">
        <v>261</v>
      </c>
      <c r="H119" s="16" t="s">
        <v>28</v>
      </c>
      <c r="I119" s="17" t="s">
        <v>28</v>
      </c>
      <c r="J119" s="15" t="s">
        <v>28</v>
      </c>
      <c r="K119" s="16" t="s">
        <v>28</v>
      </c>
      <c r="L119" s="17" t="s">
        <v>28</v>
      </c>
      <c r="M119" s="15" t="s">
        <v>28</v>
      </c>
      <c r="N119" s="16" t="s">
        <v>28</v>
      </c>
    </row>
    <row r="120" spans="1:14">
      <c r="A120" s="2" t="s">
        <v>41</v>
      </c>
      <c r="B120" s="2" t="s">
        <v>38</v>
      </c>
      <c r="C120" s="2" t="s">
        <v>32</v>
      </c>
      <c r="D120" s="15" t="s">
        <v>28</v>
      </c>
      <c r="E120" s="15" t="s">
        <v>28</v>
      </c>
      <c r="F120" s="15" t="s">
        <v>28</v>
      </c>
      <c r="G120" s="15" t="s">
        <v>28</v>
      </c>
      <c r="H120" s="16" t="s">
        <v>28</v>
      </c>
      <c r="I120" s="17" t="s">
        <v>28</v>
      </c>
      <c r="J120" s="15" t="s">
        <v>28</v>
      </c>
      <c r="K120" s="16" t="s">
        <v>28</v>
      </c>
      <c r="L120" s="17" t="s">
        <v>28</v>
      </c>
      <c r="M120" s="15" t="s">
        <v>28</v>
      </c>
      <c r="N120" s="16" t="s">
        <v>28</v>
      </c>
    </row>
    <row r="121" spans="1:14">
      <c r="A121" s="2" t="s">
        <v>41</v>
      </c>
      <c r="B121" s="2" t="s">
        <v>38</v>
      </c>
      <c r="C121" s="2" t="s">
        <v>33</v>
      </c>
      <c r="D121" s="15" t="s">
        <v>261</v>
      </c>
      <c r="E121" s="15" t="s">
        <v>261</v>
      </c>
      <c r="F121" s="15" t="s">
        <v>261</v>
      </c>
      <c r="G121" s="15" t="s">
        <v>261</v>
      </c>
      <c r="H121" s="16" t="s">
        <v>261</v>
      </c>
      <c r="I121" s="17" t="s">
        <v>28</v>
      </c>
      <c r="J121" s="15" t="s">
        <v>28</v>
      </c>
      <c r="K121" s="16" t="s">
        <v>261</v>
      </c>
      <c r="L121" s="17" t="s">
        <v>28</v>
      </c>
      <c r="M121" s="15" t="s">
        <v>261</v>
      </c>
      <c r="N121" s="16" t="s">
        <v>28</v>
      </c>
    </row>
    <row r="122" spans="1:14">
      <c r="A122" s="2" t="s">
        <v>41</v>
      </c>
      <c r="B122" s="2" t="s">
        <v>38</v>
      </c>
      <c r="C122" s="2" t="s">
        <v>34</v>
      </c>
      <c r="D122" s="15" t="s">
        <v>261</v>
      </c>
      <c r="E122" s="15" t="s">
        <v>261</v>
      </c>
      <c r="F122" s="15" t="s">
        <v>261</v>
      </c>
      <c r="G122" s="15" t="s">
        <v>261</v>
      </c>
      <c r="H122" s="16" t="s">
        <v>261</v>
      </c>
      <c r="I122" s="17" t="s">
        <v>28</v>
      </c>
      <c r="J122" s="15" t="s">
        <v>28</v>
      </c>
      <c r="K122" s="16" t="s">
        <v>261</v>
      </c>
      <c r="L122" s="17" t="s">
        <v>28</v>
      </c>
      <c r="M122" s="15" t="s">
        <v>261</v>
      </c>
      <c r="N122" s="16" t="s">
        <v>28</v>
      </c>
    </row>
    <row r="123" spans="1:14">
      <c r="A123" s="2" t="s">
        <v>41</v>
      </c>
      <c r="B123" s="2" t="s">
        <v>38</v>
      </c>
      <c r="C123" s="2" t="s">
        <v>35</v>
      </c>
      <c r="D123" s="15" t="s">
        <v>261</v>
      </c>
      <c r="E123" s="15" t="s">
        <v>261</v>
      </c>
      <c r="F123" s="15" t="s">
        <v>261</v>
      </c>
      <c r="G123" s="15" t="s">
        <v>261</v>
      </c>
      <c r="H123" s="16" t="s">
        <v>261</v>
      </c>
      <c r="I123" s="17" t="s">
        <v>28</v>
      </c>
      <c r="J123" s="15" t="s">
        <v>28</v>
      </c>
      <c r="K123" s="16" t="s">
        <v>261</v>
      </c>
      <c r="L123" s="17" t="s">
        <v>28</v>
      </c>
      <c r="M123" s="15" t="s">
        <v>261</v>
      </c>
      <c r="N123" s="16" t="s">
        <v>28</v>
      </c>
    </row>
    <row r="124" spans="1:14">
      <c r="A124" s="2" t="s">
        <v>41</v>
      </c>
      <c r="B124" s="2" t="s">
        <v>38</v>
      </c>
      <c r="C124" s="2" t="s">
        <v>37</v>
      </c>
      <c r="D124" s="15" t="s">
        <v>28</v>
      </c>
      <c r="E124" s="15" t="s">
        <v>28</v>
      </c>
      <c r="F124" s="15" t="s">
        <v>28</v>
      </c>
      <c r="G124" s="15" t="s">
        <v>28</v>
      </c>
      <c r="H124" s="16" t="s">
        <v>28</v>
      </c>
      <c r="I124" s="17" t="s">
        <v>28</v>
      </c>
      <c r="J124" s="15" t="s">
        <v>28</v>
      </c>
      <c r="K124" s="16" t="s">
        <v>28</v>
      </c>
      <c r="L124" s="17" t="s">
        <v>28</v>
      </c>
      <c r="M124" s="15" t="s">
        <v>28</v>
      </c>
      <c r="N124" s="16" t="s">
        <v>28</v>
      </c>
    </row>
    <row r="125" spans="1:14">
      <c r="A125" s="2" t="s">
        <v>42</v>
      </c>
      <c r="B125" s="2" t="s">
        <v>25</v>
      </c>
      <c r="C125" s="2" t="s">
        <v>26</v>
      </c>
      <c r="D125" s="15">
        <v>32619</v>
      </c>
      <c r="E125" s="15">
        <v>24269</v>
      </c>
      <c r="F125" s="15" t="s">
        <v>28</v>
      </c>
      <c r="G125" s="15" t="s">
        <v>28</v>
      </c>
      <c r="H125" s="16">
        <v>8350</v>
      </c>
      <c r="I125" s="17">
        <v>22215</v>
      </c>
      <c r="J125" s="15">
        <v>7915</v>
      </c>
      <c r="K125" s="16">
        <v>14300</v>
      </c>
      <c r="L125" s="17">
        <v>317</v>
      </c>
      <c r="M125" s="15">
        <v>3218778</v>
      </c>
      <c r="N125" s="16">
        <v>23</v>
      </c>
    </row>
    <row r="126" spans="1:14">
      <c r="A126" s="2" t="s">
        <v>42</v>
      </c>
      <c r="B126" s="2" t="s">
        <v>25</v>
      </c>
      <c r="C126" s="2" t="s">
        <v>27</v>
      </c>
      <c r="D126" s="15">
        <v>340</v>
      </c>
      <c r="E126" s="15">
        <v>340</v>
      </c>
      <c r="F126" s="15" t="s">
        <v>28</v>
      </c>
      <c r="G126" s="15" t="s">
        <v>261</v>
      </c>
      <c r="H126" s="16" t="s">
        <v>28</v>
      </c>
      <c r="I126" s="17">
        <v>313</v>
      </c>
      <c r="J126" s="15">
        <v>124</v>
      </c>
      <c r="K126" s="16">
        <v>189</v>
      </c>
      <c r="L126" s="17">
        <v>13</v>
      </c>
      <c r="M126" s="15">
        <v>32075</v>
      </c>
      <c r="N126" s="16">
        <v>13</v>
      </c>
    </row>
    <row r="127" spans="1:14">
      <c r="A127" s="2" t="s">
        <v>42</v>
      </c>
      <c r="B127" s="2" t="s">
        <v>25</v>
      </c>
      <c r="C127" s="2" t="s">
        <v>29</v>
      </c>
      <c r="D127" s="15" t="s">
        <v>28</v>
      </c>
      <c r="E127" s="15" t="s">
        <v>28</v>
      </c>
      <c r="F127" s="15" t="s">
        <v>28</v>
      </c>
      <c r="G127" s="15" t="s">
        <v>28</v>
      </c>
      <c r="H127" s="16" t="s">
        <v>28</v>
      </c>
      <c r="I127" s="17" t="s">
        <v>28</v>
      </c>
      <c r="J127" s="15" t="s">
        <v>28</v>
      </c>
      <c r="K127" s="16" t="s">
        <v>28</v>
      </c>
      <c r="L127" s="17" t="s">
        <v>28</v>
      </c>
      <c r="M127" s="15" t="s">
        <v>28</v>
      </c>
      <c r="N127" s="16" t="s">
        <v>28</v>
      </c>
    </row>
    <row r="128" spans="1:14">
      <c r="A128" s="2" t="s">
        <v>42</v>
      </c>
      <c r="B128" s="2" t="s">
        <v>25</v>
      </c>
      <c r="C128" s="2" t="s">
        <v>30</v>
      </c>
      <c r="D128" s="15">
        <v>12789</v>
      </c>
      <c r="E128" s="15">
        <v>11115</v>
      </c>
      <c r="F128" s="15" t="s">
        <v>28</v>
      </c>
      <c r="G128" s="15" t="s">
        <v>28</v>
      </c>
      <c r="H128" s="16">
        <v>1674</v>
      </c>
      <c r="I128" s="17">
        <v>6905</v>
      </c>
      <c r="J128" s="15">
        <v>3087</v>
      </c>
      <c r="K128" s="16">
        <v>3818</v>
      </c>
      <c r="L128" s="17">
        <v>124</v>
      </c>
      <c r="M128" s="15">
        <v>1239120</v>
      </c>
      <c r="N128" s="16">
        <v>2</v>
      </c>
    </row>
    <row r="129" spans="1:14">
      <c r="A129" s="2" t="s">
        <v>42</v>
      </c>
      <c r="B129" s="2" t="s">
        <v>25</v>
      </c>
      <c r="C129" s="2" t="s">
        <v>31</v>
      </c>
      <c r="D129" s="15">
        <v>19491</v>
      </c>
      <c r="E129" s="15">
        <v>12814</v>
      </c>
      <c r="F129" s="15" t="s">
        <v>28</v>
      </c>
      <c r="G129" s="15" t="s">
        <v>261</v>
      </c>
      <c r="H129" s="16">
        <v>6676</v>
      </c>
      <c r="I129" s="17">
        <v>14997</v>
      </c>
      <c r="J129" s="15">
        <v>4704</v>
      </c>
      <c r="K129" s="16">
        <v>10293</v>
      </c>
      <c r="L129" s="17">
        <v>180</v>
      </c>
      <c r="M129" s="15">
        <v>1947583</v>
      </c>
      <c r="N129" s="16">
        <v>8</v>
      </c>
    </row>
    <row r="130" spans="1:14">
      <c r="A130" s="2" t="s">
        <v>42</v>
      </c>
      <c r="B130" s="2" t="s">
        <v>25</v>
      </c>
      <c r="C130" s="2" t="s">
        <v>32</v>
      </c>
      <c r="D130" s="15" t="s">
        <v>28</v>
      </c>
      <c r="E130" s="15" t="s">
        <v>28</v>
      </c>
      <c r="F130" s="15" t="s">
        <v>28</v>
      </c>
      <c r="G130" s="15" t="s">
        <v>28</v>
      </c>
      <c r="H130" s="16" t="s">
        <v>28</v>
      </c>
      <c r="I130" s="17" t="s">
        <v>28</v>
      </c>
      <c r="J130" s="15" t="s">
        <v>28</v>
      </c>
      <c r="K130" s="16" t="s">
        <v>28</v>
      </c>
      <c r="L130" s="17" t="s">
        <v>28</v>
      </c>
      <c r="M130" s="15" t="s">
        <v>28</v>
      </c>
      <c r="N130" s="16" t="s">
        <v>28</v>
      </c>
    </row>
    <row r="131" spans="1:14">
      <c r="A131" s="2" t="s">
        <v>42</v>
      </c>
      <c r="B131" s="2" t="s">
        <v>25</v>
      </c>
      <c r="C131" s="2" t="s">
        <v>33</v>
      </c>
      <c r="D131" s="15" t="s">
        <v>261</v>
      </c>
      <c r="E131" s="15" t="s">
        <v>261</v>
      </c>
      <c r="F131" s="15" t="s">
        <v>261</v>
      </c>
      <c r="G131" s="15" t="s">
        <v>261</v>
      </c>
      <c r="H131" s="16" t="s">
        <v>261</v>
      </c>
      <c r="I131" s="17" t="s">
        <v>28</v>
      </c>
      <c r="J131" s="15" t="s">
        <v>28</v>
      </c>
      <c r="K131" s="16" t="s">
        <v>261</v>
      </c>
      <c r="L131" s="17" t="s">
        <v>28</v>
      </c>
      <c r="M131" s="15" t="s">
        <v>261</v>
      </c>
      <c r="N131" s="16" t="s">
        <v>28</v>
      </c>
    </row>
    <row r="132" spans="1:14">
      <c r="A132" s="2" t="s">
        <v>42</v>
      </c>
      <c r="B132" s="2" t="s">
        <v>25</v>
      </c>
      <c r="C132" s="2" t="s">
        <v>34</v>
      </c>
      <c r="D132" s="15" t="s">
        <v>261</v>
      </c>
      <c r="E132" s="15" t="s">
        <v>261</v>
      </c>
      <c r="F132" s="15" t="s">
        <v>261</v>
      </c>
      <c r="G132" s="15" t="s">
        <v>261</v>
      </c>
      <c r="H132" s="16" t="s">
        <v>261</v>
      </c>
      <c r="I132" s="17" t="s">
        <v>28</v>
      </c>
      <c r="J132" s="15" t="s">
        <v>28</v>
      </c>
      <c r="K132" s="16" t="s">
        <v>261</v>
      </c>
      <c r="L132" s="17" t="s">
        <v>28</v>
      </c>
      <c r="M132" s="15" t="s">
        <v>261</v>
      </c>
      <c r="N132" s="16" t="s">
        <v>28</v>
      </c>
    </row>
    <row r="133" spans="1:14">
      <c r="A133" s="2" t="s">
        <v>42</v>
      </c>
      <c r="B133" s="2" t="s">
        <v>25</v>
      </c>
      <c r="C133" s="2" t="s">
        <v>35</v>
      </c>
      <c r="D133" s="15" t="s">
        <v>261</v>
      </c>
      <c r="E133" s="15" t="s">
        <v>261</v>
      </c>
      <c r="F133" s="15" t="s">
        <v>261</v>
      </c>
      <c r="G133" s="15" t="s">
        <v>261</v>
      </c>
      <c r="H133" s="16" t="s">
        <v>261</v>
      </c>
      <c r="I133" s="17" t="s">
        <v>28</v>
      </c>
      <c r="J133" s="15" t="s">
        <v>28</v>
      </c>
      <c r="K133" s="16" t="s">
        <v>261</v>
      </c>
      <c r="L133" s="17" t="s">
        <v>28</v>
      </c>
      <c r="M133" s="15" t="s">
        <v>261</v>
      </c>
      <c r="N133" s="16" t="s">
        <v>28</v>
      </c>
    </row>
    <row r="134" spans="1:14">
      <c r="A134" s="2" t="s">
        <v>42</v>
      </c>
      <c r="B134" s="2" t="s">
        <v>25</v>
      </c>
      <c r="C134" s="2" t="s">
        <v>37</v>
      </c>
      <c r="D134" s="15" t="s">
        <v>28</v>
      </c>
      <c r="E134" s="15" t="s">
        <v>28</v>
      </c>
      <c r="F134" s="15" t="s">
        <v>28</v>
      </c>
      <c r="G134" s="15" t="s">
        <v>28</v>
      </c>
      <c r="H134" s="16" t="s">
        <v>28</v>
      </c>
      <c r="I134" s="17" t="s">
        <v>28</v>
      </c>
      <c r="J134" s="15" t="s">
        <v>28</v>
      </c>
      <c r="K134" s="16" t="s">
        <v>28</v>
      </c>
      <c r="L134" s="17" t="s">
        <v>28</v>
      </c>
      <c r="M134" s="15" t="s">
        <v>28</v>
      </c>
      <c r="N134" s="16" t="s">
        <v>28</v>
      </c>
    </row>
    <row r="135" spans="1:14">
      <c r="A135" s="2" t="s">
        <v>42</v>
      </c>
      <c r="B135" s="2" t="s">
        <v>157</v>
      </c>
      <c r="C135" s="2" t="s">
        <v>26</v>
      </c>
      <c r="D135" s="15">
        <v>32619</v>
      </c>
      <c r="E135" s="15">
        <v>24269</v>
      </c>
      <c r="F135" s="15" t="s">
        <v>28</v>
      </c>
      <c r="G135" s="15" t="s">
        <v>28</v>
      </c>
      <c r="H135" s="16">
        <v>8350</v>
      </c>
      <c r="I135" s="17">
        <v>22215</v>
      </c>
      <c r="J135" s="15">
        <v>7915</v>
      </c>
      <c r="K135" s="16">
        <v>14300</v>
      </c>
      <c r="L135" s="17">
        <v>317</v>
      </c>
      <c r="M135" s="15">
        <v>3218778</v>
      </c>
      <c r="N135" s="16">
        <v>23</v>
      </c>
    </row>
    <row r="136" spans="1:14">
      <c r="A136" s="2" t="s">
        <v>42</v>
      </c>
      <c r="B136" s="2" t="s">
        <v>157</v>
      </c>
      <c r="C136" s="2" t="s">
        <v>27</v>
      </c>
      <c r="D136" s="15">
        <v>340</v>
      </c>
      <c r="E136" s="15">
        <v>340</v>
      </c>
      <c r="F136" s="15" t="s">
        <v>28</v>
      </c>
      <c r="G136" s="15" t="s">
        <v>261</v>
      </c>
      <c r="H136" s="16" t="s">
        <v>28</v>
      </c>
      <c r="I136" s="17">
        <v>313</v>
      </c>
      <c r="J136" s="15">
        <v>124</v>
      </c>
      <c r="K136" s="16">
        <v>189</v>
      </c>
      <c r="L136" s="17">
        <v>13</v>
      </c>
      <c r="M136" s="15">
        <v>32075</v>
      </c>
      <c r="N136" s="16">
        <v>13</v>
      </c>
    </row>
    <row r="137" spans="1:14">
      <c r="A137" s="2" t="s">
        <v>42</v>
      </c>
      <c r="B137" s="2" t="s">
        <v>157</v>
      </c>
      <c r="C137" s="2" t="s">
        <v>29</v>
      </c>
      <c r="D137" s="15" t="s">
        <v>28</v>
      </c>
      <c r="E137" s="15" t="s">
        <v>28</v>
      </c>
      <c r="F137" s="15" t="s">
        <v>28</v>
      </c>
      <c r="G137" s="15" t="s">
        <v>28</v>
      </c>
      <c r="H137" s="16" t="s">
        <v>28</v>
      </c>
      <c r="I137" s="17" t="s">
        <v>28</v>
      </c>
      <c r="J137" s="15" t="s">
        <v>28</v>
      </c>
      <c r="K137" s="16" t="s">
        <v>28</v>
      </c>
      <c r="L137" s="17" t="s">
        <v>28</v>
      </c>
      <c r="M137" s="15" t="s">
        <v>28</v>
      </c>
      <c r="N137" s="16" t="s">
        <v>28</v>
      </c>
    </row>
    <row r="138" spans="1:14">
      <c r="A138" s="2" t="s">
        <v>42</v>
      </c>
      <c r="B138" s="2" t="s">
        <v>157</v>
      </c>
      <c r="C138" s="2" t="s">
        <v>30</v>
      </c>
      <c r="D138" s="15">
        <v>12789</v>
      </c>
      <c r="E138" s="15">
        <v>11115</v>
      </c>
      <c r="F138" s="15" t="s">
        <v>28</v>
      </c>
      <c r="G138" s="15" t="s">
        <v>28</v>
      </c>
      <c r="H138" s="16">
        <v>1674</v>
      </c>
      <c r="I138" s="17">
        <v>6905</v>
      </c>
      <c r="J138" s="15">
        <v>3087</v>
      </c>
      <c r="K138" s="16">
        <v>3818</v>
      </c>
      <c r="L138" s="17">
        <v>124</v>
      </c>
      <c r="M138" s="15">
        <v>1239120</v>
      </c>
      <c r="N138" s="16">
        <v>2</v>
      </c>
    </row>
    <row r="139" spans="1:14">
      <c r="A139" s="2" t="s">
        <v>42</v>
      </c>
      <c r="B139" s="2" t="s">
        <v>157</v>
      </c>
      <c r="C139" s="2" t="s">
        <v>31</v>
      </c>
      <c r="D139" s="15">
        <v>19491</v>
      </c>
      <c r="E139" s="15">
        <v>12814</v>
      </c>
      <c r="F139" s="15" t="s">
        <v>28</v>
      </c>
      <c r="G139" s="15" t="s">
        <v>261</v>
      </c>
      <c r="H139" s="16">
        <v>6676</v>
      </c>
      <c r="I139" s="17">
        <v>14997</v>
      </c>
      <c r="J139" s="15">
        <v>4704</v>
      </c>
      <c r="K139" s="16">
        <v>10293</v>
      </c>
      <c r="L139" s="17">
        <v>180</v>
      </c>
      <c r="M139" s="15">
        <v>1947583</v>
      </c>
      <c r="N139" s="16">
        <v>8</v>
      </c>
    </row>
    <row r="140" spans="1:14">
      <c r="A140" s="2" t="s">
        <v>42</v>
      </c>
      <c r="B140" s="2" t="s">
        <v>157</v>
      </c>
      <c r="C140" s="2" t="s">
        <v>32</v>
      </c>
      <c r="D140" s="15" t="s">
        <v>28</v>
      </c>
      <c r="E140" s="15" t="s">
        <v>28</v>
      </c>
      <c r="F140" s="15" t="s">
        <v>28</v>
      </c>
      <c r="G140" s="15" t="s">
        <v>28</v>
      </c>
      <c r="H140" s="16" t="s">
        <v>28</v>
      </c>
      <c r="I140" s="17" t="s">
        <v>28</v>
      </c>
      <c r="J140" s="15" t="s">
        <v>28</v>
      </c>
      <c r="K140" s="16" t="s">
        <v>28</v>
      </c>
      <c r="L140" s="17" t="s">
        <v>28</v>
      </c>
      <c r="M140" s="15" t="s">
        <v>28</v>
      </c>
      <c r="N140" s="16" t="s">
        <v>28</v>
      </c>
    </row>
    <row r="141" spans="1:14">
      <c r="A141" s="2" t="s">
        <v>42</v>
      </c>
      <c r="B141" s="2" t="s">
        <v>157</v>
      </c>
      <c r="C141" s="2" t="s">
        <v>33</v>
      </c>
      <c r="D141" s="15" t="s">
        <v>261</v>
      </c>
      <c r="E141" s="15" t="s">
        <v>261</v>
      </c>
      <c r="F141" s="15" t="s">
        <v>261</v>
      </c>
      <c r="G141" s="15" t="s">
        <v>261</v>
      </c>
      <c r="H141" s="16" t="s">
        <v>261</v>
      </c>
      <c r="I141" s="17" t="s">
        <v>261</v>
      </c>
      <c r="J141" s="15" t="s">
        <v>261</v>
      </c>
      <c r="K141" s="16" t="s">
        <v>261</v>
      </c>
      <c r="L141" s="17" t="s">
        <v>261</v>
      </c>
      <c r="M141" s="15" t="s">
        <v>261</v>
      </c>
      <c r="N141" s="16" t="s">
        <v>261</v>
      </c>
    </row>
    <row r="142" spans="1:14">
      <c r="A142" s="2" t="s">
        <v>42</v>
      </c>
      <c r="B142" s="2" t="s">
        <v>157</v>
      </c>
      <c r="C142" s="2" t="s">
        <v>34</v>
      </c>
      <c r="D142" s="15" t="s">
        <v>261</v>
      </c>
      <c r="E142" s="15" t="s">
        <v>261</v>
      </c>
      <c r="F142" s="15" t="s">
        <v>261</v>
      </c>
      <c r="G142" s="15" t="s">
        <v>261</v>
      </c>
      <c r="H142" s="16" t="s">
        <v>261</v>
      </c>
      <c r="I142" s="17" t="s">
        <v>261</v>
      </c>
      <c r="J142" s="15" t="s">
        <v>261</v>
      </c>
      <c r="K142" s="16" t="s">
        <v>261</v>
      </c>
      <c r="L142" s="17" t="s">
        <v>261</v>
      </c>
      <c r="M142" s="15" t="s">
        <v>261</v>
      </c>
      <c r="N142" s="16" t="s">
        <v>261</v>
      </c>
    </row>
    <row r="143" spans="1:14">
      <c r="A143" s="2" t="s">
        <v>42</v>
      </c>
      <c r="B143" s="2" t="s">
        <v>157</v>
      </c>
      <c r="C143" s="2" t="s">
        <v>35</v>
      </c>
      <c r="D143" s="15" t="s">
        <v>261</v>
      </c>
      <c r="E143" s="15" t="s">
        <v>261</v>
      </c>
      <c r="F143" s="15" t="s">
        <v>261</v>
      </c>
      <c r="G143" s="15" t="s">
        <v>261</v>
      </c>
      <c r="H143" s="16" t="s">
        <v>261</v>
      </c>
      <c r="I143" s="17" t="s">
        <v>261</v>
      </c>
      <c r="J143" s="15" t="s">
        <v>261</v>
      </c>
      <c r="K143" s="16" t="s">
        <v>261</v>
      </c>
      <c r="L143" s="17" t="s">
        <v>261</v>
      </c>
      <c r="M143" s="15" t="s">
        <v>261</v>
      </c>
      <c r="N143" s="16" t="s">
        <v>261</v>
      </c>
    </row>
    <row r="144" spans="1:14">
      <c r="A144" s="2" t="s">
        <v>42</v>
      </c>
      <c r="B144" s="2" t="s">
        <v>157</v>
      </c>
      <c r="C144" s="2" t="s">
        <v>37</v>
      </c>
      <c r="D144" s="15" t="s">
        <v>28</v>
      </c>
      <c r="E144" s="15" t="s">
        <v>28</v>
      </c>
      <c r="F144" s="15" t="s">
        <v>28</v>
      </c>
      <c r="G144" s="15" t="s">
        <v>28</v>
      </c>
      <c r="H144" s="16" t="s">
        <v>28</v>
      </c>
      <c r="I144" s="17" t="s">
        <v>28</v>
      </c>
      <c r="J144" s="15" t="s">
        <v>28</v>
      </c>
      <c r="K144" s="16" t="s">
        <v>28</v>
      </c>
      <c r="L144" s="17" t="s">
        <v>28</v>
      </c>
      <c r="M144" s="15" t="s">
        <v>28</v>
      </c>
      <c r="N144" s="16" t="s">
        <v>28</v>
      </c>
    </row>
    <row r="145" spans="1:14">
      <c r="A145" s="2" t="s">
        <v>42</v>
      </c>
      <c r="B145" s="2" t="s">
        <v>38</v>
      </c>
      <c r="C145" s="2" t="s">
        <v>26</v>
      </c>
      <c r="D145" s="15" t="s">
        <v>28</v>
      </c>
      <c r="E145" s="15" t="s">
        <v>28</v>
      </c>
      <c r="F145" s="15" t="s">
        <v>28</v>
      </c>
      <c r="G145" s="15" t="s">
        <v>28</v>
      </c>
      <c r="H145" s="16" t="s">
        <v>28</v>
      </c>
      <c r="I145" s="17" t="s">
        <v>28</v>
      </c>
      <c r="J145" s="15" t="s">
        <v>28</v>
      </c>
      <c r="K145" s="16" t="s">
        <v>28</v>
      </c>
      <c r="L145" s="17" t="s">
        <v>28</v>
      </c>
      <c r="M145" s="15" t="s">
        <v>28</v>
      </c>
      <c r="N145" s="16" t="s">
        <v>28</v>
      </c>
    </row>
    <row r="146" spans="1:14">
      <c r="A146" s="2" t="s">
        <v>42</v>
      </c>
      <c r="B146" s="2" t="s">
        <v>38</v>
      </c>
      <c r="C146" s="2" t="s">
        <v>27</v>
      </c>
      <c r="D146" s="15" t="s">
        <v>28</v>
      </c>
      <c r="E146" s="15" t="s">
        <v>28</v>
      </c>
      <c r="F146" s="15" t="s">
        <v>28</v>
      </c>
      <c r="G146" s="15" t="s">
        <v>261</v>
      </c>
      <c r="H146" s="16" t="s">
        <v>28</v>
      </c>
      <c r="I146" s="17" t="s">
        <v>28</v>
      </c>
      <c r="J146" s="15" t="s">
        <v>28</v>
      </c>
      <c r="K146" s="16" t="s">
        <v>28</v>
      </c>
      <c r="L146" s="17" t="s">
        <v>28</v>
      </c>
      <c r="M146" s="15" t="s">
        <v>28</v>
      </c>
      <c r="N146" s="16" t="s">
        <v>28</v>
      </c>
    </row>
    <row r="147" spans="1:14">
      <c r="A147" s="2" t="s">
        <v>42</v>
      </c>
      <c r="B147" s="2" t="s">
        <v>38</v>
      </c>
      <c r="C147" s="2" t="s">
        <v>29</v>
      </c>
      <c r="D147" s="15" t="s">
        <v>28</v>
      </c>
      <c r="E147" s="15" t="s">
        <v>28</v>
      </c>
      <c r="F147" s="15" t="s">
        <v>28</v>
      </c>
      <c r="G147" s="15" t="s">
        <v>28</v>
      </c>
      <c r="H147" s="16" t="s">
        <v>28</v>
      </c>
      <c r="I147" s="17" t="s">
        <v>28</v>
      </c>
      <c r="J147" s="15" t="s">
        <v>28</v>
      </c>
      <c r="K147" s="16" t="s">
        <v>28</v>
      </c>
      <c r="L147" s="17" t="s">
        <v>28</v>
      </c>
      <c r="M147" s="15" t="s">
        <v>28</v>
      </c>
      <c r="N147" s="16" t="s">
        <v>28</v>
      </c>
    </row>
    <row r="148" spans="1:14">
      <c r="A148" s="2" t="s">
        <v>42</v>
      </c>
      <c r="B148" s="2" t="s">
        <v>38</v>
      </c>
      <c r="C148" s="2" t="s">
        <v>30</v>
      </c>
      <c r="D148" s="15" t="s">
        <v>28</v>
      </c>
      <c r="E148" s="15" t="s">
        <v>28</v>
      </c>
      <c r="F148" s="15" t="s">
        <v>28</v>
      </c>
      <c r="G148" s="15" t="s">
        <v>28</v>
      </c>
      <c r="H148" s="16" t="s">
        <v>28</v>
      </c>
      <c r="I148" s="17" t="s">
        <v>28</v>
      </c>
      <c r="J148" s="15" t="s">
        <v>28</v>
      </c>
      <c r="K148" s="16" t="s">
        <v>28</v>
      </c>
      <c r="L148" s="17" t="s">
        <v>28</v>
      </c>
      <c r="M148" s="15" t="s">
        <v>28</v>
      </c>
      <c r="N148" s="16" t="s">
        <v>28</v>
      </c>
    </row>
    <row r="149" spans="1:14">
      <c r="A149" s="2" t="s">
        <v>42</v>
      </c>
      <c r="B149" s="2" t="s">
        <v>38</v>
      </c>
      <c r="C149" s="2" t="s">
        <v>31</v>
      </c>
      <c r="D149" s="15" t="s">
        <v>28</v>
      </c>
      <c r="E149" s="15" t="s">
        <v>28</v>
      </c>
      <c r="F149" s="15" t="s">
        <v>28</v>
      </c>
      <c r="G149" s="15" t="s">
        <v>261</v>
      </c>
      <c r="H149" s="16" t="s">
        <v>28</v>
      </c>
      <c r="I149" s="17" t="s">
        <v>28</v>
      </c>
      <c r="J149" s="15" t="s">
        <v>28</v>
      </c>
      <c r="K149" s="16" t="s">
        <v>28</v>
      </c>
      <c r="L149" s="17" t="s">
        <v>28</v>
      </c>
      <c r="M149" s="15" t="s">
        <v>28</v>
      </c>
      <c r="N149" s="16" t="s">
        <v>28</v>
      </c>
    </row>
    <row r="150" spans="1:14">
      <c r="A150" s="2" t="s">
        <v>42</v>
      </c>
      <c r="B150" s="2" t="s">
        <v>38</v>
      </c>
      <c r="C150" s="2" t="s">
        <v>32</v>
      </c>
      <c r="D150" s="15" t="s">
        <v>28</v>
      </c>
      <c r="E150" s="15" t="s">
        <v>28</v>
      </c>
      <c r="F150" s="15" t="s">
        <v>28</v>
      </c>
      <c r="G150" s="15" t="s">
        <v>28</v>
      </c>
      <c r="H150" s="16" t="s">
        <v>28</v>
      </c>
      <c r="I150" s="17" t="s">
        <v>28</v>
      </c>
      <c r="J150" s="15" t="s">
        <v>28</v>
      </c>
      <c r="K150" s="16" t="s">
        <v>28</v>
      </c>
      <c r="L150" s="17" t="s">
        <v>28</v>
      </c>
      <c r="M150" s="15" t="s">
        <v>28</v>
      </c>
      <c r="N150" s="16" t="s">
        <v>28</v>
      </c>
    </row>
    <row r="151" spans="1:14">
      <c r="A151" s="2" t="s">
        <v>42</v>
      </c>
      <c r="B151" s="2" t="s">
        <v>38</v>
      </c>
      <c r="C151" s="2" t="s">
        <v>33</v>
      </c>
      <c r="D151" s="15" t="s">
        <v>261</v>
      </c>
      <c r="E151" s="15" t="s">
        <v>261</v>
      </c>
      <c r="F151" s="15" t="s">
        <v>261</v>
      </c>
      <c r="G151" s="15" t="s">
        <v>261</v>
      </c>
      <c r="H151" s="16" t="s">
        <v>261</v>
      </c>
      <c r="I151" s="17" t="s">
        <v>28</v>
      </c>
      <c r="J151" s="15" t="s">
        <v>28</v>
      </c>
      <c r="K151" s="16" t="s">
        <v>261</v>
      </c>
      <c r="L151" s="17" t="s">
        <v>28</v>
      </c>
      <c r="M151" s="15" t="s">
        <v>261</v>
      </c>
      <c r="N151" s="16" t="s">
        <v>28</v>
      </c>
    </row>
    <row r="152" spans="1:14">
      <c r="A152" s="2" t="s">
        <v>42</v>
      </c>
      <c r="B152" s="2" t="s">
        <v>38</v>
      </c>
      <c r="C152" s="2" t="s">
        <v>34</v>
      </c>
      <c r="D152" s="15" t="s">
        <v>261</v>
      </c>
      <c r="E152" s="15" t="s">
        <v>261</v>
      </c>
      <c r="F152" s="15" t="s">
        <v>261</v>
      </c>
      <c r="G152" s="15" t="s">
        <v>261</v>
      </c>
      <c r="H152" s="16" t="s">
        <v>261</v>
      </c>
      <c r="I152" s="17" t="s">
        <v>28</v>
      </c>
      <c r="J152" s="15" t="s">
        <v>28</v>
      </c>
      <c r="K152" s="16" t="s">
        <v>261</v>
      </c>
      <c r="L152" s="17" t="s">
        <v>28</v>
      </c>
      <c r="M152" s="15" t="s">
        <v>261</v>
      </c>
      <c r="N152" s="16" t="s">
        <v>28</v>
      </c>
    </row>
    <row r="153" spans="1:14">
      <c r="A153" s="2" t="s">
        <v>42</v>
      </c>
      <c r="B153" s="2" t="s">
        <v>38</v>
      </c>
      <c r="C153" s="2" t="s">
        <v>35</v>
      </c>
      <c r="D153" s="15" t="s">
        <v>261</v>
      </c>
      <c r="E153" s="15" t="s">
        <v>261</v>
      </c>
      <c r="F153" s="15" t="s">
        <v>261</v>
      </c>
      <c r="G153" s="15" t="s">
        <v>261</v>
      </c>
      <c r="H153" s="16" t="s">
        <v>261</v>
      </c>
      <c r="I153" s="17" t="s">
        <v>28</v>
      </c>
      <c r="J153" s="15" t="s">
        <v>28</v>
      </c>
      <c r="K153" s="16" t="s">
        <v>261</v>
      </c>
      <c r="L153" s="17" t="s">
        <v>28</v>
      </c>
      <c r="M153" s="15" t="s">
        <v>261</v>
      </c>
      <c r="N153" s="16" t="s">
        <v>28</v>
      </c>
    </row>
    <row r="154" spans="1:14">
      <c r="A154" s="2" t="s">
        <v>42</v>
      </c>
      <c r="B154" s="2" t="s">
        <v>38</v>
      </c>
      <c r="C154" s="2" t="s">
        <v>37</v>
      </c>
      <c r="D154" s="15" t="s">
        <v>28</v>
      </c>
      <c r="E154" s="15" t="s">
        <v>28</v>
      </c>
      <c r="F154" s="15" t="s">
        <v>28</v>
      </c>
      <c r="G154" s="15" t="s">
        <v>28</v>
      </c>
      <c r="H154" s="16" t="s">
        <v>28</v>
      </c>
      <c r="I154" s="17" t="s">
        <v>28</v>
      </c>
      <c r="J154" s="15" t="s">
        <v>28</v>
      </c>
      <c r="K154" s="16" t="s">
        <v>28</v>
      </c>
      <c r="L154" s="17" t="s">
        <v>28</v>
      </c>
      <c r="M154" s="15" t="s">
        <v>28</v>
      </c>
      <c r="N154" s="16" t="s">
        <v>28</v>
      </c>
    </row>
    <row r="155" spans="1:14">
      <c r="A155" s="2" t="s">
        <v>43</v>
      </c>
      <c r="B155" s="2" t="s">
        <v>25</v>
      </c>
      <c r="C155" s="2" t="s">
        <v>26</v>
      </c>
      <c r="D155" s="15">
        <v>26828</v>
      </c>
      <c r="E155" s="15">
        <v>25895</v>
      </c>
      <c r="F155" s="15" t="s">
        <v>28</v>
      </c>
      <c r="G155" s="15" t="s">
        <v>28</v>
      </c>
      <c r="H155" s="16">
        <v>933</v>
      </c>
      <c r="I155" s="17">
        <v>22647</v>
      </c>
      <c r="J155" s="15">
        <v>5661</v>
      </c>
      <c r="K155" s="16">
        <v>16986</v>
      </c>
      <c r="L155" s="17">
        <v>494</v>
      </c>
      <c r="M155" s="15">
        <v>5262647</v>
      </c>
      <c r="N155" s="16">
        <v>75</v>
      </c>
    </row>
    <row r="156" spans="1:14">
      <c r="A156" s="2" t="s">
        <v>43</v>
      </c>
      <c r="B156" s="2" t="s">
        <v>25</v>
      </c>
      <c r="C156" s="2" t="s">
        <v>27</v>
      </c>
      <c r="D156" s="15">
        <v>527</v>
      </c>
      <c r="E156" s="15">
        <v>429</v>
      </c>
      <c r="F156" s="15" t="s">
        <v>28</v>
      </c>
      <c r="G156" s="15" t="s">
        <v>261</v>
      </c>
      <c r="H156" s="16">
        <v>98</v>
      </c>
      <c r="I156" s="17">
        <v>421</v>
      </c>
      <c r="J156" s="15">
        <v>170</v>
      </c>
      <c r="K156" s="16">
        <v>251</v>
      </c>
      <c r="L156" s="17">
        <v>19</v>
      </c>
      <c r="M156" s="15">
        <v>105041</v>
      </c>
      <c r="N156" s="16">
        <v>34</v>
      </c>
    </row>
    <row r="157" spans="1:14">
      <c r="A157" s="2" t="s">
        <v>43</v>
      </c>
      <c r="B157" s="2" t="s">
        <v>25</v>
      </c>
      <c r="C157" s="2" t="s">
        <v>29</v>
      </c>
      <c r="D157" s="15">
        <v>3512</v>
      </c>
      <c r="E157" s="15">
        <v>3166</v>
      </c>
      <c r="F157" s="15" t="s">
        <v>28</v>
      </c>
      <c r="G157" s="15" t="s">
        <v>28</v>
      </c>
      <c r="H157" s="16">
        <v>346</v>
      </c>
      <c r="I157" s="17">
        <v>2728</v>
      </c>
      <c r="J157" s="15">
        <v>416</v>
      </c>
      <c r="K157" s="16">
        <v>2311</v>
      </c>
      <c r="L157" s="17">
        <v>44</v>
      </c>
      <c r="M157" s="15">
        <v>1062000</v>
      </c>
      <c r="N157" s="16">
        <v>5</v>
      </c>
    </row>
    <row r="158" spans="1:14">
      <c r="A158" s="2" t="s">
        <v>43</v>
      </c>
      <c r="B158" s="2" t="s">
        <v>25</v>
      </c>
      <c r="C158" s="2" t="s">
        <v>30</v>
      </c>
      <c r="D158" s="15">
        <v>8327</v>
      </c>
      <c r="E158" s="15">
        <v>7921</v>
      </c>
      <c r="F158" s="15" t="s">
        <v>28</v>
      </c>
      <c r="G158" s="15" t="s">
        <v>28</v>
      </c>
      <c r="H158" s="16">
        <v>407</v>
      </c>
      <c r="I158" s="17">
        <v>6827</v>
      </c>
      <c r="J158" s="15">
        <v>1926</v>
      </c>
      <c r="K158" s="16">
        <v>4902</v>
      </c>
      <c r="L158" s="17">
        <v>258</v>
      </c>
      <c r="M158" s="15">
        <v>1953155</v>
      </c>
      <c r="N158" s="16">
        <v>11</v>
      </c>
    </row>
    <row r="159" spans="1:14">
      <c r="A159" s="2" t="s">
        <v>43</v>
      </c>
      <c r="B159" s="2" t="s">
        <v>25</v>
      </c>
      <c r="C159" s="2" t="s">
        <v>31</v>
      </c>
      <c r="D159" s="15">
        <v>14379</v>
      </c>
      <c r="E159" s="15">
        <v>14379</v>
      </c>
      <c r="F159" s="15" t="s">
        <v>28</v>
      </c>
      <c r="G159" s="15" t="s">
        <v>261</v>
      </c>
      <c r="H159" s="16" t="s">
        <v>28</v>
      </c>
      <c r="I159" s="17">
        <v>12628</v>
      </c>
      <c r="J159" s="15">
        <v>3115</v>
      </c>
      <c r="K159" s="16">
        <v>9513</v>
      </c>
      <c r="L159" s="17">
        <v>165</v>
      </c>
      <c r="M159" s="15">
        <v>2113742</v>
      </c>
      <c r="N159" s="16">
        <v>23</v>
      </c>
    </row>
    <row r="160" spans="1:14">
      <c r="A160" s="2" t="s">
        <v>43</v>
      </c>
      <c r="B160" s="2" t="s">
        <v>25</v>
      </c>
      <c r="C160" s="2" t="s">
        <v>32</v>
      </c>
      <c r="D160" s="15" t="s">
        <v>28</v>
      </c>
      <c r="E160" s="15" t="s">
        <v>28</v>
      </c>
      <c r="F160" s="15" t="s">
        <v>28</v>
      </c>
      <c r="G160" s="15" t="s">
        <v>28</v>
      </c>
      <c r="H160" s="16" t="s">
        <v>28</v>
      </c>
      <c r="I160" s="17" t="s">
        <v>28</v>
      </c>
      <c r="J160" s="15" t="s">
        <v>28</v>
      </c>
      <c r="K160" s="16" t="s">
        <v>28</v>
      </c>
      <c r="L160" s="17" t="s">
        <v>28</v>
      </c>
      <c r="M160" s="15" t="s">
        <v>28</v>
      </c>
      <c r="N160" s="16" t="s">
        <v>28</v>
      </c>
    </row>
    <row r="161" spans="1:14">
      <c r="A161" s="2" t="s">
        <v>43</v>
      </c>
      <c r="B161" s="2" t="s">
        <v>25</v>
      </c>
      <c r="C161" s="2" t="s">
        <v>33</v>
      </c>
      <c r="D161" s="15" t="s">
        <v>261</v>
      </c>
      <c r="E161" s="15" t="s">
        <v>261</v>
      </c>
      <c r="F161" s="15" t="s">
        <v>261</v>
      </c>
      <c r="G161" s="15" t="s">
        <v>261</v>
      </c>
      <c r="H161" s="16" t="s">
        <v>261</v>
      </c>
      <c r="I161" s="17" t="s">
        <v>28</v>
      </c>
      <c r="J161" s="15" t="s">
        <v>28</v>
      </c>
      <c r="K161" s="16" t="s">
        <v>261</v>
      </c>
      <c r="L161" s="17" t="s">
        <v>28</v>
      </c>
      <c r="M161" s="15" t="s">
        <v>261</v>
      </c>
      <c r="N161" s="16" t="s">
        <v>28</v>
      </c>
    </row>
    <row r="162" spans="1:14">
      <c r="A162" s="2" t="s">
        <v>43</v>
      </c>
      <c r="B162" s="2" t="s">
        <v>25</v>
      </c>
      <c r="C162" s="2" t="s">
        <v>34</v>
      </c>
      <c r="D162" s="15" t="s">
        <v>261</v>
      </c>
      <c r="E162" s="15" t="s">
        <v>261</v>
      </c>
      <c r="F162" s="15" t="s">
        <v>261</v>
      </c>
      <c r="G162" s="15" t="s">
        <v>261</v>
      </c>
      <c r="H162" s="16" t="s">
        <v>261</v>
      </c>
      <c r="I162" s="17" t="s">
        <v>28</v>
      </c>
      <c r="J162" s="15" t="s">
        <v>28</v>
      </c>
      <c r="K162" s="16" t="s">
        <v>261</v>
      </c>
      <c r="L162" s="17" t="s">
        <v>28</v>
      </c>
      <c r="M162" s="15" t="s">
        <v>261</v>
      </c>
      <c r="N162" s="16" t="s">
        <v>28</v>
      </c>
    </row>
    <row r="163" spans="1:14">
      <c r="A163" s="2" t="s">
        <v>43</v>
      </c>
      <c r="B163" s="2" t="s">
        <v>25</v>
      </c>
      <c r="C163" s="2" t="s">
        <v>35</v>
      </c>
      <c r="D163" s="15" t="s">
        <v>261</v>
      </c>
      <c r="E163" s="15" t="s">
        <v>261</v>
      </c>
      <c r="F163" s="15" t="s">
        <v>261</v>
      </c>
      <c r="G163" s="15" t="s">
        <v>261</v>
      </c>
      <c r="H163" s="16" t="s">
        <v>261</v>
      </c>
      <c r="I163" s="17" t="s">
        <v>28</v>
      </c>
      <c r="J163" s="15" t="s">
        <v>28</v>
      </c>
      <c r="K163" s="16" t="s">
        <v>261</v>
      </c>
      <c r="L163" s="17" t="s">
        <v>28</v>
      </c>
      <c r="M163" s="15" t="s">
        <v>261</v>
      </c>
      <c r="N163" s="16" t="s">
        <v>28</v>
      </c>
    </row>
    <row r="164" spans="1:14">
      <c r="A164" s="2" t="s">
        <v>43</v>
      </c>
      <c r="B164" s="2" t="s">
        <v>25</v>
      </c>
      <c r="C164" s="2" t="s">
        <v>37</v>
      </c>
      <c r="D164" s="15">
        <v>82</v>
      </c>
      <c r="E164" s="15" t="s">
        <v>28</v>
      </c>
      <c r="F164" s="15" t="s">
        <v>28</v>
      </c>
      <c r="G164" s="15" t="s">
        <v>28</v>
      </c>
      <c r="H164" s="16">
        <v>82</v>
      </c>
      <c r="I164" s="17">
        <v>43</v>
      </c>
      <c r="J164" s="15">
        <v>34</v>
      </c>
      <c r="K164" s="16">
        <v>9</v>
      </c>
      <c r="L164" s="17">
        <v>7</v>
      </c>
      <c r="M164" s="15">
        <v>28709</v>
      </c>
      <c r="N164" s="16">
        <v>2</v>
      </c>
    </row>
    <row r="165" spans="1:14">
      <c r="A165" s="2" t="s">
        <v>43</v>
      </c>
      <c r="B165" s="2" t="s">
        <v>157</v>
      </c>
      <c r="C165" s="2" t="s">
        <v>26</v>
      </c>
      <c r="D165" s="15">
        <v>26828</v>
      </c>
      <c r="E165" s="15">
        <v>25895</v>
      </c>
      <c r="F165" s="15" t="s">
        <v>28</v>
      </c>
      <c r="G165" s="15" t="s">
        <v>28</v>
      </c>
      <c r="H165" s="16">
        <v>933</v>
      </c>
      <c r="I165" s="17">
        <v>22647</v>
      </c>
      <c r="J165" s="15">
        <v>5661</v>
      </c>
      <c r="K165" s="16">
        <v>16986</v>
      </c>
      <c r="L165" s="17">
        <v>494</v>
      </c>
      <c r="M165" s="15">
        <v>5262647</v>
      </c>
      <c r="N165" s="16">
        <v>75</v>
      </c>
    </row>
    <row r="166" spans="1:14">
      <c r="A166" s="2" t="s">
        <v>43</v>
      </c>
      <c r="B166" s="2" t="s">
        <v>157</v>
      </c>
      <c r="C166" s="2" t="s">
        <v>27</v>
      </c>
      <c r="D166" s="15">
        <v>527</v>
      </c>
      <c r="E166" s="15">
        <v>429</v>
      </c>
      <c r="F166" s="15" t="s">
        <v>28</v>
      </c>
      <c r="G166" s="15" t="s">
        <v>261</v>
      </c>
      <c r="H166" s="16">
        <v>98</v>
      </c>
      <c r="I166" s="17">
        <v>421</v>
      </c>
      <c r="J166" s="15">
        <v>170</v>
      </c>
      <c r="K166" s="16">
        <v>251</v>
      </c>
      <c r="L166" s="17">
        <v>19</v>
      </c>
      <c r="M166" s="15">
        <v>105041</v>
      </c>
      <c r="N166" s="16">
        <v>34</v>
      </c>
    </row>
    <row r="167" spans="1:14">
      <c r="A167" s="2" t="s">
        <v>43</v>
      </c>
      <c r="B167" s="2" t="s">
        <v>157</v>
      </c>
      <c r="C167" s="2" t="s">
        <v>29</v>
      </c>
      <c r="D167" s="15">
        <v>3512</v>
      </c>
      <c r="E167" s="15">
        <v>3166</v>
      </c>
      <c r="F167" s="15" t="s">
        <v>28</v>
      </c>
      <c r="G167" s="15"/>
      <c r="H167" s="16">
        <v>346</v>
      </c>
      <c r="I167" s="17">
        <v>2728</v>
      </c>
      <c r="J167" s="15">
        <v>416</v>
      </c>
      <c r="K167" s="16">
        <v>2311</v>
      </c>
      <c r="L167" s="17">
        <v>44</v>
      </c>
      <c r="M167" s="15">
        <v>1062000</v>
      </c>
      <c r="N167" s="16">
        <v>5</v>
      </c>
    </row>
    <row r="168" spans="1:14">
      <c r="A168" s="2" t="s">
        <v>43</v>
      </c>
      <c r="B168" s="2" t="s">
        <v>157</v>
      </c>
      <c r="C168" s="2" t="s">
        <v>30</v>
      </c>
      <c r="D168" s="15">
        <v>8327</v>
      </c>
      <c r="E168" s="15">
        <v>7921</v>
      </c>
      <c r="F168" s="15" t="s">
        <v>28</v>
      </c>
      <c r="G168" s="15" t="s">
        <v>28</v>
      </c>
      <c r="H168" s="16">
        <v>407</v>
      </c>
      <c r="I168" s="17">
        <v>6827</v>
      </c>
      <c r="J168" s="15">
        <v>1926</v>
      </c>
      <c r="K168" s="16">
        <v>4902</v>
      </c>
      <c r="L168" s="17">
        <v>258</v>
      </c>
      <c r="M168" s="15">
        <v>1953155</v>
      </c>
      <c r="N168" s="16">
        <v>11</v>
      </c>
    </row>
    <row r="169" spans="1:14">
      <c r="A169" s="2" t="s">
        <v>43</v>
      </c>
      <c r="B169" s="2" t="s">
        <v>157</v>
      </c>
      <c r="C169" s="2" t="s">
        <v>31</v>
      </c>
      <c r="D169" s="15">
        <v>14379</v>
      </c>
      <c r="E169" s="15">
        <v>14379</v>
      </c>
      <c r="F169" s="15" t="s">
        <v>28</v>
      </c>
      <c r="G169" s="15" t="s">
        <v>261</v>
      </c>
      <c r="H169" s="16" t="s">
        <v>28</v>
      </c>
      <c r="I169" s="17">
        <v>12628</v>
      </c>
      <c r="J169" s="15">
        <v>3115</v>
      </c>
      <c r="K169" s="16">
        <v>9513</v>
      </c>
      <c r="L169" s="17">
        <v>165</v>
      </c>
      <c r="M169" s="15">
        <v>2113742</v>
      </c>
      <c r="N169" s="16">
        <v>23</v>
      </c>
    </row>
    <row r="170" spans="1:14">
      <c r="A170" s="2" t="s">
        <v>43</v>
      </c>
      <c r="B170" s="2" t="s">
        <v>157</v>
      </c>
      <c r="C170" s="2" t="s">
        <v>32</v>
      </c>
      <c r="D170" s="15" t="s">
        <v>28</v>
      </c>
      <c r="E170" s="15" t="s">
        <v>28</v>
      </c>
      <c r="F170" s="15" t="s">
        <v>28</v>
      </c>
      <c r="G170" s="15" t="s">
        <v>28</v>
      </c>
      <c r="H170" s="16" t="s">
        <v>28</v>
      </c>
      <c r="I170" s="17" t="s">
        <v>28</v>
      </c>
      <c r="J170" s="15" t="s">
        <v>28</v>
      </c>
      <c r="K170" s="16" t="s">
        <v>28</v>
      </c>
      <c r="L170" s="17" t="s">
        <v>28</v>
      </c>
      <c r="M170" s="15" t="s">
        <v>28</v>
      </c>
      <c r="N170" s="16" t="s">
        <v>28</v>
      </c>
    </row>
    <row r="171" spans="1:14">
      <c r="A171" s="2" t="s">
        <v>43</v>
      </c>
      <c r="B171" s="2" t="s">
        <v>157</v>
      </c>
      <c r="C171" s="2" t="s">
        <v>33</v>
      </c>
      <c r="D171" s="15" t="s">
        <v>261</v>
      </c>
      <c r="E171" s="15" t="s">
        <v>261</v>
      </c>
      <c r="F171" s="15" t="s">
        <v>261</v>
      </c>
      <c r="G171" s="15" t="s">
        <v>261</v>
      </c>
      <c r="H171" s="16" t="s">
        <v>261</v>
      </c>
      <c r="I171" s="17" t="s">
        <v>261</v>
      </c>
      <c r="J171" s="15" t="s">
        <v>261</v>
      </c>
      <c r="K171" s="16" t="s">
        <v>261</v>
      </c>
      <c r="L171" s="17" t="s">
        <v>261</v>
      </c>
      <c r="M171" s="15" t="s">
        <v>261</v>
      </c>
      <c r="N171" s="16" t="s">
        <v>261</v>
      </c>
    </row>
    <row r="172" spans="1:14">
      <c r="A172" s="2" t="s">
        <v>43</v>
      </c>
      <c r="B172" s="2" t="s">
        <v>157</v>
      </c>
      <c r="C172" s="2" t="s">
        <v>34</v>
      </c>
      <c r="D172" s="15" t="s">
        <v>261</v>
      </c>
      <c r="E172" s="15" t="s">
        <v>261</v>
      </c>
      <c r="F172" s="15" t="s">
        <v>261</v>
      </c>
      <c r="G172" s="15" t="s">
        <v>261</v>
      </c>
      <c r="H172" s="16" t="s">
        <v>261</v>
      </c>
      <c r="I172" s="17" t="s">
        <v>261</v>
      </c>
      <c r="J172" s="15" t="s">
        <v>261</v>
      </c>
      <c r="K172" s="16" t="s">
        <v>261</v>
      </c>
      <c r="L172" s="17" t="s">
        <v>261</v>
      </c>
      <c r="M172" s="15" t="s">
        <v>261</v>
      </c>
      <c r="N172" s="16" t="s">
        <v>261</v>
      </c>
    </row>
    <row r="173" spans="1:14">
      <c r="A173" s="2" t="s">
        <v>43</v>
      </c>
      <c r="B173" s="2" t="s">
        <v>157</v>
      </c>
      <c r="C173" s="2" t="s">
        <v>35</v>
      </c>
      <c r="D173" s="15" t="s">
        <v>261</v>
      </c>
      <c r="E173" s="15" t="s">
        <v>261</v>
      </c>
      <c r="F173" s="15" t="s">
        <v>261</v>
      </c>
      <c r="G173" s="15" t="s">
        <v>261</v>
      </c>
      <c r="H173" s="16" t="s">
        <v>261</v>
      </c>
      <c r="I173" s="17" t="s">
        <v>261</v>
      </c>
      <c r="J173" s="15" t="s">
        <v>261</v>
      </c>
      <c r="K173" s="16" t="s">
        <v>261</v>
      </c>
      <c r="L173" s="17" t="s">
        <v>261</v>
      </c>
      <c r="M173" s="15" t="s">
        <v>261</v>
      </c>
      <c r="N173" s="16" t="s">
        <v>261</v>
      </c>
    </row>
    <row r="174" spans="1:14">
      <c r="A174" s="2" t="s">
        <v>43</v>
      </c>
      <c r="B174" s="2" t="s">
        <v>157</v>
      </c>
      <c r="C174" s="2" t="s">
        <v>37</v>
      </c>
      <c r="D174" s="15">
        <v>82</v>
      </c>
      <c r="E174" s="15" t="s">
        <v>28</v>
      </c>
      <c r="F174" s="15" t="s">
        <v>28</v>
      </c>
      <c r="G174" s="15" t="s">
        <v>28</v>
      </c>
      <c r="H174" s="16">
        <v>82</v>
      </c>
      <c r="I174" s="17">
        <v>43</v>
      </c>
      <c r="J174" s="15">
        <v>34</v>
      </c>
      <c r="K174" s="16">
        <v>9</v>
      </c>
      <c r="L174" s="17">
        <v>7</v>
      </c>
      <c r="M174" s="15">
        <v>28709</v>
      </c>
      <c r="N174" s="16">
        <v>2</v>
      </c>
    </row>
    <row r="175" spans="1:14">
      <c r="A175" s="2" t="s">
        <v>43</v>
      </c>
      <c r="B175" s="2" t="s">
        <v>38</v>
      </c>
      <c r="C175" s="2" t="s">
        <v>26</v>
      </c>
      <c r="D175" s="15" t="s">
        <v>28</v>
      </c>
      <c r="E175" s="15" t="s">
        <v>28</v>
      </c>
      <c r="F175" s="15" t="s">
        <v>28</v>
      </c>
      <c r="G175" s="15" t="s">
        <v>28</v>
      </c>
      <c r="H175" s="16" t="s">
        <v>28</v>
      </c>
      <c r="I175" s="17" t="s">
        <v>28</v>
      </c>
      <c r="J175" s="15" t="s">
        <v>28</v>
      </c>
      <c r="K175" s="16" t="s">
        <v>28</v>
      </c>
      <c r="L175" s="17" t="s">
        <v>28</v>
      </c>
      <c r="M175" s="15" t="s">
        <v>28</v>
      </c>
      <c r="N175" s="16" t="s">
        <v>28</v>
      </c>
    </row>
    <row r="176" spans="1:14">
      <c r="A176" s="2" t="s">
        <v>43</v>
      </c>
      <c r="B176" s="2" t="s">
        <v>38</v>
      </c>
      <c r="C176" s="2" t="s">
        <v>27</v>
      </c>
      <c r="D176" s="15" t="s">
        <v>28</v>
      </c>
      <c r="E176" s="15" t="s">
        <v>28</v>
      </c>
      <c r="F176" s="15" t="s">
        <v>28</v>
      </c>
      <c r="G176" s="15" t="s">
        <v>261</v>
      </c>
      <c r="H176" s="16" t="s">
        <v>28</v>
      </c>
      <c r="I176" s="17" t="s">
        <v>28</v>
      </c>
      <c r="J176" s="15" t="s">
        <v>28</v>
      </c>
      <c r="K176" s="16" t="s">
        <v>28</v>
      </c>
      <c r="L176" s="17" t="s">
        <v>28</v>
      </c>
      <c r="M176" s="15" t="s">
        <v>28</v>
      </c>
      <c r="N176" s="16" t="s">
        <v>28</v>
      </c>
    </row>
    <row r="177" spans="1:14">
      <c r="A177" s="2" t="s">
        <v>43</v>
      </c>
      <c r="B177" s="2" t="s">
        <v>38</v>
      </c>
      <c r="C177" s="2" t="s">
        <v>29</v>
      </c>
      <c r="D177" s="15" t="s">
        <v>28</v>
      </c>
      <c r="E177" s="15" t="s">
        <v>28</v>
      </c>
      <c r="F177" s="15" t="s">
        <v>28</v>
      </c>
      <c r="G177" s="15" t="s">
        <v>28</v>
      </c>
      <c r="H177" s="16" t="s">
        <v>28</v>
      </c>
      <c r="I177" s="17" t="s">
        <v>28</v>
      </c>
      <c r="J177" s="15" t="s">
        <v>28</v>
      </c>
      <c r="K177" s="16" t="s">
        <v>28</v>
      </c>
      <c r="L177" s="17" t="s">
        <v>28</v>
      </c>
      <c r="M177" s="15" t="s">
        <v>28</v>
      </c>
      <c r="N177" s="16" t="s">
        <v>28</v>
      </c>
    </row>
    <row r="178" spans="1:14">
      <c r="A178" s="2" t="s">
        <v>43</v>
      </c>
      <c r="B178" s="2" t="s">
        <v>38</v>
      </c>
      <c r="C178" s="2" t="s">
        <v>30</v>
      </c>
      <c r="D178" s="15" t="s">
        <v>28</v>
      </c>
      <c r="E178" s="15" t="s">
        <v>28</v>
      </c>
      <c r="F178" s="15" t="s">
        <v>28</v>
      </c>
      <c r="G178" s="15" t="s">
        <v>28</v>
      </c>
      <c r="H178" s="16" t="s">
        <v>28</v>
      </c>
      <c r="I178" s="17" t="s">
        <v>28</v>
      </c>
      <c r="J178" s="15" t="s">
        <v>28</v>
      </c>
      <c r="K178" s="16" t="s">
        <v>28</v>
      </c>
      <c r="L178" s="17" t="s">
        <v>28</v>
      </c>
      <c r="M178" s="15" t="s">
        <v>28</v>
      </c>
      <c r="N178" s="16" t="s">
        <v>28</v>
      </c>
    </row>
    <row r="179" spans="1:14">
      <c r="A179" s="2" t="s">
        <v>43</v>
      </c>
      <c r="B179" s="2" t="s">
        <v>38</v>
      </c>
      <c r="C179" s="2" t="s">
        <v>31</v>
      </c>
      <c r="D179" s="15" t="s">
        <v>28</v>
      </c>
      <c r="E179" s="15" t="s">
        <v>28</v>
      </c>
      <c r="F179" s="15" t="s">
        <v>28</v>
      </c>
      <c r="G179" s="15" t="s">
        <v>261</v>
      </c>
      <c r="H179" s="16" t="s">
        <v>28</v>
      </c>
      <c r="I179" s="17" t="s">
        <v>28</v>
      </c>
      <c r="J179" s="15" t="s">
        <v>28</v>
      </c>
      <c r="K179" s="16" t="s">
        <v>28</v>
      </c>
      <c r="L179" s="17" t="s">
        <v>28</v>
      </c>
      <c r="M179" s="15" t="s">
        <v>28</v>
      </c>
      <c r="N179" s="16" t="s">
        <v>28</v>
      </c>
    </row>
    <row r="180" spans="1:14">
      <c r="A180" s="2" t="s">
        <v>43</v>
      </c>
      <c r="B180" s="2" t="s">
        <v>38</v>
      </c>
      <c r="C180" s="2" t="s">
        <v>32</v>
      </c>
      <c r="D180" s="15" t="s">
        <v>28</v>
      </c>
      <c r="E180" s="15" t="s">
        <v>28</v>
      </c>
      <c r="F180" s="15" t="s">
        <v>28</v>
      </c>
      <c r="G180" s="15" t="s">
        <v>28</v>
      </c>
      <c r="H180" s="16" t="s">
        <v>28</v>
      </c>
      <c r="I180" s="17" t="s">
        <v>28</v>
      </c>
      <c r="J180" s="15" t="s">
        <v>28</v>
      </c>
      <c r="K180" s="16" t="s">
        <v>28</v>
      </c>
      <c r="L180" s="17" t="s">
        <v>28</v>
      </c>
      <c r="M180" s="15" t="s">
        <v>28</v>
      </c>
      <c r="N180" s="16" t="s">
        <v>28</v>
      </c>
    </row>
    <row r="181" spans="1:14">
      <c r="A181" s="2" t="s">
        <v>43</v>
      </c>
      <c r="B181" s="2" t="s">
        <v>38</v>
      </c>
      <c r="C181" s="2" t="s">
        <v>33</v>
      </c>
      <c r="D181" s="15" t="s">
        <v>261</v>
      </c>
      <c r="E181" s="15" t="s">
        <v>261</v>
      </c>
      <c r="F181" s="15" t="s">
        <v>261</v>
      </c>
      <c r="G181" s="15" t="s">
        <v>261</v>
      </c>
      <c r="H181" s="16" t="s">
        <v>261</v>
      </c>
      <c r="I181" s="17" t="s">
        <v>28</v>
      </c>
      <c r="J181" s="15" t="s">
        <v>28</v>
      </c>
      <c r="K181" s="16" t="s">
        <v>261</v>
      </c>
      <c r="L181" s="17" t="s">
        <v>28</v>
      </c>
      <c r="M181" s="15" t="s">
        <v>261</v>
      </c>
      <c r="N181" s="16" t="s">
        <v>28</v>
      </c>
    </row>
    <row r="182" spans="1:14">
      <c r="A182" s="2" t="s">
        <v>43</v>
      </c>
      <c r="B182" s="2" t="s">
        <v>38</v>
      </c>
      <c r="C182" s="2" t="s">
        <v>34</v>
      </c>
      <c r="D182" s="15" t="s">
        <v>261</v>
      </c>
      <c r="E182" s="15" t="s">
        <v>261</v>
      </c>
      <c r="F182" s="15" t="s">
        <v>261</v>
      </c>
      <c r="G182" s="15" t="s">
        <v>261</v>
      </c>
      <c r="H182" s="16" t="s">
        <v>261</v>
      </c>
      <c r="I182" s="17" t="s">
        <v>28</v>
      </c>
      <c r="J182" s="15" t="s">
        <v>28</v>
      </c>
      <c r="K182" s="16" t="s">
        <v>261</v>
      </c>
      <c r="L182" s="17" t="s">
        <v>28</v>
      </c>
      <c r="M182" s="15" t="s">
        <v>261</v>
      </c>
      <c r="N182" s="16" t="s">
        <v>28</v>
      </c>
    </row>
    <row r="183" spans="1:14">
      <c r="A183" s="2" t="s">
        <v>43</v>
      </c>
      <c r="B183" s="2" t="s">
        <v>38</v>
      </c>
      <c r="C183" s="2" t="s">
        <v>35</v>
      </c>
      <c r="D183" s="15" t="s">
        <v>261</v>
      </c>
      <c r="E183" s="15" t="s">
        <v>261</v>
      </c>
      <c r="F183" s="15" t="s">
        <v>261</v>
      </c>
      <c r="G183" s="15" t="s">
        <v>261</v>
      </c>
      <c r="H183" s="16" t="s">
        <v>261</v>
      </c>
      <c r="I183" s="17" t="s">
        <v>28</v>
      </c>
      <c r="J183" s="15" t="s">
        <v>28</v>
      </c>
      <c r="K183" s="16" t="s">
        <v>261</v>
      </c>
      <c r="L183" s="17" t="s">
        <v>28</v>
      </c>
      <c r="M183" s="15" t="s">
        <v>261</v>
      </c>
      <c r="N183" s="16" t="s">
        <v>28</v>
      </c>
    </row>
    <row r="184" spans="1:14">
      <c r="A184" s="2" t="s">
        <v>43</v>
      </c>
      <c r="B184" s="2" t="s">
        <v>38</v>
      </c>
      <c r="C184" s="2" t="s">
        <v>37</v>
      </c>
      <c r="D184" s="15" t="s">
        <v>28</v>
      </c>
      <c r="E184" s="15" t="s">
        <v>28</v>
      </c>
      <c r="F184" s="15" t="s">
        <v>28</v>
      </c>
      <c r="G184" s="15" t="s">
        <v>28</v>
      </c>
      <c r="H184" s="16" t="s">
        <v>28</v>
      </c>
      <c r="I184" s="17" t="s">
        <v>28</v>
      </c>
      <c r="J184" s="15" t="s">
        <v>28</v>
      </c>
      <c r="K184" s="16" t="s">
        <v>28</v>
      </c>
      <c r="L184" s="17" t="s">
        <v>28</v>
      </c>
      <c r="M184" s="15" t="s">
        <v>28</v>
      </c>
      <c r="N184" s="16" t="s">
        <v>28</v>
      </c>
    </row>
    <row r="185" spans="1:14">
      <c r="A185" s="2" t="s">
        <v>44</v>
      </c>
      <c r="B185" s="2" t="s">
        <v>25</v>
      </c>
      <c r="C185" s="2" t="s">
        <v>26</v>
      </c>
      <c r="D185" s="15">
        <v>20216</v>
      </c>
      <c r="E185" s="15">
        <v>20166</v>
      </c>
      <c r="F185" s="15" t="s">
        <v>28</v>
      </c>
      <c r="G185" s="15" t="s">
        <v>28</v>
      </c>
      <c r="H185" s="16">
        <v>51</v>
      </c>
      <c r="I185" s="17">
        <v>17158</v>
      </c>
      <c r="J185" s="15">
        <v>5612</v>
      </c>
      <c r="K185" s="16">
        <v>11546</v>
      </c>
      <c r="L185" s="17">
        <v>316</v>
      </c>
      <c r="M185" s="15">
        <v>2928944</v>
      </c>
      <c r="N185" s="16">
        <v>27</v>
      </c>
    </row>
    <row r="186" spans="1:14">
      <c r="A186" s="2" t="s">
        <v>44</v>
      </c>
      <c r="B186" s="2" t="s">
        <v>25</v>
      </c>
      <c r="C186" s="2" t="s">
        <v>27</v>
      </c>
      <c r="D186" s="15">
        <v>128</v>
      </c>
      <c r="E186" s="15">
        <v>128</v>
      </c>
      <c r="F186" s="15" t="s">
        <v>28</v>
      </c>
      <c r="G186" s="15" t="s">
        <v>261</v>
      </c>
      <c r="H186" s="16">
        <v>0</v>
      </c>
      <c r="I186" s="17">
        <v>107</v>
      </c>
      <c r="J186" s="15">
        <v>48</v>
      </c>
      <c r="K186" s="16">
        <v>59</v>
      </c>
      <c r="L186" s="17">
        <v>4</v>
      </c>
      <c r="M186" s="15">
        <v>17896</v>
      </c>
      <c r="N186" s="16">
        <v>6</v>
      </c>
    </row>
    <row r="187" spans="1:14">
      <c r="A187" s="2" t="s">
        <v>44</v>
      </c>
      <c r="B187" s="2" t="s">
        <v>25</v>
      </c>
      <c r="C187" s="2" t="s">
        <v>29</v>
      </c>
      <c r="D187" s="15">
        <v>512</v>
      </c>
      <c r="E187" s="15">
        <v>461</v>
      </c>
      <c r="F187" s="15" t="s">
        <v>28</v>
      </c>
      <c r="G187" s="15"/>
      <c r="H187" s="16">
        <v>50</v>
      </c>
      <c r="I187" s="17">
        <v>411</v>
      </c>
      <c r="J187" s="15">
        <v>74</v>
      </c>
      <c r="K187" s="16">
        <v>336</v>
      </c>
      <c r="L187" s="17">
        <v>3</v>
      </c>
      <c r="M187" s="15">
        <v>220000</v>
      </c>
      <c r="N187" s="16">
        <v>1</v>
      </c>
    </row>
    <row r="188" spans="1:14">
      <c r="A188" s="2" t="s">
        <v>44</v>
      </c>
      <c r="B188" s="2" t="s">
        <v>25</v>
      </c>
      <c r="C188" s="2" t="s">
        <v>30</v>
      </c>
      <c r="D188" s="15">
        <v>13854</v>
      </c>
      <c r="E188" s="15">
        <v>13854</v>
      </c>
      <c r="F188" s="15" t="s">
        <v>28</v>
      </c>
      <c r="G188" s="15" t="s">
        <v>28</v>
      </c>
      <c r="H188" s="16" t="s">
        <v>28</v>
      </c>
      <c r="I188" s="17">
        <v>11594</v>
      </c>
      <c r="J188" s="15">
        <v>4346</v>
      </c>
      <c r="K188" s="16">
        <v>7248</v>
      </c>
      <c r="L188" s="17">
        <v>234</v>
      </c>
      <c r="M188" s="15">
        <v>1690716</v>
      </c>
      <c r="N188" s="16">
        <v>6</v>
      </c>
    </row>
    <row r="189" spans="1:14">
      <c r="A189" s="2" t="s">
        <v>44</v>
      </c>
      <c r="B189" s="2" t="s">
        <v>25</v>
      </c>
      <c r="C189" s="2" t="s">
        <v>31</v>
      </c>
      <c r="D189" s="15">
        <v>5723</v>
      </c>
      <c r="E189" s="15">
        <v>5723</v>
      </c>
      <c r="F189" s="15" t="s">
        <v>28</v>
      </c>
      <c r="G189" s="15" t="s">
        <v>261</v>
      </c>
      <c r="H189" s="16" t="s">
        <v>28</v>
      </c>
      <c r="I189" s="17">
        <v>5047</v>
      </c>
      <c r="J189" s="15">
        <v>1144</v>
      </c>
      <c r="K189" s="16">
        <v>3902</v>
      </c>
      <c r="L189" s="17">
        <v>75</v>
      </c>
      <c r="M189" s="15">
        <v>1000332</v>
      </c>
      <c r="N189" s="16">
        <v>14</v>
      </c>
    </row>
    <row r="190" spans="1:14">
      <c r="A190" s="2" t="s">
        <v>44</v>
      </c>
      <c r="B190" s="2" t="s">
        <v>25</v>
      </c>
      <c r="C190" s="2" t="s">
        <v>32</v>
      </c>
      <c r="D190" s="15" t="s">
        <v>28</v>
      </c>
      <c r="E190" s="15" t="s">
        <v>28</v>
      </c>
      <c r="F190" s="15" t="s">
        <v>28</v>
      </c>
      <c r="G190" s="15" t="s">
        <v>28</v>
      </c>
      <c r="H190" s="16" t="s">
        <v>28</v>
      </c>
      <c r="I190" s="17" t="s">
        <v>28</v>
      </c>
      <c r="J190" s="15" t="s">
        <v>28</v>
      </c>
      <c r="K190" s="16" t="s">
        <v>28</v>
      </c>
      <c r="L190" s="17" t="s">
        <v>28</v>
      </c>
      <c r="M190" s="15" t="s">
        <v>28</v>
      </c>
      <c r="N190" s="16" t="s">
        <v>28</v>
      </c>
    </row>
    <row r="191" spans="1:14">
      <c r="A191" s="2" t="s">
        <v>44</v>
      </c>
      <c r="B191" s="2" t="s">
        <v>25</v>
      </c>
      <c r="C191" s="2" t="s">
        <v>33</v>
      </c>
      <c r="D191" s="15" t="s">
        <v>261</v>
      </c>
      <c r="E191" s="15" t="s">
        <v>261</v>
      </c>
      <c r="F191" s="15" t="s">
        <v>261</v>
      </c>
      <c r="G191" s="15" t="s">
        <v>261</v>
      </c>
      <c r="H191" s="16" t="s">
        <v>261</v>
      </c>
      <c r="I191" s="17" t="s">
        <v>28</v>
      </c>
      <c r="J191" s="15" t="s">
        <v>28</v>
      </c>
      <c r="K191" s="16" t="s">
        <v>261</v>
      </c>
      <c r="L191" s="17" t="s">
        <v>28</v>
      </c>
      <c r="M191" s="15" t="s">
        <v>261</v>
      </c>
      <c r="N191" s="16" t="s">
        <v>28</v>
      </c>
    </row>
    <row r="192" spans="1:14">
      <c r="A192" s="2" t="s">
        <v>44</v>
      </c>
      <c r="B192" s="2" t="s">
        <v>25</v>
      </c>
      <c r="C192" s="2" t="s">
        <v>34</v>
      </c>
      <c r="D192" s="15" t="s">
        <v>261</v>
      </c>
      <c r="E192" s="15" t="s">
        <v>261</v>
      </c>
      <c r="F192" s="15" t="s">
        <v>261</v>
      </c>
      <c r="G192" s="15" t="s">
        <v>261</v>
      </c>
      <c r="H192" s="16" t="s">
        <v>261</v>
      </c>
      <c r="I192" s="17" t="s">
        <v>28</v>
      </c>
      <c r="J192" s="15" t="s">
        <v>28</v>
      </c>
      <c r="K192" s="16" t="s">
        <v>261</v>
      </c>
      <c r="L192" s="17" t="s">
        <v>28</v>
      </c>
      <c r="M192" s="15" t="s">
        <v>261</v>
      </c>
      <c r="N192" s="16" t="s">
        <v>28</v>
      </c>
    </row>
    <row r="193" spans="1:14">
      <c r="A193" s="2" t="s">
        <v>44</v>
      </c>
      <c r="B193" s="2" t="s">
        <v>25</v>
      </c>
      <c r="C193" s="2" t="s">
        <v>35</v>
      </c>
      <c r="D193" s="15" t="s">
        <v>261</v>
      </c>
      <c r="E193" s="15" t="s">
        <v>261</v>
      </c>
      <c r="F193" s="15" t="s">
        <v>261</v>
      </c>
      <c r="G193" s="15" t="s">
        <v>261</v>
      </c>
      <c r="H193" s="16" t="s">
        <v>261</v>
      </c>
      <c r="I193" s="17" t="s">
        <v>28</v>
      </c>
      <c r="J193" s="15" t="s">
        <v>28</v>
      </c>
      <c r="K193" s="16" t="s">
        <v>261</v>
      </c>
      <c r="L193" s="17" t="s">
        <v>28</v>
      </c>
      <c r="M193" s="15" t="s">
        <v>261</v>
      </c>
      <c r="N193" s="16" t="s">
        <v>28</v>
      </c>
    </row>
    <row r="194" spans="1:14">
      <c r="A194" s="2" t="s">
        <v>44</v>
      </c>
      <c r="B194" s="2" t="s">
        <v>25</v>
      </c>
      <c r="C194" s="2" t="s">
        <v>37</v>
      </c>
      <c r="D194" s="15" t="s">
        <v>28</v>
      </c>
      <c r="E194" s="15" t="s">
        <v>28</v>
      </c>
      <c r="F194" s="15" t="s">
        <v>28</v>
      </c>
      <c r="G194" s="15" t="s">
        <v>28</v>
      </c>
      <c r="H194" s="16" t="s">
        <v>28</v>
      </c>
      <c r="I194" s="17" t="s">
        <v>28</v>
      </c>
      <c r="J194" s="15" t="s">
        <v>28</v>
      </c>
      <c r="K194" s="16" t="s">
        <v>28</v>
      </c>
      <c r="L194" s="17" t="s">
        <v>28</v>
      </c>
      <c r="M194" s="15" t="s">
        <v>28</v>
      </c>
      <c r="N194" s="16" t="s">
        <v>28</v>
      </c>
    </row>
    <row r="195" spans="1:14">
      <c r="A195" s="2" t="s">
        <v>44</v>
      </c>
      <c r="B195" s="2" t="s">
        <v>157</v>
      </c>
      <c r="C195" s="2" t="s">
        <v>26</v>
      </c>
      <c r="D195" s="15">
        <v>20216</v>
      </c>
      <c r="E195" s="15">
        <v>20166</v>
      </c>
      <c r="F195" s="15" t="s">
        <v>28</v>
      </c>
      <c r="G195" s="15" t="s">
        <v>28</v>
      </c>
      <c r="H195" s="16">
        <v>51</v>
      </c>
      <c r="I195" s="17">
        <v>17158</v>
      </c>
      <c r="J195" s="15">
        <v>5612</v>
      </c>
      <c r="K195" s="16">
        <v>11546</v>
      </c>
      <c r="L195" s="17">
        <v>316</v>
      </c>
      <c r="M195" s="15">
        <v>2928944</v>
      </c>
      <c r="N195" s="16">
        <v>27</v>
      </c>
    </row>
    <row r="196" spans="1:14">
      <c r="A196" s="2" t="s">
        <v>44</v>
      </c>
      <c r="B196" s="2" t="s">
        <v>157</v>
      </c>
      <c r="C196" s="2" t="s">
        <v>27</v>
      </c>
      <c r="D196" s="15">
        <v>128</v>
      </c>
      <c r="E196" s="15">
        <v>128</v>
      </c>
      <c r="F196" s="15" t="s">
        <v>28</v>
      </c>
      <c r="G196" s="15" t="s">
        <v>261</v>
      </c>
      <c r="H196" s="16">
        <v>0</v>
      </c>
      <c r="I196" s="17">
        <v>107</v>
      </c>
      <c r="J196" s="15">
        <v>48</v>
      </c>
      <c r="K196" s="16">
        <v>59</v>
      </c>
      <c r="L196" s="17">
        <v>4</v>
      </c>
      <c r="M196" s="15">
        <v>17896</v>
      </c>
      <c r="N196" s="16">
        <v>6</v>
      </c>
    </row>
    <row r="197" spans="1:14">
      <c r="A197" s="2" t="s">
        <v>44</v>
      </c>
      <c r="B197" s="2" t="s">
        <v>157</v>
      </c>
      <c r="C197" s="2" t="s">
        <v>29</v>
      </c>
      <c r="D197" s="15">
        <v>512</v>
      </c>
      <c r="E197" s="15">
        <v>461</v>
      </c>
      <c r="F197" s="15" t="s">
        <v>28</v>
      </c>
      <c r="G197" s="15"/>
      <c r="H197" s="16">
        <v>50</v>
      </c>
      <c r="I197" s="17">
        <v>411</v>
      </c>
      <c r="J197" s="15">
        <v>74</v>
      </c>
      <c r="K197" s="16">
        <v>336</v>
      </c>
      <c r="L197" s="17">
        <v>3</v>
      </c>
      <c r="M197" s="15">
        <v>220000</v>
      </c>
      <c r="N197" s="16">
        <v>1</v>
      </c>
    </row>
    <row r="198" spans="1:14">
      <c r="A198" s="2" t="s">
        <v>44</v>
      </c>
      <c r="B198" s="2" t="s">
        <v>157</v>
      </c>
      <c r="C198" s="2" t="s">
        <v>30</v>
      </c>
      <c r="D198" s="15">
        <v>13854</v>
      </c>
      <c r="E198" s="15">
        <v>13854</v>
      </c>
      <c r="F198" s="15" t="s">
        <v>28</v>
      </c>
      <c r="G198" s="15" t="s">
        <v>28</v>
      </c>
      <c r="H198" s="16" t="s">
        <v>28</v>
      </c>
      <c r="I198" s="17">
        <v>11594</v>
      </c>
      <c r="J198" s="15">
        <v>4346</v>
      </c>
      <c r="K198" s="16">
        <v>7248</v>
      </c>
      <c r="L198" s="17">
        <v>234</v>
      </c>
      <c r="M198" s="15">
        <v>1690716</v>
      </c>
      <c r="N198" s="16">
        <v>6</v>
      </c>
    </row>
    <row r="199" spans="1:14">
      <c r="A199" s="2" t="s">
        <v>44</v>
      </c>
      <c r="B199" s="2" t="s">
        <v>157</v>
      </c>
      <c r="C199" s="2" t="s">
        <v>31</v>
      </c>
      <c r="D199" s="15">
        <v>5723</v>
      </c>
      <c r="E199" s="15">
        <v>5723</v>
      </c>
      <c r="F199" s="15" t="s">
        <v>28</v>
      </c>
      <c r="G199" s="15" t="s">
        <v>261</v>
      </c>
      <c r="H199" s="16" t="s">
        <v>28</v>
      </c>
      <c r="I199" s="17">
        <v>5047</v>
      </c>
      <c r="J199" s="15">
        <v>1144</v>
      </c>
      <c r="K199" s="16">
        <v>3902</v>
      </c>
      <c r="L199" s="17">
        <v>75</v>
      </c>
      <c r="M199" s="15">
        <v>1000332</v>
      </c>
      <c r="N199" s="16">
        <v>14</v>
      </c>
    </row>
    <row r="200" spans="1:14">
      <c r="A200" s="2" t="s">
        <v>44</v>
      </c>
      <c r="B200" s="2" t="s">
        <v>157</v>
      </c>
      <c r="C200" s="2" t="s">
        <v>32</v>
      </c>
      <c r="D200" s="15" t="s">
        <v>28</v>
      </c>
      <c r="E200" s="15" t="s">
        <v>28</v>
      </c>
      <c r="F200" s="15" t="s">
        <v>28</v>
      </c>
      <c r="G200" s="15" t="s">
        <v>28</v>
      </c>
      <c r="H200" s="16" t="s">
        <v>28</v>
      </c>
      <c r="I200" s="17" t="s">
        <v>28</v>
      </c>
      <c r="J200" s="15" t="s">
        <v>28</v>
      </c>
      <c r="K200" s="16" t="s">
        <v>28</v>
      </c>
      <c r="L200" s="17" t="s">
        <v>28</v>
      </c>
      <c r="M200" s="15" t="s">
        <v>28</v>
      </c>
      <c r="N200" s="16" t="s">
        <v>28</v>
      </c>
    </row>
    <row r="201" spans="1:14">
      <c r="A201" s="2" t="s">
        <v>44</v>
      </c>
      <c r="B201" s="2" t="s">
        <v>157</v>
      </c>
      <c r="C201" s="2" t="s">
        <v>33</v>
      </c>
      <c r="D201" s="15" t="s">
        <v>261</v>
      </c>
      <c r="E201" s="15" t="s">
        <v>261</v>
      </c>
      <c r="F201" s="15" t="s">
        <v>261</v>
      </c>
      <c r="G201" s="15" t="s">
        <v>261</v>
      </c>
      <c r="H201" s="16" t="s">
        <v>261</v>
      </c>
      <c r="I201" s="17" t="s">
        <v>261</v>
      </c>
      <c r="J201" s="15" t="s">
        <v>261</v>
      </c>
      <c r="K201" s="16" t="s">
        <v>261</v>
      </c>
      <c r="L201" s="17" t="s">
        <v>261</v>
      </c>
      <c r="M201" s="15" t="s">
        <v>261</v>
      </c>
      <c r="N201" s="16" t="s">
        <v>261</v>
      </c>
    </row>
    <row r="202" spans="1:14">
      <c r="A202" s="2" t="s">
        <v>44</v>
      </c>
      <c r="B202" s="2" t="s">
        <v>157</v>
      </c>
      <c r="C202" s="2" t="s">
        <v>34</v>
      </c>
      <c r="D202" s="15" t="s">
        <v>261</v>
      </c>
      <c r="E202" s="15" t="s">
        <v>261</v>
      </c>
      <c r="F202" s="15" t="s">
        <v>261</v>
      </c>
      <c r="G202" s="15" t="s">
        <v>261</v>
      </c>
      <c r="H202" s="16" t="s">
        <v>261</v>
      </c>
      <c r="I202" s="17" t="s">
        <v>261</v>
      </c>
      <c r="J202" s="15" t="s">
        <v>261</v>
      </c>
      <c r="K202" s="16" t="s">
        <v>261</v>
      </c>
      <c r="L202" s="17" t="s">
        <v>261</v>
      </c>
      <c r="M202" s="15" t="s">
        <v>261</v>
      </c>
      <c r="N202" s="16" t="s">
        <v>261</v>
      </c>
    </row>
    <row r="203" spans="1:14">
      <c r="A203" s="2" t="s">
        <v>44</v>
      </c>
      <c r="B203" s="2" t="s">
        <v>157</v>
      </c>
      <c r="C203" s="2" t="s">
        <v>35</v>
      </c>
      <c r="D203" s="15" t="s">
        <v>261</v>
      </c>
      <c r="E203" s="15" t="s">
        <v>261</v>
      </c>
      <c r="F203" s="15" t="s">
        <v>261</v>
      </c>
      <c r="G203" s="15" t="s">
        <v>261</v>
      </c>
      <c r="H203" s="16" t="s">
        <v>261</v>
      </c>
      <c r="I203" s="17" t="s">
        <v>261</v>
      </c>
      <c r="J203" s="15" t="s">
        <v>261</v>
      </c>
      <c r="K203" s="16" t="s">
        <v>261</v>
      </c>
      <c r="L203" s="17" t="s">
        <v>261</v>
      </c>
      <c r="M203" s="15" t="s">
        <v>261</v>
      </c>
      <c r="N203" s="16" t="s">
        <v>261</v>
      </c>
    </row>
    <row r="204" spans="1:14">
      <c r="A204" s="2" t="s">
        <v>44</v>
      </c>
      <c r="B204" s="2" t="s">
        <v>157</v>
      </c>
      <c r="C204" s="2" t="s">
        <v>37</v>
      </c>
      <c r="D204" s="15" t="s">
        <v>28</v>
      </c>
      <c r="E204" s="15" t="s">
        <v>28</v>
      </c>
      <c r="F204" s="15" t="s">
        <v>28</v>
      </c>
      <c r="G204" s="15" t="s">
        <v>28</v>
      </c>
      <c r="H204" s="16" t="s">
        <v>28</v>
      </c>
      <c r="I204" s="17" t="s">
        <v>28</v>
      </c>
      <c r="J204" s="15" t="s">
        <v>28</v>
      </c>
      <c r="K204" s="16" t="s">
        <v>28</v>
      </c>
      <c r="L204" s="17" t="s">
        <v>28</v>
      </c>
      <c r="M204" s="15" t="s">
        <v>28</v>
      </c>
      <c r="N204" s="16" t="s">
        <v>28</v>
      </c>
    </row>
    <row r="205" spans="1:14">
      <c r="A205" s="2" t="s">
        <v>44</v>
      </c>
      <c r="B205" s="2" t="s">
        <v>38</v>
      </c>
      <c r="C205" s="2" t="s">
        <v>26</v>
      </c>
      <c r="D205" s="15" t="s">
        <v>28</v>
      </c>
      <c r="E205" s="15" t="s">
        <v>28</v>
      </c>
      <c r="F205" s="15" t="s">
        <v>28</v>
      </c>
      <c r="G205" s="15" t="s">
        <v>28</v>
      </c>
      <c r="H205" s="16" t="s">
        <v>28</v>
      </c>
      <c r="I205" s="17" t="s">
        <v>28</v>
      </c>
      <c r="J205" s="15" t="s">
        <v>28</v>
      </c>
      <c r="K205" s="16" t="s">
        <v>28</v>
      </c>
      <c r="L205" s="17" t="s">
        <v>28</v>
      </c>
      <c r="M205" s="15" t="s">
        <v>28</v>
      </c>
      <c r="N205" s="16" t="s">
        <v>28</v>
      </c>
    </row>
    <row r="206" spans="1:14">
      <c r="A206" s="2" t="s">
        <v>44</v>
      </c>
      <c r="B206" s="2" t="s">
        <v>38</v>
      </c>
      <c r="C206" s="2" t="s">
        <v>27</v>
      </c>
      <c r="D206" s="15" t="s">
        <v>28</v>
      </c>
      <c r="E206" s="15" t="s">
        <v>28</v>
      </c>
      <c r="F206" s="15" t="s">
        <v>28</v>
      </c>
      <c r="G206" s="15" t="s">
        <v>261</v>
      </c>
      <c r="H206" s="16" t="s">
        <v>28</v>
      </c>
      <c r="I206" s="17" t="s">
        <v>28</v>
      </c>
      <c r="J206" s="15" t="s">
        <v>28</v>
      </c>
      <c r="K206" s="16" t="s">
        <v>28</v>
      </c>
      <c r="L206" s="17" t="s">
        <v>28</v>
      </c>
      <c r="M206" s="15" t="s">
        <v>28</v>
      </c>
      <c r="N206" s="16" t="s">
        <v>28</v>
      </c>
    </row>
    <row r="207" spans="1:14">
      <c r="A207" s="2" t="s">
        <v>44</v>
      </c>
      <c r="B207" s="2" t="s">
        <v>38</v>
      </c>
      <c r="C207" s="2" t="s">
        <v>29</v>
      </c>
      <c r="D207" s="15" t="s">
        <v>28</v>
      </c>
      <c r="E207" s="15" t="s">
        <v>28</v>
      </c>
      <c r="F207" s="15" t="s">
        <v>28</v>
      </c>
      <c r="G207" s="15" t="s">
        <v>28</v>
      </c>
      <c r="H207" s="16" t="s">
        <v>28</v>
      </c>
      <c r="I207" s="17" t="s">
        <v>28</v>
      </c>
      <c r="J207" s="15" t="s">
        <v>28</v>
      </c>
      <c r="K207" s="16" t="s">
        <v>28</v>
      </c>
      <c r="L207" s="17" t="s">
        <v>28</v>
      </c>
      <c r="M207" s="15" t="s">
        <v>28</v>
      </c>
      <c r="N207" s="16" t="s">
        <v>28</v>
      </c>
    </row>
    <row r="208" spans="1:14">
      <c r="A208" s="2" t="s">
        <v>44</v>
      </c>
      <c r="B208" s="2" t="s">
        <v>38</v>
      </c>
      <c r="C208" s="2" t="s">
        <v>30</v>
      </c>
      <c r="D208" s="15" t="s">
        <v>28</v>
      </c>
      <c r="E208" s="15" t="s">
        <v>28</v>
      </c>
      <c r="F208" s="15" t="s">
        <v>28</v>
      </c>
      <c r="G208" s="15" t="s">
        <v>28</v>
      </c>
      <c r="H208" s="16" t="s">
        <v>28</v>
      </c>
      <c r="I208" s="17" t="s">
        <v>28</v>
      </c>
      <c r="J208" s="15" t="s">
        <v>28</v>
      </c>
      <c r="K208" s="16" t="s">
        <v>28</v>
      </c>
      <c r="L208" s="17" t="s">
        <v>28</v>
      </c>
      <c r="M208" s="15" t="s">
        <v>28</v>
      </c>
      <c r="N208" s="16" t="s">
        <v>28</v>
      </c>
    </row>
    <row r="209" spans="1:14">
      <c r="A209" s="2" t="s">
        <v>44</v>
      </c>
      <c r="B209" s="2" t="s">
        <v>38</v>
      </c>
      <c r="C209" s="2" t="s">
        <v>31</v>
      </c>
      <c r="D209" s="15" t="s">
        <v>28</v>
      </c>
      <c r="E209" s="15" t="s">
        <v>28</v>
      </c>
      <c r="F209" s="15" t="s">
        <v>28</v>
      </c>
      <c r="G209" s="15" t="s">
        <v>261</v>
      </c>
      <c r="H209" s="16" t="s">
        <v>28</v>
      </c>
      <c r="I209" s="17" t="s">
        <v>28</v>
      </c>
      <c r="J209" s="15" t="s">
        <v>28</v>
      </c>
      <c r="K209" s="16" t="s">
        <v>28</v>
      </c>
      <c r="L209" s="17" t="s">
        <v>28</v>
      </c>
      <c r="M209" s="15" t="s">
        <v>28</v>
      </c>
      <c r="N209" s="16" t="s">
        <v>28</v>
      </c>
    </row>
    <row r="210" spans="1:14">
      <c r="A210" s="2" t="s">
        <v>44</v>
      </c>
      <c r="B210" s="2" t="s">
        <v>38</v>
      </c>
      <c r="C210" s="2" t="s">
        <v>32</v>
      </c>
      <c r="D210" s="15" t="s">
        <v>28</v>
      </c>
      <c r="E210" s="15" t="s">
        <v>28</v>
      </c>
      <c r="F210" s="15" t="s">
        <v>28</v>
      </c>
      <c r="G210" s="15" t="s">
        <v>28</v>
      </c>
      <c r="H210" s="16" t="s">
        <v>28</v>
      </c>
      <c r="I210" s="17" t="s">
        <v>28</v>
      </c>
      <c r="J210" s="15" t="s">
        <v>28</v>
      </c>
      <c r="K210" s="16" t="s">
        <v>28</v>
      </c>
      <c r="L210" s="17" t="s">
        <v>28</v>
      </c>
      <c r="M210" s="15" t="s">
        <v>28</v>
      </c>
      <c r="N210" s="16" t="s">
        <v>28</v>
      </c>
    </row>
    <row r="211" spans="1:14">
      <c r="A211" s="2" t="s">
        <v>44</v>
      </c>
      <c r="B211" s="2" t="s">
        <v>38</v>
      </c>
      <c r="C211" s="2" t="s">
        <v>33</v>
      </c>
      <c r="D211" s="15" t="s">
        <v>261</v>
      </c>
      <c r="E211" s="15" t="s">
        <v>261</v>
      </c>
      <c r="F211" s="15" t="s">
        <v>261</v>
      </c>
      <c r="G211" s="15" t="s">
        <v>261</v>
      </c>
      <c r="H211" s="16" t="s">
        <v>261</v>
      </c>
      <c r="I211" s="17" t="s">
        <v>28</v>
      </c>
      <c r="J211" s="15" t="s">
        <v>28</v>
      </c>
      <c r="K211" s="16" t="s">
        <v>261</v>
      </c>
      <c r="L211" s="17" t="s">
        <v>28</v>
      </c>
      <c r="M211" s="15" t="s">
        <v>261</v>
      </c>
      <c r="N211" s="16" t="s">
        <v>28</v>
      </c>
    </row>
    <row r="212" spans="1:14">
      <c r="A212" s="2" t="s">
        <v>44</v>
      </c>
      <c r="B212" s="2" t="s">
        <v>38</v>
      </c>
      <c r="C212" s="2" t="s">
        <v>34</v>
      </c>
      <c r="D212" s="15" t="s">
        <v>261</v>
      </c>
      <c r="E212" s="15" t="s">
        <v>261</v>
      </c>
      <c r="F212" s="15" t="s">
        <v>261</v>
      </c>
      <c r="G212" s="15" t="s">
        <v>261</v>
      </c>
      <c r="H212" s="16" t="s">
        <v>261</v>
      </c>
      <c r="I212" s="17" t="s">
        <v>28</v>
      </c>
      <c r="J212" s="15" t="s">
        <v>28</v>
      </c>
      <c r="K212" s="16" t="s">
        <v>261</v>
      </c>
      <c r="L212" s="17" t="s">
        <v>28</v>
      </c>
      <c r="M212" s="15" t="s">
        <v>261</v>
      </c>
      <c r="N212" s="16" t="s">
        <v>28</v>
      </c>
    </row>
    <row r="213" spans="1:14">
      <c r="A213" s="2" t="s">
        <v>44</v>
      </c>
      <c r="B213" s="2" t="s">
        <v>38</v>
      </c>
      <c r="C213" s="2" t="s">
        <v>35</v>
      </c>
      <c r="D213" s="15" t="s">
        <v>261</v>
      </c>
      <c r="E213" s="15" t="s">
        <v>261</v>
      </c>
      <c r="F213" s="15" t="s">
        <v>261</v>
      </c>
      <c r="G213" s="15" t="s">
        <v>261</v>
      </c>
      <c r="H213" s="16" t="s">
        <v>261</v>
      </c>
      <c r="I213" s="17" t="s">
        <v>28</v>
      </c>
      <c r="J213" s="15" t="s">
        <v>28</v>
      </c>
      <c r="K213" s="16" t="s">
        <v>261</v>
      </c>
      <c r="L213" s="17" t="s">
        <v>28</v>
      </c>
      <c r="M213" s="15" t="s">
        <v>261</v>
      </c>
      <c r="N213" s="16" t="s">
        <v>28</v>
      </c>
    </row>
    <row r="214" spans="1:14">
      <c r="A214" s="2" t="s">
        <v>44</v>
      </c>
      <c r="B214" s="2" t="s">
        <v>38</v>
      </c>
      <c r="C214" s="2" t="s">
        <v>37</v>
      </c>
      <c r="D214" s="15" t="s">
        <v>28</v>
      </c>
      <c r="E214" s="15" t="s">
        <v>28</v>
      </c>
      <c r="F214" s="15" t="s">
        <v>28</v>
      </c>
      <c r="G214" s="15" t="s">
        <v>28</v>
      </c>
      <c r="H214" s="16" t="s">
        <v>28</v>
      </c>
      <c r="I214" s="17" t="s">
        <v>28</v>
      </c>
      <c r="J214" s="15" t="s">
        <v>28</v>
      </c>
      <c r="K214" s="16" t="s">
        <v>28</v>
      </c>
      <c r="L214" s="17" t="s">
        <v>28</v>
      </c>
      <c r="M214" s="15" t="s">
        <v>28</v>
      </c>
      <c r="N214" s="16" t="s">
        <v>28</v>
      </c>
    </row>
    <row r="215" spans="1:14">
      <c r="A215" s="2" t="s">
        <v>45</v>
      </c>
      <c r="B215" s="2" t="s">
        <v>25</v>
      </c>
      <c r="C215" s="2" t="s">
        <v>26</v>
      </c>
      <c r="D215" s="15">
        <v>135671</v>
      </c>
      <c r="E215" s="15">
        <v>102795</v>
      </c>
      <c r="F215" s="15" t="s">
        <v>28</v>
      </c>
      <c r="G215" s="15" t="s">
        <v>28</v>
      </c>
      <c r="H215" s="16">
        <v>32876</v>
      </c>
      <c r="I215" s="17">
        <v>108127</v>
      </c>
      <c r="J215" s="15">
        <v>35648</v>
      </c>
      <c r="K215" s="16">
        <v>72479</v>
      </c>
      <c r="L215" s="17">
        <v>2188</v>
      </c>
      <c r="M215" s="15">
        <v>21430241</v>
      </c>
      <c r="N215" s="16">
        <v>52</v>
      </c>
    </row>
    <row r="216" spans="1:14">
      <c r="A216" s="2" t="s">
        <v>45</v>
      </c>
      <c r="B216" s="2" t="s">
        <v>25</v>
      </c>
      <c r="C216" s="2" t="s">
        <v>27</v>
      </c>
      <c r="D216" s="15">
        <v>129</v>
      </c>
      <c r="E216" s="15">
        <v>129</v>
      </c>
      <c r="F216" s="15" t="s">
        <v>28</v>
      </c>
      <c r="G216" s="15" t="s">
        <v>261</v>
      </c>
      <c r="H216" s="16" t="s">
        <v>28</v>
      </c>
      <c r="I216" s="17">
        <v>109</v>
      </c>
      <c r="J216" s="15">
        <v>46</v>
      </c>
      <c r="K216" s="16">
        <v>63</v>
      </c>
      <c r="L216" s="17">
        <v>6</v>
      </c>
      <c r="M216" s="15">
        <v>33774</v>
      </c>
      <c r="N216" s="16">
        <v>14</v>
      </c>
    </row>
    <row r="217" spans="1:14">
      <c r="A217" s="2" t="s">
        <v>45</v>
      </c>
      <c r="B217" s="2" t="s">
        <v>25</v>
      </c>
      <c r="C217" s="2" t="s">
        <v>29</v>
      </c>
      <c r="D217" s="15">
        <v>24055</v>
      </c>
      <c r="E217" s="15">
        <v>8638</v>
      </c>
      <c r="F217" s="15" t="s">
        <v>28</v>
      </c>
      <c r="G217" s="15" t="s">
        <v>28</v>
      </c>
      <c r="H217" s="16">
        <v>15416</v>
      </c>
      <c r="I217" s="17">
        <v>15235</v>
      </c>
      <c r="J217" s="15">
        <v>4261</v>
      </c>
      <c r="K217" s="16">
        <v>10974</v>
      </c>
      <c r="L217" s="17">
        <v>285</v>
      </c>
      <c r="M217" s="15">
        <v>4665933</v>
      </c>
      <c r="N217" s="16">
        <v>15</v>
      </c>
    </row>
    <row r="218" spans="1:14">
      <c r="A218" s="2" t="s">
        <v>45</v>
      </c>
      <c r="B218" s="2" t="s">
        <v>25</v>
      </c>
      <c r="C218" s="2" t="s">
        <v>30</v>
      </c>
      <c r="D218" s="15">
        <v>80898</v>
      </c>
      <c r="E218" s="15">
        <v>72279</v>
      </c>
      <c r="F218" s="15" t="s">
        <v>28</v>
      </c>
      <c r="G218" s="15" t="s">
        <v>28</v>
      </c>
      <c r="H218" s="16">
        <v>8619</v>
      </c>
      <c r="I218" s="17">
        <v>66906</v>
      </c>
      <c r="J218" s="15">
        <v>26065</v>
      </c>
      <c r="K218" s="16">
        <v>40841</v>
      </c>
      <c r="L218" s="17">
        <v>1615</v>
      </c>
      <c r="M218" s="15">
        <v>12806360</v>
      </c>
      <c r="N218" s="16">
        <v>12</v>
      </c>
    </row>
    <row r="219" spans="1:14">
      <c r="A219" s="2" t="s">
        <v>45</v>
      </c>
      <c r="B219" s="2" t="s">
        <v>25</v>
      </c>
      <c r="C219" s="2" t="s">
        <v>31</v>
      </c>
      <c r="D219" s="15">
        <v>30591</v>
      </c>
      <c r="E219" s="15">
        <v>21750</v>
      </c>
      <c r="F219" s="15" t="s">
        <v>28</v>
      </c>
      <c r="G219" s="15" t="s">
        <v>261</v>
      </c>
      <c r="H219" s="16">
        <v>8841</v>
      </c>
      <c r="I219" s="17">
        <v>25876</v>
      </c>
      <c r="J219" s="15">
        <v>5276</v>
      </c>
      <c r="K219" s="16">
        <v>20600</v>
      </c>
      <c r="L219" s="17">
        <v>281</v>
      </c>
      <c r="M219" s="15">
        <v>3924174</v>
      </c>
      <c r="N219" s="16">
        <v>11</v>
      </c>
    </row>
    <row r="220" spans="1:14">
      <c r="A220" s="2" t="s">
        <v>45</v>
      </c>
      <c r="B220" s="2" t="s">
        <v>25</v>
      </c>
      <c r="C220" s="2" t="s">
        <v>32</v>
      </c>
      <c r="D220" s="15" t="s">
        <v>28</v>
      </c>
      <c r="E220" s="15" t="s">
        <v>28</v>
      </c>
      <c r="F220" s="15" t="s">
        <v>28</v>
      </c>
      <c r="G220" s="15" t="s">
        <v>28</v>
      </c>
      <c r="H220" s="16" t="s">
        <v>28</v>
      </c>
      <c r="I220" s="17" t="s">
        <v>28</v>
      </c>
      <c r="J220" s="15" t="s">
        <v>28</v>
      </c>
      <c r="K220" s="16" t="s">
        <v>28</v>
      </c>
      <c r="L220" s="17" t="s">
        <v>28</v>
      </c>
      <c r="M220" s="15" t="s">
        <v>28</v>
      </c>
      <c r="N220" s="16" t="s">
        <v>28</v>
      </c>
    </row>
    <row r="221" spans="1:14">
      <c r="A221" s="2" t="s">
        <v>45</v>
      </c>
      <c r="B221" s="2" t="s">
        <v>25</v>
      </c>
      <c r="C221" s="2" t="s">
        <v>33</v>
      </c>
      <c r="D221" s="15" t="s">
        <v>261</v>
      </c>
      <c r="E221" s="15" t="s">
        <v>261</v>
      </c>
      <c r="F221" s="15" t="s">
        <v>261</v>
      </c>
      <c r="G221" s="15" t="s">
        <v>261</v>
      </c>
      <c r="H221" s="16" t="s">
        <v>261</v>
      </c>
      <c r="I221" s="17" t="s">
        <v>28</v>
      </c>
      <c r="J221" s="15" t="s">
        <v>28</v>
      </c>
      <c r="K221" s="16" t="s">
        <v>261</v>
      </c>
      <c r="L221" s="17" t="s">
        <v>28</v>
      </c>
      <c r="M221" s="15" t="s">
        <v>261</v>
      </c>
      <c r="N221" s="16" t="s">
        <v>28</v>
      </c>
    </row>
    <row r="222" spans="1:14">
      <c r="A222" s="2" t="s">
        <v>45</v>
      </c>
      <c r="B222" s="2" t="s">
        <v>25</v>
      </c>
      <c r="C222" s="2" t="s">
        <v>34</v>
      </c>
      <c r="D222" s="15" t="s">
        <v>261</v>
      </c>
      <c r="E222" s="15" t="s">
        <v>261</v>
      </c>
      <c r="F222" s="15" t="s">
        <v>261</v>
      </c>
      <c r="G222" s="15" t="s">
        <v>261</v>
      </c>
      <c r="H222" s="16" t="s">
        <v>261</v>
      </c>
      <c r="I222" s="17" t="s">
        <v>28</v>
      </c>
      <c r="J222" s="15" t="s">
        <v>28</v>
      </c>
      <c r="K222" s="16" t="s">
        <v>261</v>
      </c>
      <c r="L222" s="17" t="s">
        <v>28</v>
      </c>
      <c r="M222" s="15" t="s">
        <v>261</v>
      </c>
      <c r="N222" s="16" t="s">
        <v>28</v>
      </c>
    </row>
    <row r="223" spans="1:14">
      <c r="A223" s="2" t="s">
        <v>45</v>
      </c>
      <c r="B223" s="2" t="s">
        <v>25</v>
      </c>
      <c r="C223" s="2" t="s">
        <v>35</v>
      </c>
      <c r="D223" s="15" t="s">
        <v>261</v>
      </c>
      <c r="E223" s="15" t="s">
        <v>261</v>
      </c>
      <c r="F223" s="15" t="s">
        <v>261</v>
      </c>
      <c r="G223" s="15" t="s">
        <v>261</v>
      </c>
      <c r="H223" s="16" t="s">
        <v>261</v>
      </c>
      <c r="I223" s="17" t="s">
        <v>28</v>
      </c>
      <c r="J223" s="15" t="s">
        <v>28</v>
      </c>
      <c r="K223" s="16" t="s">
        <v>261</v>
      </c>
      <c r="L223" s="17" t="s">
        <v>28</v>
      </c>
      <c r="M223" s="15" t="s">
        <v>261</v>
      </c>
      <c r="N223" s="16" t="s">
        <v>28</v>
      </c>
    </row>
    <row r="224" spans="1:14">
      <c r="A224" s="2" t="s">
        <v>45</v>
      </c>
      <c r="B224" s="2" t="s">
        <v>25</v>
      </c>
      <c r="C224" s="2" t="s">
        <v>37</v>
      </c>
      <c r="D224" s="15" t="s">
        <v>28</v>
      </c>
      <c r="E224" s="15" t="s">
        <v>28</v>
      </c>
      <c r="F224" s="15" t="s">
        <v>28</v>
      </c>
      <c r="G224" s="15" t="s">
        <v>28</v>
      </c>
      <c r="H224" s="16" t="s">
        <v>28</v>
      </c>
      <c r="I224" s="17" t="s">
        <v>28</v>
      </c>
      <c r="J224" s="15" t="s">
        <v>28</v>
      </c>
      <c r="K224" s="16" t="s">
        <v>28</v>
      </c>
      <c r="L224" s="17" t="s">
        <v>28</v>
      </c>
      <c r="M224" s="15" t="s">
        <v>28</v>
      </c>
      <c r="N224" s="16" t="s">
        <v>28</v>
      </c>
    </row>
    <row r="225" spans="1:14">
      <c r="A225" s="2" t="s">
        <v>45</v>
      </c>
      <c r="B225" s="2" t="s">
        <v>157</v>
      </c>
      <c r="C225" s="2" t="s">
        <v>26</v>
      </c>
      <c r="D225" s="15">
        <v>130208</v>
      </c>
      <c r="E225" s="15">
        <v>98851</v>
      </c>
      <c r="F225" s="15" t="s">
        <v>28</v>
      </c>
      <c r="G225" s="15" t="s">
        <v>28</v>
      </c>
      <c r="H225" s="16">
        <v>31357</v>
      </c>
      <c r="I225" s="17">
        <v>106774</v>
      </c>
      <c r="J225" s="15">
        <v>34307</v>
      </c>
      <c r="K225" s="16">
        <v>72467</v>
      </c>
      <c r="L225" s="17">
        <v>2031</v>
      </c>
      <c r="M225" s="15">
        <v>21058108</v>
      </c>
      <c r="N225" s="16">
        <v>46</v>
      </c>
    </row>
    <row r="226" spans="1:14">
      <c r="A226" s="2" t="s">
        <v>45</v>
      </c>
      <c r="B226" s="2" t="s">
        <v>157</v>
      </c>
      <c r="C226" s="2" t="s">
        <v>27</v>
      </c>
      <c r="D226" s="15">
        <v>129</v>
      </c>
      <c r="E226" s="15">
        <v>129</v>
      </c>
      <c r="F226" s="15" t="s">
        <v>28</v>
      </c>
      <c r="G226" s="15" t="s">
        <v>261</v>
      </c>
      <c r="H226" s="16" t="s">
        <v>28</v>
      </c>
      <c r="I226" s="17">
        <v>109</v>
      </c>
      <c r="J226" s="15">
        <v>46</v>
      </c>
      <c r="K226" s="16">
        <v>63</v>
      </c>
      <c r="L226" s="17">
        <v>6</v>
      </c>
      <c r="M226" s="15">
        <v>33774</v>
      </c>
      <c r="N226" s="16">
        <v>14</v>
      </c>
    </row>
    <row r="227" spans="1:14">
      <c r="A227" s="2" t="s">
        <v>45</v>
      </c>
      <c r="B227" s="2" t="s">
        <v>157</v>
      </c>
      <c r="C227" s="2" t="s">
        <v>29</v>
      </c>
      <c r="D227" s="15">
        <v>18591</v>
      </c>
      <c r="E227" s="15">
        <v>4694</v>
      </c>
      <c r="F227" s="15" t="s">
        <v>28</v>
      </c>
      <c r="G227" s="15"/>
      <c r="H227" s="16">
        <v>13897</v>
      </c>
      <c r="I227" s="17">
        <v>13882</v>
      </c>
      <c r="J227" s="15">
        <v>2920</v>
      </c>
      <c r="K227" s="16">
        <v>10962</v>
      </c>
      <c r="L227" s="17">
        <v>128</v>
      </c>
      <c r="M227" s="15">
        <v>4293800</v>
      </c>
      <c r="N227" s="16">
        <v>9</v>
      </c>
    </row>
    <row r="228" spans="1:14">
      <c r="A228" s="2" t="s">
        <v>45</v>
      </c>
      <c r="B228" s="2" t="s">
        <v>157</v>
      </c>
      <c r="C228" s="2" t="s">
        <v>30</v>
      </c>
      <c r="D228" s="15">
        <v>80898</v>
      </c>
      <c r="E228" s="15">
        <v>72279</v>
      </c>
      <c r="F228" s="15" t="s">
        <v>28</v>
      </c>
      <c r="G228" s="15" t="s">
        <v>28</v>
      </c>
      <c r="H228" s="16">
        <v>8619</v>
      </c>
      <c r="I228" s="17">
        <v>66906</v>
      </c>
      <c r="J228" s="15">
        <v>26065</v>
      </c>
      <c r="K228" s="16">
        <v>40841</v>
      </c>
      <c r="L228" s="17">
        <v>1615</v>
      </c>
      <c r="M228" s="15">
        <v>12806360</v>
      </c>
      <c r="N228" s="16">
        <v>12</v>
      </c>
    </row>
    <row r="229" spans="1:14">
      <c r="A229" s="2" t="s">
        <v>45</v>
      </c>
      <c r="B229" s="2" t="s">
        <v>157</v>
      </c>
      <c r="C229" s="2" t="s">
        <v>31</v>
      </c>
      <c r="D229" s="15">
        <v>30591</v>
      </c>
      <c r="E229" s="15">
        <v>21750</v>
      </c>
      <c r="F229" s="15" t="s">
        <v>28</v>
      </c>
      <c r="G229" s="15" t="s">
        <v>261</v>
      </c>
      <c r="H229" s="16">
        <v>8841</v>
      </c>
      <c r="I229" s="17">
        <v>25876</v>
      </c>
      <c r="J229" s="15">
        <v>5276</v>
      </c>
      <c r="K229" s="16">
        <v>20600</v>
      </c>
      <c r="L229" s="17">
        <v>281</v>
      </c>
      <c r="M229" s="15">
        <v>3924174</v>
      </c>
      <c r="N229" s="16">
        <v>11</v>
      </c>
    </row>
    <row r="230" spans="1:14">
      <c r="A230" s="2" t="s">
        <v>45</v>
      </c>
      <c r="B230" s="2" t="s">
        <v>157</v>
      </c>
      <c r="C230" s="2" t="s">
        <v>32</v>
      </c>
      <c r="D230" s="15" t="s">
        <v>28</v>
      </c>
      <c r="E230" s="15" t="s">
        <v>28</v>
      </c>
      <c r="F230" s="15" t="s">
        <v>28</v>
      </c>
      <c r="G230" s="15" t="s">
        <v>28</v>
      </c>
      <c r="H230" s="16" t="s">
        <v>28</v>
      </c>
      <c r="I230" s="17" t="s">
        <v>28</v>
      </c>
      <c r="J230" s="15" t="s">
        <v>28</v>
      </c>
      <c r="K230" s="16" t="s">
        <v>28</v>
      </c>
      <c r="L230" s="17" t="s">
        <v>28</v>
      </c>
      <c r="M230" s="15" t="s">
        <v>28</v>
      </c>
      <c r="N230" s="16" t="s">
        <v>28</v>
      </c>
    </row>
    <row r="231" spans="1:14">
      <c r="A231" s="2" t="s">
        <v>45</v>
      </c>
      <c r="B231" s="2" t="s">
        <v>157</v>
      </c>
      <c r="C231" s="2" t="s">
        <v>33</v>
      </c>
      <c r="D231" s="15" t="s">
        <v>261</v>
      </c>
      <c r="E231" s="15" t="s">
        <v>261</v>
      </c>
      <c r="F231" s="15" t="s">
        <v>261</v>
      </c>
      <c r="G231" s="15" t="s">
        <v>261</v>
      </c>
      <c r="H231" s="16" t="s">
        <v>261</v>
      </c>
      <c r="I231" s="17" t="s">
        <v>261</v>
      </c>
      <c r="J231" s="15" t="s">
        <v>261</v>
      </c>
      <c r="K231" s="16" t="s">
        <v>261</v>
      </c>
      <c r="L231" s="17" t="s">
        <v>261</v>
      </c>
      <c r="M231" s="15" t="s">
        <v>261</v>
      </c>
      <c r="N231" s="16" t="s">
        <v>261</v>
      </c>
    </row>
    <row r="232" spans="1:14">
      <c r="A232" s="2" t="s">
        <v>45</v>
      </c>
      <c r="B232" s="2" t="s">
        <v>157</v>
      </c>
      <c r="C232" s="2" t="s">
        <v>34</v>
      </c>
      <c r="D232" s="15" t="s">
        <v>261</v>
      </c>
      <c r="E232" s="15" t="s">
        <v>261</v>
      </c>
      <c r="F232" s="15" t="s">
        <v>261</v>
      </c>
      <c r="G232" s="15" t="s">
        <v>261</v>
      </c>
      <c r="H232" s="16" t="s">
        <v>261</v>
      </c>
      <c r="I232" s="17" t="s">
        <v>261</v>
      </c>
      <c r="J232" s="15" t="s">
        <v>261</v>
      </c>
      <c r="K232" s="16" t="s">
        <v>261</v>
      </c>
      <c r="L232" s="17" t="s">
        <v>261</v>
      </c>
      <c r="M232" s="15" t="s">
        <v>261</v>
      </c>
      <c r="N232" s="16" t="s">
        <v>261</v>
      </c>
    </row>
    <row r="233" spans="1:14">
      <c r="A233" s="2" t="s">
        <v>45</v>
      </c>
      <c r="B233" s="2" t="s">
        <v>157</v>
      </c>
      <c r="C233" s="2" t="s">
        <v>35</v>
      </c>
      <c r="D233" s="15" t="s">
        <v>261</v>
      </c>
      <c r="E233" s="15" t="s">
        <v>261</v>
      </c>
      <c r="F233" s="15" t="s">
        <v>261</v>
      </c>
      <c r="G233" s="15" t="s">
        <v>261</v>
      </c>
      <c r="H233" s="16" t="s">
        <v>261</v>
      </c>
      <c r="I233" s="17" t="s">
        <v>261</v>
      </c>
      <c r="J233" s="15" t="s">
        <v>261</v>
      </c>
      <c r="K233" s="16" t="s">
        <v>261</v>
      </c>
      <c r="L233" s="17" t="s">
        <v>261</v>
      </c>
      <c r="M233" s="15" t="s">
        <v>261</v>
      </c>
      <c r="N233" s="16" t="s">
        <v>261</v>
      </c>
    </row>
    <row r="234" spans="1:14">
      <c r="A234" s="2" t="s">
        <v>45</v>
      </c>
      <c r="B234" s="2" t="s">
        <v>157</v>
      </c>
      <c r="C234" s="2" t="s">
        <v>37</v>
      </c>
      <c r="D234" s="15" t="s">
        <v>28</v>
      </c>
      <c r="E234" s="15" t="s">
        <v>28</v>
      </c>
      <c r="F234" s="15" t="s">
        <v>28</v>
      </c>
      <c r="G234" s="15" t="s">
        <v>28</v>
      </c>
      <c r="H234" s="16" t="s">
        <v>28</v>
      </c>
      <c r="I234" s="17" t="s">
        <v>28</v>
      </c>
      <c r="J234" s="15" t="s">
        <v>28</v>
      </c>
      <c r="K234" s="16" t="s">
        <v>28</v>
      </c>
      <c r="L234" s="17" t="s">
        <v>28</v>
      </c>
      <c r="M234" s="15" t="s">
        <v>28</v>
      </c>
      <c r="N234" s="16" t="s">
        <v>28</v>
      </c>
    </row>
    <row r="235" spans="1:14">
      <c r="A235" s="2" t="s">
        <v>45</v>
      </c>
      <c r="B235" s="2" t="s">
        <v>38</v>
      </c>
      <c r="C235" s="2" t="s">
        <v>26</v>
      </c>
      <c r="D235" s="15">
        <v>5464</v>
      </c>
      <c r="E235" s="15">
        <v>3944</v>
      </c>
      <c r="F235" s="15" t="s">
        <v>28</v>
      </c>
      <c r="G235" s="15" t="s">
        <v>28</v>
      </c>
      <c r="H235" s="16">
        <v>1519</v>
      </c>
      <c r="I235" s="17">
        <v>1353</v>
      </c>
      <c r="J235" s="15">
        <v>1341</v>
      </c>
      <c r="K235" s="16">
        <v>12</v>
      </c>
      <c r="L235" s="17">
        <v>157</v>
      </c>
      <c r="M235" s="15">
        <v>372133</v>
      </c>
      <c r="N235" s="16">
        <v>6</v>
      </c>
    </row>
    <row r="236" spans="1:14">
      <c r="A236" s="2" t="s">
        <v>45</v>
      </c>
      <c r="B236" s="2" t="s">
        <v>38</v>
      </c>
      <c r="C236" s="2" t="s">
        <v>27</v>
      </c>
      <c r="D236" s="15" t="s">
        <v>28</v>
      </c>
      <c r="E236" s="15" t="s">
        <v>28</v>
      </c>
      <c r="F236" s="15" t="s">
        <v>28</v>
      </c>
      <c r="G236" s="15" t="s">
        <v>261</v>
      </c>
      <c r="H236" s="16" t="s">
        <v>28</v>
      </c>
      <c r="I236" s="17" t="s">
        <v>28</v>
      </c>
      <c r="J236" s="15" t="s">
        <v>28</v>
      </c>
      <c r="K236" s="16" t="s">
        <v>28</v>
      </c>
      <c r="L236" s="17" t="s">
        <v>28</v>
      </c>
      <c r="M236" s="15" t="s">
        <v>28</v>
      </c>
      <c r="N236" s="16" t="s">
        <v>28</v>
      </c>
    </row>
    <row r="237" spans="1:14">
      <c r="A237" s="2" t="s">
        <v>45</v>
      </c>
      <c r="B237" s="2" t="s">
        <v>38</v>
      </c>
      <c r="C237" s="2" t="s">
        <v>29</v>
      </c>
      <c r="D237" s="15">
        <v>5464</v>
      </c>
      <c r="E237" s="15">
        <v>3944</v>
      </c>
      <c r="F237" s="15" t="s">
        <v>28</v>
      </c>
      <c r="G237" s="15" t="s">
        <v>28</v>
      </c>
      <c r="H237" s="16">
        <v>1519</v>
      </c>
      <c r="I237" s="17">
        <v>1353</v>
      </c>
      <c r="J237" s="15">
        <v>1341</v>
      </c>
      <c r="K237" s="16">
        <v>12</v>
      </c>
      <c r="L237" s="17">
        <v>157</v>
      </c>
      <c r="M237" s="15">
        <v>372133</v>
      </c>
      <c r="N237" s="16">
        <v>6</v>
      </c>
    </row>
    <row r="238" spans="1:14">
      <c r="A238" s="2" t="s">
        <v>45</v>
      </c>
      <c r="B238" s="2" t="s">
        <v>38</v>
      </c>
      <c r="C238" s="2" t="s">
        <v>30</v>
      </c>
      <c r="D238" s="15" t="s">
        <v>28</v>
      </c>
      <c r="E238" s="15" t="s">
        <v>28</v>
      </c>
      <c r="F238" s="15" t="s">
        <v>28</v>
      </c>
      <c r="G238" s="15" t="s">
        <v>28</v>
      </c>
      <c r="H238" s="16" t="s">
        <v>28</v>
      </c>
      <c r="I238" s="17" t="s">
        <v>28</v>
      </c>
      <c r="J238" s="15" t="s">
        <v>28</v>
      </c>
      <c r="K238" s="16" t="s">
        <v>28</v>
      </c>
      <c r="L238" s="17" t="s">
        <v>28</v>
      </c>
      <c r="M238" s="15" t="s">
        <v>28</v>
      </c>
      <c r="N238" s="16" t="s">
        <v>28</v>
      </c>
    </row>
    <row r="239" spans="1:14">
      <c r="A239" s="2" t="s">
        <v>45</v>
      </c>
      <c r="B239" s="2" t="s">
        <v>38</v>
      </c>
      <c r="C239" s="2" t="s">
        <v>31</v>
      </c>
      <c r="D239" s="15" t="s">
        <v>28</v>
      </c>
      <c r="E239" s="15" t="s">
        <v>28</v>
      </c>
      <c r="F239" s="15" t="s">
        <v>28</v>
      </c>
      <c r="G239" s="15" t="s">
        <v>261</v>
      </c>
      <c r="H239" s="16" t="s">
        <v>28</v>
      </c>
      <c r="I239" s="17" t="s">
        <v>28</v>
      </c>
      <c r="J239" s="15" t="s">
        <v>28</v>
      </c>
      <c r="K239" s="16" t="s">
        <v>28</v>
      </c>
      <c r="L239" s="17" t="s">
        <v>28</v>
      </c>
      <c r="M239" s="15" t="s">
        <v>28</v>
      </c>
      <c r="N239" s="16" t="s">
        <v>28</v>
      </c>
    </row>
    <row r="240" spans="1:14">
      <c r="A240" s="2" t="s">
        <v>45</v>
      </c>
      <c r="B240" s="2" t="s">
        <v>38</v>
      </c>
      <c r="C240" s="2" t="s">
        <v>32</v>
      </c>
      <c r="D240" s="15" t="s">
        <v>28</v>
      </c>
      <c r="E240" s="15" t="s">
        <v>28</v>
      </c>
      <c r="F240" s="15" t="s">
        <v>28</v>
      </c>
      <c r="G240" s="15" t="s">
        <v>28</v>
      </c>
      <c r="H240" s="16" t="s">
        <v>28</v>
      </c>
      <c r="I240" s="17" t="s">
        <v>28</v>
      </c>
      <c r="J240" s="15" t="s">
        <v>28</v>
      </c>
      <c r="K240" s="16" t="s">
        <v>28</v>
      </c>
      <c r="L240" s="17" t="s">
        <v>28</v>
      </c>
      <c r="M240" s="15" t="s">
        <v>28</v>
      </c>
      <c r="N240" s="16" t="s">
        <v>28</v>
      </c>
    </row>
    <row r="241" spans="1:14">
      <c r="A241" s="2" t="s">
        <v>45</v>
      </c>
      <c r="B241" s="2" t="s">
        <v>38</v>
      </c>
      <c r="C241" s="2" t="s">
        <v>33</v>
      </c>
      <c r="D241" s="15" t="s">
        <v>261</v>
      </c>
      <c r="E241" s="15" t="s">
        <v>261</v>
      </c>
      <c r="F241" s="15" t="s">
        <v>261</v>
      </c>
      <c r="G241" s="15" t="s">
        <v>261</v>
      </c>
      <c r="H241" s="16" t="s">
        <v>261</v>
      </c>
      <c r="I241" s="17" t="s">
        <v>28</v>
      </c>
      <c r="J241" s="15" t="s">
        <v>28</v>
      </c>
      <c r="K241" s="16" t="s">
        <v>261</v>
      </c>
      <c r="L241" s="17" t="s">
        <v>28</v>
      </c>
      <c r="M241" s="15" t="s">
        <v>261</v>
      </c>
      <c r="N241" s="16" t="s">
        <v>28</v>
      </c>
    </row>
    <row r="242" spans="1:14">
      <c r="A242" s="2" t="s">
        <v>45</v>
      </c>
      <c r="B242" s="2" t="s">
        <v>38</v>
      </c>
      <c r="C242" s="2" t="s">
        <v>34</v>
      </c>
      <c r="D242" s="15" t="s">
        <v>261</v>
      </c>
      <c r="E242" s="15" t="s">
        <v>261</v>
      </c>
      <c r="F242" s="15" t="s">
        <v>261</v>
      </c>
      <c r="G242" s="15" t="s">
        <v>261</v>
      </c>
      <c r="H242" s="16" t="s">
        <v>261</v>
      </c>
      <c r="I242" s="17" t="s">
        <v>28</v>
      </c>
      <c r="J242" s="15" t="s">
        <v>28</v>
      </c>
      <c r="K242" s="16" t="s">
        <v>261</v>
      </c>
      <c r="L242" s="17" t="s">
        <v>28</v>
      </c>
      <c r="M242" s="15" t="s">
        <v>261</v>
      </c>
      <c r="N242" s="16" t="s">
        <v>28</v>
      </c>
    </row>
    <row r="243" spans="1:14">
      <c r="A243" s="2" t="s">
        <v>45</v>
      </c>
      <c r="B243" s="2" t="s">
        <v>38</v>
      </c>
      <c r="C243" s="2" t="s">
        <v>35</v>
      </c>
      <c r="D243" s="15" t="s">
        <v>261</v>
      </c>
      <c r="E243" s="15" t="s">
        <v>261</v>
      </c>
      <c r="F243" s="15" t="s">
        <v>261</v>
      </c>
      <c r="G243" s="15" t="s">
        <v>261</v>
      </c>
      <c r="H243" s="16" t="s">
        <v>261</v>
      </c>
      <c r="I243" s="17" t="s">
        <v>28</v>
      </c>
      <c r="J243" s="15" t="s">
        <v>28</v>
      </c>
      <c r="K243" s="16" t="s">
        <v>261</v>
      </c>
      <c r="L243" s="17" t="s">
        <v>28</v>
      </c>
      <c r="M243" s="15" t="s">
        <v>261</v>
      </c>
      <c r="N243" s="16" t="s">
        <v>28</v>
      </c>
    </row>
    <row r="244" spans="1:14">
      <c r="A244" s="2" t="s">
        <v>45</v>
      </c>
      <c r="B244" s="2" t="s">
        <v>38</v>
      </c>
      <c r="C244" s="2" t="s">
        <v>37</v>
      </c>
      <c r="D244" s="15" t="s">
        <v>28</v>
      </c>
      <c r="E244" s="15" t="s">
        <v>28</v>
      </c>
      <c r="F244" s="15" t="s">
        <v>28</v>
      </c>
      <c r="G244" s="15" t="s">
        <v>28</v>
      </c>
      <c r="H244" s="16" t="s">
        <v>28</v>
      </c>
      <c r="I244" s="17" t="s">
        <v>28</v>
      </c>
      <c r="J244" s="15" t="s">
        <v>28</v>
      </c>
      <c r="K244" s="16" t="s">
        <v>28</v>
      </c>
      <c r="L244" s="17" t="s">
        <v>28</v>
      </c>
      <c r="M244" s="15" t="s">
        <v>28</v>
      </c>
      <c r="N244" s="16" t="s">
        <v>28</v>
      </c>
    </row>
    <row r="245" spans="1:14">
      <c r="A245" s="2" t="s">
        <v>46</v>
      </c>
      <c r="B245" s="2" t="s">
        <v>25</v>
      </c>
      <c r="C245" s="2" t="s">
        <v>26</v>
      </c>
      <c r="D245" s="15">
        <v>8599</v>
      </c>
      <c r="E245" s="15">
        <v>5305</v>
      </c>
      <c r="F245" s="15">
        <v>1</v>
      </c>
      <c r="G245" s="15" t="s">
        <v>28</v>
      </c>
      <c r="H245" s="16">
        <v>3292</v>
      </c>
      <c r="I245" s="17">
        <v>7497</v>
      </c>
      <c r="J245" s="15">
        <v>2189</v>
      </c>
      <c r="K245" s="16">
        <v>5308</v>
      </c>
      <c r="L245" s="17">
        <v>154</v>
      </c>
      <c r="M245" s="15">
        <v>1609284</v>
      </c>
      <c r="N245" s="16">
        <v>57</v>
      </c>
    </row>
    <row r="246" spans="1:14">
      <c r="A246" s="2" t="s">
        <v>46</v>
      </c>
      <c r="B246" s="2" t="s">
        <v>25</v>
      </c>
      <c r="C246" s="2" t="s">
        <v>27</v>
      </c>
      <c r="D246" s="15">
        <v>427</v>
      </c>
      <c r="E246" s="15">
        <v>427</v>
      </c>
      <c r="F246" s="15" t="s">
        <v>28</v>
      </c>
      <c r="G246" s="15" t="s">
        <v>261</v>
      </c>
      <c r="H246" s="16" t="s">
        <v>28</v>
      </c>
      <c r="I246" s="17">
        <v>368</v>
      </c>
      <c r="J246" s="15">
        <v>173</v>
      </c>
      <c r="K246" s="16">
        <v>194</v>
      </c>
      <c r="L246" s="17">
        <v>27</v>
      </c>
      <c r="M246" s="15">
        <v>121086</v>
      </c>
      <c r="N246" s="16">
        <v>44</v>
      </c>
    </row>
    <row r="247" spans="1:14">
      <c r="A247" s="2" t="s">
        <v>46</v>
      </c>
      <c r="B247" s="2" t="s">
        <v>25</v>
      </c>
      <c r="C247" s="2" t="s">
        <v>29</v>
      </c>
      <c r="D247" s="15">
        <v>3326</v>
      </c>
      <c r="E247" s="15">
        <v>653</v>
      </c>
      <c r="F247" s="15" t="s">
        <v>28</v>
      </c>
      <c r="G247" s="15" t="s">
        <v>28</v>
      </c>
      <c r="H247" s="16">
        <v>2673</v>
      </c>
      <c r="I247" s="17">
        <v>2658</v>
      </c>
      <c r="J247" s="15">
        <v>318</v>
      </c>
      <c r="K247" s="16">
        <v>2340</v>
      </c>
      <c r="L247" s="17">
        <v>32</v>
      </c>
      <c r="M247" s="15">
        <v>835308</v>
      </c>
      <c r="N247" s="16">
        <v>4</v>
      </c>
    </row>
    <row r="248" spans="1:14">
      <c r="A248" s="2" t="s">
        <v>46</v>
      </c>
      <c r="B248" s="2" t="s">
        <v>25</v>
      </c>
      <c r="C248" s="2" t="s">
        <v>30</v>
      </c>
      <c r="D248" s="15" t="s">
        <v>28</v>
      </c>
      <c r="E248" s="15" t="s">
        <v>28</v>
      </c>
      <c r="F248" s="15" t="s">
        <v>28</v>
      </c>
      <c r="G248" s="15" t="s">
        <v>28</v>
      </c>
      <c r="H248" s="16" t="s">
        <v>28</v>
      </c>
      <c r="I248" s="17" t="s">
        <v>28</v>
      </c>
      <c r="J248" s="15" t="s">
        <v>28</v>
      </c>
      <c r="K248" s="16" t="s">
        <v>28</v>
      </c>
      <c r="L248" s="17" t="s">
        <v>28</v>
      </c>
      <c r="M248" s="15" t="s">
        <v>28</v>
      </c>
      <c r="N248" s="16" t="s">
        <v>28</v>
      </c>
    </row>
    <row r="249" spans="1:14">
      <c r="A249" s="2" t="s">
        <v>46</v>
      </c>
      <c r="B249" s="2" t="s">
        <v>25</v>
      </c>
      <c r="C249" s="2" t="s">
        <v>31</v>
      </c>
      <c r="D249" s="15">
        <v>4844</v>
      </c>
      <c r="E249" s="15">
        <v>4225</v>
      </c>
      <c r="F249" s="15" t="s">
        <v>28</v>
      </c>
      <c r="G249" s="15" t="s">
        <v>261</v>
      </c>
      <c r="H249" s="16">
        <v>619</v>
      </c>
      <c r="I249" s="17">
        <v>4056</v>
      </c>
      <c r="J249" s="15">
        <v>1283</v>
      </c>
      <c r="K249" s="16">
        <v>2773</v>
      </c>
      <c r="L249" s="17">
        <v>69</v>
      </c>
      <c r="M249" s="15">
        <v>650890</v>
      </c>
      <c r="N249" s="16">
        <v>5</v>
      </c>
    </row>
    <row r="250" spans="1:14">
      <c r="A250" s="2" t="s">
        <v>46</v>
      </c>
      <c r="B250" s="2" t="s">
        <v>25</v>
      </c>
      <c r="C250" s="2" t="s">
        <v>32</v>
      </c>
      <c r="D250" s="15" t="s">
        <v>28</v>
      </c>
      <c r="E250" s="15" t="s">
        <v>28</v>
      </c>
      <c r="F250" s="15" t="s">
        <v>28</v>
      </c>
      <c r="G250" s="15" t="s">
        <v>28</v>
      </c>
      <c r="H250" s="16" t="s">
        <v>28</v>
      </c>
      <c r="I250" s="17" t="s">
        <v>28</v>
      </c>
      <c r="J250" s="15" t="s">
        <v>28</v>
      </c>
      <c r="K250" s="16" t="s">
        <v>28</v>
      </c>
      <c r="L250" s="17" t="s">
        <v>28</v>
      </c>
      <c r="M250" s="15" t="s">
        <v>28</v>
      </c>
      <c r="N250" s="16" t="s">
        <v>28</v>
      </c>
    </row>
    <row r="251" spans="1:14">
      <c r="A251" s="2" t="s">
        <v>46</v>
      </c>
      <c r="B251" s="2" t="s">
        <v>25</v>
      </c>
      <c r="C251" s="2" t="s">
        <v>33</v>
      </c>
      <c r="D251" s="15" t="s">
        <v>261</v>
      </c>
      <c r="E251" s="15" t="s">
        <v>261</v>
      </c>
      <c r="F251" s="15" t="s">
        <v>261</v>
      </c>
      <c r="G251" s="15" t="s">
        <v>261</v>
      </c>
      <c r="H251" s="16" t="s">
        <v>261</v>
      </c>
      <c r="I251" s="17" t="s">
        <v>28</v>
      </c>
      <c r="J251" s="15" t="s">
        <v>28</v>
      </c>
      <c r="K251" s="16" t="s">
        <v>261</v>
      </c>
      <c r="L251" s="17" t="s">
        <v>28</v>
      </c>
      <c r="M251" s="15" t="s">
        <v>261</v>
      </c>
      <c r="N251" s="16" t="s">
        <v>28</v>
      </c>
    </row>
    <row r="252" spans="1:14">
      <c r="A252" s="2" t="s">
        <v>46</v>
      </c>
      <c r="B252" s="2" t="s">
        <v>25</v>
      </c>
      <c r="C252" s="2" t="s">
        <v>34</v>
      </c>
      <c r="D252" s="15" t="s">
        <v>261</v>
      </c>
      <c r="E252" s="15" t="s">
        <v>261</v>
      </c>
      <c r="F252" s="15" t="s">
        <v>261</v>
      </c>
      <c r="G252" s="15" t="s">
        <v>261</v>
      </c>
      <c r="H252" s="16" t="s">
        <v>261</v>
      </c>
      <c r="I252" s="17" t="s">
        <v>28</v>
      </c>
      <c r="J252" s="15" t="s">
        <v>28</v>
      </c>
      <c r="K252" s="16" t="s">
        <v>261</v>
      </c>
      <c r="L252" s="17" t="s">
        <v>28</v>
      </c>
      <c r="M252" s="15" t="s">
        <v>261</v>
      </c>
      <c r="N252" s="16" t="s">
        <v>28</v>
      </c>
    </row>
    <row r="253" spans="1:14">
      <c r="A253" s="2" t="s">
        <v>46</v>
      </c>
      <c r="B253" s="2" t="s">
        <v>25</v>
      </c>
      <c r="C253" s="2" t="s">
        <v>35</v>
      </c>
      <c r="D253" s="15" t="s">
        <v>261</v>
      </c>
      <c r="E253" s="15" t="s">
        <v>261</v>
      </c>
      <c r="F253" s="15" t="s">
        <v>261</v>
      </c>
      <c r="G253" s="15" t="s">
        <v>261</v>
      </c>
      <c r="H253" s="16" t="s">
        <v>261</v>
      </c>
      <c r="I253" s="17" t="s">
        <v>28</v>
      </c>
      <c r="J253" s="15" t="s">
        <v>28</v>
      </c>
      <c r="K253" s="16" t="s">
        <v>261</v>
      </c>
      <c r="L253" s="17" t="s">
        <v>28</v>
      </c>
      <c r="M253" s="15" t="s">
        <v>261</v>
      </c>
      <c r="N253" s="16" t="s">
        <v>28</v>
      </c>
    </row>
    <row r="254" spans="1:14">
      <c r="A254" s="2" t="s">
        <v>46</v>
      </c>
      <c r="B254" s="2" t="s">
        <v>25</v>
      </c>
      <c r="C254" s="2" t="s">
        <v>37</v>
      </c>
      <c r="D254" s="15">
        <v>1</v>
      </c>
      <c r="E254" s="15" t="s">
        <v>28</v>
      </c>
      <c r="F254" s="15">
        <v>1</v>
      </c>
      <c r="G254" s="15" t="s">
        <v>28</v>
      </c>
      <c r="H254" s="16" t="s">
        <v>28</v>
      </c>
      <c r="I254" s="17">
        <v>416</v>
      </c>
      <c r="J254" s="15">
        <v>415</v>
      </c>
      <c r="K254" s="16">
        <v>1</v>
      </c>
      <c r="L254" s="17">
        <v>26</v>
      </c>
      <c r="M254" s="15">
        <v>2000</v>
      </c>
      <c r="N254" s="16">
        <v>4</v>
      </c>
    </row>
    <row r="255" spans="1:14">
      <c r="A255" s="2" t="s">
        <v>46</v>
      </c>
      <c r="B255" s="2" t="s">
        <v>157</v>
      </c>
      <c r="C255" s="2" t="s">
        <v>26</v>
      </c>
      <c r="D255" s="15">
        <v>8457</v>
      </c>
      <c r="E255" s="15">
        <v>5305</v>
      </c>
      <c r="F255" s="15">
        <v>1</v>
      </c>
      <c r="G255" s="15" t="s">
        <v>28</v>
      </c>
      <c r="H255" s="16">
        <v>3151</v>
      </c>
      <c r="I255" s="17">
        <v>7064</v>
      </c>
      <c r="J255" s="15">
        <v>1756</v>
      </c>
      <c r="K255" s="16">
        <v>5308</v>
      </c>
      <c r="L255" s="17">
        <v>128</v>
      </c>
      <c r="M255" s="15">
        <v>1601976</v>
      </c>
      <c r="N255" s="16">
        <v>53</v>
      </c>
    </row>
    <row r="256" spans="1:14">
      <c r="A256" s="2" t="s">
        <v>46</v>
      </c>
      <c r="B256" s="2" t="s">
        <v>157</v>
      </c>
      <c r="C256" s="2" t="s">
        <v>27</v>
      </c>
      <c r="D256" s="15">
        <v>427</v>
      </c>
      <c r="E256" s="15">
        <v>427</v>
      </c>
      <c r="F256" s="15" t="s">
        <v>28</v>
      </c>
      <c r="G256" s="15" t="s">
        <v>261</v>
      </c>
      <c r="H256" s="16" t="s">
        <v>28</v>
      </c>
      <c r="I256" s="17">
        <v>368</v>
      </c>
      <c r="J256" s="15">
        <v>173</v>
      </c>
      <c r="K256" s="16">
        <v>194</v>
      </c>
      <c r="L256" s="17">
        <v>27</v>
      </c>
      <c r="M256" s="15">
        <v>121086</v>
      </c>
      <c r="N256" s="16">
        <v>44</v>
      </c>
    </row>
    <row r="257" spans="1:14">
      <c r="A257" s="2" t="s">
        <v>46</v>
      </c>
      <c r="B257" s="2" t="s">
        <v>157</v>
      </c>
      <c r="C257" s="2" t="s">
        <v>29</v>
      </c>
      <c r="D257" s="15">
        <v>3185</v>
      </c>
      <c r="E257" s="15">
        <v>653</v>
      </c>
      <c r="F257" s="15" t="s">
        <v>28</v>
      </c>
      <c r="G257" s="15"/>
      <c r="H257" s="16">
        <v>2532</v>
      </c>
      <c r="I257" s="17">
        <v>2640</v>
      </c>
      <c r="J257" s="15">
        <v>299</v>
      </c>
      <c r="K257" s="16">
        <v>2340</v>
      </c>
      <c r="L257" s="17">
        <v>31</v>
      </c>
      <c r="M257" s="15">
        <v>828000</v>
      </c>
      <c r="N257" s="16">
        <v>3</v>
      </c>
    </row>
    <row r="258" spans="1:14">
      <c r="A258" s="2" t="s">
        <v>46</v>
      </c>
      <c r="B258" s="2" t="s">
        <v>157</v>
      </c>
      <c r="C258" s="2" t="s">
        <v>30</v>
      </c>
      <c r="D258" s="15" t="s">
        <v>28</v>
      </c>
      <c r="E258" s="15" t="s">
        <v>28</v>
      </c>
      <c r="F258" s="15" t="s">
        <v>28</v>
      </c>
      <c r="G258" s="15" t="s">
        <v>28</v>
      </c>
      <c r="H258" s="16" t="s">
        <v>28</v>
      </c>
      <c r="I258" s="17" t="s">
        <v>28</v>
      </c>
      <c r="J258" s="15" t="s">
        <v>28</v>
      </c>
      <c r="K258" s="16" t="s">
        <v>28</v>
      </c>
      <c r="L258" s="17" t="s">
        <v>28</v>
      </c>
      <c r="M258" s="15" t="s">
        <v>28</v>
      </c>
      <c r="N258" s="16" t="s">
        <v>28</v>
      </c>
    </row>
    <row r="259" spans="1:14">
      <c r="A259" s="2" t="s">
        <v>46</v>
      </c>
      <c r="B259" s="2" t="s">
        <v>157</v>
      </c>
      <c r="C259" s="2" t="s">
        <v>31</v>
      </c>
      <c r="D259" s="15">
        <v>4844</v>
      </c>
      <c r="E259" s="15">
        <v>4225</v>
      </c>
      <c r="F259" s="15" t="s">
        <v>28</v>
      </c>
      <c r="G259" s="15" t="s">
        <v>261</v>
      </c>
      <c r="H259" s="16">
        <v>619</v>
      </c>
      <c r="I259" s="17">
        <v>4056</v>
      </c>
      <c r="J259" s="15">
        <v>1283</v>
      </c>
      <c r="K259" s="16">
        <v>2773</v>
      </c>
      <c r="L259" s="17">
        <v>69</v>
      </c>
      <c r="M259" s="15">
        <v>650890</v>
      </c>
      <c r="N259" s="16">
        <v>5</v>
      </c>
    </row>
    <row r="260" spans="1:14">
      <c r="A260" s="2" t="s">
        <v>46</v>
      </c>
      <c r="B260" s="2" t="s">
        <v>157</v>
      </c>
      <c r="C260" s="2" t="s">
        <v>32</v>
      </c>
      <c r="D260" s="15" t="s">
        <v>28</v>
      </c>
      <c r="E260" s="15" t="s">
        <v>28</v>
      </c>
      <c r="F260" s="15" t="s">
        <v>28</v>
      </c>
      <c r="G260" s="15" t="s">
        <v>28</v>
      </c>
      <c r="H260" s="16" t="s">
        <v>28</v>
      </c>
      <c r="I260" s="17" t="s">
        <v>28</v>
      </c>
      <c r="J260" s="15" t="s">
        <v>28</v>
      </c>
      <c r="K260" s="16" t="s">
        <v>28</v>
      </c>
      <c r="L260" s="17" t="s">
        <v>28</v>
      </c>
      <c r="M260" s="15" t="s">
        <v>28</v>
      </c>
      <c r="N260" s="16" t="s">
        <v>28</v>
      </c>
    </row>
    <row r="261" spans="1:14">
      <c r="A261" s="2" t="s">
        <v>46</v>
      </c>
      <c r="B261" s="2" t="s">
        <v>157</v>
      </c>
      <c r="C261" s="2" t="s">
        <v>33</v>
      </c>
      <c r="D261" s="15" t="s">
        <v>261</v>
      </c>
      <c r="E261" s="15" t="s">
        <v>261</v>
      </c>
      <c r="F261" s="15" t="s">
        <v>261</v>
      </c>
      <c r="G261" s="15" t="s">
        <v>261</v>
      </c>
      <c r="H261" s="16" t="s">
        <v>261</v>
      </c>
      <c r="I261" s="17" t="s">
        <v>261</v>
      </c>
      <c r="J261" s="15" t="s">
        <v>261</v>
      </c>
      <c r="K261" s="16" t="s">
        <v>261</v>
      </c>
      <c r="L261" s="17" t="s">
        <v>261</v>
      </c>
      <c r="M261" s="15" t="s">
        <v>261</v>
      </c>
      <c r="N261" s="16" t="s">
        <v>261</v>
      </c>
    </row>
    <row r="262" spans="1:14">
      <c r="A262" s="2" t="s">
        <v>46</v>
      </c>
      <c r="B262" s="2" t="s">
        <v>157</v>
      </c>
      <c r="C262" s="2" t="s">
        <v>34</v>
      </c>
      <c r="D262" s="15" t="s">
        <v>261</v>
      </c>
      <c r="E262" s="15" t="s">
        <v>261</v>
      </c>
      <c r="F262" s="15" t="s">
        <v>261</v>
      </c>
      <c r="G262" s="15" t="s">
        <v>261</v>
      </c>
      <c r="H262" s="16" t="s">
        <v>261</v>
      </c>
      <c r="I262" s="17" t="s">
        <v>261</v>
      </c>
      <c r="J262" s="15" t="s">
        <v>261</v>
      </c>
      <c r="K262" s="16" t="s">
        <v>261</v>
      </c>
      <c r="L262" s="17" t="s">
        <v>261</v>
      </c>
      <c r="M262" s="15" t="s">
        <v>261</v>
      </c>
      <c r="N262" s="16" t="s">
        <v>261</v>
      </c>
    </row>
    <row r="263" spans="1:14">
      <c r="A263" s="2" t="s">
        <v>46</v>
      </c>
      <c r="B263" s="2" t="s">
        <v>157</v>
      </c>
      <c r="C263" s="2" t="s">
        <v>35</v>
      </c>
      <c r="D263" s="15" t="s">
        <v>261</v>
      </c>
      <c r="E263" s="15" t="s">
        <v>261</v>
      </c>
      <c r="F263" s="15" t="s">
        <v>261</v>
      </c>
      <c r="G263" s="15" t="s">
        <v>261</v>
      </c>
      <c r="H263" s="16" t="s">
        <v>261</v>
      </c>
      <c r="I263" s="17" t="s">
        <v>261</v>
      </c>
      <c r="J263" s="15" t="s">
        <v>261</v>
      </c>
      <c r="K263" s="16" t="s">
        <v>261</v>
      </c>
      <c r="L263" s="17" t="s">
        <v>261</v>
      </c>
      <c r="M263" s="15" t="s">
        <v>261</v>
      </c>
      <c r="N263" s="16" t="s">
        <v>261</v>
      </c>
    </row>
    <row r="264" spans="1:14">
      <c r="A264" s="2" t="s">
        <v>46</v>
      </c>
      <c r="B264" s="2" t="s">
        <v>157</v>
      </c>
      <c r="C264" s="2" t="s">
        <v>37</v>
      </c>
      <c r="D264" s="15">
        <v>1</v>
      </c>
      <c r="E264" s="15" t="s">
        <v>28</v>
      </c>
      <c r="F264" s="15">
        <v>1</v>
      </c>
      <c r="G264" s="15" t="s">
        <v>28</v>
      </c>
      <c r="H264" s="16" t="s">
        <v>28</v>
      </c>
      <c r="I264" s="17">
        <v>1</v>
      </c>
      <c r="J264" s="15">
        <v>0</v>
      </c>
      <c r="K264" s="16">
        <v>1</v>
      </c>
      <c r="L264" s="17">
        <v>0</v>
      </c>
      <c r="M264" s="15">
        <v>2000</v>
      </c>
      <c r="N264" s="16">
        <v>1</v>
      </c>
    </row>
    <row r="265" spans="1:14">
      <c r="A265" s="2" t="s">
        <v>46</v>
      </c>
      <c r="B265" s="2" t="s">
        <v>38</v>
      </c>
      <c r="C265" s="2" t="s">
        <v>26</v>
      </c>
      <c r="D265" s="15">
        <v>141</v>
      </c>
      <c r="E265" s="15" t="s">
        <v>28</v>
      </c>
      <c r="F265" s="15" t="s">
        <v>28</v>
      </c>
      <c r="G265" s="15" t="s">
        <v>28</v>
      </c>
      <c r="H265" s="16">
        <v>141</v>
      </c>
      <c r="I265" s="17">
        <v>433</v>
      </c>
      <c r="J265" s="15">
        <v>433</v>
      </c>
      <c r="K265" s="16" t="s">
        <v>28</v>
      </c>
      <c r="L265" s="17">
        <v>26</v>
      </c>
      <c r="M265" s="15">
        <v>7308</v>
      </c>
      <c r="N265" s="16">
        <v>4</v>
      </c>
    </row>
    <row r="266" spans="1:14">
      <c r="A266" s="2" t="s">
        <v>46</v>
      </c>
      <c r="B266" s="2" t="s">
        <v>38</v>
      </c>
      <c r="C266" s="2" t="s">
        <v>27</v>
      </c>
      <c r="D266" s="15" t="s">
        <v>28</v>
      </c>
      <c r="E266" s="15" t="s">
        <v>28</v>
      </c>
      <c r="F266" s="15" t="s">
        <v>28</v>
      </c>
      <c r="G266" s="15" t="s">
        <v>261</v>
      </c>
      <c r="H266" s="16" t="s">
        <v>28</v>
      </c>
      <c r="I266" s="17" t="s">
        <v>28</v>
      </c>
      <c r="J266" s="15" t="s">
        <v>28</v>
      </c>
      <c r="K266" s="16" t="s">
        <v>28</v>
      </c>
      <c r="L266" s="17" t="s">
        <v>28</v>
      </c>
      <c r="M266" s="15" t="s">
        <v>28</v>
      </c>
      <c r="N266" s="16" t="s">
        <v>28</v>
      </c>
    </row>
    <row r="267" spans="1:14">
      <c r="A267" s="2" t="s">
        <v>46</v>
      </c>
      <c r="B267" s="2" t="s">
        <v>38</v>
      </c>
      <c r="C267" s="2" t="s">
        <v>29</v>
      </c>
      <c r="D267" s="15">
        <v>141</v>
      </c>
      <c r="E267" s="15" t="s">
        <v>28</v>
      </c>
      <c r="F267" s="15" t="s">
        <v>28</v>
      </c>
      <c r="G267" s="15" t="s">
        <v>28</v>
      </c>
      <c r="H267" s="16">
        <v>141</v>
      </c>
      <c r="I267" s="17">
        <v>18</v>
      </c>
      <c r="J267" s="15">
        <v>18</v>
      </c>
      <c r="K267" s="16" t="s">
        <v>28</v>
      </c>
      <c r="L267" s="17">
        <v>1</v>
      </c>
      <c r="M267" s="15">
        <v>7308</v>
      </c>
      <c r="N267" s="16">
        <v>1</v>
      </c>
    </row>
    <row r="268" spans="1:14">
      <c r="A268" s="2" t="s">
        <v>46</v>
      </c>
      <c r="B268" s="2" t="s">
        <v>38</v>
      </c>
      <c r="C268" s="2" t="s">
        <v>30</v>
      </c>
      <c r="D268" s="15" t="s">
        <v>28</v>
      </c>
      <c r="E268" s="15" t="s">
        <v>28</v>
      </c>
      <c r="F268" s="15" t="s">
        <v>28</v>
      </c>
      <c r="G268" s="15" t="s">
        <v>28</v>
      </c>
      <c r="H268" s="16" t="s">
        <v>28</v>
      </c>
      <c r="I268" s="17" t="s">
        <v>28</v>
      </c>
      <c r="J268" s="15" t="s">
        <v>28</v>
      </c>
      <c r="K268" s="16" t="s">
        <v>28</v>
      </c>
      <c r="L268" s="17" t="s">
        <v>28</v>
      </c>
      <c r="M268" s="15" t="s">
        <v>28</v>
      </c>
      <c r="N268" s="16" t="s">
        <v>28</v>
      </c>
    </row>
    <row r="269" spans="1:14">
      <c r="A269" s="2" t="s">
        <v>46</v>
      </c>
      <c r="B269" s="2" t="s">
        <v>38</v>
      </c>
      <c r="C269" s="2" t="s">
        <v>31</v>
      </c>
      <c r="D269" s="15" t="s">
        <v>28</v>
      </c>
      <c r="E269" s="15" t="s">
        <v>28</v>
      </c>
      <c r="F269" s="15" t="s">
        <v>28</v>
      </c>
      <c r="G269" s="15" t="s">
        <v>261</v>
      </c>
      <c r="H269" s="16" t="s">
        <v>28</v>
      </c>
      <c r="I269" s="17" t="s">
        <v>28</v>
      </c>
      <c r="J269" s="15" t="s">
        <v>28</v>
      </c>
      <c r="K269" s="16" t="s">
        <v>28</v>
      </c>
      <c r="L269" s="17" t="s">
        <v>28</v>
      </c>
      <c r="M269" s="15" t="s">
        <v>28</v>
      </c>
      <c r="N269" s="16" t="s">
        <v>28</v>
      </c>
    </row>
    <row r="270" spans="1:14">
      <c r="A270" s="2" t="s">
        <v>46</v>
      </c>
      <c r="B270" s="2" t="s">
        <v>38</v>
      </c>
      <c r="C270" s="2" t="s">
        <v>32</v>
      </c>
      <c r="D270" s="15" t="s">
        <v>28</v>
      </c>
      <c r="E270" s="15" t="s">
        <v>28</v>
      </c>
      <c r="F270" s="15" t="s">
        <v>28</v>
      </c>
      <c r="G270" s="15" t="s">
        <v>28</v>
      </c>
      <c r="H270" s="16" t="s">
        <v>28</v>
      </c>
      <c r="I270" s="17" t="s">
        <v>28</v>
      </c>
      <c r="J270" s="15" t="s">
        <v>28</v>
      </c>
      <c r="K270" s="16" t="s">
        <v>28</v>
      </c>
      <c r="L270" s="17" t="s">
        <v>28</v>
      </c>
      <c r="M270" s="15" t="s">
        <v>28</v>
      </c>
      <c r="N270" s="16" t="s">
        <v>28</v>
      </c>
    </row>
    <row r="271" spans="1:14">
      <c r="A271" s="2" t="s">
        <v>46</v>
      </c>
      <c r="B271" s="2" t="s">
        <v>38</v>
      </c>
      <c r="C271" s="2" t="s">
        <v>33</v>
      </c>
      <c r="D271" s="15" t="s">
        <v>261</v>
      </c>
      <c r="E271" s="15" t="s">
        <v>261</v>
      </c>
      <c r="F271" s="15" t="s">
        <v>261</v>
      </c>
      <c r="G271" s="15" t="s">
        <v>261</v>
      </c>
      <c r="H271" s="16" t="s">
        <v>261</v>
      </c>
      <c r="I271" s="17" t="s">
        <v>28</v>
      </c>
      <c r="J271" s="15" t="s">
        <v>28</v>
      </c>
      <c r="K271" s="16" t="s">
        <v>261</v>
      </c>
      <c r="L271" s="17" t="s">
        <v>28</v>
      </c>
      <c r="M271" s="15" t="s">
        <v>261</v>
      </c>
      <c r="N271" s="16" t="s">
        <v>28</v>
      </c>
    </row>
    <row r="272" spans="1:14">
      <c r="A272" s="2" t="s">
        <v>46</v>
      </c>
      <c r="B272" s="2" t="s">
        <v>38</v>
      </c>
      <c r="C272" s="2" t="s">
        <v>34</v>
      </c>
      <c r="D272" s="15" t="s">
        <v>261</v>
      </c>
      <c r="E272" s="15" t="s">
        <v>261</v>
      </c>
      <c r="F272" s="15" t="s">
        <v>261</v>
      </c>
      <c r="G272" s="15" t="s">
        <v>261</v>
      </c>
      <c r="H272" s="16" t="s">
        <v>261</v>
      </c>
      <c r="I272" s="17" t="s">
        <v>28</v>
      </c>
      <c r="J272" s="15" t="s">
        <v>28</v>
      </c>
      <c r="K272" s="16" t="s">
        <v>261</v>
      </c>
      <c r="L272" s="17" t="s">
        <v>28</v>
      </c>
      <c r="M272" s="15" t="s">
        <v>261</v>
      </c>
      <c r="N272" s="16" t="s">
        <v>28</v>
      </c>
    </row>
    <row r="273" spans="1:14">
      <c r="A273" s="2" t="s">
        <v>46</v>
      </c>
      <c r="B273" s="2" t="s">
        <v>38</v>
      </c>
      <c r="C273" s="2" t="s">
        <v>35</v>
      </c>
      <c r="D273" s="15" t="s">
        <v>261</v>
      </c>
      <c r="E273" s="15" t="s">
        <v>261</v>
      </c>
      <c r="F273" s="15" t="s">
        <v>261</v>
      </c>
      <c r="G273" s="15" t="s">
        <v>261</v>
      </c>
      <c r="H273" s="16" t="s">
        <v>261</v>
      </c>
      <c r="I273" s="17" t="s">
        <v>28</v>
      </c>
      <c r="J273" s="15" t="s">
        <v>28</v>
      </c>
      <c r="K273" s="16" t="s">
        <v>261</v>
      </c>
      <c r="L273" s="17" t="s">
        <v>28</v>
      </c>
      <c r="M273" s="15" t="s">
        <v>261</v>
      </c>
      <c r="N273" s="16" t="s">
        <v>28</v>
      </c>
    </row>
    <row r="274" spans="1:14">
      <c r="A274" s="2" t="s">
        <v>46</v>
      </c>
      <c r="B274" s="2" t="s">
        <v>38</v>
      </c>
      <c r="C274" s="2" t="s">
        <v>37</v>
      </c>
      <c r="D274" s="15" t="s">
        <v>28</v>
      </c>
      <c r="E274" s="15" t="s">
        <v>28</v>
      </c>
      <c r="F274" s="15" t="s">
        <v>28</v>
      </c>
      <c r="G274" s="15" t="s">
        <v>28</v>
      </c>
      <c r="H274" s="16" t="s">
        <v>28</v>
      </c>
      <c r="I274" s="17">
        <v>415</v>
      </c>
      <c r="J274" s="15">
        <v>415</v>
      </c>
      <c r="K274" s="16" t="s">
        <v>28</v>
      </c>
      <c r="L274" s="17">
        <v>25</v>
      </c>
      <c r="M274" s="15" t="s">
        <v>28</v>
      </c>
      <c r="N274" s="16">
        <v>3</v>
      </c>
    </row>
    <row r="275" spans="1:14">
      <c r="A275" s="2" t="s">
        <v>47</v>
      </c>
      <c r="B275" s="2" t="s">
        <v>25</v>
      </c>
      <c r="C275" s="2" t="s">
        <v>26</v>
      </c>
      <c r="D275" s="15">
        <v>4972</v>
      </c>
      <c r="E275" s="15">
        <v>3967</v>
      </c>
      <c r="F275" s="15" t="s">
        <v>28</v>
      </c>
      <c r="G275" s="15" t="s">
        <v>28</v>
      </c>
      <c r="H275" s="16">
        <v>1005</v>
      </c>
      <c r="I275" s="17">
        <v>21419</v>
      </c>
      <c r="J275" s="15">
        <v>19938</v>
      </c>
      <c r="K275" s="16">
        <v>1481</v>
      </c>
      <c r="L275" s="17">
        <v>2816</v>
      </c>
      <c r="M275" s="15">
        <v>1277544</v>
      </c>
      <c r="N275" s="16">
        <v>2072</v>
      </c>
    </row>
    <row r="276" spans="1:14">
      <c r="A276" s="2" t="s">
        <v>47</v>
      </c>
      <c r="B276" s="2" t="s">
        <v>25</v>
      </c>
      <c r="C276" s="2" t="s">
        <v>27</v>
      </c>
      <c r="D276" s="15">
        <v>1613</v>
      </c>
      <c r="E276" s="15">
        <v>1330</v>
      </c>
      <c r="F276" s="15" t="s">
        <v>28</v>
      </c>
      <c r="G276" s="15" t="s">
        <v>261</v>
      </c>
      <c r="H276" s="16">
        <v>282</v>
      </c>
      <c r="I276" s="17">
        <v>1160</v>
      </c>
      <c r="J276" s="15">
        <v>540</v>
      </c>
      <c r="K276" s="16">
        <v>620</v>
      </c>
      <c r="L276" s="17">
        <v>31</v>
      </c>
      <c r="M276" s="15">
        <v>154064</v>
      </c>
      <c r="N276" s="16">
        <v>72</v>
      </c>
    </row>
    <row r="277" spans="1:14">
      <c r="A277" s="2" t="s">
        <v>47</v>
      </c>
      <c r="B277" s="2" t="s">
        <v>25</v>
      </c>
      <c r="C277" s="2" t="s">
        <v>29</v>
      </c>
      <c r="D277" s="15">
        <v>726</v>
      </c>
      <c r="E277" s="15">
        <v>3</v>
      </c>
      <c r="F277" s="15" t="s">
        <v>28</v>
      </c>
      <c r="G277" s="15" t="s">
        <v>28</v>
      </c>
      <c r="H277" s="16">
        <v>722</v>
      </c>
      <c r="I277" s="17">
        <v>233</v>
      </c>
      <c r="J277" s="15">
        <v>153</v>
      </c>
      <c r="K277" s="16">
        <v>80</v>
      </c>
      <c r="L277" s="17">
        <v>28</v>
      </c>
      <c r="M277" s="15">
        <v>13680</v>
      </c>
      <c r="N277" s="16">
        <v>2</v>
      </c>
    </row>
    <row r="278" spans="1:14">
      <c r="A278" s="2" t="s">
        <v>47</v>
      </c>
      <c r="B278" s="2" t="s">
        <v>25</v>
      </c>
      <c r="C278" s="2" t="s">
        <v>30</v>
      </c>
      <c r="D278" s="15">
        <v>2493</v>
      </c>
      <c r="E278" s="15">
        <v>2493</v>
      </c>
      <c r="F278" s="15" t="s">
        <v>28</v>
      </c>
      <c r="G278" s="15" t="s">
        <v>28</v>
      </c>
      <c r="H278" s="16" t="s">
        <v>28</v>
      </c>
      <c r="I278" s="17">
        <v>1653</v>
      </c>
      <c r="J278" s="15">
        <v>872</v>
      </c>
      <c r="K278" s="16">
        <v>782</v>
      </c>
      <c r="L278" s="17">
        <v>163</v>
      </c>
      <c r="M278" s="15">
        <v>413800</v>
      </c>
      <c r="N278" s="16">
        <v>4</v>
      </c>
    </row>
    <row r="279" spans="1:14">
      <c r="A279" s="2" t="s">
        <v>47</v>
      </c>
      <c r="B279" s="2" t="s">
        <v>25</v>
      </c>
      <c r="C279" s="2" t="s">
        <v>31</v>
      </c>
      <c r="D279" s="15">
        <v>141</v>
      </c>
      <c r="E279" s="15">
        <v>141</v>
      </c>
      <c r="F279" s="15" t="s">
        <v>28</v>
      </c>
      <c r="G279" s="15" t="s">
        <v>261</v>
      </c>
      <c r="H279" s="16" t="s">
        <v>28</v>
      </c>
      <c r="I279" s="17">
        <v>61</v>
      </c>
      <c r="J279" s="15">
        <v>61</v>
      </c>
      <c r="K279" s="16" t="s">
        <v>28</v>
      </c>
      <c r="L279" s="17">
        <v>120</v>
      </c>
      <c r="M279" s="15">
        <v>696000</v>
      </c>
      <c r="N279" s="16">
        <v>2</v>
      </c>
    </row>
    <row r="280" spans="1:14">
      <c r="A280" s="2" t="s">
        <v>47</v>
      </c>
      <c r="B280" s="2" t="s">
        <v>25</v>
      </c>
      <c r="C280" s="2" t="s">
        <v>32</v>
      </c>
      <c r="D280" s="15" t="s">
        <v>28</v>
      </c>
      <c r="E280" s="15" t="s">
        <v>28</v>
      </c>
      <c r="F280" s="15" t="s">
        <v>28</v>
      </c>
      <c r="G280" s="15" t="s">
        <v>28</v>
      </c>
      <c r="H280" s="16" t="s">
        <v>28</v>
      </c>
      <c r="I280" s="17" t="s">
        <v>28</v>
      </c>
      <c r="J280" s="15" t="s">
        <v>28</v>
      </c>
      <c r="K280" s="16" t="s">
        <v>28</v>
      </c>
      <c r="L280" s="17" t="s">
        <v>28</v>
      </c>
      <c r="M280" s="15" t="s">
        <v>28</v>
      </c>
      <c r="N280" s="16" t="s">
        <v>28</v>
      </c>
    </row>
    <row r="281" spans="1:14">
      <c r="A281" s="2" t="s">
        <v>47</v>
      </c>
      <c r="B281" s="2" t="s">
        <v>25</v>
      </c>
      <c r="C281" s="2" t="s">
        <v>33</v>
      </c>
      <c r="D281" s="15" t="s">
        <v>28</v>
      </c>
      <c r="E281" s="15" t="s">
        <v>28</v>
      </c>
      <c r="F281" s="15" t="s">
        <v>28</v>
      </c>
      <c r="G281" s="15" t="s">
        <v>28</v>
      </c>
      <c r="H281" s="16" t="s">
        <v>28</v>
      </c>
      <c r="I281" s="17">
        <v>376</v>
      </c>
      <c r="J281" s="15">
        <v>376</v>
      </c>
      <c r="K281" s="16" t="s">
        <v>28</v>
      </c>
      <c r="L281" s="17">
        <v>37</v>
      </c>
      <c r="M281" s="15" t="s">
        <v>28</v>
      </c>
      <c r="N281" s="16">
        <v>7</v>
      </c>
    </row>
    <row r="282" spans="1:14">
      <c r="A282" s="2" t="s">
        <v>47</v>
      </c>
      <c r="B282" s="2" t="s">
        <v>25</v>
      </c>
      <c r="C282" s="2" t="s">
        <v>34</v>
      </c>
      <c r="D282" s="15" t="s">
        <v>28</v>
      </c>
      <c r="E282" s="15" t="s">
        <v>28</v>
      </c>
      <c r="F282" s="15" t="s">
        <v>28</v>
      </c>
      <c r="G282" s="15" t="s">
        <v>28</v>
      </c>
      <c r="H282" s="16" t="s">
        <v>28</v>
      </c>
      <c r="I282" s="17">
        <v>17935</v>
      </c>
      <c r="J282" s="15">
        <v>17935</v>
      </c>
      <c r="K282" s="16" t="s">
        <v>28</v>
      </c>
      <c r="L282" s="17">
        <v>2434</v>
      </c>
      <c r="M282" s="15" t="s">
        <v>28</v>
      </c>
      <c r="N282" s="16">
        <v>1984</v>
      </c>
    </row>
    <row r="283" spans="1:14">
      <c r="A283" s="2" t="s">
        <v>47</v>
      </c>
      <c r="B283" s="2" t="s">
        <v>25</v>
      </c>
      <c r="C283" s="2" t="s">
        <v>35</v>
      </c>
      <c r="D283" s="15" t="s">
        <v>28</v>
      </c>
      <c r="E283" s="15" t="s">
        <v>28</v>
      </c>
      <c r="F283" s="15" t="s">
        <v>28</v>
      </c>
      <c r="G283" s="15" t="s">
        <v>28</v>
      </c>
      <c r="H283" s="16" t="s">
        <v>28</v>
      </c>
      <c r="I283" s="17" t="s">
        <v>28</v>
      </c>
      <c r="J283" s="15" t="s">
        <v>28</v>
      </c>
      <c r="K283" s="16" t="s">
        <v>28</v>
      </c>
      <c r="L283" s="17" t="s">
        <v>28</v>
      </c>
      <c r="M283" s="15" t="s">
        <v>28</v>
      </c>
      <c r="N283" s="16" t="s">
        <v>28</v>
      </c>
    </row>
    <row r="284" spans="1:14">
      <c r="A284" s="2" t="s">
        <v>47</v>
      </c>
      <c r="B284" s="2" t="s">
        <v>25</v>
      </c>
      <c r="C284" s="2" t="s">
        <v>37</v>
      </c>
      <c r="D284" s="15" t="s">
        <v>28</v>
      </c>
      <c r="E284" s="15" t="s">
        <v>28</v>
      </c>
      <c r="F284" s="15" t="s">
        <v>28</v>
      </c>
      <c r="G284" s="15" t="s">
        <v>28</v>
      </c>
      <c r="H284" s="16" t="s">
        <v>28</v>
      </c>
      <c r="I284" s="17">
        <v>2</v>
      </c>
      <c r="J284" s="15">
        <v>2</v>
      </c>
      <c r="K284" s="16" t="s">
        <v>28</v>
      </c>
      <c r="L284" s="17">
        <v>2</v>
      </c>
      <c r="M284" s="15" t="s">
        <v>28</v>
      </c>
      <c r="N284" s="16">
        <v>1</v>
      </c>
    </row>
    <row r="285" spans="1:14">
      <c r="A285" s="2" t="s">
        <v>47</v>
      </c>
      <c r="B285" s="2" t="s">
        <v>157</v>
      </c>
      <c r="C285" s="2" t="s">
        <v>26</v>
      </c>
      <c r="D285" s="15">
        <v>4445</v>
      </c>
      <c r="E285" s="15">
        <v>3964</v>
      </c>
      <c r="F285" s="15" t="s">
        <v>28</v>
      </c>
      <c r="G285" s="15" t="s">
        <v>28</v>
      </c>
      <c r="H285" s="16">
        <v>481</v>
      </c>
      <c r="I285" s="17">
        <v>2975</v>
      </c>
      <c r="J285" s="15">
        <v>1494</v>
      </c>
      <c r="K285" s="16">
        <v>1481</v>
      </c>
      <c r="L285" s="17">
        <v>315</v>
      </c>
      <c r="M285" s="15">
        <v>1277544</v>
      </c>
      <c r="N285" s="16">
        <v>79</v>
      </c>
    </row>
    <row r="286" spans="1:14">
      <c r="A286" s="2" t="s">
        <v>47</v>
      </c>
      <c r="B286" s="2" t="s">
        <v>157</v>
      </c>
      <c r="C286" s="2" t="s">
        <v>27</v>
      </c>
      <c r="D286" s="15">
        <v>1613</v>
      </c>
      <c r="E286" s="15">
        <v>1330</v>
      </c>
      <c r="F286" s="15" t="s">
        <v>28</v>
      </c>
      <c r="G286" s="15" t="s">
        <v>261</v>
      </c>
      <c r="H286" s="16">
        <v>282</v>
      </c>
      <c r="I286" s="17">
        <v>1160</v>
      </c>
      <c r="J286" s="15">
        <v>540</v>
      </c>
      <c r="K286" s="16">
        <v>620</v>
      </c>
      <c r="L286" s="17">
        <v>31</v>
      </c>
      <c r="M286" s="15">
        <v>154064</v>
      </c>
      <c r="N286" s="16">
        <v>72</v>
      </c>
    </row>
    <row r="287" spans="1:14">
      <c r="A287" s="2" t="s">
        <v>47</v>
      </c>
      <c r="B287" s="2" t="s">
        <v>157</v>
      </c>
      <c r="C287" s="2" t="s">
        <v>29</v>
      </c>
      <c r="D287" s="15">
        <v>199</v>
      </c>
      <c r="E287" s="15" t="s">
        <v>28</v>
      </c>
      <c r="F287" s="15" t="s">
        <v>28</v>
      </c>
      <c r="G287" s="15" t="s">
        <v>28</v>
      </c>
      <c r="H287" s="16">
        <v>199</v>
      </c>
      <c r="I287" s="17">
        <v>102</v>
      </c>
      <c r="J287" s="15">
        <v>22</v>
      </c>
      <c r="K287" s="16">
        <v>80</v>
      </c>
      <c r="L287" s="17">
        <v>1</v>
      </c>
      <c r="M287" s="15">
        <v>13680</v>
      </c>
      <c r="N287" s="16">
        <v>1</v>
      </c>
    </row>
    <row r="288" spans="1:14">
      <c r="A288" s="2" t="s">
        <v>47</v>
      </c>
      <c r="B288" s="2" t="s">
        <v>157</v>
      </c>
      <c r="C288" s="2" t="s">
        <v>30</v>
      </c>
      <c r="D288" s="15">
        <v>2493</v>
      </c>
      <c r="E288" s="15">
        <v>2493</v>
      </c>
      <c r="F288" s="15" t="s">
        <v>28</v>
      </c>
      <c r="G288" s="15" t="s">
        <v>28</v>
      </c>
      <c r="H288" s="16" t="s">
        <v>28</v>
      </c>
      <c r="I288" s="17">
        <v>1653</v>
      </c>
      <c r="J288" s="15">
        <v>872</v>
      </c>
      <c r="K288" s="16">
        <v>782</v>
      </c>
      <c r="L288" s="17">
        <v>163</v>
      </c>
      <c r="M288" s="15">
        <v>413800</v>
      </c>
      <c r="N288" s="16">
        <v>4</v>
      </c>
    </row>
    <row r="289" spans="1:14">
      <c r="A289" s="2" t="s">
        <v>47</v>
      </c>
      <c r="B289" s="2" t="s">
        <v>157</v>
      </c>
      <c r="C289" s="2" t="s">
        <v>31</v>
      </c>
      <c r="D289" s="15">
        <v>141</v>
      </c>
      <c r="E289" s="15">
        <v>141</v>
      </c>
      <c r="F289" s="15" t="s">
        <v>28</v>
      </c>
      <c r="G289" s="15" t="s">
        <v>261</v>
      </c>
      <c r="H289" s="16" t="s">
        <v>28</v>
      </c>
      <c r="I289" s="17">
        <v>61</v>
      </c>
      <c r="J289" s="15">
        <v>61</v>
      </c>
      <c r="K289" s="16" t="s">
        <v>28</v>
      </c>
      <c r="L289" s="17">
        <v>120</v>
      </c>
      <c r="M289" s="15">
        <v>696000</v>
      </c>
      <c r="N289" s="16">
        <v>2</v>
      </c>
    </row>
    <row r="290" spans="1:14">
      <c r="A290" s="2" t="s">
        <v>47</v>
      </c>
      <c r="B290" s="2" t="s">
        <v>157</v>
      </c>
      <c r="C290" s="2" t="s">
        <v>32</v>
      </c>
      <c r="D290" s="15" t="s">
        <v>28</v>
      </c>
      <c r="E290" s="15" t="s">
        <v>28</v>
      </c>
      <c r="F290" s="15" t="s">
        <v>28</v>
      </c>
      <c r="G290" s="15" t="s">
        <v>28</v>
      </c>
      <c r="H290" s="16" t="s">
        <v>28</v>
      </c>
      <c r="I290" s="17" t="s">
        <v>28</v>
      </c>
      <c r="J290" s="15" t="s">
        <v>28</v>
      </c>
      <c r="K290" s="16" t="s">
        <v>28</v>
      </c>
      <c r="L290" s="17" t="s">
        <v>28</v>
      </c>
      <c r="M290" s="15" t="s">
        <v>28</v>
      </c>
      <c r="N290" s="16" t="s">
        <v>28</v>
      </c>
    </row>
    <row r="291" spans="1:14">
      <c r="A291" s="2" t="s">
        <v>47</v>
      </c>
      <c r="B291" s="2" t="s">
        <v>157</v>
      </c>
      <c r="C291" s="2" t="s">
        <v>33</v>
      </c>
      <c r="D291" s="15" t="s">
        <v>261</v>
      </c>
      <c r="E291" s="15" t="s">
        <v>261</v>
      </c>
      <c r="F291" s="15" t="s">
        <v>261</v>
      </c>
      <c r="G291" s="15" t="s">
        <v>261</v>
      </c>
      <c r="H291" s="16" t="s">
        <v>261</v>
      </c>
      <c r="I291" s="17" t="s">
        <v>261</v>
      </c>
      <c r="J291" s="15" t="s">
        <v>261</v>
      </c>
      <c r="K291" s="16" t="s">
        <v>261</v>
      </c>
      <c r="L291" s="17" t="s">
        <v>261</v>
      </c>
      <c r="M291" s="15" t="s">
        <v>261</v>
      </c>
      <c r="N291" s="16" t="s">
        <v>261</v>
      </c>
    </row>
    <row r="292" spans="1:14">
      <c r="A292" s="2" t="s">
        <v>47</v>
      </c>
      <c r="B292" s="2" t="s">
        <v>157</v>
      </c>
      <c r="C292" s="2" t="s">
        <v>34</v>
      </c>
      <c r="D292" s="15" t="s">
        <v>261</v>
      </c>
      <c r="E292" s="15" t="s">
        <v>261</v>
      </c>
      <c r="F292" s="15" t="s">
        <v>261</v>
      </c>
      <c r="G292" s="15" t="s">
        <v>261</v>
      </c>
      <c r="H292" s="16" t="s">
        <v>261</v>
      </c>
      <c r="I292" s="17" t="s">
        <v>261</v>
      </c>
      <c r="J292" s="15" t="s">
        <v>261</v>
      </c>
      <c r="K292" s="16" t="s">
        <v>261</v>
      </c>
      <c r="L292" s="17" t="s">
        <v>261</v>
      </c>
      <c r="M292" s="15" t="s">
        <v>261</v>
      </c>
      <c r="N292" s="16" t="s">
        <v>261</v>
      </c>
    </row>
    <row r="293" spans="1:14">
      <c r="A293" s="2" t="s">
        <v>47</v>
      </c>
      <c r="B293" s="2" t="s">
        <v>157</v>
      </c>
      <c r="C293" s="2" t="s">
        <v>35</v>
      </c>
      <c r="D293" s="15" t="s">
        <v>261</v>
      </c>
      <c r="E293" s="15" t="s">
        <v>261</v>
      </c>
      <c r="F293" s="15" t="s">
        <v>261</v>
      </c>
      <c r="G293" s="15" t="s">
        <v>261</v>
      </c>
      <c r="H293" s="16" t="s">
        <v>261</v>
      </c>
      <c r="I293" s="17" t="s">
        <v>261</v>
      </c>
      <c r="J293" s="15" t="s">
        <v>261</v>
      </c>
      <c r="K293" s="16" t="s">
        <v>261</v>
      </c>
      <c r="L293" s="17" t="s">
        <v>261</v>
      </c>
      <c r="M293" s="15" t="s">
        <v>261</v>
      </c>
      <c r="N293" s="16" t="s">
        <v>261</v>
      </c>
    </row>
    <row r="294" spans="1:14">
      <c r="A294" s="2" t="s">
        <v>47</v>
      </c>
      <c r="B294" s="2" t="s">
        <v>157</v>
      </c>
      <c r="C294" s="2" t="s">
        <v>37</v>
      </c>
      <c r="D294" s="15" t="s">
        <v>28</v>
      </c>
      <c r="E294" s="15" t="s">
        <v>28</v>
      </c>
      <c r="F294" s="15" t="s">
        <v>28</v>
      </c>
      <c r="G294" s="15" t="s">
        <v>28</v>
      </c>
      <c r="H294" s="16" t="s">
        <v>28</v>
      </c>
      <c r="I294" s="17" t="s">
        <v>28</v>
      </c>
      <c r="J294" s="15" t="s">
        <v>28</v>
      </c>
      <c r="K294" s="16" t="s">
        <v>28</v>
      </c>
      <c r="L294" s="17" t="s">
        <v>28</v>
      </c>
      <c r="M294" s="15" t="s">
        <v>28</v>
      </c>
      <c r="N294" s="16" t="s">
        <v>28</v>
      </c>
    </row>
    <row r="295" spans="1:14">
      <c r="A295" s="2" t="s">
        <v>47</v>
      </c>
      <c r="B295" s="2" t="s">
        <v>38</v>
      </c>
      <c r="C295" s="2" t="s">
        <v>26</v>
      </c>
      <c r="D295" s="15">
        <v>527</v>
      </c>
      <c r="E295" s="15">
        <v>3</v>
      </c>
      <c r="F295" s="15" t="s">
        <v>28</v>
      </c>
      <c r="G295" s="15" t="s">
        <v>28</v>
      </c>
      <c r="H295" s="16">
        <v>523</v>
      </c>
      <c r="I295" s="17">
        <v>18444</v>
      </c>
      <c r="J295" s="15">
        <v>18444</v>
      </c>
      <c r="K295" s="16" t="s">
        <v>28</v>
      </c>
      <c r="L295" s="17">
        <v>2501</v>
      </c>
      <c r="M295" s="15" t="s">
        <v>28</v>
      </c>
      <c r="N295" s="16">
        <v>1993</v>
      </c>
    </row>
    <row r="296" spans="1:14">
      <c r="A296" s="2" t="s">
        <v>47</v>
      </c>
      <c r="B296" s="2" t="s">
        <v>38</v>
      </c>
      <c r="C296" s="2" t="s">
        <v>27</v>
      </c>
      <c r="D296" s="15" t="s">
        <v>28</v>
      </c>
      <c r="E296" s="15" t="s">
        <v>28</v>
      </c>
      <c r="F296" s="15" t="s">
        <v>28</v>
      </c>
      <c r="G296" s="15" t="s">
        <v>261</v>
      </c>
      <c r="H296" s="16" t="s">
        <v>28</v>
      </c>
      <c r="I296" s="17" t="s">
        <v>28</v>
      </c>
      <c r="J296" s="15" t="s">
        <v>28</v>
      </c>
      <c r="K296" s="16" t="s">
        <v>28</v>
      </c>
      <c r="L296" s="17" t="s">
        <v>28</v>
      </c>
      <c r="M296" s="15" t="s">
        <v>28</v>
      </c>
      <c r="N296" s="16" t="s">
        <v>28</v>
      </c>
    </row>
    <row r="297" spans="1:14">
      <c r="A297" s="2" t="s">
        <v>47</v>
      </c>
      <c r="B297" s="2" t="s">
        <v>38</v>
      </c>
      <c r="C297" s="2" t="s">
        <v>29</v>
      </c>
      <c r="D297" s="15">
        <v>527</v>
      </c>
      <c r="E297" s="15">
        <v>3</v>
      </c>
      <c r="F297" s="15" t="s">
        <v>28</v>
      </c>
      <c r="G297" s="15" t="s">
        <v>28</v>
      </c>
      <c r="H297" s="16">
        <v>523</v>
      </c>
      <c r="I297" s="17">
        <v>131</v>
      </c>
      <c r="J297" s="15">
        <v>131</v>
      </c>
      <c r="K297" s="16" t="s">
        <v>28</v>
      </c>
      <c r="L297" s="17">
        <v>28</v>
      </c>
      <c r="M297" s="15" t="s">
        <v>28</v>
      </c>
      <c r="N297" s="16">
        <v>1</v>
      </c>
    </row>
    <row r="298" spans="1:14">
      <c r="A298" s="2" t="s">
        <v>47</v>
      </c>
      <c r="B298" s="2" t="s">
        <v>38</v>
      </c>
      <c r="C298" s="2" t="s">
        <v>30</v>
      </c>
      <c r="D298" s="15" t="s">
        <v>28</v>
      </c>
      <c r="E298" s="15" t="s">
        <v>28</v>
      </c>
      <c r="F298" s="15" t="s">
        <v>28</v>
      </c>
      <c r="G298" s="15" t="s">
        <v>28</v>
      </c>
      <c r="H298" s="16" t="s">
        <v>28</v>
      </c>
      <c r="I298" s="17" t="s">
        <v>28</v>
      </c>
      <c r="J298" s="15" t="s">
        <v>28</v>
      </c>
      <c r="K298" s="16" t="s">
        <v>28</v>
      </c>
      <c r="L298" s="17" t="s">
        <v>28</v>
      </c>
      <c r="M298" s="15" t="s">
        <v>28</v>
      </c>
      <c r="N298" s="16" t="s">
        <v>28</v>
      </c>
    </row>
    <row r="299" spans="1:14">
      <c r="A299" s="2" t="s">
        <v>47</v>
      </c>
      <c r="B299" s="2" t="s">
        <v>38</v>
      </c>
      <c r="C299" s="2" t="s">
        <v>31</v>
      </c>
      <c r="D299" s="15" t="s">
        <v>28</v>
      </c>
      <c r="E299" s="15" t="s">
        <v>28</v>
      </c>
      <c r="F299" s="15" t="s">
        <v>28</v>
      </c>
      <c r="G299" s="15" t="s">
        <v>261</v>
      </c>
      <c r="H299" s="16" t="s">
        <v>28</v>
      </c>
      <c r="I299" s="17" t="s">
        <v>28</v>
      </c>
      <c r="J299" s="15" t="s">
        <v>28</v>
      </c>
      <c r="K299" s="16" t="s">
        <v>28</v>
      </c>
      <c r="L299" s="17" t="s">
        <v>28</v>
      </c>
      <c r="M299" s="15" t="s">
        <v>28</v>
      </c>
      <c r="N299" s="16" t="s">
        <v>28</v>
      </c>
    </row>
    <row r="300" spans="1:14">
      <c r="A300" s="2" t="s">
        <v>47</v>
      </c>
      <c r="B300" s="2" t="s">
        <v>38</v>
      </c>
      <c r="C300" s="2" t="s">
        <v>32</v>
      </c>
      <c r="D300" s="15" t="s">
        <v>28</v>
      </c>
      <c r="E300" s="15" t="s">
        <v>28</v>
      </c>
      <c r="F300" s="15" t="s">
        <v>28</v>
      </c>
      <c r="G300" s="15" t="s">
        <v>28</v>
      </c>
      <c r="H300" s="16" t="s">
        <v>28</v>
      </c>
      <c r="I300" s="17" t="s">
        <v>28</v>
      </c>
      <c r="J300" s="15" t="s">
        <v>28</v>
      </c>
      <c r="K300" s="16" t="s">
        <v>28</v>
      </c>
      <c r="L300" s="17" t="s">
        <v>28</v>
      </c>
      <c r="M300" s="15" t="s">
        <v>28</v>
      </c>
      <c r="N300" s="16" t="s">
        <v>28</v>
      </c>
    </row>
    <row r="301" spans="1:14">
      <c r="A301" s="2" t="s">
        <v>47</v>
      </c>
      <c r="B301" s="2" t="s">
        <v>38</v>
      </c>
      <c r="C301" s="2" t="s">
        <v>33</v>
      </c>
      <c r="D301" s="15" t="s">
        <v>28</v>
      </c>
      <c r="E301" s="15" t="s">
        <v>28</v>
      </c>
      <c r="F301" s="15" t="s">
        <v>28</v>
      </c>
      <c r="G301" s="15" t="s">
        <v>28</v>
      </c>
      <c r="H301" s="16" t="s">
        <v>28</v>
      </c>
      <c r="I301" s="17">
        <v>376</v>
      </c>
      <c r="J301" s="15">
        <v>376</v>
      </c>
      <c r="K301" s="16" t="s">
        <v>28</v>
      </c>
      <c r="L301" s="17">
        <v>37</v>
      </c>
      <c r="M301" s="15" t="s">
        <v>28</v>
      </c>
      <c r="N301" s="16">
        <v>7</v>
      </c>
    </row>
    <row r="302" spans="1:14">
      <c r="A302" s="2" t="s">
        <v>47</v>
      </c>
      <c r="B302" s="2" t="s">
        <v>38</v>
      </c>
      <c r="C302" s="2" t="s">
        <v>34</v>
      </c>
      <c r="D302" s="15" t="s">
        <v>28</v>
      </c>
      <c r="E302" s="15" t="s">
        <v>28</v>
      </c>
      <c r="F302" s="15" t="s">
        <v>28</v>
      </c>
      <c r="G302" s="15" t="s">
        <v>28</v>
      </c>
      <c r="H302" s="16" t="s">
        <v>28</v>
      </c>
      <c r="I302" s="17">
        <v>17935</v>
      </c>
      <c r="J302" s="15">
        <v>17935</v>
      </c>
      <c r="K302" s="16" t="s">
        <v>28</v>
      </c>
      <c r="L302" s="17">
        <v>2434</v>
      </c>
      <c r="M302" s="15" t="s">
        <v>28</v>
      </c>
      <c r="N302" s="16">
        <v>1984</v>
      </c>
    </row>
    <row r="303" spans="1:14">
      <c r="A303" s="2" t="s">
        <v>47</v>
      </c>
      <c r="B303" s="2" t="s">
        <v>38</v>
      </c>
      <c r="C303" s="2" t="s">
        <v>35</v>
      </c>
      <c r="D303" s="15" t="s">
        <v>28</v>
      </c>
      <c r="E303" s="15" t="s">
        <v>28</v>
      </c>
      <c r="F303" s="15" t="s">
        <v>28</v>
      </c>
      <c r="G303" s="15" t="s">
        <v>28</v>
      </c>
      <c r="H303" s="16" t="s">
        <v>28</v>
      </c>
      <c r="I303" s="17" t="s">
        <v>28</v>
      </c>
      <c r="J303" s="15" t="s">
        <v>28</v>
      </c>
      <c r="K303" s="16" t="s">
        <v>28</v>
      </c>
      <c r="L303" s="17" t="s">
        <v>28</v>
      </c>
      <c r="M303" s="15" t="s">
        <v>28</v>
      </c>
      <c r="N303" s="16" t="s">
        <v>28</v>
      </c>
    </row>
    <row r="304" spans="1:14">
      <c r="A304" s="2" t="s">
        <v>47</v>
      </c>
      <c r="B304" s="2" t="s">
        <v>38</v>
      </c>
      <c r="C304" s="2" t="s">
        <v>37</v>
      </c>
      <c r="D304" s="15" t="s">
        <v>28</v>
      </c>
      <c r="E304" s="15" t="s">
        <v>28</v>
      </c>
      <c r="F304" s="15" t="s">
        <v>28</v>
      </c>
      <c r="G304" s="15" t="s">
        <v>28</v>
      </c>
      <c r="H304" s="16" t="s">
        <v>28</v>
      </c>
      <c r="I304" s="17">
        <v>2</v>
      </c>
      <c r="J304" s="15">
        <v>2</v>
      </c>
      <c r="K304" s="16" t="s">
        <v>28</v>
      </c>
      <c r="L304" s="17">
        <v>2</v>
      </c>
      <c r="M304" s="15" t="s">
        <v>28</v>
      </c>
      <c r="N304" s="16">
        <v>1</v>
      </c>
    </row>
    <row r="305" spans="1:14">
      <c r="A305" s="2" t="s">
        <v>48</v>
      </c>
      <c r="B305" s="2" t="s">
        <v>25</v>
      </c>
      <c r="C305" s="2" t="s">
        <v>26</v>
      </c>
      <c r="D305" s="15">
        <v>7124</v>
      </c>
      <c r="E305" s="15">
        <v>6966</v>
      </c>
      <c r="F305" s="15">
        <v>153</v>
      </c>
      <c r="G305" s="15" t="s">
        <v>28</v>
      </c>
      <c r="H305" s="16">
        <v>6</v>
      </c>
      <c r="I305" s="17">
        <v>5778</v>
      </c>
      <c r="J305" s="15">
        <v>2223</v>
      </c>
      <c r="K305" s="16">
        <v>3555</v>
      </c>
      <c r="L305" s="17">
        <v>153</v>
      </c>
      <c r="M305" s="15">
        <v>813580</v>
      </c>
      <c r="N305" s="16">
        <v>445</v>
      </c>
    </row>
    <row r="306" spans="1:14">
      <c r="A306" s="2" t="s">
        <v>48</v>
      </c>
      <c r="B306" s="2" t="s">
        <v>25</v>
      </c>
      <c r="C306" s="2" t="s">
        <v>27</v>
      </c>
      <c r="D306" s="15">
        <v>6971</v>
      </c>
      <c r="E306" s="15">
        <v>6966</v>
      </c>
      <c r="F306" s="15" t="s">
        <v>28</v>
      </c>
      <c r="G306" s="15" t="s">
        <v>28</v>
      </c>
      <c r="H306" s="16">
        <v>6</v>
      </c>
      <c r="I306" s="17">
        <v>5689</v>
      </c>
      <c r="J306" s="15">
        <v>2178</v>
      </c>
      <c r="K306" s="16">
        <v>3511</v>
      </c>
      <c r="L306" s="17">
        <v>147</v>
      </c>
      <c r="M306" s="15">
        <v>790180</v>
      </c>
      <c r="N306" s="16">
        <v>443</v>
      </c>
    </row>
    <row r="307" spans="1:14">
      <c r="A307" s="2" t="s">
        <v>48</v>
      </c>
      <c r="B307" s="2" t="s">
        <v>25</v>
      </c>
      <c r="C307" s="2" t="s">
        <v>29</v>
      </c>
      <c r="D307" s="15" t="s">
        <v>28</v>
      </c>
      <c r="E307" s="15" t="s">
        <v>28</v>
      </c>
      <c r="F307" s="15" t="s">
        <v>28</v>
      </c>
      <c r="G307" s="15" t="s">
        <v>28</v>
      </c>
      <c r="H307" s="16" t="s">
        <v>28</v>
      </c>
      <c r="I307" s="17" t="s">
        <v>28</v>
      </c>
      <c r="J307" s="15" t="s">
        <v>28</v>
      </c>
      <c r="K307" s="16" t="s">
        <v>28</v>
      </c>
      <c r="L307" s="17" t="s">
        <v>28</v>
      </c>
      <c r="M307" s="15" t="s">
        <v>28</v>
      </c>
      <c r="N307" s="16" t="s">
        <v>28</v>
      </c>
    </row>
    <row r="308" spans="1:14">
      <c r="A308" s="2" t="s">
        <v>48</v>
      </c>
      <c r="B308" s="2" t="s">
        <v>25</v>
      </c>
      <c r="C308" s="2" t="s">
        <v>30</v>
      </c>
      <c r="D308" s="15" t="s">
        <v>28</v>
      </c>
      <c r="E308" s="15" t="s">
        <v>28</v>
      </c>
      <c r="F308" s="15" t="s">
        <v>28</v>
      </c>
      <c r="G308" s="15" t="s">
        <v>28</v>
      </c>
      <c r="H308" s="16" t="s">
        <v>28</v>
      </c>
      <c r="I308" s="17" t="s">
        <v>28</v>
      </c>
      <c r="J308" s="15" t="s">
        <v>28</v>
      </c>
      <c r="K308" s="16" t="s">
        <v>28</v>
      </c>
      <c r="L308" s="17" t="s">
        <v>28</v>
      </c>
      <c r="M308" s="15" t="s">
        <v>28</v>
      </c>
      <c r="N308" s="16" t="s">
        <v>28</v>
      </c>
    </row>
    <row r="309" spans="1:14">
      <c r="A309" s="2" t="s">
        <v>48</v>
      </c>
      <c r="B309" s="2" t="s">
        <v>25</v>
      </c>
      <c r="C309" s="2" t="s">
        <v>31</v>
      </c>
      <c r="D309" s="15" t="s">
        <v>28</v>
      </c>
      <c r="E309" s="15" t="s">
        <v>28</v>
      </c>
      <c r="F309" s="15" t="s">
        <v>28</v>
      </c>
      <c r="G309" s="15" t="s">
        <v>28</v>
      </c>
      <c r="H309" s="16" t="s">
        <v>28</v>
      </c>
      <c r="I309" s="17" t="s">
        <v>28</v>
      </c>
      <c r="J309" s="15" t="s">
        <v>28</v>
      </c>
      <c r="K309" s="16" t="s">
        <v>28</v>
      </c>
      <c r="L309" s="17" t="s">
        <v>28</v>
      </c>
      <c r="M309" s="15" t="s">
        <v>28</v>
      </c>
      <c r="N309" s="16" t="s">
        <v>28</v>
      </c>
    </row>
    <row r="310" spans="1:14">
      <c r="A310" s="2" t="s">
        <v>48</v>
      </c>
      <c r="B310" s="2" t="s">
        <v>25</v>
      </c>
      <c r="C310" s="2" t="s">
        <v>32</v>
      </c>
      <c r="D310" s="15" t="s">
        <v>28</v>
      </c>
      <c r="E310" s="15" t="s">
        <v>28</v>
      </c>
      <c r="F310" s="15" t="s">
        <v>28</v>
      </c>
      <c r="G310" s="15" t="s">
        <v>28</v>
      </c>
      <c r="H310" s="16" t="s">
        <v>28</v>
      </c>
      <c r="I310" s="17" t="s">
        <v>28</v>
      </c>
      <c r="J310" s="15" t="s">
        <v>28</v>
      </c>
      <c r="K310" s="16" t="s">
        <v>28</v>
      </c>
      <c r="L310" s="17" t="s">
        <v>28</v>
      </c>
      <c r="M310" s="15" t="s">
        <v>28</v>
      </c>
      <c r="N310" s="16" t="s">
        <v>28</v>
      </c>
    </row>
    <row r="311" spans="1:14">
      <c r="A311" s="2" t="s">
        <v>48</v>
      </c>
      <c r="B311" s="2" t="s">
        <v>25</v>
      </c>
      <c r="C311" s="2" t="s">
        <v>33</v>
      </c>
      <c r="D311" s="15" t="s">
        <v>261</v>
      </c>
      <c r="E311" s="15" t="s">
        <v>261</v>
      </c>
      <c r="F311" s="15" t="s">
        <v>261</v>
      </c>
      <c r="G311" s="15" t="s">
        <v>261</v>
      </c>
      <c r="H311" s="16" t="s">
        <v>261</v>
      </c>
      <c r="I311" s="17" t="s">
        <v>28</v>
      </c>
      <c r="J311" s="15" t="s">
        <v>28</v>
      </c>
      <c r="K311" s="16" t="s">
        <v>261</v>
      </c>
      <c r="L311" s="17" t="s">
        <v>28</v>
      </c>
      <c r="M311" s="15" t="s">
        <v>261</v>
      </c>
      <c r="N311" s="16" t="s">
        <v>28</v>
      </c>
    </row>
    <row r="312" spans="1:14">
      <c r="A312" s="2" t="s">
        <v>48</v>
      </c>
      <c r="B312" s="2" t="s">
        <v>25</v>
      </c>
      <c r="C312" s="2" t="s">
        <v>34</v>
      </c>
      <c r="D312" s="15" t="s">
        <v>261</v>
      </c>
      <c r="E312" s="15" t="s">
        <v>261</v>
      </c>
      <c r="F312" s="15" t="s">
        <v>261</v>
      </c>
      <c r="G312" s="15" t="s">
        <v>261</v>
      </c>
      <c r="H312" s="16" t="s">
        <v>261</v>
      </c>
      <c r="I312" s="17" t="s">
        <v>28</v>
      </c>
      <c r="J312" s="15" t="s">
        <v>28</v>
      </c>
      <c r="K312" s="16" t="s">
        <v>261</v>
      </c>
      <c r="L312" s="17" t="s">
        <v>28</v>
      </c>
      <c r="M312" s="15" t="s">
        <v>261</v>
      </c>
      <c r="N312" s="16" t="s">
        <v>28</v>
      </c>
    </row>
    <row r="313" spans="1:14">
      <c r="A313" s="2" t="s">
        <v>48</v>
      </c>
      <c r="B313" s="2" t="s">
        <v>25</v>
      </c>
      <c r="C313" s="2" t="s">
        <v>35</v>
      </c>
      <c r="D313" s="15" t="s">
        <v>261</v>
      </c>
      <c r="E313" s="15" t="s">
        <v>261</v>
      </c>
      <c r="F313" s="15" t="s">
        <v>261</v>
      </c>
      <c r="G313" s="15" t="s">
        <v>261</v>
      </c>
      <c r="H313" s="16" t="s">
        <v>261</v>
      </c>
      <c r="I313" s="17" t="s">
        <v>28</v>
      </c>
      <c r="J313" s="15" t="s">
        <v>28</v>
      </c>
      <c r="K313" s="16" t="s">
        <v>261</v>
      </c>
      <c r="L313" s="17" t="s">
        <v>28</v>
      </c>
      <c r="M313" s="15" t="s">
        <v>261</v>
      </c>
      <c r="N313" s="16" t="s">
        <v>28</v>
      </c>
    </row>
    <row r="314" spans="1:14">
      <c r="A314" s="2" t="s">
        <v>48</v>
      </c>
      <c r="B314" s="2" t="s">
        <v>25</v>
      </c>
      <c r="C314" s="2" t="s">
        <v>37</v>
      </c>
      <c r="D314" s="15">
        <v>153</v>
      </c>
      <c r="E314" s="15" t="s">
        <v>28</v>
      </c>
      <c r="F314" s="15">
        <v>153</v>
      </c>
      <c r="G314" s="15" t="s">
        <v>28</v>
      </c>
      <c r="H314" s="16" t="s">
        <v>28</v>
      </c>
      <c r="I314" s="17">
        <v>89</v>
      </c>
      <c r="J314" s="15">
        <v>45</v>
      </c>
      <c r="K314" s="16">
        <v>44</v>
      </c>
      <c r="L314" s="17">
        <v>7</v>
      </c>
      <c r="M314" s="15">
        <v>23400</v>
      </c>
      <c r="N314" s="16">
        <v>2</v>
      </c>
    </row>
    <row r="315" spans="1:14">
      <c r="A315" s="2" t="s">
        <v>48</v>
      </c>
      <c r="B315" s="2" t="s">
        <v>157</v>
      </c>
      <c r="C315" s="2" t="s">
        <v>26</v>
      </c>
      <c r="D315" s="15">
        <v>7124</v>
      </c>
      <c r="E315" s="15">
        <v>6966</v>
      </c>
      <c r="F315" s="15">
        <v>153</v>
      </c>
      <c r="G315" s="15" t="s">
        <v>28</v>
      </c>
      <c r="H315" s="16">
        <v>6</v>
      </c>
      <c r="I315" s="17">
        <v>5778</v>
      </c>
      <c r="J315" s="15">
        <v>2223</v>
      </c>
      <c r="K315" s="16">
        <v>3555</v>
      </c>
      <c r="L315" s="17">
        <v>153</v>
      </c>
      <c r="M315" s="15">
        <v>813580</v>
      </c>
      <c r="N315" s="16">
        <v>445</v>
      </c>
    </row>
    <row r="316" spans="1:14">
      <c r="A316" s="2" t="s">
        <v>48</v>
      </c>
      <c r="B316" s="2" t="s">
        <v>157</v>
      </c>
      <c r="C316" s="2" t="s">
        <v>27</v>
      </c>
      <c r="D316" s="15">
        <v>6971</v>
      </c>
      <c r="E316" s="15">
        <v>6966</v>
      </c>
      <c r="F316" s="15" t="s">
        <v>28</v>
      </c>
      <c r="G316" s="15" t="s">
        <v>261</v>
      </c>
      <c r="H316" s="16">
        <v>6</v>
      </c>
      <c r="I316" s="17">
        <v>5689</v>
      </c>
      <c r="J316" s="15">
        <v>2178</v>
      </c>
      <c r="K316" s="16">
        <v>3511</v>
      </c>
      <c r="L316" s="17">
        <v>147</v>
      </c>
      <c r="M316" s="15">
        <v>790180</v>
      </c>
      <c r="N316" s="16">
        <v>443</v>
      </c>
    </row>
    <row r="317" spans="1:14">
      <c r="A317" s="2" t="s">
        <v>48</v>
      </c>
      <c r="B317" s="2" t="s">
        <v>157</v>
      </c>
      <c r="C317" s="2" t="s">
        <v>29</v>
      </c>
      <c r="D317" s="15" t="s">
        <v>28</v>
      </c>
      <c r="E317" s="15" t="s">
        <v>28</v>
      </c>
      <c r="F317" s="15" t="s">
        <v>28</v>
      </c>
      <c r="G317" s="15" t="s">
        <v>28</v>
      </c>
      <c r="H317" s="16" t="s">
        <v>28</v>
      </c>
      <c r="I317" s="17" t="s">
        <v>28</v>
      </c>
      <c r="J317" s="15" t="s">
        <v>28</v>
      </c>
      <c r="K317" s="16" t="s">
        <v>28</v>
      </c>
      <c r="L317" s="17" t="s">
        <v>28</v>
      </c>
      <c r="M317" s="15" t="s">
        <v>28</v>
      </c>
      <c r="N317" s="16" t="s">
        <v>28</v>
      </c>
    </row>
    <row r="318" spans="1:14">
      <c r="A318" s="2" t="s">
        <v>48</v>
      </c>
      <c r="B318" s="2" t="s">
        <v>157</v>
      </c>
      <c r="C318" s="2" t="s">
        <v>30</v>
      </c>
      <c r="D318" s="15" t="s">
        <v>28</v>
      </c>
      <c r="E318" s="15" t="s">
        <v>28</v>
      </c>
      <c r="F318" s="15" t="s">
        <v>28</v>
      </c>
      <c r="G318" s="15" t="s">
        <v>28</v>
      </c>
      <c r="H318" s="16" t="s">
        <v>28</v>
      </c>
      <c r="I318" s="17" t="s">
        <v>28</v>
      </c>
      <c r="J318" s="15" t="s">
        <v>28</v>
      </c>
      <c r="K318" s="16" t="s">
        <v>28</v>
      </c>
      <c r="L318" s="17" t="s">
        <v>28</v>
      </c>
      <c r="M318" s="15" t="s">
        <v>28</v>
      </c>
      <c r="N318" s="16" t="s">
        <v>28</v>
      </c>
    </row>
    <row r="319" spans="1:14">
      <c r="A319" s="2" t="s">
        <v>48</v>
      </c>
      <c r="B319" s="2" t="s">
        <v>157</v>
      </c>
      <c r="C319" s="2" t="s">
        <v>31</v>
      </c>
      <c r="D319" s="15" t="s">
        <v>28</v>
      </c>
      <c r="E319" s="15" t="s">
        <v>28</v>
      </c>
      <c r="F319" s="15" t="s">
        <v>28</v>
      </c>
      <c r="G319" s="15" t="s">
        <v>261</v>
      </c>
      <c r="H319" s="16" t="s">
        <v>28</v>
      </c>
      <c r="I319" s="17" t="s">
        <v>28</v>
      </c>
      <c r="J319" s="15" t="s">
        <v>28</v>
      </c>
      <c r="K319" s="16" t="s">
        <v>28</v>
      </c>
      <c r="L319" s="17" t="s">
        <v>28</v>
      </c>
      <c r="M319" s="15" t="s">
        <v>28</v>
      </c>
      <c r="N319" s="16" t="s">
        <v>28</v>
      </c>
    </row>
    <row r="320" spans="1:14">
      <c r="A320" s="2" t="s">
        <v>48</v>
      </c>
      <c r="B320" s="2" t="s">
        <v>157</v>
      </c>
      <c r="C320" s="2" t="s">
        <v>32</v>
      </c>
      <c r="D320" s="15" t="s">
        <v>28</v>
      </c>
      <c r="E320" s="15" t="s">
        <v>28</v>
      </c>
      <c r="F320" s="15" t="s">
        <v>28</v>
      </c>
      <c r="G320" s="15" t="s">
        <v>28</v>
      </c>
      <c r="H320" s="16" t="s">
        <v>28</v>
      </c>
      <c r="I320" s="17" t="s">
        <v>28</v>
      </c>
      <c r="J320" s="15" t="s">
        <v>28</v>
      </c>
      <c r="K320" s="16" t="s">
        <v>28</v>
      </c>
      <c r="L320" s="17" t="s">
        <v>28</v>
      </c>
      <c r="M320" s="15" t="s">
        <v>28</v>
      </c>
      <c r="N320" s="16" t="s">
        <v>28</v>
      </c>
    </row>
    <row r="321" spans="1:14">
      <c r="A321" s="2" t="s">
        <v>48</v>
      </c>
      <c r="B321" s="2" t="s">
        <v>157</v>
      </c>
      <c r="C321" s="2" t="s">
        <v>33</v>
      </c>
      <c r="D321" s="15" t="s">
        <v>261</v>
      </c>
      <c r="E321" s="15" t="s">
        <v>261</v>
      </c>
      <c r="F321" s="15" t="s">
        <v>261</v>
      </c>
      <c r="G321" s="15" t="s">
        <v>261</v>
      </c>
      <c r="H321" s="16" t="s">
        <v>261</v>
      </c>
      <c r="I321" s="17" t="s">
        <v>261</v>
      </c>
      <c r="J321" s="15" t="s">
        <v>261</v>
      </c>
      <c r="K321" s="16" t="s">
        <v>261</v>
      </c>
      <c r="L321" s="17" t="s">
        <v>261</v>
      </c>
      <c r="M321" s="15" t="s">
        <v>261</v>
      </c>
      <c r="N321" s="16" t="s">
        <v>261</v>
      </c>
    </row>
    <row r="322" spans="1:14">
      <c r="A322" s="2" t="s">
        <v>48</v>
      </c>
      <c r="B322" s="2" t="s">
        <v>157</v>
      </c>
      <c r="C322" s="2" t="s">
        <v>34</v>
      </c>
      <c r="D322" s="15" t="s">
        <v>261</v>
      </c>
      <c r="E322" s="15" t="s">
        <v>261</v>
      </c>
      <c r="F322" s="15" t="s">
        <v>261</v>
      </c>
      <c r="G322" s="15" t="s">
        <v>261</v>
      </c>
      <c r="H322" s="16" t="s">
        <v>261</v>
      </c>
      <c r="I322" s="17" t="s">
        <v>261</v>
      </c>
      <c r="J322" s="15" t="s">
        <v>261</v>
      </c>
      <c r="K322" s="16" t="s">
        <v>261</v>
      </c>
      <c r="L322" s="17" t="s">
        <v>261</v>
      </c>
      <c r="M322" s="15" t="s">
        <v>261</v>
      </c>
      <c r="N322" s="16" t="s">
        <v>261</v>
      </c>
    </row>
    <row r="323" spans="1:14">
      <c r="A323" s="2" t="s">
        <v>48</v>
      </c>
      <c r="B323" s="2" t="s">
        <v>157</v>
      </c>
      <c r="C323" s="2" t="s">
        <v>35</v>
      </c>
      <c r="D323" s="15" t="s">
        <v>261</v>
      </c>
      <c r="E323" s="15" t="s">
        <v>261</v>
      </c>
      <c r="F323" s="15" t="s">
        <v>261</v>
      </c>
      <c r="G323" s="15" t="s">
        <v>261</v>
      </c>
      <c r="H323" s="16" t="s">
        <v>261</v>
      </c>
      <c r="I323" s="17" t="s">
        <v>261</v>
      </c>
      <c r="J323" s="15" t="s">
        <v>261</v>
      </c>
      <c r="K323" s="16" t="s">
        <v>261</v>
      </c>
      <c r="L323" s="17" t="s">
        <v>261</v>
      </c>
      <c r="M323" s="15" t="s">
        <v>261</v>
      </c>
      <c r="N323" s="16" t="s">
        <v>261</v>
      </c>
    </row>
    <row r="324" spans="1:14">
      <c r="A324" s="2" t="s">
        <v>48</v>
      </c>
      <c r="B324" s="2" t="s">
        <v>157</v>
      </c>
      <c r="C324" s="2" t="s">
        <v>37</v>
      </c>
      <c r="D324" s="15">
        <v>153</v>
      </c>
      <c r="E324" s="15" t="s">
        <v>28</v>
      </c>
      <c r="F324" s="15">
        <v>153</v>
      </c>
      <c r="G324" s="15" t="s">
        <v>28</v>
      </c>
      <c r="H324" s="16" t="s">
        <v>28</v>
      </c>
      <c r="I324" s="17">
        <v>89</v>
      </c>
      <c r="J324" s="15">
        <v>45</v>
      </c>
      <c r="K324" s="16">
        <v>44</v>
      </c>
      <c r="L324" s="17">
        <v>7</v>
      </c>
      <c r="M324" s="15">
        <v>23400</v>
      </c>
      <c r="N324" s="16">
        <v>2</v>
      </c>
    </row>
    <row r="325" spans="1:14">
      <c r="A325" s="2" t="s">
        <v>48</v>
      </c>
      <c r="B325" s="2" t="s">
        <v>38</v>
      </c>
      <c r="C325" s="2" t="s">
        <v>26</v>
      </c>
      <c r="D325" s="15" t="s">
        <v>28</v>
      </c>
      <c r="E325" s="15" t="s">
        <v>28</v>
      </c>
      <c r="F325" s="15" t="s">
        <v>28</v>
      </c>
      <c r="G325" s="15" t="s">
        <v>28</v>
      </c>
      <c r="H325" s="16" t="s">
        <v>28</v>
      </c>
      <c r="I325" s="17" t="s">
        <v>28</v>
      </c>
      <c r="J325" s="15" t="s">
        <v>28</v>
      </c>
      <c r="K325" s="16" t="s">
        <v>28</v>
      </c>
      <c r="L325" s="17" t="s">
        <v>28</v>
      </c>
      <c r="M325" s="15" t="s">
        <v>28</v>
      </c>
      <c r="N325" s="16" t="s">
        <v>28</v>
      </c>
    </row>
    <row r="326" spans="1:14">
      <c r="A326" s="2" t="s">
        <v>48</v>
      </c>
      <c r="B326" s="2" t="s">
        <v>38</v>
      </c>
      <c r="C326" s="2" t="s">
        <v>27</v>
      </c>
      <c r="D326" s="15" t="s">
        <v>28</v>
      </c>
      <c r="E326" s="15" t="s">
        <v>28</v>
      </c>
      <c r="F326" s="15" t="s">
        <v>28</v>
      </c>
      <c r="G326" s="15" t="s">
        <v>261</v>
      </c>
      <c r="H326" s="16" t="s">
        <v>28</v>
      </c>
      <c r="I326" s="17" t="s">
        <v>28</v>
      </c>
      <c r="J326" s="15" t="s">
        <v>28</v>
      </c>
      <c r="K326" s="16" t="s">
        <v>28</v>
      </c>
      <c r="L326" s="17" t="s">
        <v>28</v>
      </c>
      <c r="M326" s="15" t="s">
        <v>28</v>
      </c>
      <c r="N326" s="16" t="s">
        <v>28</v>
      </c>
    </row>
    <row r="327" spans="1:14">
      <c r="A327" s="2" t="s">
        <v>48</v>
      </c>
      <c r="B327" s="2" t="s">
        <v>38</v>
      </c>
      <c r="C327" s="2" t="s">
        <v>29</v>
      </c>
      <c r="D327" s="15" t="s">
        <v>28</v>
      </c>
      <c r="E327" s="15" t="s">
        <v>28</v>
      </c>
      <c r="F327" s="15" t="s">
        <v>28</v>
      </c>
      <c r="G327" s="15" t="s">
        <v>28</v>
      </c>
      <c r="H327" s="16" t="s">
        <v>28</v>
      </c>
      <c r="I327" s="17" t="s">
        <v>28</v>
      </c>
      <c r="J327" s="15" t="s">
        <v>28</v>
      </c>
      <c r="K327" s="16" t="s">
        <v>28</v>
      </c>
      <c r="L327" s="17" t="s">
        <v>28</v>
      </c>
      <c r="M327" s="15" t="s">
        <v>28</v>
      </c>
      <c r="N327" s="16" t="s">
        <v>28</v>
      </c>
    </row>
    <row r="328" spans="1:14">
      <c r="A328" s="2" t="s">
        <v>48</v>
      </c>
      <c r="B328" s="2" t="s">
        <v>38</v>
      </c>
      <c r="C328" s="2" t="s">
        <v>30</v>
      </c>
      <c r="D328" s="15" t="s">
        <v>28</v>
      </c>
      <c r="E328" s="15" t="s">
        <v>28</v>
      </c>
      <c r="F328" s="15" t="s">
        <v>28</v>
      </c>
      <c r="G328" s="15" t="s">
        <v>28</v>
      </c>
      <c r="H328" s="16" t="s">
        <v>28</v>
      </c>
      <c r="I328" s="17" t="s">
        <v>28</v>
      </c>
      <c r="J328" s="15" t="s">
        <v>28</v>
      </c>
      <c r="K328" s="16" t="s">
        <v>28</v>
      </c>
      <c r="L328" s="17" t="s">
        <v>28</v>
      </c>
      <c r="M328" s="15" t="s">
        <v>28</v>
      </c>
      <c r="N328" s="16" t="s">
        <v>28</v>
      </c>
    </row>
    <row r="329" spans="1:14">
      <c r="A329" s="2" t="s">
        <v>48</v>
      </c>
      <c r="B329" s="2" t="s">
        <v>38</v>
      </c>
      <c r="C329" s="2" t="s">
        <v>31</v>
      </c>
      <c r="D329" s="15" t="s">
        <v>28</v>
      </c>
      <c r="E329" s="15" t="s">
        <v>28</v>
      </c>
      <c r="F329" s="15" t="s">
        <v>28</v>
      </c>
      <c r="G329" s="15" t="s">
        <v>261</v>
      </c>
      <c r="H329" s="16" t="s">
        <v>28</v>
      </c>
      <c r="I329" s="17" t="s">
        <v>28</v>
      </c>
      <c r="J329" s="15" t="s">
        <v>28</v>
      </c>
      <c r="K329" s="16" t="s">
        <v>28</v>
      </c>
      <c r="L329" s="17" t="s">
        <v>28</v>
      </c>
      <c r="M329" s="15" t="s">
        <v>28</v>
      </c>
      <c r="N329" s="16" t="s">
        <v>28</v>
      </c>
    </row>
    <row r="330" spans="1:14">
      <c r="A330" s="2" t="s">
        <v>48</v>
      </c>
      <c r="B330" s="2" t="s">
        <v>38</v>
      </c>
      <c r="C330" s="2" t="s">
        <v>32</v>
      </c>
      <c r="D330" s="15" t="s">
        <v>28</v>
      </c>
      <c r="E330" s="15" t="s">
        <v>28</v>
      </c>
      <c r="F330" s="15" t="s">
        <v>28</v>
      </c>
      <c r="G330" s="15" t="s">
        <v>28</v>
      </c>
      <c r="H330" s="16" t="s">
        <v>28</v>
      </c>
      <c r="I330" s="17" t="s">
        <v>28</v>
      </c>
      <c r="J330" s="15" t="s">
        <v>28</v>
      </c>
      <c r="K330" s="16" t="s">
        <v>28</v>
      </c>
      <c r="L330" s="17" t="s">
        <v>28</v>
      </c>
      <c r="M330" s="15" t="s">
        <v>28</v>
      </c>
      <c r="N330" s="16" t="s">
        <v>28</v>
      </c>
    </row>
    <row r="331" spans="1:14">
      <c r="A331" s="2" t="s">
        <v>48</v>
      </c>
      <c r="B331" s="2" t="s">
        <v>38</v>
      </c>
      <c r="C331" s="2" t="s">
        <v>33</v>
      </c>
      <c r="D331" s="15" t="s">
        <v>261</v>
      </c>
      <c r="E331" s="15" t="s">
        <v>261</v>
      </c>
      <c r="F331" s="15" t="s">
        <v>261</v>
      </c>
      <c r="G331" s="15" t="s">
        <v>261</v>
      </c>
      <c r="H331" s="16" t="s">
        <v>261</v>
      </c>
      <c r="I331" s="17" t="s">
        <v>28</v>
      </c>
      <c r="J331" s="15" t="s">
        <v>28</v>
      </c>
      <c r="K331" s="16" t="s">
        <v>261</v>
      </c>
      <c r="L331" s="17" t="s">
        <v>28</v>
      </c>
      <c r="M331" s="15" t="s">
        <v>261</v>
      </c>
      <c r="N331" s="16" t="s">
        <v>28</v>
      </c>
    </row>
    <row r="332" spans="1:14">
      <c r="A332" s="2" t="s">
        <v>48</v>
      </c>
      <c r="B332" s="2" t="s">
        <v>38</v>
      </c>
      <c r="C332" s="2" t="s">
        <v>34</v>
      </c>
      <c r="D332" s="15" t="s">
        <v>261</v>
      </c>
      <c r="E332" s="15" t="s">
        <v>261</v>
      </c>
      <c r="F332" s="15" t="s">
        <v>261</v>
      </c>
      <c r="G332" s="15" t="s">
        <v>261</v>
      </c>
      <c r="H332" s="16" t="s">
        <v>261</v>
      </c>
      <c r="I332" s="17" t="s">
        <v>28</v>
      </c>
      <c r="J332" s="15" t="s">
        <v>28</v>
      </c>
      <c r="K332" s="16" t="s">
        <v>261</v>
      </c>
      <c r="L332" s="17" t="s">
        <v>28</v>
      </c>
      <c r="M332" s="15" t="s">
        <v>261</v>
      </c>
      <c r="N332" s="16" t="s">
        <v>28</v>
      </c>
    </row>
    <row r="333" spans="1:14">
      <c r="A333" s="2" t="s">
        <v>48</v>
      </c>
      <c r="B333" s="2" t="s">
        <v>38</v>
      </c>
      <c r="C333" s="2" t="s">
        <v>35</v>
      </c>
      <c r="D333" s="15" t="s">
        <v>261</v>
      </c>
      <c r="E333" s="15" t="s">
        <v>261</v>
      </c>
      <c r="F333" s="15" t="s">
        <v>261</v>
      </c>
      <c r="G333" s="15" t="s">
        <v>261</v>
      </c>
      <c r="H333" s="16" t="s">
        <v>261</v>
      </c>
      <c r="I333" s="17" t="s">
        <v>28</v>
      </c>
      <c r="J333" s="15" t="s">
        <v>28</v>
      </c>
      <c r="K333" s="16" t="s">
        <v>261</v>
      </c>
      <c r="L333" s="17" t="s">
        <v>28</v>
      </c>
      <c r="M333" s="15" t="s">
        <v>261</v>
      </c>
      <c r="N333" s="16" t="s">
        <v>28</v>
      </c>
    </row>
    <row r="334" spans="1:14">
      <c r="A334" s="2" t="s">
        <v>48</v>
      </c>
      <c r="B334" s="2" t="s">
        <v>38</v>
      </c>
      <c r="C334" s="2" t="s">
        <v>37</v>
      </c>
      <c r="D334" s="15" t="s">
        <v>28</v>
      </c>
      <c r="E334" s="15" t="s">
        <v>28</v>
      </c>
      <c r="F334" s="15" t="s">
        <v>28</v>
      </c>
      <c r="G334" s="15" t="s">
        <v>28</v>
      </c>
      <c r="H334" s="16" t="s">
        <v>28</v>
      </c>
      <c r="I334" s="17" t="s">
        <v>28</v>
      </c>
      <c r="J334" s="15" t="s">
        <v>28</v>
      </c>
      <c r="K334" s="16" t="s">
        <v>28</v>
      </c>
      <c r="L334" s="17" t="s">
        <v>28</v>
      </c>
      <c r="M334" s="15" t="s">
        <v>28</v>
      </c>
      <c r="N334" s="16" t="s">
        <v>28</v>
      </c>
    </row>
    <row r="335" spans="1:14">
      <c r="A335" s="2" t="s">
        <v>49</v>
      </c>
      <c r="B335" s="2" t="s">
        <v>25</v>
      </c>
      <c r="C335" s="2" t="s">
        <v>26</v>
      </c>
      <c r="D335" s="15">
        <v>72431</v>
      </c>
      <c r="E335" s="15">
        <v>542</v>
      </c>
      <c r="F335" s="15">
        <v>191</v>
      </c>
      <c r="G335" s="15" t="s">
        <v>28</v>
      </c>
      <c r="H335" s="16">
        <v>71699</v>
      </c>
      <c r="I335" s="17">
        <v>23761</v>
      </c>
      <c r="J335" s="15">
        <v>16028</v>
      </c>
      <c r="K335" s="16">
        <v>7733</v>
      </c>
      <c r="L335" s="17">
        <v>737</v>
      </c>
      <c r="M335" s="15">
        <v>2767346</v>
      </c>
      <c r="N335" s="16">
        <v>42</v>
      </c>
    </row>
    <row r="336" spans="1:14">
      <c r="A336" s="2" t="s">
        <v>49</v>
      </c>
      <c r="B336" s="2" t="s">
        <v>25</v>
      </c>
      <c r="C336" s="2" t="s">
        <v>27</v>
      </c>
      <c r="D336" s="15">
        <v>808</v>
      </c>
      <c r="E336" s="15">
        <v>210</v>
      </c>
      <c r="F336" s="15" t="s">
        <v>28</v>
      </c>
      <c r="G336" s="15" t="s">
        <v>261</v>
      </c>
      <c r="H336" s="16">
        <v>598</v>
      </c>
      <c r="I336" s="17">
        <v>384</v>
      </c>
      <c r="J336" s="15">
        <v>203</v>
      </c>
      <c r="K336" s="16">
        <v>181</v>
      </c>
      <c r="L336" s="17">
        <v>21</v>
      </c>
      <c r="M336" s="15">
        <v>63221</v>
      </c>
      <c r="N336" s="16">
        <v>20</v>
      </c>
    </row>
    <row r="337" spans="1:14">
      <c r="A337" s="2" t="s">
        <v>49</v>
      </c>
      <c r="B337" s="2" t="s">
        <v>25</v>
      </c>
      <c r="C337" s="2" t="s">
        <v>29</v>
      </c>
      <c r="D337" s="15">
        <v>71623</v>
      </c>
      <c r="E337" s="15">
        <v>332</v>
      </c>
      <c r="F337" s="15">
        <v>191</v>
      </c>
      <c r="G337" s="15" t="s">
        <v>28</v>
      </c>
      <c r="H337" s="16">
        <v>71101</v>
      </c>
      <c r="I337" s="17">
        <v>23377</v>
      </c>
      <c r="J337" s="15">
        <v>15825</v>
      </c>
      <c r="K337" s="16">
        <v>7552</v>
      </c>
      <c r="L337" s="17">
        <v>717</v>
      </c>
      <c r="M337" s="15">
        <v>2704125</v>
      </c>
      <c r="N337" s="16">
        <v>22</v>
      </c>
    </row>
    <row r="338" spans="1:14">
      <c r="A338" s="2" t="s">
        <v>49</v>
      </c>
      <c r="B338" s="2" t="s">
        <v>25</v>
      </c>
      <c r="C338" s="2" t="s">
        <v>30</v>
      </c>
      <c r="D338" s="15" t="s">
        <v>28</v>
      </c>
      <c r="E338" s="15" t="s">
        <v>28</v>
      </c>
      <c r="F338" s="15" t="s">
        <v>28</v>
      </c>
      <c r="G338" s="15" t="s">
        <v>28</v>
      </c>
      <c r="H338" s="16" t="s">
        <v>28</v>
      </c>
      <c r="I338" s="17" t="s">
        <v>28</v>
      </c>
      <c r="J338" s="15" t="s">
        <v>28</v>
      </c>
      <c r="K338" s="16" t="s">
        <v>28</v>
      </c>
      <c r="L338" s="17" t="s">
        <v>28</v>
      </c>
      <c r="M338" s="15" t="s">
        <v>28</v>
      </c>
      <c r="N338" s="16" t="s">
        <v>28</v>
      </c>
    </row>
    <row r="339" spans="1:14">
      <c r="A339" s="2" t="s">
        <v>49</v>
      </c>
      <c r="B339" s="2" t="s">
        <v>25</v>
      </c>
      <c r="C339" s="2" t="s">
        <v>31</v>
      </c>
      <c r="D339" s="15" t="s">
        <v>28</v>
      </c>
      <c r="E339" s="15" t="s">
        <v>28</v>
      </c>
      <c r="F339" s="15" t="s">
        <v>28</v>
      </c>
      <c r="G339" s="15" t="s">
        <v>261</v>
      </c>
      <c r="H339" s="16" t="s">
        <v>28</v>
      </c>
      <c r="I339" s="17" t="s">
        <v>28</v>
      </c>
      <c r="J339" s="15" t="s">
        <v>28</v>
      </c>
      <c r="K339" s="16" t="s">
        <v>28</v>
      </c>
      <c r="L339" s="17" t="s">
        <v>28</v>
      </c>
      <c r="M339" s="15" t="s">
        <v>28</v>
      </c>
      <c r="N339" s="16" t="s">
        <v>28</v>
      </c>
    </row>
    <row r="340" spans="1:14">
      <c r="A340" s="2" t="s">
        <v>49</v>
      </c>
      <c r="B340" s="2" t="s">
        <v>25</v>
      </c>
      <c r="C340" s="2" t="s">
        <v>32</v>
      </c>
      <c r="D340" s="15" t="s">
        <v>28</v>
      </c>
      <c r="E340" s="15" t="s">
        <v>28</v>
      </c>
      <c r="F340" s="15" t="s">
        <v>28</v>
      </c>
      <c r="G340" s="15" t="s">
        <v>28</v>
      </c>
      <c r="H340" s="16" t="s">
        <v>28</v>
      </c>
      <c r="I340" s="17" t="s">
        <v>28</v>
      </c>
      <c r="J340" s="15" t="s">
        <v>28</v>
      </c>
      <c r="K340" s="16" t="s">
        <v>28</v>
      </c>
      <c r="L340" s="17" t="s">
        <v>28</v>
      </c>
      <c r="M340" s="15" t="s">
        <v>28</v>
      </c>
      <c r="N340" s="16" t="s">
        <v>28</v>
      </c>
    </row>
    <row r="341" spans="1:14">
      <c r="A341" s="2" t="s">
        <v>49</v>
      </c>
      <c r="B341" s="2" t="s">
        <v>25</v>
      </c>
      <c r="C341" s="2" t="s">
        <v>33</v>
      </c>
      <c r="D341" s="15" t="s">
        <v>261</v>
      </c>
      <c r="E341" s="15" t="s">
        <v>261</v>
      </c>
      <c r="F341" s="15" t="s">
        <v>261</v>
      </c>
      <c r="G341" s="15" t="s">
        <v>261</v>
      </c>
      <c r="H341" s="16" t="s">
        <v>261</v>
      </c>
      <c r="I341" s="17" t="s">
        <v>28</v>
      </c>
      <c r="J341" s="15" t="s">
        <v>28</v>
      </c>
      <c r="K341" s="16" t="s">
        <v>261</v>
      </c>
      <c r="L341" s="17" t="s">
        <v>28</v>
      </c>
      <c r="M341" s="15" t="s">
        <v>261</v>
      </c>
      <c r="N341" s="16" t="s">
        <v>28</v>
      </c>
    </row>
    <row r="342" spans="1:14">
      <c r="A342" s="2" t="s">
        <v>49</v>
      </c>
      <c r="B342" s="2" t="s">
        <v>25</v>
      </c>
      <c r="C342" s="2" t="s">
        <v>34</v>
      </c>
      <c r="D342" s="15" t="s">
        <v>261</v>
      </c>
      <c r="E342" s="15" t="s">
        <v>261</v>
      </c>
      <c r="F342" s="15" t="s">
        <v>261</v>
      </c>
      <c r="G342" s="15" t="s">
        <v>261</v>
      </c>
      <c r="H342" s="16" t="s">
        <v>261</v>
      </c>
      <c r="I342" s="17" t="s">
        <v>28</v>
      </c>
      <c r="J342" s="15" t="s">
        <v>28</v>
      </c>
      <c r="K342" s="16" t="s">
        <v>261</v>
      </c>
      <c r="L342" s="17" t="s">
        <v>28</v>
      </c>
      <c r="M342" s="15" t="s">
        <v>261</v>
      </c>
      <c r="N342" s="16" t="s">
        <v>28</v>
      </c>
    </row>
    <row r="343" spans="1:14">
      <c r="A343" s="2" t="s">
        <v>49</v>
      </c>
      <c r="B343" s="2" t="s">
        <v>25</v>
      </c>
      <c r="C343" s="2" t="s">
        <v>35</v>
      </c>
      <c r="D343" s="15" t="s">
        <v>261</v>
      </c>
      <c r="E343" s="15" t="s">
        <v>261</v>
      </c>
      <c r="F343" s="15" t="s">
        <v>261</v>
      </c>
      <c r="G343" s="15" t="s">
        <v>261</v>
      </c>
      <c r="H343" s="16" t="s">
        <v>261</v>
      </c>
      <c r="I343" s="17" t="s">
        <v>28</v>
      </c>
      <c r="J343" s="15" t="s">
        <v>28</v>
      </c>
      <c r="K343" s="16" t="s">
        <v>261</v>
      </c>
      <c r="L343" s="17" t="s">
        <v>28</v>
      </c>
      <c r="M343" s="15" t="s">
        <v>261</v>
      </c>
      <c r="N343" s="16" t="s">
        <v>28</v>
      </c>
    </row>
    <row r="344" spans="1:14">
      <c r="A344" s="2" t="s">
        <v>49</v>
      </c>
      <c r="B344" s="2" t="s">
        <v>25</v>
      </c>
      <c r="C344" s="2" t="s">
        <v>37</v>
      </c>
      <c r="D344" s="15" t="s">
        <v>28</v>
      </c>
      <c r="E344" s="15" t="s">
        <v>28</v>
      </c>
      <c r="F344" s="15" t="s">
        <v>28</v>
      </c>
      <c r="G344" s="15" t="s">
        <v>28</v>
      </c>
      <c r="H344" s="16" t="s">
        <v>28</v>
      </c>
      <c r="I344" s="17" t="s">
        <v>28</v>
      </c>
      <c r="J344" s="15" t="s">
        <v>28</v>
      </c>
      <c r="K344" s="16" t="s">
        <v>28</v>
      </c>
      <c r="L344" s="17" t="s">
        <v>28</v>
      </c>
      <c r="M344" s="15" t="s">
        <v>28</v>
      </c>
      <c r="N344" s="16" t="s">
        <v>28</v>
      </c>
    </row>
    <row r="345" spans="1:14">
      <c r="A345" s="2" t="s">
        <v>49</v>
      </c>
      <c r="B345" s="2" t="s">
        <v>157</v>
      </c>
      <c r="C345" s="2" t="s">
        <v>26</v>
      </c>
      <c r="D345" s="15">
        <v>56100</v>
      </c>
      <c r="E345" s="15">
        <v>280</v>
      </c>
      <c r="F345" s="15">
        <v>191</v>
      </c>
      <c r="G345" s="15" t="s">
        <v>28</v>
      </c>
      <c r="H345" s="16">
        <v>55629</v>
      </c>
      <c r="I345" s="17">
        <v>19443</v>
      </c>
      <c r="J345" s="15">
        <v>11710</v>
      </c>
      <c r="K345" s="16">
        <v>7733</v>
      </c>
      <c r="L345" s="17">
        <v>554</v>
      </c>
      <c r="M345" s="15">
        <v>2656913</v>
      </c>
      <c r="N345" s="16">
        <v>31</v>
      </c>
    </row>
    <row r="346" spans="1:14">
      <c r="A346" s="2" t="s">
        <v>49</v>
      </c>
      <c r="B346" s="2" t="s">
        <v>157</v>
      </c>
      <c r="C346" s="2" t="s">
        <v>27</v>
      </c>
      <c r="D346" s="15">
        <v>796</v>
      </c>
      <c r="E346" s="15">
        <v>198</v>
      </c>
      <c r="F346" s="15" t="s">
        <v>28</v>
      </c>
      <c r="G346" s="15" t="s">
        <v>261</v>
      </c>
      <c r="H346" s="16">
        <v>598</v>
      </c>
      <c r="I346" s="17">
        <v>380</v>
      </c>
      <c r="J346" s="15">
        <v>199</v>
      </c>
      <c r="K346" s="16">
        <v>181</v>
      </c>
      <c r="L346" s="17">
        <v>11</v>
      </c>
      <c r="M346" s="15">
        <v>57821</v>
      </c>
      <c r="N346" s="16">
        <v>17</v>
      </c>
    </row>
    <row r="347" spans="1:14">
      <c r="A347" s="2" t="s">
        <v>49</v>
      </c>
      <c r="B347" s="2" t="s">
        <v>157</v>
      </c>
      <c r="C347" s="2" t="s">
        <v>29</v>
      </c>
      <c r="D347" s="15">
        <v>55304</v>
      </c>
      <c r="E347" s="15">
        <v>82</v>
      </c>
      <c r="F347" s="15">
        <v>191</v>
      </c>
      <c r="G347" s="15" t="s">
        <v>28</v>
      </c>
      <c r="H347" s="16">
        <v>55031</v>
      </c>
      <c r="I347" s="17">
        <v>19063</v>
      </c>
      <c r="J347" s="15">
        <v>11511</v>
      </c>
      <c r="K347" s="16">
        <v>7552</v>
      </c>
      <c r="L347" s="17">
        <v>542</v>
      </c>
      <c r="M347" s="15">
        <v>2599092</v>
      </c>
      <c r="N347" s="16">
        <v>14</v>
      </c>
    </row>
    <row r="348" spans="1:14">
      <c r="A348" s="2" t="s">
        <v>49</v>
      </c>
      <c r="B348" s="2" t="s">
        <v>157</v>
      </c>
      <c r="C348" s="2" t="s">
        <v>30</v>
      </c>
      <c r="D348" s="15" t="s">
        <v>28</v>
      </c>
      <c r="E348" s="15" t="s">
        <v>28</v>
      </c>
      <c r="F348" s="15" t="s">
        <v>28</v>
      </c>
      <c r="G348" s="15" t="s">
        <v>28</v>
      </c>
      <c r="H348" s="16" t="s">
        <v>28</v>
      </c>
      <c r="I348" s="17" t="s">
        <v>28</v>
      </c>
      <c r="J348" s="15" t="s">
        <v>28</v>
      </c>
      <c r="K348" s="16" t="s">
        <v>28</v>
      </c>
      <c r="L348" s="17" t="s">
        <v>28</v>
      </c>
      <c r="M348" s="15" t="s">
        <v>28</v>
      </c>
      <c r="N348" s="16" t="s">
        <v>28</v>
      </c>
    </row>
    <row r="349" spans="1:14">
      <c r="A349" s="2" t="s">
        <v>49</v>
      </c>
      <c r="B349" s="2" t="s">
        <v>157</v>
      </c>
      <c r="C349" s="2" t="s">
        <v>31</v>
      </c>
      <c r="D349" s="15" t="s">
        <v>28</v>
      </c>
      <c r="E349" s="15" t="s">
        <v>28</v>
      </c>
      <c r="F349" s="15" t="s">
        <v>28</v>
      </c>
      <c r="G349" s="15" t="s">
        <v>261</v>
      </c>
      <c r="H349" s="16" t="s">
        <v>28</v>
      </c>
      <c r="I349" s="17" t="s">
        <v>28</v>
      </c>
      <c r="J349" s="15" t="s">
        <v>28</v>
      </c>
      <c r="K349" s="16" t="s">
        <v>28</v>
      </c>
      <c r="L349" s="17" t="s">
        <v>28</v>
      </c>
      <c r="M349" s="15" t="s">
        <v>28</v>
      </c>
      <c r="N349" s="16" t="s">
        <v>28</v>
      </c>
    </row>
    <row r="350" spans="1:14">
      <c r="A350" s="2" t="s">
        <v>49</v>
      </c>
      <c r="B350" s="2" t="s">
        <v>157</v>
      </c>
      <c r="C350" s="2" t="s">
        <v>32</v>
      </c>
      <c r="D350" s="15" t="s">
        <v>28</v>
      </c>
      <c r="E350" s="15" t="s">
        <v>28</v>
      </c>
      <c r="F350" s="15" t="s">
        <v>28</v>
      </c>
      <c r="G350" s="15" t="s">
        <v>28</v>
      </c>
      <c r="H350" s="16" t="s">
        <v>28</v>
      </c>
      <c r="I350" s="17" t="s">
        <v>28</v>
      </c>
      <c r="J350" s="15" t="s">
        <v>28</v>
      </c>
      <c r="K350" s="16" t="s">
        <v>28</v>
      </c>
      <c r="L350" s="17" t="s">
        <v>28</v>
      </c>
      <c r="M350" s="15" t="s">
        <v>28</v>
      </c>
      <c r="N350" s="16" t="s">
        <v>28</v>
      </c>
    </row>
    <row r="351" spans="1:14">
      <c r="A351" s="2" t="s">
        <v>49</v>
      </c>
      <c r="B351" s="2" t="s">
        <v>157</v>
      </c>
      <c r="C351" s="2" t="s">
        <v>33</v>
      </c>
      <c r="D351" s="15" t="s">
        <v>261</v>
      </c>
      <c r="E351" s="15" t="s">
        <v>261</v>
      </c>
      <c r="F351" s="15" t="s">
        <v>261</v>
      </c>
      <c r="G351" s="15" t="s">
        <v>261</v>
      </c>
      <c r="H351" s="16" t="s">
        <v>261</v>
      </c>
      <c r="I351" s="17" t="s">
        <v>261</v>
      </c>
      <c r="J351" s="15" t="s">
        <v>261</v>
      </c>
      <c r="K351" s="16" t="s">
        <v>261</v>
      </c>
      <c r="L351" s="17" t="s">
        <v>261</v>
      </c>
      <c r="M351" s="15" t="s">
        <v>261</v>
      </c>
      <c r="N351" s="16" t="s">
        <v>261</v>
      </c>
    </row>
    <row r="352" spans="1:14">
      <c r="A352" s="2" t="s">
        <v>49</v>
      </c>
      <c r="B352" s="2" t="s">
        <v>157</v>
      </c>
      <c r="C352" s="2" t="s">
        <v>34</v>
      </c>
      <c r="D352" s="15" t="s">
        <v>261</v>
      </c>
      <c r="E352" s="15" t="s">
        <v>261</v>
      </c>
      <c r="F352" s="15" t="s">
        <v>261</v>
      </c>
      <c r="G352" s="15" t="s">
        <v>261</v>
      </c>
      <c r="H352" s="16" t="s">
        <v>261</v>
      </c>
      <c r="I352" s="17" t="s">
        <v>261</v>
      </c>
      <c r="J352" s="15" t="s">
        <v>261</v>
      </c>
      <c r="K352" s="16" t="s">
        <v>261</v>
      </c>
      <c r="L352" s="17" t="s">
        <v>261</v>
      </c>
      <c r="M352" s="15" t="s">
        <v>261</v>
      </c>
      <c r="N352" s="16" t="s">
        <v>261</v>
      </c>
    </row>
    <row r="353" spans="1:14">
      <c r="A353" s="2" t="s">
        <v>49</v>
      </c>
      <c r="B353" s="2" t="s">
        <v>157</v>
      </c>
      <c r="C353" s="2" t="s">
        <v>35</v>
      </c>
      <c r="D353" s="15" t="s">
        <v>261</v>
      </c>
      <c r="E353" s="15" t="s">
        <v>261</v>
      </c>
      <c r="F353" s="15" t="s">
        <v>261</v>
      </c>
      <c r="G353" s="15" t="s">
        <v>261</v>
      </c>
      <c r="H353" s="16" t="s">
        <v>261</v>
      </c>
      <c r="I353" s="17" t="s">
        <v>261</v>
      </c>
      <c r="J353" s="15" t="s">
        <v>261</v>
      </c>
      <c r="K353" s="16" t="s">
        <v>261</v>
      </c>
      <c r="L353" s="17" t="s">
        <v>261</v>
      </c>
      <c r="M353" s="15" t="s">
        <v>261</v>
      </c>
      <c r="N353" s="16" t="s">
        <v>261</v>
      </c>
    </row>
    <row r="354" spans="1:14">
      <c r="A354" s="2" t="s">
        <v>49</v>
      </c>
      <c r="B354" s="2" t="s">
        <v>157</v>
      </c>
      <c r="C354" s="2" t="s">
        <v>37</v>
      </c>
      <c r="D354" s="15" t="s">
        <v>28</v>
      </c>
      <c r="E354" s="15" t="s">
        <v>28</v>
      </c>
      <c r="F354" s="15" t="s">
        <v>28</v>
      </c>
      <c r="G354" s="15" t="s">
        <v>28</v>
      </c>
      <c r="H354" s="16" t="s">
        <v>28</v>
      </c>
      <c r="I354" s="17" t="s">
        <v>28</v>
      </c>
      <c r="J354" s="15" t="s">
        <v>28</v>
      </c>
      <c r="K354" s="16" t="s">
        <v>28</v>
      </c>
      <c r="L354" s="17" t="s">
        <v>28</v>
      </c>
      <c r="M354" s="15" t="s">
        <v>28</v>
      </c>
      <c r="N354" s="16" t="s">
        <v>28</v>
      </c>
    </row>
    <row r="355" spans="1:14">
      <c r="A355" s="2" t="s">
        <v>49</v>
      </c>
      <c r="B355" s="2" t="s">
        <v>38</v>
      </c>
      <c r="C355" s="2" t="s">
        <v>26</v>
      </c>
      <c r="D355" s="15">
        <v>16332</v>
      </c>
      <c r="E355" s="15">
        <v>262</v>
      </c>
      <c r="F355" s="15" t="s">
        <v>28</v>
      </c>
      <c r="G355" s="15" t="s">
        <v>28</v>
      </c>
      <c r="H355" s="16">
        <v>16070</v>
      </c>
      <c r="I355" s="17">
        <v>4319</v>
      </c>
      <c r="J355" s="15">
        <v>4319</v>
      </c>
      <c r="K355" s="16" t="s">
        <v>28</v>
      </c>
      <c r="L355" s="17">
        <v>183</v>
      </c>
      <c r="M355" s="15">
        <v>110433</v>
      </c>
      <c r="N355" s="16">
        <v>11</v>
      </c>
    </row>
    <row r="356" spans="1:14">
      <c r="A356" s="2" t="s">
        <v>49</v>
      </c>
      <c r="B356" s="2" t="s">
        <v>38</v>
      </c>
      <c r="C356" s="2" t="s">
        <v>27</v>
      </c>
      <c r="D356" s="15">
        <v>12</v>
      </c>
      <c r="E356" s="15">
        <v>12</v>
      </c>
      <c r="F356" s="15" t="s">
        <v>28</v>
      </c>
      <c r="G356" s="15" t="s">
        <v>261</v>
      </c>
      <c r="H356" s="16" t="s">
        <v>28</v>
      </c>
      <c r="I356" s="17">
        <v>4</v>
      </c>
      <c r="J356" s="15">
        <v>4</v>
      </c>
      <c r="K356" s="16" t="s">
        <v>28</v>
      </c>
      <c r="L356" s="17">
        <v>9</v>
      </c>
      <c r="M356" s="15">
        <v>5400</v>
      </c>
      <c r="N356" s="16">
        <v>3</v>
      </c>
    </row>
    <row r="357" spans="1:14">
      <c r="A357" s="2" t="s">
        <v>49</v>
      </c>
      <c r="B357" s="2" t="s">
        <v>38</v>
      </c>
      <c r="C357" s="2" t="s">
        <v>29</v>
      </c>
      <c r="D357" s="15">
        <v>16319</v>
      </c>
      <c r="E357" s="15">
        <v>249</v>
      </c>
      <c r="F357" s="15" t="s">
        <v>28</v>
      </c>
      <c r="G357" s="15" t="s">
        <v>28</v>
      </c>
      <c r="H357" s="16">
        <v>16070</v>
      </c>
      <c r="I357" s="17">
        <v>4314</v>
      </c>
      <c r="J357" s="15">
        <v>4314</v>
      </c>
      <c r="K357" s="16" t="s">
        <v>28</v>
      </c>
      <c r="L357" s="17">
        <v>174</v>
      </c>
      <c r="M357" s="15">
        <v>105033</v>
      </c>
      <c r="N357" s="16">
        <v>8</v>
      </c>
    </row>
    <row r="358" spans="1:14">
      <c r="A358" s="2" t="s">
        <v>49</v>
      </c>
      <c r="B358" s="2" t="s">
        <v>38</v>
      </c>
      <c r="C358" s="2" t="s">
        <v>30</v>
      </c>
      <c r="D358" s="15" t="s">
        <v>28</v>
      </c>
      <c r="E358" s="15" t="s">
        <v>28</v>
      </c>
      <c r="F358" s="15" t="s">
        <v>28</v>
      </c>
      <c r="G358" s="15" t="s">
        <v>28</v>
      </c>
      <c r="H358" s="16" t="s">
        <v>28</v>
      </c>
      <c r="I358" s="17" t="s">
        <v>28</v>
      </c>
      <c r="J358" s="15" t="s">
        <v>28</v>
      </c>
      <c r="K358" s="16" t="s">
        <v>28</v>
      </c>
      <c r="L358" s="17" t="s">
        <v>28</v>
      </c>
      <c r="M358" s="15" t="s">
        <v>28</v>
      </c>
      <c r="N358" s="16" t="s">
        <v>28</v>
      </c>
    </row>
    <row r="359" spans="1:14">
      <c r="A359" s="2" t="s">
        <v>49</v>
      </c>
      <c r="B359" s="2" t="s">
        <v>38</v>
      </c>
      <c r="C359" s="2" t="s">
        <v>31</v>
      </c>
      <c r="D359" s="15" t="s">
        <v>28</v>
      </c>
      <c r="E359" s="15" t="s">
        <v>28</v>
      </c>
      <c r="F359" s="15" t="s">
        <v>28</v>
      </c>
      <c r="G359" s="15" t="s">
        <v>261</v>
      </c>
      <c r="H359" s="16" t="s">
        <v>28</v>
      </c>
      <c r="I359" s="17" t="s">
        <v>28</v>
      </c>
      <c r="J359" s="15" t="s">
        <v>28</v>
      </c>
      <c r="K359" s="16" t="s">
        <v>28</v>
      </c>
      <c r="L359" s="17" t="s">
        <v>28</v>
      </c>
      <c r="M359" s="15" t="s">
        <v>28</v>
      </c>
      <c r="N359" s="16" t="s">
        <v>28</v>
      </c>
    </row>
    <row r="360" spans="1:14">
      <c r="A360" s="2" t="s">
        <v>49</v>
      </c>
      <c r="B360" s="2" t="s">
        <v>38</v>
      </c>
      <c r="C360" s="2" t="s">
        <v>32</v>
      </c>
      <c r="D360" s="15" t="s">
        <v>28</v>
      </c>
      <c r="E360" s="15" t="s">
        <v>28</v>
      </c>
      <c r="F360" s="15" t="s">
        <v>28</v>
      </c>
      <c r="G360" s="15" t="s">
        <v>28</v>
      </c>
      <c r="H360" s="16" t="s">
        <v>28</v>
      </c>
      <c r="I360" s="17" t="s">
        <v>28</v>
      </c>
      <c r="J360" s="15" t="s">
        <v>28</v>
      </c>
      <c r="K360" s="16" t="s">
        <v>28</v>
      </c>
      <c r="L360" s="17" t="s">
        <v>28</v>
      </c>
      <c r="M360" s="15" t="s">
        <v>28</v>
      </c>
      <c r="N360" s="16" t="s">
        <v>28</v>
      </c>
    </row>
    <row r="361" spans="1:14">
      <c r="A361" s="2" t="s">
        <v>49</v>
      </c>
      <c r="B361" s="2" t="s">
        <v>38</v>
      </c>
      <c r="C361" s="2" t="s">
        <v>33</v>
      </c>
      <c r="D361" s="15" t="s">
        <v>261</v>
      </c>
      <c r="E361" s="15" t="s">
        <v>261</v>
      </c>
      <c r="F361" s="15" t="s">
        <v>261</v>
      </c>
      <c r="G361" s="15" t="s">
        <v>261</v>
      </c>
      <c r="H361" s="16" t="s">
        <v>261</v>
      </c>
      <c r="I361" s="17" t="s">
        <v>28</v>
      </c>
      <c r="J361" s="15" t="s">
        <v>28</v>
      </c>
      <c r="K361" s="16" t="s">
        <v>261</v>
      </c>
      <c r="L361" s="17" t="s">
        <v>28</v>
      </c>
      <c r="M361" s="15" t="s">
        <v>261</v>
      </c>
      <c r="N361" s="16" t="s">
        <v>28</v>
      </c>
    </row>
    <row r="362" spans="1:14">
      <c r="A362" s="2" t="s">
        <v>49</v>
      </c>
      <c r="B362" s="2" t="s">
        <v>38</v>
      </c>
      <c r="C362" s="2" t="s">
        <v>34</v>
      </c>
      <c r="D362" s="15" t="s">
        <v>261</v>
      </c>
      <c r="E362" s="15" t="s">
        <v>261</v>
      </c>
      <c r="F362" s="15" t="s">
        <v>261</v>
      </c>
      <c r="G362" s="15" t="s">
        <v>261</v>
      </c>
      <c r="H362" s="16" t="s">
        <v>261</v>
      </c>
      <c r="I362" s="17" t="s">
        <v>28</v>
      </c>
      <c r="J362" s="15" t="s">
        <v>28</v>
      </c>
      <c r="K362" s="16" t="s">
        <v>261</v>
      </c>
      <c r="L362" s="17" t="s">
        <v>28</v>
      </c>
      <c r="M362" s="15" t="s">
        <v>261</v>
      </c>
      <c r="N362" s="16" t="s">
        <v>28</v>
      </c>
    </row>
    <row r="363" spans="1:14">
      <c r="A363" s="2" t="s">
        <v>49</v>
      </c>
      <c r="B363" s="2" t="s">
        <v>38</v>
      </c>
      <c r="C363" s="2" t="s">
        <v>35</v>
      </c>
      <c r="D363" s="15" t="s">
        <v>261</v>
      </c>
      <c r="E363" s="15" t="s">
        <v>261</v>
      </c>
      <c r="F363" s="15" t="s">
        <v>261</v>
      </c>
      <c r="G363" s="15" t="s">
        <v>261</v>
      </c>
      <c r="H363" s="16" t="s">
        <v>261</v>
      </c>
      <c r="I363" s="17" t="s">
        <v>28</v>
      </c>
      <c r="J363" s="15" t="s">
        <v>28</v>
      </c>
      <c r="K363" s="16" t="s">
        <v>261</v>
      </c>
      <c r="L363" s="17" t="s">
        <v>28</v>
      </c>
      <c r="M363" s="15" t="s">
        <v>261</v>
      </c>
      <c r="N363" s="16" t="s">
        <v>28</v>
      </c>
    </row>
    <row r="364" spans="1:14">
      <c r="A364" s="2" t="s">
        <v>49</v>
      </c>
      <c r="B364" s="2" t="s">
        <v>38</v>
      </c>
      <c r="C364" s="2" t="s">
        <v>37</v>
      </c>
      <c r="D364" s="15" t="s">
        <v>28</v>
      </c>
      <c r="E364" s="15" t="s">
        <v>28</v>
      </c>
      <c r="F364" s="15" t="s">
        <v>28</v>
      </c>
      <c r="G364" s="15" t="s">
        <v>28</v>
      </c>
      <c r="H364" s="16" t="s">
        <v>28</v>
      </c>
      <c r="I364" s="17" t="s">
        <v>28</v>
      </c>
      <c r="J364" s="15" t="s">
        <v>28</v>
      </c>
      <c r="K364" s="16" t="s">
        <v>28</v>
      </c>
      <c r="L364" s="17" t="s">
        <v>28</v>
      </c>
      <c r="M364" s="15" t="s">
        <v>28</v>
      </c>
      <c r="N364" s="16" t="s">
        <v>28</v>
      </c>
    </row>
    <row r="365" spans="1:14">
      <c r="A365" s="2" t="s">
        <v>50</v>
      </c>
      <c r="B365" s="2" t="s">
        <v>25</v>
      </c>
      <c r="C365" s="2" t="s">
        <v>26</v>
      </c>
      <c r="D365" s="15">
        <v>11696</v>
      </c>
      <c r="E365" s="15">
        <v>6399</v>
      </c>
      <c r="F365" s="15">
        <v>9</v>
      </c>
      <c r="G365" s="15" t="s">
        <v>28</v>
      </c>
      <c r="H365" s="16">
        <v>5288</v>
      </c>
      <c r="I365" s="17">
        <v>9269</v>
      </c>
      <c r="J365" s="15">
        <v>4879</v>
      </c>
      <c r="K365" s="16">
        <v>4390</v>
      </c>
      <c r="L365" s="17">
        <v>662</v>
      </c>
      <c r="M365" s="15">
        <v>1649811</v>
      </c>
      <c r="N365" s="16">
        <v>803</v>
      </c>
    </row>
    <row r="366" spans="1:14">
      <c r="A366" s="2" t="s">
        <v>50</v>
      </c>
      <c r="B366" s="2" t="s">
        <v>25</v>
      </c>
      <c r="C366" s="2" t="s">
        <v>27</v>
      </c>
      <c r="D366" s="15">
        <v>10743</v>
      </c>
      <c r="E366" s="15">
        <v>5455</v>
      </c>
      <c r="F366" s="15" t="s">
        <v>28</v>
      </c>
      <c r="G366" s="15" t="s">
        <v>261</v>
      </c>
      <c r="H366" s="16">
        <v>5288</v>
      </c>
      <c r="I366" s="17">
        <v>7528</v>
      </c>
      <c r="J366" s="15">
        <v>3666</v>
      </c>
      <c r="K366" s="16">
        <v>3862</v>
      </c>
      <c r="L366" s="17">
        <v>275</v>
      </c>
      <c r="M366" s="15">
        <v>1537811</v>
      </c>
      <c r="N366" s="16">
        <v>798</v>
      </c>
    </row>
    <row r="367" spans="1:14">
      <c r="A367" s="2" t="s">
        <v>50</v>
      </c>
      <c r="B367" s="2" t="s">
        <v>25</v>
      </c>
      <c r="C367" s="2" t="s">
        <v>29</v>
      </c>
      <c r="D367" s="15" t="s">
        <v>28</v>
      </c>
      <c r="E367" s="15" t="s">
        <v>28</v>
      </c>
      <c r="F367" s="15" t="s">
        <v>28</v>
      </c>
      <c r="G367" s="15" t="s">
        <v>28</v>
      </c>
      <c r="H367" s="16" t="s">
        <v>28</v>
      </c>
      <c r="I367" s="17" t="s">
        <v>28</v>
      </c>
      <c r="J367" s="15" t="s">
        <v>28</v>
      </c>
      <c r="K367" s="16" t="s">
        <v>28</v>
      </c>
      <c r="L367" s="17" t="s">
        <v>28</v>
      </c>
      <c r="M367" s="15" t="s">
        <v>28</v>
      </c>
      <c r="N367" s="16" t="s">
        <v>28</v>
      </c>
    </row>
    <row r="368" spans="1:14">
      <c r="A368" s="2" t="s">
        <v>50</v>
      </c>
      <c r="B368" s="2" t="s">
        <v>25</v>
      </c>
      <c r="C368" s="2" t="s">
        <v>30</v>
      </c>
      <c r="D368" s="15">
        <v>399</v>
      </c>
      <c r="E368" s="15">
        <v>399</v>
      </c>
      <c r="F368" s="15" t="s">
        <v>28</v>
      </c>
      <c r="G368" s="15" t="s">
        <v>28</v>
      </c>
      <c r="H368" s="16" t="s">
        <v>28</v>
      </c>
      <c r="I368" s="17">
        <v>340</v>
      </c>
      <c r="J368" s="15">
        <v>130</v>
      </c>
      <c r="K368" s="16">
        <v>211</v>
      </c>
      <c r="L368" s="17">
        <v>6</v>
      </c>
      <c r="M368" s="15">
        <v>25000</v>
      </c>
      <c r="N368" s="16">
        <v>1</v>
      </c>
    </row>
    <row r="369" spans="1:14">
      <c r="A369" s="2" t="s">
        <v>50</v>
      </c>
      <c r="B369" s="2" t="s">
        <v>25</v>
      </c>
      <c r="C369" s="2" t="s">
        <v>31</v>
      </c>
      <c r="D369" s="15">
        <v>482</v>
      </c>
      <c r="E369" s="15">
        <v>482</v>
      </c>
      <c r="F369" s="15" t="s">
        <v>28</v>
      </c>
      <c r="G369" s="15" t="s">
        <v>261</v>
      </c>
      <c r="H369" s="16" t="s">
        <v>28</v>
      </c>
      <c r="I369" s="17">
        <v>432</v>
      </c>
      <c r="J369" s="15">
        <v>143</v>
      </c>
      <c r="K369" s="16">
        <v>289</v>
      </c>
      <c r="L369" s="17">
        <v>5</v>
      </c>
      <c r="M369" s="15">
        <v>43200</v>
      </c>
      <c r="N369" s="16">
        <v>1</v>
      </c>
    </row>
    <row r="370" spans="1:14">
      <c r="A370" s="2" t="s">
        <v>50</v>
      </c>
      <c r="B370" s="2" t="s">
        <v>25</v>
      </c>
      <c r="C370" s="2" t="s">
        <v>32</v>
      </c>
      <c r="D370" s="15" t="s">
        <v>28</v>
      </c>
      <c r="E370" s="15" t="s">
        <v>28</v>
      </c>
      <c r="F370" s="15" t="s">
        <v>28</v>
      </c>
      <c r="G370" s="15" t="s">
        <v>28</v>
      </c>
      <c r="H370" s="16" t="s">
        <v>28</v>
      </c>
      <c r="I370" s="17" t="s">
        <v>28</v>
      </c>
      <c r="J370" s="15" t="s">
        <v>28</v>
      </c>
      <c r="K370" s="16" t="s">
        <v>28</v>
      </c>
      <c r="L370" s="17" t="s">
        <v>28</v>
      </c>
      <c r="M370" s="15" t="s">
        <v>28</v>
      </c>
      <c r="N370" s="16" t="s">
        <v>28</v>
      </c>
    </row>
    <row r="371" spans="1:14">
      <c r="A371" s="2" t="s">
        <v>50</v>
      </c>
      <c r="B371" s="2" t="s">
        <v>25</v>
      </c>
      <c r="C371" s="2" t="s">
        <v>33</v>
      </c>
      <c r="D371" s="15" t="s">
        <v>261</v>
      </c>
      <c r="E371" s="15" t="s">
        <v>261</v>
      </c>
      <c r="F371" s="15" t="s">
        <v>261</v>
      </c>
      <c r="G371" s="15" t="s">
        <v>261</v>
      </c>
      <c r="H371" s="16" t="s">
        <v>261</v>
      </c>
      <c r="I371" s="17" t="s">
        <v>28</v>
      </c>
      <c r="J371" s="15" t="s">
        <v>28</v>
      </c>
      <c r="K371" s="16" t="s">
        <v>261</v>
      </c>
      <c r="L371" s="17" t="s">
        <v>28</v>
      </c>
      <c r="M371" s="15" t="s">
        <v>261</v>
      </c>
      <c r="N371" s="16" t="s">
        <v>28</v>
      </c>
    </row>
    <row r="372" spans="1:14">
      <c r="A372" s="2" t="s">
        <v>50</v>
      </c>
      <c r="B372" s="2" t="s">
        <v>25</v>
      </c>
      <c r="C372" s="2" t="s">
        <v>34</v>
      </c>
      <c r="D372" s="15" t="s">
        <v>261</v>
      </c>
      <c r="E372" s="15" t="s">
        <v>261</v>
      </c>
      <c r="F372" s="15" t="s">
        <v>261</v>
      </c>
      <c r="G372" s="15" t="s">
        <v>261</v>
      </c>
      <c r="H372" s="16" t="s">
        <v>261</v>
      </c>
      <c r="I372" s="17" t="s">
        <v>28</v>
      </c>
      <c r="J372" s="15" t="s">
        <v>28</v>
      </c>
      <c r="K372" s="16" t="s">
        <v>261</v>
      </c>
      <c r="L372" s="17" t="s">
        <v>28</v>
      </c>
      <c r="M372" s="15" t="s">
        <v>261</v>
      </c>
      <c r="N372" s="16" t="s">
        <v>28</v>
      </c>
    </row>
    <row r="373" spans="1:14">
      <c r="A373" s="2" t="s">
        <v>50</v>
      </c>
      <c r="B373" s="2" t="s">
        <v>25</v>
      </c>
      <c r="C373" s="2" t="s">
        <v>35</v>
      </c>
      <c r="D373" s="15" t="s">
        <v>261</v>
      </c>
      <c r="E373" s="15" t="s">
        <v>261</v>
      </c>
      <c r="F373" s="15" t="s">
        <v>261</v>
      </c>
      <c r="G373" s="15" t="s">
        <v>261</v>
      </c>
      <c r="H373" s="16" t="s">
        <v>261</v>
      </c>
      <c r="I373" s="17">
        <v>914</v>
      </c>
      <c r="J373" s="15">
        <v>914</v>
      </c>
      <c r="K373" s="16" t="s">
        <v>261</v>
      </c>
      <c r="L373" s="17">
        <v>365</v>
      </c>
      <c r="M373" s="15" t="s">
        <v>261</v>
      </c>
      <c r="N373" s="16" t="s">
        <v>36</v>
      </c>
    </row>
    <row r="374" spans="1:14">
      <c r="A374" s="2" t="s">
        <v>50</v>
      </c>
      <c r="B374" s="2" t="s">
        <v>25</v>
      </c>
      <c r="C374" s="2" t="s">
        <v>37</v>
      </c>
      <c r="D374" s="15">
        <v>72</v>
      </c>
      <c r="E374" s="15">
        <v>63</v>
      </c>
      <c r="F374" s="15">
        <v>9</v>
      </c>
      <c r="G374" s="15" t="s">
        <v>28</v>
      </c>
      <c r="H374" s="16" t="s">
        <v>28</v>
      </c>
      <c r="I374" s="17">
        <v>55</v>
      </c>
      <c r="J374" s="15">
        <v>27</v>
      </c>
      <c r="K374" s="16">
        <v>28</v>
      </c>
      <c r="L374" s="17">
        <v>11</v>
      </c>
      <c r="M374" s="15">
        <v>43800</v>
      </c>
      <c r="N374" s="16">
        <v>3</v>
      </c>
    </row>
    <row r="375" spans="1:14">
      <c r="A375" s="2" t="s">
        <v>50</v>
      </c>
      <c r="B375" s="2" t="s">
        <v>157</v>
      </c>
      <c r="C375" s="2" t="s">
        <v>26</v>
      </c>
      <c r="D375" s="15">
        <v>11696</v>
      </c>
      <c r="E375" s="15">
        <v>6399</v>
      </c>
      <c r="F375" s="15">
        <v>9</v>
      </c>
      <c r="G375" s="15" t="s">
        <v>28</v>
      </c>
      <c r="H375" s="16">
        <v>5288</v>
      </c>
      <c r="I375" s="17">
        <v>8356</v>
      </c>
      <c r="J375" s="15">
        <v>3965</v>
      </c>
      <c r="K375" s="16">
        <v>4390</v>
      </c>
      <c r="L375" s="17">
        <v>297</v>
      </c>
      <c r="M375" s="15">
        <v>1649811</v>
      </c>
      <c r="N375" s="16">
        <v>803</v>
      </c>
    </row>
    <row r="376" spans="1:14">
      <c r="A376" s="2" t="s">
        <v>50</v>
      </c>
      <c r="B376" s="2" t="s">
        <v>157</v>
      </c>
      <c r="C376" s="2" t="s">
        <v>27</v>
      </c>
      <c r="D376" s="15">
        <v>10743</v>
      </c>
      <c r="E376" s="15">
        <v>5455</v>
      </c>
      <c r="F376" s="15" t="s">
        <v>28</v>
      </c>
      <c r="G376" s="15" t="s">
        <v>261</v>
      </c>
      <c r="H376" s="16">
        <v>5288</v>
      </c>
      <c r="I376" s="17">
        <v>7528</v>
      </c>
      <c r="J376" s="15">
        <v>3666</v>
      </c>
      <c r="K376" s="16">
        <v>3862</v>
      </c>
      <c r="L376" s="17">
        <v>275</v>
      </c>
      <c r="M376" s="15">
        <v>1537811</v>
      </c>
      <c r="N376" s="16">
        <v>798</v>
      </c>
    </row>
    <row r="377" spans="1:14">
      <c r="A377" s="2" t="s">
        <v>50</v>
      </c>
      <c r="B377" s="2" t="s">
        <v>157</v>
      </c>
      <c r="C377" s="2" t="s">
        <v>29</v>
      </c>
      <c r="D377" s="15" t="s">
        <v>28</v>
      </c>
      <c r="E377" s="15" t="s">
        <v>28</v>
      </c>
      <c r="F377" s="15" t="s">
        <v>28</v>
      </c>
      <c r="G377" s="15" t="s">
        <v>28</v>
      </c>
      <c r="H377" s="16" t="s">
        <v>28</v>
      </c>
      <c r="I377" s="17" t="s">
        <v>28</v>
      </c>
      <c r="J377" s="15" t="s">
        <v>28</v>
      </c>
      <c r="K377" s="16" t="s">
        <v>28</v>
      </c>
      <c r="L377" s="17" t="s">
        <v>28</v>
      </c>
      <c r="M377" s="15" t="s">
        <v>28</v>
      </c>
      <c r="N377" s="16" t="s">
        <v>28</v>
      </c>
    </row>
    <row r="378" spans="1:14">
      <c r="A378" s="2" t="s">
        <v>50</v>
      </c>
      <c r="B378" s="2" t="s">
        <v>157</v>
      </c>
      <c r="C378" s="2" t="s">
        <v>30</v>
      </c>
      <c r="D378" s="15">
        <v>399</v>
      </c>
      <c r="E378" s="15">
        <v>399</v>
      </c>
      <c r="F378" s="15" t="s">
        <v>28</v>
      </c>
      <c r="G378" s="15" t="s">
        <v>28</v>
      </c>
      <c r="H378" s="16" t="s">
        <v>28</v>
      </c>
      <c r="I378" s="17">
        <v>340</v>
      </c>
      <c r="J378" s="15">
        <v>130</v>
      </c>
      <c r="K378" s="16">
        <v>211</v>
      </c>
      <c r="L378" s="17">
        <v>6</v>
      </c>
      <c r="M378" s="15">
        <v>25000</v>
      </c>
      <c r="N378" s="16">
        <v>1</v>
      </c>
    </row>
    <row r="379" spans="1:14">
      <c r="A379" s="2" t="s">
        <v>50</v>
      </c>
      <c r="B379" s="2" t="s">
        <v>157</v>
      </c>
      <c r="C379" s="2" t="s">
        <v>31</v>
      </c>
      <c r="D379" s="15">
        <v>482</v>
      </c>
      <c r="E379" s="15">
        <v>482</v>
      </c>
      <c r="F379" s="15" t="s">
        <v>28</v>
      </c>
      <c r="G379" s="15" t="s">
        <v>261</v>
      </c>
      <c r="H379" s="16" t="s">
        <v>28</v>
      </c>
      <c r="I379" s="17">
        <v>432</v>
      </c>
      <c r="J379" s="15">
        <v>143</v>
      </c>
      <c r="K379" s="16">
        <v>289</v>
      </c>
      <c r="L379" s="17">
        <v>5</v>
      </c>
      <c r="M379" s="15">
        <v>43200</v>
      </c>
      <c r="N379" s="16">
        <v>1</v>
      </c>
    </row>
    <row r="380" spans="1:14">
      <c r="A380" s="2" t="s">
        <v>50</v>
      </c>
      <c r="B380" s="2" t="s">
        <v>157</v>
      </c>
      <c r="C380" s="2" t="s">
        <v>32</v>
      </c>
      <c r="D380" s="15" t="s">
        <v>28</v>
      </c>
      <c r="E380" s="15" t="s">
        <v>28</v>
      </c>
      <c r="F380" s="15" t="s">
        <v>28</v>
      </c>
      <c r="G380" s="15" t="s">
        <v>28</v>
      </c>
      <c r="H380" s="16" t="s">
        <v>28</v>
      </c>
      <c r="I380" s="17" t="s">
        <v>28</v>
      </c>
      <c r="J380" s="15" t="s">
        <v>28</v>
      </c>
      <c r="K380" s="16" t="s">
        <v>28</v>
      </c>
      <c r="L380" s="17" t="s">
        <v>28</v>
      </c>
      <c r="M380" s="15" t="s">
        <v>28</v>
      </c>
      <c r="N380" s="16" t="s">
        <v>28</v>
      </c>
    </row>
    <row r="381" spans="1:14">
      <c r="A381" s="2" t="s">
        <v>50</v>
      </c>
      <c r="B381" s="2" t="s">
        <v>157</v>
      </c>
      <c r="C381" s="2" t="s">
        <v>33</v>
      </c>
      <c r="D381" s="15" t="s">
        <v>261</v>
      </c>
      <c r="E381" s="15" t="s">
        <v>261</v>
      </c>
      <c r="F381" s="15" t="s">
        <v>261</v>
      </c>
      <c r="G381" s="15" t="s">
        <v>261</v>
      </c>
      <c r="H381" s="16" t="s">
        <v>261</v>
      </c>
      <c r="I381" s="17" t="s">
        <v>261</v>
      </c>
      <c r="J381" s="15" t="s">
        <v>261</v>
      </c>
      <c r="K381" s="16" t="s">
        <v>261</v>
      </c>
      <c r="L381" s="17" t="s">
        <v>261</v>
      </c>
      <c r="M381" s="15" t="s">
        <v>261</v>
      </c>
      <c r="N381" s="16" t="s">
        <v>261</v>
      </c>
    </row>
    <row r="382" spans="1:14">
      <c r="A382" s="2" t="s">
        <v>50</v>
      </c>
      <c r="B382" s="2" t="s">
        <v>157</v>
      </c>
      <c r="C382" s="2" t="s">
        <v>34</v>
      </c>
      <c r="D382" s="15" t="s">
        <v>261</v>
      </c>
      <c r="E382" s="15" t="s">
        <v>261</v>
      </c>
      <c r="F382" s="15" t="s">
        <v>261</v>
      </c>
      <c r="G382" s="15" t="s">
        <v>261</v>
      </c>
      <c r="H382" s="16" t="s">
        <v>261</v>
      </c>
      <c r="I382" s="17" t="s">
        <v>261</v>
      </c>
      <c r="J382" s="15" t="s">
        <v>261</v>
      </c>
      <c r="K382" s="16" t="s">
        <v>261</v>
      </c>
      <c r="L382" s="17" t="s">
        <v>261</v>
      </c>
      <c r="M382" s="15" t="s">
        <v>261</v>
      </c>
      <c r="N382" s="16" t="s">
        <v>261</v>
      </c>
    </row>
    <row r="383" spans="1:14">
      <c r="A383" s="2" t="s">
        <v>50</v>
      </c>
      <c r="B383" s="2" t="s">
        <v>157</v>
      </c>
      <c r="C383" s="2" t="s">
        <v>35</v>
      </c>
      <c r="D383" s="15" t="s">
        <v>261</v>
      </c>
      <c r="E383" s="15" t="s">
        <v>261</v>
      </c>
      <c r="F383" s="15" t="s">
        <v>261</v>
      </c>
      <c r="G383" s="15" t="s">
        <v>261</v>
      </c>
      <c r="H383" s="16" t="s">
        <v>261</v>
      </c>
      <c r="I383" s="17" t="s">
        <v>261</v>
      </c>
      <c r="J383" s="15" t="s">
        <v>261</v>
      </c>
      <c r="K383" s="16" t="s">
        <v>261</v>
      </c>
      <c r="L383" s="17" t="s">
        <v>261</v>
      </c>
      <c r="M383" s="15" t="s">
        <v>261</v>
      </c>
      <c r="N383" s="16" t="s">
        <v>261</v>
      </c>
    </row>
    <row r="384" spans="1:14">
      <c r="A384" s="2" t="s">
        <v>50</v>
      </c>
      <c r="B384" s="2" t="s">
        <v>157</v>
      </c>
      <c r="C384" s="2" t="s">
        <v>37</v>
      </c>
      <c r="D384" s="15">
        <v>72</v>
      </c>
      <c r="E384" s="15">
        <v>63</v>
      </c>
      <c r="F384" s="15">
        <v>9</v>
      </c>
      <c r="G384" s="15" t="s">
        <v>28</v>
      </c>
      <c r="H384" s="16" t="s">
        <v>28</v>
      </c>
      <c r="I384" s="17">
        <v>55</v>
      </c>
      <c r="J384" s="15">
        <v>27</v>
      </c>
      <c r="K384" s="16">
        <v>28</v>
      </c>
      <c r="L384" s="17">
        <v>11</v>
      </c>
      <c r="M384" s="15">
        <v>43800</v>
      </c>
      <c r="N384" s="16">
        <v>3</v>
      </c>
    </row>
    <row r="385" spans="1:14">
      <c r="A385" s="2" t="s">
        <v>50</v>
      </c>
      <c r="B385" s="2" t="s">
        <v>38</v>
      </c>
      <c r="C385" s="2" t="s">
        <v>26</v>
      </c>
      <c r="D385" s="15" t="s">
        <v>28</v>
      </c>
      <c r="E385" s="15" t="s">
        <v>28</v>
      </c>
      <c r="F385" s="15" t="s">
        <v>28</v>
      </c>
      <c r="G385" s="15" t="s">
        <v>28</v>
      </c>
      <c r="H385" s="16" t="s">
        <v>28</v>
      </c>
      <c r="I385" s="17">
        <v>914</v>
      </c>
      <c r="J385" s="15">
        <v>914</v>
      </c>
      <c r="K385" s="16" t="s">
        <v>28</v>
      </c>
      <c r="L385" s="17">
        <v>365</v>
      </c>
      <c r="M385" s="15" t="s">
        <v>28</v>
      </c>
      <c r="N385" s="16" t="s">
        <v>28</v>
      </c>
    </row>
    <row r="386" spans="1:14">
      <c r="A386" s="2" t="s">
        <v>50</v>
      </c>
      <c r="B386" s="2" t="s">
        <v>38</v>
      </c>
      <c r="C386" s="2" t="s">
        <v>27</v>
      </c>
      <c r="D386" s="15" t="s">
        <v>28</v>
      </c>
      <c r="E386" s="15" t="s">
        <v>28</v>
      </c>
      <c r="F386" s="15" t="s">
        <v>28</v>
      </c>
      <c r="G386" s="15" t="s">
        <v>261</v>
      </c>
      <c r="H386" s="16" t="s">
        <v>28</v>
      </c>
      <c r="I386" s="17" t="s">
        <v>28</v>
      </c>
      <c r="J386" s="15" t="s">
        <v>28</v>
      </c>
      <c r="K386" s="16" t="s">
        <v>28</v>
      </c>
      <c r="L386" s="17" t="s">
        <v>28</v>
      </c>
      <c r="M386" s="15" t="s">
        <v>28</v>
      </c>
      <c r="N386" s="16" t="s">
        <v>28</v>
      </c>
    </row>
    <row r="387" spans="1:14">
      <c r="A387" s="2" t="s">
        <v>50</v>
      </c>
      <c r="B387" s="2" t="s">
        <v>38</v>
      </c>
      <c r="C387" s="2" t="s">
        <v>29</v>
      </c>
      <c r="D387" s="15" t="s">
        <v>28</v>
      </c>
      <c r="E387" s="15" t="s">
        <v>28</v>
      </c>
      <c r="F387" s="15" t="s">
        <v>28</v>
      </c>
      <c r="G387" s="15" t="s">
        <v>28</v>
      </c>
      <c r="H387" s="16" t="s">
        <v>28</v>
      </c>
      <c r="I387" s="17" t="s">
        <v>28</v>
      </c>
      <c r="J387" s="15" t="s">
        <v>28</v>
      </c>
      <c r="K387" s="16" t="s">
        <v>28</v>
      </c>
      <c r="L387" s="17" t="s">
        <v>28</v>
      </c>
      <c r="M387" s="15" t="s">
        <v>28</v>
      </c>
      <c r="N387" s="16" t="s">
        <v>28</v>
      </c>
    </row>
    <row r="388" spans="1:14">
      <c r="A388" s="2" t="s">
        <v>50</v>
      </c>
      <c r="B388" s="2" t="s">
        <v>38</v>
      </c>
      <c r="C388" s="2" t="s">
        <v>30</v>
      </c>
      <c r="D388" s="15" t="s">
        <v>28</v>
      </c>
      <c r="E388" s="15" t="s">
        <v>28</v>
      </c>
      <c r="F388" s="15" t="s">
        <v>28</v>
      </c>
      <c r="G388" s="15" t="s">
        <v>28</v>
      </c>
      <c r="H388" s="16" t="s">
        <v>28</v>
      </c>
      <c r="I388" s="17" t="s">
        <v>28</v>
      </c>
      <c r="J388" s="15" t="s">
        <v>28</v>
      </c>
      <c r="K388" s="16" t="s">
        <v>28</v>
      </c>
      <c r="L388" s="17" t="s">
        <v>28</v>
      </c>
      <c r="M388" s="15" t="s">
        <v>28</v>
      </c>
      <c r="N388" s="16" t="s">
        <v>28</v>
      </c>
    </row>
    <row r="389" spans="1:14">
      <c r="A389" s="2" t="s">
        <v>50</v>
      </c>
      <c r="B389" s="2" t="s">
        <v>38</v>
      </c>
      <c r="C389" s="2" t="s">
        <v>31</v>
      </c>
      <c r="D389" s="15" t="s">
        <v>28</v>
      </c>
      <c r="E389" s="15" t="s">
        <v>28</v>
      </c>
      <c r="F389" s="15" t="s">
        <v>28</v>
      </c>
      <c r="G389" s="15" t="s">
        <v>261</v>
      </c>
      <c r="H389" s="16" t="s">
        <v>28</v>
      </c>
      <c r="I389" s="17" t="s">
        <v>28</v>
      </c>
      <c r="J389" s="15" t="s">
        <v>28</v>
      </c>
      <c r="K389" s="16" t="s">
        <v>28</v>
      </c>
      <c r="L389" s="17" t="s">
        <v>28</v>
      </c>
      <c r="M389" s="15" t="s">
        <v>28</v>
      </c>
      <c r="N389" s="16" t="s">
        <v>28</v>
      </c>
    </row>
    <row r="390" spans="1:14">
      <c r="A390" s="2" t="s">
        <v>50</v>
      </c>
      <c r="B390" s="2" t="s">
        <v>38</v>
      </c>
      <c r="C390" s="2" t="s">
        <v>32</v>
      </c>
      <c r="D390" s="15" t="s">
        <v>28</v>
      </c>
      <c r="E390" s="15" t="s">
        <v>28</v>
      </c>
      <c r="F390" s="15" t="s">
        <v>28</v>
      </c>
      <c r="G390" s="15" t="s">
        <v>28</v>
      </c>
      <c r="H390" s="16" t="s">
        <v>28</v>
      </c>
      <c r="I390" s="17" t="s">
        <v>28</v>
      </c>
      <c r="J390" s="15" t="s">
        <v>28</v>
      </c>
      <c r="K390" s="16" t="s">
        <v>28</v>
      </c>
      <c r="L390" s="17" t="s">
        <v>28</v>
      </c>
      <c r="M390" s="15" t="s">
        <v>28</v>
      </c>
      <c r="N390" s="16" t="s">
        <v>28</v>
      </c>
    </row>
    <row r="391" spans="1:14">
      <c r="A391" s="2" t="s">
        <v>50</v>
      </c>
      <c r="B391" s="2" t="s">
        <v>38</v>
      </c>
      <c r="C391" s="2" t="s">
        <v>33</v>
      </c>
      <c r="D391" s="15" t="s">
        <v>261</v>
      </c>
      <c r="E391" s="15" t="s">
        <v>261</v>
      </c>
      <c r="F391" s="15" t="s">
        <v>261</v>
      </c>
      <c r="G391" s="15" t="s">
        <v>261</v>
      </c>
      <c r="H391" s="16" t="s">
        <v>261</v>
      </c>
      <c r="I391" s="17" t="s">
        <v>28</v>
      </c>
      <c r="J391" s="15" t="s">
        <v>28</v>
      </c>
      <c r="K391" s="16" t="s">
        <v>261</v>
      </c>
      <c r="L391" s="17" t="s">
        <v>28</v>
      </c>
      <c r="M391" s="15" t="s">
        <v>261</v>
      </c>
      <c r="N391" s="16" t="s">
        <v>28</v>
      </c>
    </row>
    <row r="392" spans="1:14">
      <c r="A392" s="2" t="s">
        <v>50</v>
      </c>
      <c r="B392" s="2" t="s">
        <v>38</v>
      </c>
      <c r="C392" s="2" t="s">
        <v>34</v>
      </c>
      <c r="D392" s="15" t="s">
        <v>261</v>
      </c>
      <c r="E392" s="15" t="s">
        <v>261</v>
      </c>
      <c r="F392" s="15" t="s">
        <v>261</v>
      </c>
      <c r="G392" s="15" t="s">
        <v>261</v>
      </c>
      <c r="H392" s="16" t="s">
        <v>261</v>
      </c>
      <c r="I392" s="17" t="s">
        <v>28</v>
      </c>
      <c r="J392" s="15" t="s">
        <v>28</v>
      </c>
      <c r="K392" s="16" t="s">
        <v>261</v>
      </c>
      <c r="L392" s="17" t="s">
        <v>28</v>
      </c>
      <c r="M392" s="15" t="s">
        <v>261</v>
      </c>
      <c r="N392" s="16" t="s">
        <v>28</v>
      </c>
    </row>
    <row r="393" spans="1:14">
      <c r="A393" s="2" t="s">
        <v>50</v>
      </c>
      <c r="B393" s="2" t="s">
        <v>38</v>
      </c>
      <c r="C393" s="2" t="s">
        <v>35</v>
      </c>
      <c r="D393" s="15" t="s">
        <v>261</v>
      </c>
      <c r="E393" s="15" t="s">
        <v>261</v>
      </c>
      <c r="F393" s="15" t="s">
        <v>261</v>
      </c>
      <c r="G393" s="15" t="s">
        <v>261</v>
      </c>
      <c r="H393" s="16" t="s">
        <v>261</v>
      </c>
      <c r="I393" s="17">
        <v>914</v>
      </c>
      <c r="J393" s="15">
        <v>914</v>
      </c>
      <c r="K393" s="16" t="s">
        <v>261</v>
      </c>
      <c r="L393" s="17">
        <v>365</v>
      </c>
      <c r="M393" s="15" t="s">
        <v>261</v>
      </c>
      <c r="N393" s="16" t="s">
        <v>36</v>
      </c>
    </row>
    <row r="394" spans="1:14">
      <c r="A394" s="2" t="s">
        <v>50</v>
      </c>
      <c r="B394" s="2" t="s">
        <v>38</v>
      </c>
      <c r="C394" s="2" t="s">
        <v>37</v>
      </c>
      <c r="D394" s="15" t="s">
        <v>28</v>
      </c>
      <c r="E394" s="15" t="s">
        <v>28</v>
      </c>
      <c r="F394" s="15" t="s">
        <v>28</v>
      </c>
      <c r="G394" s="15" t="s">
        <v>28</v>
      </c>
      <c r="H394" s="16" t="s">
        <v>28</v>
      </c>
      <c r="I394" s="17" t="s">
        <v>28</v>
      </c>
      <c r="J394" s="15" t="s">
        <v>28</v>
      </c>
      <c r="K394" s="16" t="s">
        <v>28</v>
      </c>
      <c r="L394" s="17" t="s">
        <v>28</v>
      </c>
      <c r="M394" s="15" t="s">
        <v>28</v>
      </c>
      <c r="N394" s="16" t="s">
        <v>28</v>
      </c>
    </row>
  </sheetData>
  <autoFilter ref="A3:N394"/>
  <mergeCells count="3">
    <mergeCell ref="D2:H2"/>
    <mergeCell ref="I2:K2"/>
    <mergeCell ref="L2:N2"/>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4"/>
  <sheetViews>
    <sheetView topLeftCell="A134" workbookViewId="0">
      <selection activeCell="A139" sqref="A139:A141"/>
    </sheetView>
  </sheetViews>
  <sheetFormatPr baseColWidth="10" defaultColWidth="8.83203125" defaultRowHeight="14" x14ac:dyDescent="0"/>
  <sheetData>
    <row r="1" spans="1:1">
      <c r="A1" s="3" t="s">
        <v>1</v>
      </c>
    </row>
    <row r="2" spans="1:1">
      <c r="A2" s="1" t="s">
        <v>51</v>
      </c>
    </row>
    <row r="3" spans="1:1">
      <c r="A3" s="1" t="s">
        <v>0</v>
      </c>
    </row>
    <row r="4" spans="1:1">
      <c r="A4" s="1" t="s">
        <v>52</v>
      </c>
    </row>
    <row r="5" spans="1:1">
      <c r="A5" s="1" t="s">
        <v>53</v>
      </c>
    </row>
    <row r="6" spans="1:1">
      <c r="A6" s="1" t="s">
        <v>54</v>
      </c>
    </row>
    <row r="7" spans="1:1">
      <c r="A7" s="1" t="s">
        <v>55</v>
      </c>
    </row>
    <row r="8" spans="1:1">
      <c r="A8" s="1" t="s">
        <v>56</v>
      </c>
    </row>
    <row r="9" spans="1:1">
      <c r="A9" s="1" t="s">
        <v>0</v>
      </c>
    </row>
    <row r="10" spans="1:1">
      <c r="A10" s="1" t="s">
        <v>0</v>
      </c>
    </row>
    <row r="11" spans="1:1">
      <c r="A11" s="1" t="s">
        <v>57</v>
      </c>
    </row>
    <row r="12" spans="1:1">
      <c r="A12" s="1" t="s">
        <v>0</v>
      </c>
    </row>
    <row r="13" spans="1:1">
      <c r="A13" s="1" t="s">
        <v>58</v>
      </c>
    </row>
    <row r="14" spans="1:1">
      <c r="A14" s="1" t="s">
        <v>0</v>
      </c>
    </row>
    <row r="15" spans="1:1">
      <c r="A15" s="1" t="s">
        <v>59</v>
      </c>
    </row>
    <row r="16" spans="1:1">
      <c r="A16" s="1" t="s">
        <v>0</v>
      </c>
    </row>
    <row r="17" spans="1:1">
      <c r="A17" s="1" t="s">
        <v>60</v>
      </c>
    </row>
    <row r="18" spans="1:1">
      <c r="A18" s="1" t="s">
        <v>61</v>
      </c>
    </row>
    <row r="19" spans="1:1">
      <c r="A19" s="1" t="s">
        <v>0</v>
      </c>
    </row>
    <row r="20" spans="1:1">
      <c r="A20" s="1" t="s">
        <v>62</v>
      </c>
    </row>
    <row r="21" spans="1:1">
      <c r="A21" s="1" t="s">
        <v>63</v>
      </c>
    </row>
    <row r="22" spans="1:1">
      <c r="A22" s="1" t="s">
        <v>0</v>
      </c>
    </row>
    <row r="23" spans="1:1">
      <c r="A23" s="1" t="s">
        <v>64</v>
      </c>
    </row>
    <row r="24" spans="1:1">
      <c r="A24" s="1" t="s">
        <v>65</v>
      </c>
    </row>
    <row r="25" spans="1:1">
      <c r="A25" s="1" t="s">
        <v>66</v>
      </c>
    </row>
    <row r="26" spans="1:1">
      <c r="A26" s="1" t="s">
        <v>0</v>
      </c>
    </row>
    <row r="27" spans="1:1">
      <c r="A27" s="1" t="s">
        <v>0</v>
      </c>
    </row>
    <row r="28" spans="1:1">
      <c r="A28" s="1" t="s">
        <v>67</v>
      </c>
    </row>
    <row r="29" spans="1:1">
      <c r="A29" s="1" t="s">
        <v>0</v>
      </c>
    </row>
    <row r="30" spans="1:1">
      <c r="A30" s="1" t="s">
        <v>68</v>
      </c>
    </row>
    <row r="31" spans="1:1">
      <c r="A31" s="1" t="s">
        <v>0</v>
      </c>
    </row>
    <row r="32" spans="1:1">
      <c r="A32" s="1" t="s">
        <v>69</v>
      </c>
    </row>
    <row r="33" spans="1:1">
      <c r="A33" s="1" t="s">
        <v>70</v>
      </c>
    </row>
    <row r="34" spans="1:1">
      <c r="A34" s="1" t="s">
        <v>0</v>
      </c>
    </row>
    <row r="35" spans="1:1">
      <c r="A35" s="1" t="s">
        <v>71</v>
      </c>
    </row>
    <row r="36" spans="1:1">
      <c r="A36" s="1" t="s">
        <v>72</v>
      </c>
    </row>
    <row r="37" spans="1:1">
      <c r="A37" s="1" t="s">
        <v>0</v>
      </c>
    </row>
    <row r="38" spans="1:1">
      <c r="A38" s="1" t="s">
        <v>73</v>
      </c>
    </row>
    <row r="39" spans="1:1">
      <c r="A39" s="1" t="s">
        <v>74</v>
      </c>
    </row>
    <row r="40" spans="1:1">
      <c r="A40" s="1" t="s">
        <v>0</v>
      </c>
    </row>
    <row r="41" spans="1:1">
      <c r="A41" s="1" t="s">
        <v>75</v>
      </c>
    </row>
    <row r="42" spans="1:1">
      <c r="A42" s="1" t="s">
        <v>76</v>
      </c>
    </row>
    <row r="43" spans="1:1">
      <c r="A43" s="1" t="s">
        <v>0</v>
      </c>
    </row>
    <row r="44" spans="1:1">
      <c r="A44" s="1" t="s">
        <v>77</v>
      </c>
    </row>
    <row r="45" spans="1:1">
      <c r="A45" s="1" t="s">
        <v>78</v>
      </c>
    </row>
    <row r="46" spans="1:1">
      <c r="A46" s="1" t="s">
        <v>79</v>
      </c>
    </row>
    <row r="47" spans="1:1">
      <c r="A47" s="1" t="s">
        <v>0</v>
      </c>
    </row>
    <row r="48" spans="1:1">
      <c r="A48" s="1" t="s">
        <v>80</v>
      </c>
    </row>
    <row r="49" spans="1:1">
      <c r="A49" s="1" t="s">
        <v>81</v>
      </c>
    </row>
    <row r="50" spans="1:1">
      <c r="A50" s="1" t="s">
        <v>0</v>
      </c>
    </row>
    <row r="51" spans="1:1">
      <c r="A51" s="1" t="s">
        <v>82</v>
      </c>
    </row>
    <row r="52" spans="1:1">
      <c r="A52" s="1" t="s">
        <v>83</v>
      </c>
    </row>
    <row r="53" spans="1:1">
      <c r="A53" s="1" t="s">
        <v>84</v>
      </c>
    </row>
    <row r="54" spans="1:1">
      <c r="A54" s="1" t="s">
        <v>85</v>
      </c>
    </row>
    <row r="55" spans="1:1">
      <c r="A55" s="1" t="s">
        <v>86</v>
      </c>
    </row>
    <row r="56" spans="1:1">
      <c r="A56" s="1" t="s">
        <v>0</v>
      </c>
    </row>
    <row r="57" spans="1:1">
      <c r="A57" s="1" t="s">
        <v>87</v>
      </c>
    </row>
    <row r="58" spans="1:1">
      <c r="A58" s="1" t="s">
        <v>0</v>
      </c>
    </row>
    <row r="59" spans="1:1">
      <c r="A59" s="1" t="s">
        <v>88</v>
      </c>
    </row>
    <row r="60" spans="1:1">
      <c r="A60" s="1" t="s">
        <v>89</v>
      </c>
    </row>
    <row r="61" spans="1:1">
      <c r="A61" s="1" t="s">
        <v>90</v>
      </c>
    </row>
    <row r="62" spans="1:1">
      <c r="A62" s="1" t="s">
        <v>91</v>
      </c>
    </row>
    <row r="63" spans="1:1">
      <c r="A63" s="1" t="s">
        <v>92</v>
      </c>
    </row>
    <row r="64" spans="1:1">
      <c r="A64" s="1" t="s">
        <v>0</v>
      </c>
    </row>
    <row r="65" spans="1:3">
      <c r="A65" s="1" t="s">
        <v>93</v>
      </c>
    </row>
    <row r="66" spans="1:3">
      <c r="A66" s="1" t="s">
        <v>94</v>
      </c>
    </row>
    <row r="67" spans="1:3">
      <c r="A67" s="1" t="s">
        <v>0</v>
      </c>
    </row>
    <row r="68" spans="1:3">
      <c r="A68" s="1" t="s">
        <v>0</v>
      </c>
    </row>
    <row r="69" spans="1:3">
      <c r="A69" s="1" t="s">
        <v>95</v>
      </c>
    </row>
    <row r="70" spans="1:3">
      <c r="A70" s="1" t="s">
        <v>0</v>
      </c>
    </row>
    <row r="71" spans="1:3">
      <c r="A71" s="1" t="s">
        <v>96</v>
      </c>
    </row>
    <row r="72" spans="1:3">
      <c r="A72" s="1" t="s">
        <v>0</v>
      </c>
    </row>
    <row r="73" spans="1:3">
      <c r="A73" s="1" t="s">
        <v>97</v>
      </c>
    </row>
    <row r="74" spans="1:3">
      <c r="A74" s="4" t="s">
        <v>98</v>
      </c>
    </row>
    <row r="75" spans="1:3">
      <c r="A75" s="1" t="s">
        <v>0</v>
      </c>
    </row>
    <row r="76" spans="1:3">
      <c r="A76" s="4" t="s">
        <v>99</v>
      </c>
    </row>
    <row r="77" spans="1:3">
      <c r="A77" s="1" t="s">
        <v>0</v>
      </c>
    </row>
    <row r="78" spans="1:3">
      <c r="A78" s="1" t="s">
        <v>100</v>
      </c>
      <c r="B78" s="4" t="s">
        <v>101</v>
      </c>
      <c r="C78" s="1" t="s">
        <v>36</v>
      </c>
    </row>
    <row r="79" spans="1:3">
      <c r="A79" s="1" t="s">
        <v>0</v>
      </c>
    </row>
    <row r="80" spans="1:3">
      <c r="A80" s="1" t="s">
        <v>0</v>
      </c>
    </row>
    <row r="81" spans="1:3">
      <c r="A81" s="1" t="s">
        <v>102</v>
      </c>
    </row>
    <row r="82" spans="1:3">
      <c r="A82" s="1" t="s">
        <v>0</v>
      </c>
    </row>
    <row r="83" spans="1:3">
      <c r="A83" s="1" t="s">
        <v>103</v>
      </c>
    </row>
    <row r="84" spans="1:3">
      <c r="A84" s="1" t="s">
        <v>0</v>
      </c>
    </row>
    <row r="85" spans="1:3">
      <c r="A85" s="1" t="s">
        <v>104</v>
      </c>
      <c r="B85" s="4" t="s">
        <v>105</v>
      </c>
      <c r="C85" s="1" t="s">
        <v>36</v>
      </c>
    </row>
    <row r="86" spans="1:3">
      <c r="A86" s="1" t="s">
        <v>0</v>
      </c>
    </row>
    <row r="87" spans="1:3">
      <c r="A87" s="1" t="s">
        <v>0</v>
      </c>
    </row>
    <row r="88" spans="1:3">
      <c r="A88" s="1" t="s">
        <v>106</v>
      </c>
    </row>
    <row r="89" spans="1:3">
      <c r="A89" s="1" t="s">
        <v>0</v>
      </c>
    </row>
    <row r="90" spans="1:3">
      <c r="A90" s="1" t="s">
        <v>107</v>
      </c>
      <c r="B90" s="4" t="s">
        <v>108</v>
      </c>
    </row>
    <row r="91" spans="1:3">
      <c r="A91" s="1" t="s">
        <v>0</v>
      </c>
    </row>
    <row r="92" spans="1:3">
      <c r="A92" s="1" t="s">
        <v>109</v>
      </c>
    </row>
    <row r="93" spans="1:3">
      <c r="A93" s="1" t="s">
        <v>0</v>
      </c>
    </row>
    <row r="94" spans="1:3">
      <c r="A94" s="1" t="s">
        <v>110</v>
      </c>
    </row>
    <row r="95" spans="1:3">
      <c r="A95" s="2" t="s">
        <v>2</v>
      </c>
    </row>
    <row r="96" spans="1:3">
      <c r="A96" s="1" t="s">
        <v>111</v>
      </c>
    </row>
    <row r="97" spans="1:1">
      <c r="A97" s="2" t="s">
        <v>5</v>
      </c>
    </row>
    <row r="98" spans="1:1">
      <c r="A98" s="1" t="s">
        <v>112</v>
      </c>
    </row>
    <row r="99" spans="1:1">
      <c r="A99" s="1" t="s">
        <v>113</v>
      </c>
    </row>
    <row r="100" spans="1:1">
      <c r="A100" s="1" t="s">
        <v>114</v>
      </c>
    </row>
    <row r="101" spans="1:1">
      <c r="A101" s="1" t="s">
        <v>115</v>
      </c>
    </row>
    <row r="102" spans="1:1">
      <c r="A102" s="1" t="s">
        <v>116</v>
      </c>
    </row>
    <row r="103" spans="1:1">
      <c r="A103" s="1" t="s">
        <v>84</v>
      </c>
    </row>
    <row r="104" spans="1:1">
      <c r="A104" s="1" t="s">
        <v>85</v>
      </c>
    </row>
    <row r="105" spans="1:1">
      <c r="A105" s="1" t="s">
        <v>117</v>
      </c>
    </row>
    <row r="106" spans="1:1">
      <c r="A106" s="1" t="s">
        <v>118</v>
      </c>
    </row>
    <row r="107" spans="1:1">
      <c r="A107" s="2" t="s">
        <v>9</v>
      </c>
    </row>
    <row r="108" spans="1:1">
      <c r="A108" s="1" t="s">
        <v>119</v>
      </c>
    </row>
    <row r="109" spans="1:1">
      <c r="A109" s="2" t="s">
        <v>10</v>
      </c>
    </row>
    <row r="110" spans="1:1">
      <c r="A110" s="1" t="s">
        <v>120</v>
      </c>
    </row>
    <row r="111" spans="1:1">
      <c r="A111" s="2" t="s">
        <v>11</v>
      </c>
    </row>
    <row r="112" spans="1:1">
      <c r="A112" s="1" t="s">
        <v>121</v>
      </c>
    </row>
    <row r="113" spans="1:1">
      <c r="A113" s="2" t="s">
        <v>12</v>
      </c>
    </row>
    <row r="114" spans="1:1">
      <c r="A114" s="1" t="s">
        <v>122</v>
      </c>
    </row>
    <row r="115" spans="1:1">
      <c r="A115" s="2" t="s">
        <v>13</v>
      </c>
    </row>
    <row r="116" spans="1:1">
      <c r="A116" s="1" t="s">
        <v>123</v>
      </c>
    </row>
    <row r="117" spans="1:1">
      <c r="A117" s="2" t="s">
        <v>3</v>
      </c>
    </row>
    <row r="118" spans="1:1">
      <c r="A118" s="1" t="s">
        <v>124</v>
      </c>
    </row>
    <row r="119" spans="1:1">
      <c r="A119" s="2" t="s">
        <v>14</v>
      </c>
    </row>
    <row r="120" spans="1:1">
      <c r="A120" s="1" t="s">
        <v>125</v>
      </c>
    </row>
    <row r="121" spans="1:1">
      <c r="A121" s="2" t="s">
        <v>15</v>
      </c>
    </row>
    <row r="122" spans="1:1">
      <c r="A122" s="1" t="s">
        <v>126</v>
      </c>
    </row>
    <row r="123" spans="1:1">
      <c r="A123" s="2" t="s">
        <v>16</v>
      </c>
    </row>
    <row r="124" spans="1:1">
      <c r="A124" s="1" t="s">
        <v>127</v>
      </c>
    </row>
    <row r="125" spans="1:1">
      <c r="A125" s="2" t="s">
        <v>4</v>
      </c>
    </row>
    <row r="126" spans="1:1">
      <c r="A126" s="1" t="s">
        <v>128</v>
      </c>
    </row>
    <row r="127" spans="1:1">
      <c r="A127" s="2" t="s">
        <v>6</v>
      </c>
    </row>
    <row r="128" spans="1:1">
      <c r="A128" s="1" t="s">
        <v>129</v>
      </c>
    </row>
    <row r="129" spans="1:1">
      <c r="A129" s="2" t="s">
        <v>7</v>
      </c>
    </row>
    <row r="130" spans="1:1">
      <c r="A130" s="1" t="s">
        <v>130</v>
      </c>
    </row>
    <row r="131" spans="1:1">
      <c r="A131" s="2" t="s">
        <v>8</v>
      </c>
    </row>
    <row r="132" spans="1:1">
      <c r="A132" s="1" t="s">
        <v>131</v>
      </c>
    </row>
    <row r="133" spans="1:1">
      <c r="A133" s="2" t="s">
        <v>24</v>
      </c>
    </row>
    <row r="134" spans="1:1">
      <c r="A134" s="1" t="s">
        <v>132</v>
      </c>
    </row>
    <row r="135" spans="1:1">
      <c r="A135" s="2" t="s">
        <v>39</v>
      </c>
    </row>
    <row r="136" spans="1:1">
      <c r="A136" s="1" t="s">
        <v>133</v>
      </c>
    </row>
    <row r="137" spans="1:1">
      <c r="A137" s="2" t="s">
        <v>40</v>
      </c>
    </row>
    <row r="138" spans="1:1">
      <c r="A138" s="1" t="s">
        <v>134</v>
      </c>
    </row>
    <row r="139" spans="1:1">
      <c r="A139" s="2" t="s">
        <v>41</v>
      </c>
    </row>
    <row r="140" spans="1:1">
      <c r="A140" s="1" t="s">
        <v>135</v>
      </c>
    </row>
    <row r="141" spans="1:1">
      <c r="A141" s="2" t="s">
        <v>42</v>
      </c>
    </row>
    <row r="142" spans="1:1">
      <c r="A142" s="1" t="s">
        <v>136</v>
      </c>
    </row>
    <row r="143" spans="1:1">
      <c r="A143" s="2" t="s">
        <v>43</v>
      </c>
    </row>
    <row r="144" spans="1:1">
      <c r="A144" s="1" t="s">
        <v>137</v>
      </c>
    </row>
    <row r="145" spans="1:1">
      <c r="A145" s="2" t="s">
        <v>44</v>
      </c>
    </row>
    <row r="146" spans="1:1">
      <c r="A146" s="1" t="s">
        <v>138</v>
      </c>
    </row>
    <row r="147" spans="1:1">
      <c r="A147" s="2" t="s">
        <v>45</v>
      </c>
    </row>
    <row r="148" spans="1:1">
      <c r="A148" s="1" t="s">
        <v>139</v>
      </c>
    </row>
    <row r="149" spans="1:1">
      <c r="A149" s="2" t="s">
        <v>46</v>
      </c>
    </row>
    <row r="150" spans="1:1">
      <c r="A150" s="1" t="s">
        <v>140</v>
      </c>
    </row>
    <row r="151" spans="1:1">
      <c r="A151" s="2" t="s">
        <v>47</v>
      </c>
    </row>
    <row r="152" spans="1:1">
      <c r="A152" s="1" t="s">
        <v>141</v>
      </c>
    </row>
    <row r="153" spans="1:1">
      <c r="A153" s="2" t="s">
        <v>48</v>
      </c>
    </row>
    <row r="154" spans="1:1">
      <c r="A154" s="1" t="s">
        <v>142</v>
      </c>
    </row>
    <row r="155" spans="1:1">
      <c r="A155" s="2" t="s">
        <v>49</v>
      </c>
    </row>
    <row r="156" spans="1:1">
      <c r="A156" s="1" t="s">
        <v>143</v>
      </c>
    </row>
    <row r="157" spans="1:1">
      <c r="A157" s="2" t="s">
        <v>50</v>
      </c>
    </row>
    <row r="158" spans="1:1">
      <c r="A158" s="1" t="s">
        <v>144</v>
      </c>
    </row>
    <row r="159" spans="1:1">
      <c r="A159" s="2" t="s">
        <v>25</v>
      </c>
    </row>
    <row r="160" spans="1:1">
      <c r="A160" s="1" t="s">
        <v>145</v>
      </c>
    </row>
    <row r="161" spans="1:1">
      <c r="A161" s="2" t="s">
        <v>18</v>
      </c>
    </row>
    <row r="162" spans="1:1">
      <c r="A162" s="1" t="s">
        <v>72</v>
      </c>
    </row>
    <row r="163" spans="1:1">
      <c r="A163" s="2" t="s">
        <v>38</v>
      </c>
    </row>
    <row r="164" spans="1:1">
      <c r="A164" s="1" t="s">
        <v>146</v>
      </c>
    </row>
    <row r="165" spans="1:1">
      <c r="A165" s="2" t="s">
        <v>26</v>
      </c>
    </row>
    <row r="166" spans="1:1">
      <c r="A166" s="1" t="s">
        <v>147</v>
      </c>
    </row>
    <row r="167" spans="1:1">
      <c r="A167" s="2" t="s">
        <v>27</v>
      </c>
    </row>
    <row r="168" spans="1:1">
      <c r="A168" s="1" t="s">
        <v>148</v>
      </c>
    </row>
    <row r="169" spans="1:1">
      <c r="A169" s="2" t="s">
        <v>29</v>
      </c>
    </row>
    <row r="170" spans="1:1">
      <c r="A170" s="1" t="s">
        <v>149</v>
      </c>
    </row>
    <row r="171" spans="1:1">
      <c r="A171" s="2" t="s">
        <v>30</v>
      </c>
    </row>
    <row r="172" spans="1:1">
      <c r="A172" s="1" t="s">
        <v>150</v>
      </c>
    </row>
    <row r="173" spans="1:1">
      <c r="A173" s="2" t="s">
        <v>31</v>
      </c>
    </row>
    <row r="174" spans="1:1">
      <c r="A174" s="1" t="s">
        <v>151</v>
      </c>
    </row>
    <row r="175" spans="1:1">
      <c r="A175" s="2" t="s">
        <v>32</v>
      </c>
    </row>
    <row r="176" spans="1:1">
      <c r="A176" s="1" t="s">
        <v>152</v>
      </c>
    </row>
    <row r="177" spans="1:1">
      <c r="A177" s="2" t="s">
        <v>33</v>
      </c>
    </row>
    <row r="178" spans="1:1">
      <c r="A178" s="1" t="s">
        <v>153</v>
      </c>
    </row>
    <row r="179" spans="1:1">
      <c r="A179" s="2" t="s">
        <v>34</v>
      </c>
    </row>
    <row r="180" spans="1:1">
      <c r="A180" s="1" t="s">
        <v>154</v>
      </c>
    </row>
    <row r="181" spans="1:1">
      <c r="A181" s="2" t="s">
        <v>35</v>
      </c>
    </row>
    <row r="182" spans="1:1">
      <c r="A182" s="1" t="s">
        <v>155</v>
      </c>
    </row>
    <row r="183" spans="1:1">
      <c r="A183" s="2" t="s">
        <v>37</v>
      </c>
    </row>
    <row r="184" spans="1:1">
      <c r="A184" s="1" t="s">
        <v>156</v>
      </c>
    </row>
  </sheetData>
  <hyperlinks>
    <hyperlink ref="A74" r:id="rId1"/>
    <hyperlink ref="A76" r:id="rId2"/>
    <hyperlink ref="B78" r:id="rId3"/>
    <hyperlink ref="B85" r:id="rId4"/>
    <hyperlink ref="B90" r:id="rId5"/>
  </hyperlink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5" tint="0.39997558519241921"/>
  </sheetPr>
  <dimension ref="A1:O61"/>
  <sheetViews>
    <sheetView tabSelected="1" workbookViewId="0">
      <pane xSplit="3" ySplit="9" topLeftCell="D10" activePane="bottomRight" state="frozen"/>
      <selection pane="topRight" activeCell="D1" sqref="D1"/>
      <selection pane="bottomLeft" activeCell="A10" sqref="A10"/>
      <selection pane="bottomRight" activeCell="L11" sqref="L11"/>
    </sheetView>
  </sheetViews>
  <sheetFormatPr baseColWidth="10" defaultRowHeight="15" x14ac:dyDescent="0"/>
  <cols>
    <col min="1" max="1" width="10.83203125" style="19"/>
    <col min="2" max="2" width="18.5" style="19" customWidth="1"/>
    <col min="3" max="3" width="17.6640625" style="19" customWidth="1"/>
    <col min="4" max="10" width="20.83203125" style="19" customWidth="1"/>
    <col min="11" max="11" width="4.5" style="19" customWidth="1"/>
    <col min="12" max="12" width="15.33203125" style="19" customWidth="1"/>
    <col min="13" max="14" width="17.33203125" style="19" customWidth="1"/>
    <col min="15" max="15" width="7" style="19" customWidth="1"/>
    <col min="16" max="16384" width="10.83203125" style="19"/>
  </cols>
  <sheetData>
    <row r="1" spans="1:15">
      <c r="A1" s="18"/>
      <c r="B1" s="18"/>
      <c r="C1" s="18"/>
      <c r="D1" s="18"/>
      <c r="E1" s="18"/>
    </row>
    <row r="2" spans="1:15" ht="20">
      <c r="A2" s="18"/>
      <c r="B2" s="20" t="s">
        <v>159</v>
      </c>
      <c r="C2" s="18"/>
      <c r="D2" s="18"/>
      <c r="E2" s="18"/>
    </row>
    <row r="3" spans="1:15">
      <c r="A3" s="18"/>
      <c r="D3" s="18"/>
      <c r="E3" s="18"/>
    </row>
    <row r="4" spans="1:15">
      <c r="A4" s="18"/>
      <c r="B4" s="21" t="s">
        <v>160</v>
      </c>
      <c r="C4" s="22"/>
      <c r="D4" s="22"/>
      <c r="E4" s="23"/>
    </row>
    <row r="5" spans="1:15" ht="30" customHeight="1">
      <c r="A5" s="18"/>
      <c r="B5" s="185" t="s">
        <v>216</v>
      </c>
      <c r="C5" s="186"/>
      <c r="D5" s="186"/>
      <c r="E5" s="187"/>
    </row>
    <row r="6" spans="1:15" ht="16" thickBot="1"/>
    <row r="7" spans="1:15">
      <c r="B7" s="24" t="s">
        <v>161</v>
      </c>
      <c r="C7" s="25"/>
      <c r="D7" s="25"/>
      <c r="E7" s="25"/>
      <c r="F7" s="25"/>
      <c r="G7" s="25"/>
      <c r="H7" s="25"/>
      <c r="I7" s="25"/>
      <c r="J7" s="25"/>
      <c r="K7" s="25"/>
      <c r="L7" s="25"/>
      <c r="M7" s="25"/>
      <c r="N7" s="25"/>
      <c r="O7" s="26"/>
    </row>
    <row r="8" spans="1:15">
      <c r="B8" s="27"/>
      <c r="C8" s="18"/>
      <c r="D8" s="18"/>
      <c r="E8" s="18"/>
      <c r="F8" s="18"/>
      <c r="G8" s="18"/>
      <c r="H8" s="18"/>
      <c r="I8" s="18"/>
      <c r="J8" s="18"/>
      <c r="K8" s="18"/>
      <c r="L8" s="18"/>
      <c r="M8" s="188" t="s">
        <v>259</v>
      </c>
      <c r="N8" s="188" t="s">
        <v>260</v>
      </c>
      <c r="O8" s="28"/>
    </row>
    <row r="9" spans="1:15" ht="30" customHeight="1">
      <c r="B9" s="29" t="s">
        <v>162</v>
      </c>
      <c r="C9" s="30" t="s">
        <v>163</v>
      </c>
      <c r="D9" s="31" t="s">
        <v>164</v>
      </c>
      <c r="E9" s="32" t="s">
        <v>165</v>
      </c>
      <c r="F9" s="33"/>
      <c r="G9" s="33"/>
      <c r="H9" s="32" t="s">
        <v>166</v>
      </c>
      <c r="I9" s="33"/>
      <c r="J9" s="33"/>
      <c r="K9" s="34"/>
      <c r="L9" s="169" t="s">
        <v>167</v>
      </c>
      <c r="M9" s="189"/>
      <c r="N9" s="189"/>
      <c r="O9" s="35"/>
    </row>
    <row r="10" spans="1:15">
      <c r="B10" s="36" t="s">
        <v>168</v>
      </c>
      <c r="C10" s="37"/>
      <c r="D10" s="18"/>
      <c r="E10" s="18"/>
      <c r="F10" s="18"/>
      <c r="G10" s="18"/>
      <c r="H10" s="18"/>
      <c r="I10" s="18"/>
      <c r="J10" s="18"/>
      <c r="K10" s="18"/>
      <c r="L10" s="38"/>
      <c r="M10" s="18"/>
      <c r="N10" s="18"/>
      <c r="O10" s="28"/>
    </row>
    <row r="11" spans="1:15">
      <c r="B11" s="39"/>
      <c r="C11" s="40" t="s">
        <v>169</v>
      </c>
      <c r="D11" s="41">
        <f>'CBS data 2012'!$J$106*E11/SUM($E$11:$E$13)</f>
        <v>36328.100338185563</v>
      </c>
      <c r="E11" s="41">
        <f>'CBS data 2012'!E106</f>
        <v>96468</v>
      </c>
      <c r="F11" s="41"/>
      <c r="G11" s="41"/>
      <c r="H11" s="41"/>
      <c r="I11" s="41"/>
      <c r="J11" s="41"/>
      <c r="K11" s="18"/>
      <c r="L11" s="154">
        <v>3400</v>
      </c>
      <c r="M11" s="155">
        <f>IF(ISNUMBER(D11),D11/3.6/L11*1000,"")</f>
        <v>2967.9820537733303</v>
      </c>
      <c r="N11" s="42">
        <f>'CBS data 2012'!L106</f>
        <v>3068</v>
      </c>
      <c r="O11" s="28"/>
    </row>
    <row r="12" spans="1:15">
      <c r="B12" s="39"/>
      <c r="C12" s="40" t="s">
        <v>170</v>
      </c>
      <c r="D12" s="41">
        <f>'CBS data 2012'!$J$106*E12/SUM($E$11:$E$13)</f>
        <v>2088.8996618144392</v>
      </c>
      <c r="E12" s="41">
        <f>'CBS data 2012'!H106</f>
        <v>5547</v>
      </c>
      <c r="F12" s="41"/>
      <c r="G12" s="41"/>
      <c r="H12" s="41"/>
      <c r="I12" s="41"/>
      <c r="J12" s="41"/>
      <c r="K12" s="18"/>
      <c r="L12" s="154">
        <v>8000</v>
      </c>
      <c r="M12" s="155">
        <f>IF(ISNUMBER(D12),D12/3.6/L12*1000,"")</f>
        <v>72.531238257445807</v>
      </c>
      <c r="N12" s="42"/>
      <c r="O12" s="28"/>
    </row>
    <row r="13" spans="1:15">
      <c r="B13" s="39"/>
      <c r="C13" s="40" t="s">
        <v>171</v>
      </c>
      <c r="D13" s="41">
        <f>'CBS data 2012'!$J$106*E13/SUM($E$11:$E$13)</f>
        <v>0</v>
      </c>
      <c r="E13" s="41">
        <v>0</v>
      </c>
      <c r="F13" s="41"/>
      <c r="G13" s="41"/>
      <c r="H13" s="41"/>
      <c r="I13" s="41"/>
      <c r="J13" s="41"/>
      <c r="K13" s="18"/>
      <c r="L13" s="154">
        <v>6000</v>
      </c>
      <c r="M13" s="155">
        <f>IF(ISNUMBER(D13),D13/3.6/L13*1000,"")</f>
        <v>0</v>
      </c>
      <c r="N13" s="42"/>
      <c r="O13" s="28"/>
    </row>
    <row r="14" spans="1:15" ht="16" thickBot="1">
      <c r="B14" s="39"/>
      <c r="C14" s="40" t="s">
        <v>172</v>
      </c>
      <c r="D14" s="44">
        <f>SUBTOTAL(9,D11:D13)</f>
        <v>38417</v>
      </c>
      <c r="E14" s="44">
        <f>SUBTOTAL(9,E11:E13)</f>
        <v>102015</v>
      </c>
      <c r="F14" s="44"/>
      <c r="G14" s="44"/>
      <c r="H14" s="44"/>
      <c r="I14" s="44"/>
      <c r="J14" s="44"/>
      <c r="K14" s="45"/>
      <c r="L14" s="43"/>
      <c r="M14" s="156">
        <f>SUBTOTAL(9,M11:M13)</f>
        <v>3040.513292030776</v>
      </c>
      <c r="N14" s="156">
        <f>SUBTOTAL(9,N11:N13)</f>
        <v>3068</v>
      </c>
      <c r="O14" s="28"/>
    </row>
    <row r="15" spans="1:15" ht="16" thickTop="1">
      <c r="B15" s="27"/>
      <c r="C15" s="37"/>
      <c r="D15" s="47"/>
      <c r="E15" s="47"/>
      <c r="F15" s="47"/>
      <c r="G15" s="47"/>
      <c r="H15" s="47"/>
      <c r="I15" s="47"/>
      <c r="J15" s="47"/>
      <c r="K15" s="34"/>
      <c r="L15" s="157"/>
      <c r="M15" s="158"/>
      <c r="N15" s="48"/>
      <c r="O15" s="35"/>
    </row>
    <row r="16" spans="1:15">
      <c r="B16" s="49" t="s">
        <v>173</v>
      </c>
      <c r="C16" s="23"/>
      <c r="D16" s="50"/>
      <c r="E16" s="50"/>
      <c r="F16" s="50"/>
      <c r="G16" s="50"/>
      <c r="H16" s="50"/>
      <c r="I16" s="50"/>
      <c r="J16" s="50"/>
      <c r="K16" s="18"/>
      <c r="L16" s="154"/>
      <c r="M16" s="155"/>
      <c r="N16" s="42"/>
      <c r="O16" s="28"/>
    </row>
    <row r="17" spans="2:15">
      <c r="B17" s="39"/>
      <c r="C17" s="40" t="s">
        <v>169</v>
      </c>
      <c r="D17" s="41">
        <v>0</v>
      </c>
      <c r="E17" s="41">
        <v>0</v>
      </c>
      <c r="F17" s="41"/>
      <c r="G17" s="41"/>
      <c r="H17" s="41"/>
      <c r="I17" s="41"/>
      <c r="J17" s="41"/>
      <c r="K17" s="18"/>
      <c r="L17" s="154">
        <v>4000</v>
      </c>
      <c r="M17" s="155">
        <f>IF(ISNUMBER(D17),D17/3.6/L17*1000,"")</f>
        <v>0</v>
      </c>
      <c r="N17" s="42">
        <v>0</v>
      </c>
      <c r="O17" s="28"/>
    </row>
    <row r="18" spans="2:15">
      <c r="B18" s="39"/>
      <c r="C18" s="40" t="s">
        <v>170</v>
      </c>
      <c r="D18" s="41">
        <v>0</v>
      </c>
      <c r="E18" s="41">
        <v>0</v>
      </c>
      <c r="F18" s="41"/>
      <c r="G18" s="41"/>
      <c r="H18" s="41"/>
      <c r="I18" s="41"/>
      <c r="J18" s="41"/>
      <c r="K18" s="18"/>
      <c r="L18" s="154">
        <v>8000</v>
      </c>
      <c r="M18" s="155">
        <f>IF(ISNUMBER(D18),D18/3.6/L18*1000,"")</f>
        <v>0</v>
      </c>
      <c r="N18" s="42">
        <v>0</v>
      </c>
      <c r="O18" s="28"/>
    </row>
    <row r="19" spans="2:15">
      <c r="B19" s="39"/>
      <c r="C19" s="40" t="s">
        <v>171</v>
      </c>
      <c r="D19" s="41">
        <v>0</v>
      </c>
      <c r="E19" s="41">
        <v>0</v>
      </c>
      <c r="F19" s="41"/>
      <c r="G19" s="41"/>
      <c r="H19" s="41"/>
      <c r="I19" s="41"/>
      <c r="J19" s="41"/>
      <c r="K19" s="18"/>
      <c r="L19" s="154">
        <v>6000</v>
      </c>
      <c r="M19" s="155">
        <f>IF(ISNUMBER(D19),D19/3.6/L19*1000,"")</f>
        <v>0</v>
      </c>
      <c r="N19" s="42">
        <v>0</v>
      </c>
      <c r="O19" s="28"/>
    </row>
    <row r="20" spans="2:15" ht="16" thickBot="1">
      <c r="B20" s="39"/>
      <c r="C20" s="40" t="s">
        <v>172</v>
      </c>
      <c r="D20" s="43">
        <v>0</v>
      </c>
      <c r="E20" s="44">
        <v>0</v>
      </c>
      <c r="F20" s="44"/>
      <c r="G20" s="44"/>
      <c r="H20" s="44"/>
      <c r="I20" s="44"/>
      <c r="J20" s="44"/>
      <c r="K20" s="45"/>
      <c r="L20" s="43"/>
      <c r="M20" s="156">
        <v>0</v>
      </c>
      <c r="N20" s="46">
        <v>0</v>
      </c>
      <c r="O20" s="28"/>
    </row>
    <row r="21" spans="2:15" ht="16" thickTop="1">
      <c r="B21" s="51"/>
      <c r="C21" s="52"/>
      <c r="D21" s="53"/>
      <c r="E21" s="53"/>
      <c r="F21" s="53"/>
      <c r="G21" s="53"/>
      <c r="H21" s="53"/>
      <c r="I21" s="53"/>
      <c r="J21" s="53"/>
      <c r="K21" s="52"/>
      <c r="L21" s="157"/>
      <c r="M21" s="158"/>
      <c r="N21" s="48"/>
      <c r="O21" s="35"/>
    </row>
    <row r="22" spans="2:15">
      <c r="B22" s="36" t="s">
        <v>174</v>
      </c>
      <c r="C22" s="37"/>
      <c r="D22" s="47"/>
      <c r="E22" s="47"/>
      <c r="F22" s="47"/>
      <c r="G22" s="47"/>
      <c r="H22" s="47"/>
      <c r="I22" s="47"/>
      <c r="J22" s="47"/>
      <c r="K22" s="18"/>
      <c r="L22" s="154"/>
      <c r="M22" s="155"/>
      <c r="N22" s="42"/>
      <c r="O22" s="28"/>
    </row>
    <row r="23" spans="2:15">
      <c r="B23" s="39"/>
      <c r="C23" s="40" t="s">
        <v>169</v>
      </c>
      <c r="D23" s="41">
        <f>SUM('CBS data 2012'!J315,'CBS data 2012'!J375)</f>
        <v>6188</v>
      </c>
      <c r="E23" s="193">
        <v>2458.601578200668</v>
      </c>
      <c r="F23" s="41"/>
      <c r="G23" s="41"/>
      <c r="H23" s="41"/>
      <c r="I23" s="41"/>
      <c r="J23" s="41"/>
      <c r="K23" s="18"/>
      <c r="L23" s="154">
        <v>4000</v>
      </c>
      <c r="M23" s="155">
        <f>IF(ISNUMBER(D23),D23/3.6/L23*1000,"")</f>
        <v>429.72222222222223</v>
      </c>
      <c r="N23" s="42">
        <f>SUM('CBS data 2012'!L316,'CBS data 2012'!L376,'CBS data 2012'!L378,'CBS data 2012'!L379)</f>
        <v>433</v>
      </c>
      <c r="O23" s="28"/>
    </row>
    <row r="24" spans="2:15">
      <c r="B24" s="39"/>
      <c r="C24" s="40" t="s">
        <v>170</v>
      </c>
      <c r="D24" s="41">
        <v>0</v>
      </c>
      <c r="E24" s="193">
        <v>3407.1400000000003</v>
      </c>
      <c r="F24" s="41"/>
      <c r="G24" s="41"/>
      <c r="H24" s="41"/>
      <c r="I24" s="41"/>
      <c r="J24" s="41"/>
      <c r="K24" s="18"/>
      <c r="L24" s="154">
        <v>8000</v>
      </c>
      <c r="M24" s="155">
        <f>IF(ISNUMBER(D24),D24/3.6/L24*1000,"")</f>
        <v>0</v>
      </c>
      <c r="N24" s="42"/>
      <c r="O24" s="28"/>
    </row>
    <row r="25" spans="2:15">
      <c r="B25" s="39"/>
      <c r="C25" s="40" t="s">
        <v>171</v>
      </c>
      <c r="D25" s="41">
        <v>0</v>
      </c>
      <c r="E25" s="193">
        <v>0</v>
      </c>
      <c r="F25" s="41"/>
      <c r="G25" s="41"/>
      <c r="H25" s="41"/>
      <c r="I25" s="41"/>
      <c r="J25" s="41"/>
      <c r="K25" s="18"/>
      <c r="L25" s="154">
        <v>6000</v>
      </c>
      <c r="M25" s="155">
        <f>IF(ISNUMBER(D25),D25/3.6/L25*1000,"")</f>
        <v>0</v>
      </c>
      <c r="N25" s="42"/>
      <c r="O25" s="28"/>
    </row>
    <row r="26" spans="2:15" ht="16" thickBot="1">
      <c r="B26" s="39"/>
      <c r="C26" s="40" t="s">
        <v>172</v>
      </c>
      <c r="D26" s="44">
        <f>SUBTOTAL(9,D23:D25)</f>
        <v>6188</v>
      </c>
      <c r="E26" s="194">
        <v>5865.7415782006683</v>
      </c>
      <c r="F26" s="44"/>
      <c r="G26" s="44"/>
      <c r="H26" s="44"/>
      <c r="I26" s="44"/>
      <c r="J26" s="44"/>
      <c r="K26" s="45"/>
      <c r="L26" s="43"/>
      <c r="M26" s="156">
        <f>SUBTOTAL(9,M23:M25)</f>
        <v>429.72222222222223</v>
      </c>
      <c r="N26" s="156">
        <f>SUBTOTAL(9,N23:N25)</f>
        <v>433</v>
      </c>
      <c r="O26" s="28"/>
    </row>
    <row r="27" spans="2:15" ht="16" thickTop="1">
      <c r="B27" s="51"/>
      <c r="C27" s="52"/>
      <c r="D27" s="53"/>
      <c r="E27" s="53"/>
      <c r="F27" s="53"/>
      <c r="G27" s="53"/>
      <c r="H27" s="53"/>
      <c r="I27" s="53"/>
      <c r="J27" s="53"/>
      <c r="K27" s="34"/>
      <c r="L27" s="157"/>
      <c r="M27" s="158"/>
      <c r="N27" s="48"/>
      <c r="O27" s="35"/>
    </row>
    <row r="28" spans="2:15">
      <c r="B28" s="36" t="s">
        <v>175</v>
      </c>
      <c r="C28" s="37"/>
      <c r="D28" s="47"/>
      <c r="E28" s="47"/>
      <c r="F28" s="47"/>
      <c r="G28" s="47"/>
      <c r="H28" s="47"/>
      <c r="I28" s="47"/>
      <c r="J28" s="47"/>
      <c r="K28" s="18"/>
      <c r="L28" s="154"/>
      <c r="M28" s="155"/>
      <c r="N28" s="42"/>
      <c r="O28" s="28"/>
    </row>
    <row r="29" spans="2:15">
      <c r="B29" s="27"/>
      <c r="C29" s="40" t="s">
        <v>177</v>
      </c>
      <c r="D29" s="41">
        <f>'CBS data 2012'!J139</f>
        <v>4704</v>
      </c>
      <c r="E29" s="41">
        <f>'CBS data 2012'!E139+'CBS data 2012'!H139</f>
        <v>19490</v>
      </c>
      <c r="F29" s="41"/>
      <c r="G29" s="41"/>
      <c r="H29" s="41"/>
      <c r="I29" s="41"/>
      <c r="J29" s="41"/>
      <c r="K29" s="18"/>
      <c r="L29" s="154"/>
      <c r="M29" s="155"/>
      <c r="N29" s="42">
        <f>'CBS data 2012'!L139</f>
        <v>180</v>
      </c>
      <c r="O29" s="28"/>
    </row>
    <row r="30" spans="2:15">
      <c r="B30" s="27"/>
      <c r="C30" s="40" t="s">
        <v>178</v>
      </c>
      <c r="D30" s="41">
        <f>'CBS data 2012'!J136</f>
        <v>124</v>
      </c>
      <c r="E30" s="41">
        <f>'CBS data 2012'!E136</f>
        <v>340</v>
      </c>
      <c r="F30" s="41"/>
      <c r="G30" s="41"/>
      <c r="H30" s="41"/>
      <c r="I30" s="41"/>
      <c r="J30" s="41"/>
      <c r="K30" s="18"/>
      <c r="L30" s="154"/>
      <c r="M30" s="155"/>
      <c r="N30" s="42">
        <f>'CBS data 2012'!L136</f>
        <v>13</v>
      </c>
      <c r="O30" s="28"/>
    </row>
    <row r="31" spans="2:15">
      <c r="B31" s="27"/>
      <c r="C31" s="40" t="s">
        <v>179</v>
      </c>
      <c r="D31" s="41">
        <f>'CBS data 2012'!J138</f>
        <v>3087</v>
      </c>
      <c r="E31" s="41">
        <f>'CBS data 2012'!E138+'CBS data 2012'!H138</f>
        <v>12789</v>
      </c>
      <c r="F31" s="41"/>
      <c r="G31" s="41"/>
      <c r="H31" s="41"/>
      <c r="I31" s="41"/>
      <c r="J31" s="41"/>
      <c r="K31" s="18"/>
      <c r="L31" s="154"/>
      <c r="M31" s="155"/>
      <c r="N31" s="42">
        <f>'CBS data 2012'!L138</f>
        <v>124</v>
      </c>
      <c r="O31" s="28"/>
    </row>
    <row r="32" spans="2:15">
      <c r="B32" s="27"/>
      <c r="C32" s="40" t="s">
        <v>176</v>
      </c>
      <c r="D32" s="41">
        <f>IFERROR('CBS data 2012'!J137*E32/$E$33,0)</f>
        <v>0</v>
      </c>
      <c r="E32" s="41">
        <f>IF('CBS data 2012'!G137="-",0,'CBS data 2012'!G137)</f>
        <v>0</v>
      </c>
      <c r="F32" s="41"/>
      <c r="G32" s="41"/>
      <c r="H32" s="41"/>
      <c r="I32" s="41"/>
      <c r="J32" s="41"/>
      <c r="K32" s="18"/>
      <c r="L32" s="154"/>
      <c r="M32" s="155"/>
      <c r="N32" s="42">
        <v>0</v>
      </c>
      <c r="O32" s="28"/>
    </row>
    <row r="33" spans="2:15">
      <c r="B33" s="27"/>
      <c r="C33" s="40" t="s">
        <v>172</v>
      </c>
      <c r="D33" s="41">
        <f>SUBTOTAL(9,D29:D32)</f>
        <v>7915</v>
      </c>
      <c r="E33" s="41">
        <f>SUBTOTAL(9,E29:E32)</f>
        <v>32619</v>
      </c>
      <c r="F33" s="41"/>
      <c r="G33" s="41"/>
      <c r="H33" s="41"/>
      <c r="I33" s="41"/>
      <c r="J33" s="41"/>
      <c r="K33" s="18"/>
      <c r="L33" s="154"/>
      <c r="M33" s="155">
        <f>SUBTOTAL(9,M29:M31)</f>
        <v>0</v>
      </c>
      <c r="N33" s="155"/>
      <c r="O33" s="28"/>
    </row>
    <row r="34" spans="2:15">
      <c r="B34" s="51"/>
      <c r="C34" s="52"/>
      <c r="D34" s="53"/>
      <c r="E34" s="53"/>
      <c r="F34" s="53"/>
      <c r="G34" s="53"/>
      <c r="H34" s="53"/>
      <c r="I34" s="53"/>
      <c r="J34" s="53"/>
      <c r="K34" s="34"/>
      <c r="L34" s="157"/>
      <c r="M34" s="158"/>
      <c r="N34" s="48"/>
      <c r="O34" s="35"/>
    </row>
    <row r="35" spans="2:15">
      <c r="B35" s="36" t="s">
        <v>180</v>
      </c>
      <c r="C35" s="37"/>
      <c r="D35" s="47"/>
      <c r="E35" s="47"/>
      <c r="F35" s="47"/>
      <c r="G35" s="47"/>
      <c r="H35" s="47"/>
      <c r="I35" s="47"/>
      <c r="J35" s="47"/>
      <c r="K35" s="18"/>
      <c r="L35" s="154"/>
      <c r="M35" s="155"/>
      <c r="N35" s="42"/>
      <c r="O35" s="28"/>
    </row>
    <row r="36" spans="2:15">
      <c r="B36" s="27"/>
      <c r="C36" s="40" t="s">
        <v>177</v>
      </c>
      <c r="D36" s="41">
        <f>SUM('CBS data 2012'!J169,'CBS data 2012'!J199+'CBS data 2012'!J229+'CBS data 2012'!J259)</f>
        <v>10818</v>
      </c>
      <c r="E36" s="41">
        <f>SUM('CBS data 2012'!E169,'CBS data 2012'!E199,'CBS data 2012'!H199,'CBS data 2012'!E229,'CBS data 2012'!H229,'CBS data 2012'!E259,'CBS data 2012'!H259)</f>
        <v>55537</v>
      </c>
      <c r="F36" s="41"/>
      <c r="G36" s="41"/>
      <c r="H36" s="41"/>
      <c r="I36" s="41"/>
      <c r="J36" s="41"/>
      <c r="K36" s="18"/>
      <c r="L36" s="154"/>
      <c r="M36" s="155"/>
      <c r="N36" s="42">
        <f>SUM('CBS data 2012'!L169,'CBS data 2012'!L199,'CBS data 2012'!L229,'CBS data 2012'!L259)</f>
        <v>590</v>
      </c>
      <c r="O36" s="28"/>
    </row>
    <row r="37" spans="2:15">
      <c r="B37" s="27"/>
      <c r="C37" s="40" t="s">
        <v>178</v>
      </c>
      <c r="D37" s="41">
        <f>SUM('CBS data 2012'!J166,'CBS data 2012'!J196+'CBS data 2012'!J226+'CBS data 2012'!J256)</f>
        <v>437</v>
      </c>
      <c r="E37" s="41">
        <f>SUM('CBS data 2012'!E166,'CBS data 2012'!E196,'CBS data 2012'!H196,'CBS data 2012'!E226,'CBS data 2012'!H226,'CBS data 2012'!E256,'CBS data 2012'!H256)</f>
        <v>1113</v>
      </c>
      <c r="F37" s="41"/>
      <c r="G37" s="41"/>
      <c r="H37" s="41"/>
      <c r="I37" s="41"/>
      <c r="J37" s="41"/>
      <c r="K37" s="18"/>
      <c r="L37" s="154"/>
      <c r="M37" s="155"/>
      <c r="N37" s="42">
        <f>'CBS data 2012'!L166+'CBS data 2012'!L196+'CBS data 2012'!L226+'CBS data 2012'!L256</f>
        <v>56</v>
      </c>
      <c r="O37" s="28"/>
    </row>
    <row r="38" spans="2:15">
      <c r="B38" s="27"/>
      <c r="C38" s="40" t="s">
        <v>179</v>
      </c>
      <c r="D38" s="41">
        <f>SUM('CBS data 2012'!J168,'CBS data 2012'!J198,'CBS data 2012'!J228,'CBS data 2012'!J258)</f>
        <v>32337</v>
      </c>
      <c r="E38" s="41">
        <f>SUM('CBS data 2012'!E168,'CBS data 2012'!E198,'CBS data 2012'!H198,'CBS data 2012'!E228,'CBS data 2012'!H228,'CBS data 2012'!E258,'CBS data 2012'!H258)</f>
        <v>102673</v>
      </c>
      <c r="F38" s="41"/>
      <c r="G38" s="41"/>
      <c r="H38" s="41"/>
      <c r="I38" s="41"/>
      <c r="J38" s="41"/>
      <c r="K38" s="18"/>
      <c r="L38" s="154"/>
      <c r="M38" s="155"/>
      <c r="N38" s="42">
        <f>SUM('CBS data 2012'!L168,'CBS data 2012'!L198,'CBS data 2012'!L228,'CBS data 2012'!L258)</f>
        <v>2107</v>
      </c>
      <c r="O38" s="28"/>
    </row>
    <row r="39" spans="2:15">
      <c r="B39" s="27"/>
      <c r="C39" s="40" t="s">
        <v>176</v>
      </c>
      <c r="D39" s="193">
        <f>SUM('CBS data 2012'!J167,'CBS data 2012'!J197,'CBS data 2012'!J227+'CBS data 2012'!J257)*E39/$E$40</f>
        <v>0</v>
      </c>
      <c r="E39" s="193">
        <f>SUM('CBS data 2012'!G167,'CBS data 2012'!G197,'CBS data 2012'!G227+'CBS data 2012'!G257)</f>
        <v>0</v>
      </c>
      <c r="F39" s="41"/>
      <c r="G39" s="41"/>
      <c r="H39" s="41"/>
      <c r="I39" s="41"/>
      <c r="J39" s="41"/>
      <c r="K39" s="18"/>
      <c r="L39" s="154"/>
      <c r="M39" s="155"/>
      <c r="N39" s="42">
        <f>0</f>
        <v>0</v>
      </c>
      <c r="O39" s="28"/>
    </row>
    <row r="40" spans="2:15">
      <c r="B40" s="27"/>
      <c r="C40" s="40" t="s">
        <v>172</v>
      </c>
      <c r="D40" s="41">
        <f>SUBTOTAL(9,D36:D39)</f>
        <v>43592</v>
      </c>
      <c r="E40" s="41">
        <f>SUBTOTAL(9,E36:E39)</f>
        <v>159323</v>
      </c>
      <c r="F40" s="41"/>
      <c r="G40" s="41"/>
      <c r="H40" s="41"/>
      <c r="I40" s="41"/>
      <c r="J40" s="41"/>
      <c r="K40" s="18"/>
      <c r="L40" s="154"/>
      <c r="M40" s="155"/>
      <c r="N40" s="155"/>
      <c r="O40" s="28"/>
    </row>
    <row r="41" spans="2:15" ht="16" thickBot="1">
      <c r="B41" s="54"/>
      <c r="C41" s="55"/>
      <c r="D41" s="56"/>
      <c r="E41" s="56"/>
      <c r="F41" s="56"/>
      <c r="G41" s="56"/>
      <c r="H41" s="56"/>
      <c r="I41" s="56"/>
      <c r="J41" s="56"/>
      <c r="K41" s="57"/>
      <c r="L41" s="159"/>
      <c r="M41" s="160"/>
      <c r="N41" s="58"/>
      <c r="O41" s="59"/>
    </row>
    <row r="42" spans="2:15" ht="16" thickTop="1">
      <c r="B42" s="36" t="s">
        <v>181</v>
      </c>
      <c r="C42" s="37"/>
      <c r="D42" s="47"/>
      <c r="E42" s="47"/>
      <c r="F42" s="47"/>
      <c r="G42" s="47"/>
      <c r="H42" s="47"/>
      <c r="I42" s="47"/>
      <c r="J42" s="47"/>
      <c r="K42" s="18"/>
      <c r="L42" s="154"/>
      <c r="M42" s="155"/>
      <c r="N42" s="42"/>
      <c r="O42" s="28"/>
    </row>
    <row r="43" spans="2:15">
      <c r="B43" s="27"/>
      <c r="C43" s="40" t="s">
        <v>177</v>
      </c>
      <c r="D43" s="41">
        <f t="shared" ref="D43:E47" si="0">D29+D36</f>
        <v>15522</v>
      </c>
      <c r="E43" s="41">
        <f t="shared" si="0"/>
        <v>75027</v>
      </c>
      <c r="F43" s="168">
        <f>D43/SUM(D$43:D$45)</f>
        <v>0.30135709709359892</v>
      </c>
      <c r="G43" s="41"/>
      <c r="H43" s="41"/>
      <c r="I43" s="41"/>
      <c r="J43" s="41"/>
      <c r="K43" s="18"/>
      <c r="L43" s="154">
        <v>6000</v>
      </c>
      <c r="M43" s="155">
        <f>IF(ISNUMBER(D43),D43/3.6/L43*1000,"")</f>
        <v>718.6111111111112</v>
      </c>
      <c r="N43" s="42">
        <f>SUBTOTAL(9,N29,N36)</f>
        <v>770</v>
      </c>
      <c r="O43" s="28"/>
    </row>
    <row r="44" spans="2:15">
      <c r="B44" s="27"/>
      <c r="C44" s="40" t="s">
        <v>178</v>
      </c>
      <c r="D44" s="41">
        <f t="shared" si="0"/>
        <v>561</v>
      </c>
      <c r="E44" s="41">
        <f t="shared" si="0"/>
        <v>1453</v>
      </c>
      <c r="F44" s="168">
        <f t="shared" ref="F44:F45" si="1">D44/SUM(D$43:D$45)</f>
        <v>1.089172345506436E-2</v>
      </c>
      <c r="G44" s="41"/>
      <c r="H44" s="41"/>
      <c r="I44" s="41"/>
      <c r="J44" s="41"/>
      <c r="K44" s="18"/>
      <c r="L44" s="154">
        <v>6000</v>
      </c>
      <c r="M44" s="155">
        <f>IF(ISNUMBER(D44),D44/3.6/L44*1000,"")</f>
        <v>25.972222222222221</v>
      </c>
      <c r="N44" s="42">
        <f>SUBTOTAL(9,N30,N37)</f>
        <v>69</v>
      </c>
      <c r="O44" s="28"/>
    </row>
    <row r="45" spans="2:15">
      <c r="B45" s="27"/>
      <c r="C45" s="40" t="s">
        <v>179</v>
      </c>
      <c r="D45" s="41">
        <f t="shared" si="0"/>
        <v>35424</v>
      </c>
      <c r="E45" s="41">
        <f t="shared" si="0"/>
        <v>115462</v>
      </c>
      <c r="F45" s="168">
        <f t="shared" si="1"/>
        <v>0.68775117945133668</v>
      </c>
      <c r="G45" s="41"/>
      <c r="H45" s="41"/>
      <c r="I45" s="41"/>
      <c r="J45" s="41"/>
      <c r="K45" s="18"/>
      <c r="L45" s="154">
        <v>6000</v>
      </c>
      <c r="M45" s="155">
        <f>IF(ISNUMBER(D45),D45/3.6/L45*1000,"")</f>
        <v>1640</v>
      </c>
      <c r="N45" s="42">
        <f>SUBTOTAL(9,N31,N38)</f>
        <v>2231</v>
      </c>
      <c r="O45" s="28"/>
    </row>
    <row r="46" spans="2:15">
      <c r="B46" s="27"/>
      <c r="C46" s="40" t="s">
        <v>176</v>
      </c>
      <c r="D46" s="193">
        <f t="shared" si="0"/>
        <v>0</v>
      </c>
      <c r="E46" s="193">
        <f t="shared" si="0"/>
        <v>0</v>
      </c>
      <c r="F46" s="41"/>
      <c r="G46" s="41"/>
      <c r="H46" s="41"/>
      <c r="I46" s="41"/>
      <c r="J46" s="41"/>
      <c r="K46" s="18"/>
      <c r="L46" s="154">
        <v>7000</v>
      </c>
      <c r="M46" s="155">
        <f>IF(ISNUMBER(D46),D46/3.6/L46*1000,"")</f>
        <v>0</v>
      </c>
      <c r="N46" s="42">
        <f>SUBTOTAL(9,N32,N39)</f>
        <v>0</v>
      </c>
      <c r="O46" s="28"/>
    </row>
    <row r="47" spans="2:15" ht="16" thickBot="1">
      <c r="B47" s="27"/>
      <c r="C47" s="40" t="s">
        <v>172</v>
      </c>
      <c r="D47" s="43">
        <f t="shared" si="0"/>
        <v>51507</v>
      </c>
      <c r="E47" s="44">
        <f t="shared" si="0"/>
        <v>191942</v>
      </c>
      <c r="F47" s="44"/>
      <c r="G47" s="44"/>
      <c r="H47" s="44"/>
      <c r="I47" s="44"/>
      <c r="J47" s="44"/>
      <c r="K47" s="45"/>
      <c r="L47" s="43"/>
      <c r="M47" s="156">
        <f>SUBTOTAL(9,M43:M46)</f>
        <v>2384.5833333333335</v>
      </c>
      <c r="N47" s="156">
        <f>SUBTOTAL(9,N29:N46)</f>
        <v>3070</v>
      </c>
      <c r="O47" s="28"/>
    </row>
    <row r="48" spans="2:15" ht="17" thickTop="1" thickBot="1">
      <c r="B48" s="60"/>
      <c r="C48" s="61"/>
      <c r="D48" s="62"/>
      <c r="E48" s="62"/>
      <c r="F48" s="62"/>
      <c r="G48" s="62"/>
      <c r="H48" s="62"/>
      <c r="I48" s="62"/>
      <c r="J48" s="62"/>
      <c r="K48" s="63"/>
      <c r="L48" s="161"/>
      <c r="M48" s="162"/>
      <c r="N48" s="65"/>
      <c r="O48" s="66"/>
    </row>
    <row r="49" spans="2:15">
      <c r="B49" s="36" t="s">
        <v>182</v>
      </c>
      <c r="C49" s="37"/>
      <c r="D49" s="47"/>
      <c r="E49" s="47"/>
      <c r="F49" s="47"/>
      <c r="G49" s="47"/>
      <c r="H49" s="47"/>
      <c r="I49" s="47"/>
      <c r="J49" s="47"/>
      <c r="K49" s="18"/>
      <c r="L49" s="154"/>
      <c r="M49" s="155"/>
      <c r="N49" s="42"/>
      <c r="O49" s="28"/>
    </row>
    <row r="50" spans="2:15">
      <c r="B50" s="27"/>
      <c r="C50" s="40" t="s">
        <v>179</v>
      </c>
      <c r="D50" s="41">
        <f>'CBS data 2012'!J48+'CBS data 2012'!J288+'CBS data 2012'!L289+'CBS data 2012'!L49</f>
        <v>45155</v>
      </c>
      <c r="E50" s="41">
        <f>'CBS data 2012'!E48+'CBS data 2012'!H48+'CBS data 2012'!E49+'CBS data 2012'!H49+'CBS data 2012'!E289</f>
        <v>116540</v>
      </c>
      <c r="F50" s="41"/>
      <c r="G50" s="41"/>
      <c r="H50" s="41"/>
      <c r="I50" s="41"/>
      <c r="J50" s="41"/>
      <c r="K50" s="18"/>
      <c r="L50" s="154">
        <v>4500</v>
      </c>
      <c r="M50" s="155">
        <f>IF(ISNUMBER(D50),D50/3.6/L50*1000,"")</f>
        <v>2787.3456790123455</v>
      </c>
      <c r="N50" s="42">
        <f>'CBS data 2012'!L48+'CBS data 2012'!L288+'CBS data 2012'!L49+'CBS data 2012'!L289</f>
        <v>4009</v>
      </c>
      <c r="O50" s="28"/>
    </row>
    <row r="51" spans="2:15">
      <c r="B51" s="27"/>
      <c r="C51" s="40" t="s">
        <v>176</v>
      </c>
      <c r="D51" s="41">
        <v>0</v>
      </c>
      <c r="E51" s="41">
        <v>0</v>
      </c>
      <c r="F51" s="41"/>
      <c r="G51" s="41"/>
      <c r="H51" s="41"/>
      <c r="I51" s="41"/>
      <c r="J51" s="41"/>
      <c r="K51" s="18"/>
      <c r="L51" s="154">
        <v>4500</v>
      </c>
      <c r="M51" s="155">
        <f>IF(ISNUMBER(D51),D51/3.6/L51*1000,"")</f>
        <v>0</v>
      </c>
      <c r="N51" s="42">
        <f>0</f>
        <v>0</v>
      </c>
      <c r="O51" s="28"/>
    </row>
    <row r="52" spans="2:15">
      <c r="B52" s="27"/>
      <c r="C52" s="40" t="s">
        <v>183</v>
      </c>
      <c r="D52" s="41">
        <f>0</f>
        <v>0</v>
      </c>
      <c r="E52" s="41">
        <f>0</f>
        <v>0</v>
      </c>
      <c r="F52" s="41"/>
      <c r="G52" s="41"/>
      <c r="H52" s="41"/>
      <c r="I52" s="41"/>
      <c r="J52" s="41"/>
      <c r="K52" s="18"/>
      <c r="L52" s="154">
        <v>7000</v>
      </c>
      <c r="M52" s="155">
        <f>IF(ISNUMBER(D52),D52/3.6/L52*1000,"")</f>
        <v>0</v>
      </c>
      <c r="N52" s="42">
        <f>0</f>
        <v>0</v>
      </c>
      <c r="O52" s="28"/>
    </row>
    <row r="53" spans="2:15">
      <c r="B53" s="27"/>
      <c r="C53" s="40" t="s">
        <v>184</v>
      </c>
      <c r="D53" s="41">
        <f>'CBS data 2012'!J47+'CBS data 2012'!J287</f>
        <v>30566</v>
      </c>
      <c r="E53" s="41">
        <f>'CBS data 2012'!D47</f>
        <v>74741</v>
      </c>
      <c r="F53" s="41"/>
      <c r="G53" s="41"/>
      <c r="H53" s="41"/>
      <c r="I53" s="41"/>
      <c r="J53" s="41"/>
      <c r="K53" s="18"/>
      <c r="L53" s="154">
        <v>4500</v>
      </c>
      <c r="M53" s="155">
        <f>IF(ISNUMBER(D53),D53/3.6/L53*1000,"")</f>
        <v>1886.7901234567898</v>
      </c>
      <c r="N53" s="42">
        <f>'CBS data 2012'!L47+'CBS data 2012'!L287</f>
        <v>1343</v>
      </c>
      <c r="O53" s="28"/>
    </row>
    <row r="54" spans="2:15" ht="16" thickBot="1">
      <c r="B54" s="27"/>
      <c r="C54" s="40" t="s">
        <v>172</v>
      </c>
      <c r="D54" s="44">
        <f>SUBTOTAL(9,D50:D53)</f>
        <v>75721</v>
      </c>
      <c r="E54" s="44">
        <f>SUBTOTAL(9,E50:E53)</f>
        <v>191281</v>
      </c>
      <c r="F54" s="44"/>
      <c r="G54" s="44"/>
      <c r="H54" s="44"/>
      <c r="I54" s="44"/>
      <c r="J54" s="44"/>
      <c r="K54" s="45"/>
      <c r="L54" s="43"/>
      <c r="M54" s="156">
        <f>SUBTOTAL(9,M50:M53)</f>
        <v>4674.1358024691353</v>
      </c>
      <c r="N54" s="156">
        <f>SUBTOTAL(9,N50:N53)</f>
        <v>5352</v>
      </c>
      <c r="O54" s="28"/>
    </row>
    <row r="55" spans="2:15" ht="16" thickTop="1">
      <c r="B55" s="51"/>
      <c r="C55" s="52"/>
      <c r="D55" s="53"/>
      <c r="E55" s="53"/>
      <c r="F55" s="53"/>
      <c r="G55" s="53"/>
      <c r="H55" s="53"/>
      <c r="I55" s="53"/>
      <c r="J55" s="53"/>
      <c r="K55" s="34"/>
      <c r="L55" s="157"/>
      <c r="M55" s="158"/>
      <c r="N55" s="67"/>
      <c r="O55" s="35"/>
    </row>
    <row r="56" spans="2:15">
      <c r="B56" s="36" t="s">
        <v>185</v>
      </c>
      <c r="C56" s="37"/>
      <c r="D56" s="47"/>
      <c r="E56" s="47"/>
      <c r="F56" s="47"/>
      <c r="G56" s="47"/>
      <c r="H56" s="47"/>
      <c r="I56" s="47"/>
      <c r="J56" s="47"/>
      <c r="K56" s="18"/>
      <c r="L56" s="154"/>
      <c r="M56" s="155"/>
      <c r="N56" s="68"/>
      <c r="O56" s="28"/>
    </row>
    <row r="57" spans="2:15">
      <c r="B57" s="27"/>
      <c r="C57" s="40" t="s">
        <v>186</v>
      </c>
      <c r="D57" s="41">
        <f>'CBS data 2012'!J345</f>
        <v>11710</v>
      </c>
      <c r="E57" s="41">
        <f>'CBS data 2012'!D345</f>
        <v>56100</v>
      </c>
      <c r="F57" s="41"/>
      <c r="G57" s="41"/>
      <c r="H57" s="41">
        <f>'CBS data 2012'!K345</f>
        <v>7733</v>
      </c>
      <c r="I57" s="41"/>
      <c r="J57" s="41"/>
      <c r="K57" s="18"/>
      <c r="L57" s="154">
        <v>6000</v>
      </c>
      <c r="M57" s="155">
        <f>IF(ISNUMBER(D57),D57/3.6/L57*1000,"")</f>
        <v>542.12962962962968</v>
      </c>
      <c r="N57" s="42">
        <f>'CBS data 2012'!L345</f>
        <v>554</v>
      </c>
      <c r="O57" s="28"/>
    </row>
    <row r="58" spans="2:15" ht="16" thickBot="1">
      <c r="B58" s="60"/>
      <c r="C58" s="69"/>
      <c r="D58" s="64"/>
      <c r="E58" s="69"/>
      <c r="F58" s="69"/>
      <c r="G58" s="69"/>
      <c r="H58" s="69"/>
      <c r="I58" s="69"/>
      <c r="J58" s="69"/>
      <c r="K58" s="63"/>
      <c r="L58" s="64"/>
      <c r="M58" s="69"/>
      <c r="N58" s="69"/>
      <c r="O58" s="66"/>
    </row>
    <row r="59" spans="2:15">
      <c r="B59" s="18"/>
      <c r="C59" s="18"/>
      <c r="D59" s="18"/>
      <c r="E59" s="18"/>
      <c r="F59" s="18"/>
      <c r="G59" s="18"/>
      <c r="H59" s="18"/>
      <c r="I59" s="18"/>
      <c r="J59" s="18"/>
      <c r="K59" s="18"/>
      <c r="L59" s="18"/>
      <c r="M59" s="18"/>
      <c r="N59" s="18"/>
      <c r="O59" s="18"/>
    </row>
    <row r="60" spans="2:15">
      <c r="M60" s="163">
        <f>SUBTOTAL(9,M11:M57)</f>
        <v>11071.084279685097</v>
      </c>
      <c r="N60" s="163">
        <f>SUBTOTAL(9,N11:N57)</f>
        <v>12477</v>
      </c>
    </row>
    <row r="61" spans="2:15">
      <c r="D61" s="70"/>
      <c r="E61" s="70"/>
      <c r="F61" s="70"/>
      <c r="G61" s="70"/>
      <c r="H61" s="70"/>
      <c r="I61" s="70"/>
      <c r="J61" s="70"/>
    </row>
  </sheetData>
  <mergeCells count="3">
    <mergeCell ref="B5:E5"/>
    <mergeCell ref="M8:M9"/>
    <mergeCell ref="N8:N9"/>
  </mergeCells>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B2:P139"/>
  <sheetViews>
    <sheetView workbookViewId="0">
      <selection activeCell="B2" sqref="B2:P2"/>
    </sheetView>
  </sheetViews>
  <sheetFormatPr baseColWidth="10" defaultRowHeight="15" x14ac:dyDescent="0"/>
  <cols>
    <col min="1" max="1" width="3.6640625" style="171" customWidth="1"/>
    <col min="2" max="3" width="10.83203125" style="171"/>
    <col min="4" max="5" width="11" style="171" bestFit="1" customWidth="1"/>
    <col min="6" max="6" width="12.1640625" style="171" bestFit="1" customWidth="1"/>
    <col min="7" max="8" width="11" style="171" bestFit="1" customWidth="1"/>
    <col min="9" max="16384" width="10.83203125" style="171"/>
  </cols>
  <sheetData>
    <row r="2" spans="2:16" ht="30" customHeight="1">
      <c r="B2" s="190" t="s">
        <v>274</v>
      </c>
      <c r="C2" s="190"/>
      <c r="D2" s="190"/>
      <c r="E2" s="190"/>
      <c r="F2" s="190"/>
      <c r="G2" s="190"/>
      <c r="H2" s="190"/>
      <c r="I2" s="190"/>
      <c r="J2" s="190"/>
      <c r="K2" s="190"/>
      <c r="L2" s="190"/>
      <c r="M2" s="190"/>
      <c r="N2" s="190"/>
      <c r="O2" s="190"/>
      <c r="P2" s="190"/>
    </row>
    <row r="4" spans="2:16">
      <c r="B4" s="173" t="s">
        <v>269</v>
      </c>
    </row>
    <row r="5" spans="2:16">
      <c r="B5" s="176"/>
      <c r="C5" s="176"/>
      <c r="D5" s="176" t="s">
        <v>9</v>
      </c>
      <c r="E5" s="176" t="s">
        <v>10</v>
      </c>
      <c r="F5" s="176" t="s">
        <v>11</v>
      </c>
      <c r="G5" s="176" t="s">
        <v>12</v>
      </c>
      <c r="H5" s="176" t="s">
        <v>13</v>
      </c>
    </row>
    <row r="6" spans="2:16">
      <c r="B6" s="171" t="s">
        <v>266</v>
      </c>
      <c r="C6" s="171" t="s">
        <v>26</v>
      </c>
      <c r="D6" s="175">
        <f>IF(ISNUMBER('CBS data 2012'!D5),'CBS data 2012'!D5/'CBS data 2012'!$D5,1)</f>
        <v>1</v>
      </c>
      <c r="E6" s="175">
        <f>IF(ISNUMBER('CBS data 2012'!E5),'CBS data 2012'!E5/'CBS data 2012'!$D5,"")</f>
        <v>0.53607035661062485</v>
      </c>
      <c r="F6" s="175">
        <f>IF(ISNUMBER('CBS data 2012'!F5),'CBS data 2012'!F5/'CBS data 2012'!$D5,"")</f>
        <v>4.5337195390718468E-4</v>
      </c>
      <c r="G6" s="175">
        <f>IF(ISNUMBER('CBS data 2012'!G5),'CBS data 2012'!G5/'CBS data 2012'!$D5,"")</f>
        <v>0.22188149360871481</v>
      </c>
      <c r="H6" s="175">
        <f>IF(ISNUMBER('CBS data 2012'!H5),'CBS data 2012'!H5/'CBS data 2012'!$D5,"")</f>
        <v>0.24159477782675315</v>
      </c>
    </row>
    <row r="7" spans="2:16">
      <c r="C7" s="171" t="s">
        <v>27</v>
      </c>
      <c r="D7" s="175">
        <f>IF(ISNUMBER('CBS data 2012'!D6),'CBS data 2012'!D6/'CBS data 2012'!$D6,1)</f>
        <v>1</v>
      </c>
      <c r="E7" s="175">
        <f>IF(ISNUMBER('CBS data 2012'!E6),'CBS data 2012'!E6/'CBS data 2012'!$D6,"")</f>
        <v>0.90445586975149961</v>
      </c>
      <c r="F7" s="175" t="str">
        <f>IF(ISNUMBER('CBS data 2012'!F6),'CBS data 2012'!F6/'CBS data 2012'!$D6,"")</f>
        <v/>
      </c>
      <c r="G7" s="175" t="str">
        <f>IF(ISNUMBER('CBS data 2012'!G6),'CBS data 2012'!G6/'CBS data 2012'!$D6,"")</f>
        <v/>
      </c>
      <c r="H7" s="175">
        <f>IF(ISNUMBER('CBS data 2012'!H6),'CBS data 2012'!H6/'CBS data 2012'!$D6,"")</f>
        <v>9.5544130248500433E-2</v>
      </c>
    </row>
    <row r="8" spans="2:16">
      <c r="C8" s="171" t="s">
        <v>29</v>
      </c>
      <c r="D8" s="175">
        <f>IF(ISNUMBER('CBS data 2012'!D7),'CBS data 2012'!D7/'CBS data 2012'!$D7,1)</f>
        <v>1</v>
      </c>
      <c r="E8" s="175">
        <f>IF(ISNUMBER('CBS data 2012'!E7),'CBS data 2012'!E7/'CBS data 2012'!$D7,"")</f>
        <v>6.618611289792696E-2</v>
      </c>
      <c r="F8" s="175">
        <f>IF(ISNUMBER('CBS data 2012'!F7),'CBS data 2012'!F7/'CBS data 2012'!$D7,"")</f>
        <v>7.371190516287018E-4</v>
      </c>
      <c r="G8" s="175">
        <f>IF(ISNUMBER('CBS data 2012'!G7),'CBS data 2012'!G7/'CBS data 2012'!$D7,"")</f>
        <v>0.56167367435902393</v>
      </c>
      <c r="H8" s="175">
        <f>IF(ISNUMBER('CBS data 2012'!H7),'CBS data 2012'!H7/'CBS data 2012'!$D7,"")</f>
        <v>0.37140309369142044</v>
      </c>
    </row>
    <row r="9" spans="2:16">
      <c r="C9" s="171" t="s">
        <v>30</v>
      </c>
      <c r="D9" s="175">
        <f>IF(ISNUMBER('CBS data 2012'!D8),'CBS data 2012'!D8/'CBS data 2012'!$D8,1)</f>
        <v>1</v>
      </c>
      <c r="E9" s="175">
        <f>IF(ISNUMBER('CBS data 2012'!E8),'CBS data 2012'!E8/'CBS data 2012'!$D8,"")</f>
        <v>0.89166743426623918</v>
      </c>
      <c r="F9" s="175">
        <f>IF(ISNUMBER('CBS data 2012'!F8),'CBS data 2012'!F8/'CBS data 2012'!$D8,"")</f>
        <v>8.9140595518605129E-6</v>
      </c>
      <c r="G9" s="175">
        <f>IF(ISNUMBER('CBS data 2012'!G8),'CBS data 2012'!G8/'CBS data 2012'!$D8,"")</f>
        <v>2.3687627582477336E-2</v>
      </c>
      <c r="H9" s="175">
        <f>IF(ISNUMBER('CBS data 2012'!H8),'CBS data 2012'!H8/'CBS data 2012'!$D8,"")</f>
        <v>8.4636024091731613E-2</v>
      </c>
    </row>
    <row r="10" spans="2:16">
      <c r="C10" s="171" t="s">
        <v>31</v>
      </c>
      <c r="D10" s="175">
        <f>IF(ISNUMBER('CBS data 2012'!D9),'CBS data 2012'!D9/'CBS data 2012'!$D9,1)</f>
        <v>1</v>
      </c>
      <c r="E10" s="175">
        <f>IF(ISNUMBER('CBS data 2012'!E9),'CBS data 2012'!E9/'CBS data 2012'!$D9,"")</f>
        <v>0.81682065395452463</v>
      </c>
      <c r="F10" s="175" t="str">
        <f>IF(ISNUMBER('CBS data 2012'!F9),'CBS data 2012'!F9/'CBS data 2012'!$D9,"")</f>
        <v/>
      </c>
      <c r="G10" s="175" t="str">
        <f>IF(ISNUMBER('CBS data 2012'!G9),'CBS data 2012'!G9/'CBS data 2012'!$D9,"")</f>
        <v/>
      </c>
      <c r="H10" s="175">
        <f>IF(ISNUMBER('CBS data 2012'!H9),'CBS data 2012'!H9/'CBS data 2012'!$D9,"")</f>
        <v>0.18317934604547539</v>
      </c>
    </row>
    <row r="11" spans="2:16">
      <c r="C11" s="171" t="s">
        <v>32</v>
      </c>
      <c r="D11" s="175">
        <f>IF(ISNUMBER('CBS data 2012'!D10),'CBS data 2012'!D10/'CBS data 2012'!$D10,1)</f>
        <v>1</v>
      </c>
      <c r="E11" s="175" t="str">
        <f>IF(ISNUMBER('CBS data 2012'!E10),'CBS data 2012'!E10/'CBS data 2012'!$D10,"")</f>
        <v/>
      </c>
      <c r="F11" s="175" t="str">
        <f>IF(ISNUMBER('CBS data 2012'!F10),'CBS data 2012'!F10/'CBS data 2012'!$D10,"")</f>
        <v/>
      </c>
      <c r="G11" s="175" t="str">
        <f>IF(ISNUMBER('CBS data 2012'!G10),'CBS data 2012'!G10/'CBS data 2012'!$D10,"")</f>
        <v/>
      </c>
      <c r="H11" s="175">
        <f>IF(ISNUMBER('CBS data 2012'!H10),'CBS data 2012'!H10/'CBS data 2012'!$D10,"")</f>
        <v>1</v>
      </c>
    </row>
    <row r="12" spans="2:16">
      <c r="C12" s="171" t="s">
        <v>33</v>
      </c>
      <c r="D12" s="175">
        <f>IF(ISNUMBER('CBS data 2012'!D11),'CBS data 2012'!D11/'CBS data 2012'!$D11,1)</f>
        <v>1</v>
      </c>
      <c r="E12" s="175" t="str">
        <f>IF(ISNUMBER('CBS data 2012'!E11),'CBS data 2012'!E11/'CBS data 2012'!$D11,"")</f>
        <v/>
      </c>
      <c r="F12" s="175" t="str">
        <f>IF(ISNUMBER('CBS data 2012'!F11),'CBS data 2012'!F11/'CBS data 2012'!$D11,"")</f>
        <v/>
      </c>
      <c r="G12" s="175" t="str">
        <f>IF(ISNUMBER('CBS data 2012'!G11),'CBS data 2012'!G11/'CBS data 2012'!$D11,"")</f>
        <v/>
      </c>
      <c r="H12" s="175" t="str">
        <f>IF(ISNUMBER('CBS data 2012'!H11),'CBS data 2012'!H11/'CBS data 2012'!$D11,"")</f>
        <v/>
      </c>
    </row>
    <row r="13" spans="2:16">
      <c r="C13" s="171" t="s">
        <v>34</v>
      </c>
      <c r="D13" s="175">
        <f>IF(ISNUMBER('CBS data 2012'!D12),'CBS data 2012'!D12/'CBS data 2012'!$D12,1)</f>
        <v>1</v>
      </c>
      <c r="E13" s="175" t="str">
        <f>IF(ISNUMBER('CBS data 2012'!E12),'CBS data 2012'!E12/'CBS data 2012'!$D12,"")</f>
        <v/>
      </c>
      <c r="F13" s="175" t="str">
        <f>IF(ISNUMBER('CBS data 2012'!F12),'CBS data 2012'!F12/'CBS data 2012'!$D12,"")</f>
        <v/>
      </c>
      <c r="G13" s="175" t="str">
        <f>IF(ISNUMBER('CBS data 2012'!G12),'CBS data 2012'!G12/'CBS data 2012'!$D12,"")</f>
        <v/>
      </c>
      <c r="H13" s="175" t="str">
        <f>IF(ISNUMBER('CBS data 2012'!H12),'CBS data 2012'!H12/'CBS data 2012'!$D12,"")</f>
        <v/>
      </c>
    </row>
    <row r="14" spans="2:16">
      <c r="C14" s="171" t="s">
        <v>35</v>
      </c>
      <c r="D14" s="175">
        <f>IF(ISNUMBER('CBS data 2012'!D13),'CBS data 2012'!D13/'CBS data 2012'!$D13,1)</f>
        <v>1</v>
      </c>
      <c r="E14" s="175" t="str">
        <f>IF(ISNUMBER('CBS data 2012'!E13),'CBS data 2012'!E13/'CBS data 2012'!$D13,"")</f>
        <v/>
      </c>
      <c r="F14" s="175" t="str">
        <f>IF(ISNUMBER('CBS data 2012'!F13),'CBS data 2012'!F13/'CBS data 2012'!$D13,"")</f>
        <v/>
      </c>
      <c r="G14" s="175" t="str">
        <f>IF(ISNUMBER('CBS data 2012'!G13),'CBS data 2012'!G13/'CBS data 2012'!$D13,"")</f>
        <v/>
      </c>
      <c r="H14" s="175" t="str">
        <f>IF(ISNUMBER('CBS data 2012'!H13),'CBS data 2012'!H13/'CBS data 2012'!$D13,"")</f>
        <v/>
      </c>
    </row>
    <row r="15" spans="2:16">
      <c r="B15" s="177"/>
      <c r="C15" s="177" t="s">
        <v>37</v>
      </c>
      <c r="D15" s="178">
        <f>IF(ISNUMBER('CBS data 2012'!D14),'CBS data 2012'!D14/'CBS data 2012'!$D14,1)</f>
        <v>1</v>
      </c>
      <c r="E15" s="178">
        <f>IF(ISNUMBER('CBS data 2012'!E14),'CBS data 2012'!E14/'CBS data 2012'!$D14,"")</f>
        <v>0.20454545454545456</v>
      </c>
      <c r="F15" s="178">
        <f>IF(ISNUMBER('CBS data 2012'!F14),'CBS data 2012'!F14/'CBS data 2012'!$D14,"")</f>
        <v>0.52922077922077926</v>
      </c>
      <c r="G15" s="178" t="str">
        <f>IF(ISNUMBER('CBS data 2012'!G14),'CBS data 2012'!G14/'CBS data 2012'!$D14,"")</f>
        <v/>
      </c>
      <c r="H15" s="178">
        <f>IF(ISNUMBER('CBS data 2012'!H14),'CBS data 2012'!H14/'CBS data 2012'!$D14,"")</f>
        <v>0.26623376623376621</v>
      </c>
    </row>
    <row r="16" spans="2:16">
      <c r="B16" s="171" t="s">
        <v>268</v>
      </c>
      <c r="C16" s="171" t="s">
        <v>26</v>
      </c>
      <c r="D16" s="175">
        <f>IF(ISNUMBER('CBS data 2012'!D15),'CBS data 2012'!D15/'CBS data 2012'!$D15,1)</f>
        <v>1</v>
      </c>
      <c r="E16" s="175">
        <f>IF(ISNUMBER('CBS data 2012'!E15),'CBS data 2012'!E15/'CBS data 2012'!$D15,"")</f>
        <v>0.66136582889058138</v>
      </c>
      <c r="F16" s="175">
        <f>IF(ISNUMBER('CBS data 2012'!F15),'CBS data 2012'!F15/'CBS data 2012'!$D15,"")</f>
        <v>5.9913683676059918E-4</v>
      </c>
      <c r="G16" s="175">
        <f>IF(ISNUMBER('CBS data 2012'!G15),'CBS data 2012'!G15/'CBS data 2012'!$D15,"")</f>
        <v>0.10005585173902005</v>
      </c>
      <c r="H16" s="175">
        <f>IF(ISNUMBER('CBS data 2012'!H15),'CBS data 2012'!H15/'CBS data 2012'!$D15,"")</f>
        <v>0.23797918253363798</v>
      </c>
    </row>
    <row r="17" spans="2:8">
      <c r="C17" s="171" t="s">
        <v>27</v>
      </c>
      <c r="D17" s="175">
        <f>IF(ISNUMBER('CBS data 2012'!D16),'CBS data 2012'!D16/'CBS data 2012'!$D16,1)</f>
        <v>1</v>
      </c>
      <c r="E17" s="175">
        <f>IF(ISNUMBER('CBS data 2012'!E16),'CBS data 2012'!E16/'CBS data 2012'!$D16,"")</f>
        <v>0.90444582784241123</v>
      </c>
      <c r="F17" s="175" t="str">
        <f>IF(ISNUMBER('CBS data 2012'!F16),'CBS data 2012'!F16/'CBS data 2012'!$D16,"")</f>
        <v/>
      </c>
      <c r="G17" s="175" t="str">
        <f>IF(ISNUMBER('CBS data 2012'!G16),'CBS data 2012'!G16/'CBS data 2012'!$D16,"")</f>
        <v/>
      </c>
      <c r="H17" s="175">
        <f>IF(ISNUMBER('CBS data 2012'!H16),'CBS data 2012'!H16/'CBS data 2012'!$D16,"")</f>
        <v>9.5554172157588796E-2</v>
      </c>
    </row>
    <row r="18" spans="2:8">
      <c r="C18" s="171" t="s">
        <v>29</v>
      </c>
      <c r="D18" s="175">
        <f>IF(ISNUMBER('CBS data 2012'!D17),'CBS data 2012'!D17/'CBS data 2012'!$D17,1)</f>
        <v>1</v>
      </c>
      <c r="E18" s="175">
        <f>IF(ISNUMBER('CBS data 2012'!E17),'CBS data 2012'!E17/'CBS data 2012'!$D17,"")</f>
        <v>7.9041808720617265E-2</v>
      </c>
      <c r="F18" s="175">
        <f>IF(ISNUMBER('CBS data 2012'!F17),'CBS data 2012'!F17/'CBS data 2012'!$D17,"")</f>
        <v>1.2240137397144396E-3</v>
      </c>
      <c r="G18" s="175">
        <f>IF(ISNUMBER('CBS data 2012'!G17),'CBS data 2012'!G17/'CBS data 2012'!$D17,"")</f>
        <v>0.37885468201276562</v>
      </c>
      <c r="H18" s="175">
        <f>IF(ISNUMBER('CBS data 2012'!H17),'CBS data 2012'!H17/'CBS data 2012'!$D17,"")</f>
        <v>0.54088590397580172</v>
      </c>
    </row>
    <row r="19" spans="2:8">
      <c r="C19" s="171" t="s">
        <v>30</v>
      </c>
      <c r="D19" s="175">
        <f>IF(ISNUMBER('CBS data 2012'!D18),'CBS data 2012'!D18/'CBS data 2012'!$D18,1)</f>
        <v>1</v>
      </c>
      <c r="E19" s="175">
        <f>IF(ISNUMBER('CBS data 2012'!E18),'CBS data 2012'!E18/'CBS data 2012'!$D18,"")</f>
        <v>0.87442305938155618</v>
      </c>
      <c r="F19" s="175" t="str">
        <f>IF(ISNUMBER('CBS data 2012'!F18),'CBS data 2012'!F18/'CBS data 2012'!$D18,"")</f>
        <v/>
      </c>
      <c r="G19" s="175" t="str">
        <f>IF(ISNUMBER('CBS data 2012'!G18),'CBS data 2012'!G18/'CBS data 2012'!$D18,"")</f>
        <v/>
      </c>
      <c r="H19" s="175">
        <f>IF(ISNUMBER('CBS data 2012'!H18),'CBS data 2012'!H18/'CBS data 2012'!$D18,"")</f>
        <v>0.12557694061844385</v>
      </c>
    </row>
    <row r="20" spans="2:8">
      <c r="C20" s="171" t="s">
        <v>31</v>
      </c>
      <c r="D20" s="175">
        <f>IF(ISNUMBER('CBS data 2012'!D19),'CBS data 2012'!D19/'CBS data 2012'!$D19,1)</f>
        <v>1</v>
      </c>
      <c r="E20" s="175">
        <f>IF(ISNUMBER('CBS data 2012'!E19),'CBS data 2012'!E19/'CBS data 2012'!$D19,"")</f>
        <v>0.81678663884914093</v>
      </c>
      <c r="F20" s="175" t="str">
        <f>IF(ISNUMBER('CBS data 2012'!F19),'CBS data 2012'!F19/'CBS data 2012'!$D19,"")</f>
        <v/>
      </c>
      <c r="G20" s="175" t="str">
        <f>IF(ISNUMBER('CBS data 2012'!G19),'CBS data 2012'!G19/'CBS data 2012'!$D19,"")</f>
        <v/>
      </c>
      <c r="H20" s="175">
        <f>IF(ISNUMBER('CBS data 2012'!H19),'CBS data 2012'!H19/'CBS data 2012'!$D19,"")</f>
        <v>0.18321336115085909</v>
      </c>
    </row>
    <row r="21" spans="2:8">
      <c r="C21" s="171" t="s">
        <v>32</v>
      </c>
      <c r="D21" s="175">
        <f>IF(ISNUMBER('CBS data 2012'!D20),'CBS data 2012'!D20/'CBS data 2012'!$D20,1)</f>
        <v>1</v>
      </c>
      <c r="E21" s="175" t="str">
        <f>IF(ISNUMBER('CBS data 2012'!E20),'CBS data 2012'!E20/'CBS data 2012'!$D20,"")</f>
        <v/>
      </c>
      <c r="F21" s="175" t="str">
        <f>IF(ISNUMBER('CBS data 2012'!F20),'CBS data 2012'!F20/'CBS data 2012'!$D20,"")</f>
        <v/>
      </c>
      <c r="G21" s="175" t="str">
        <f>IF(ISNUMBER('CBS data 2012'!G20),'CBS data 2012'!G20/'CBS data 2012'!$D20,"")</f>
        <v/>
      </c>
      <c r="H21" s="175" t="str">
        <f>IF(ISNUMBER('CBS data 2012'!H20),'CBS data 2012'!H20/'CBS data 2012'!$D20,"")</f>
        <v/>
      </c>
    </row>
    <row r="22" spans="2:8">
      <c r="C22" s="171" t="s">
        <v>33</v>
      </c>
      <c r="D22" s="175">
        <f>IF(ISNUMBER('CBS data 2012'!D21),'CBS data 2012'!D21/'CBS data 2012'!$D21,1)</f>
        <v>1</v>
      </c>
      <c r="E22" s="175" t="str">
        <f>IF(ISNUMBER('CBS data 2012'!E21),'CBS data 2012'!E21/'CBS data 2012'!$D21,"")</f>
        <v/>
      </c>
      <c r="F22" s="175" t="str">
        <f>IF(ISNUMBER('CBS data 2012'!F21),'CBS data 2012'!F21/'CBS data 2012'!$D21,"")</f>
        <v/>
      </c>
      <c r="G22" s="175" t="str">
        <f>IF(ISNUMBER('CBS data 2012'!G21),'CBS data 2012'!G21/'CBS data 2012'!$D21,"")</f>
        <v/>
      </c>
      <c r="H22" s="175" t="str">
        <f>IF(ISNUMBER('CBS data 2012'!H21),'CBS data 2012'!H21/'CBS data 2012'!$D21,"")</f>
        <v/>
      </c>
    </row>
    <row r="23" spans="2:8">
      <c r="C23" s="171" t="s">
        <v>34</v>
      </c>
      <c r="D23" s="175">
        <f>IF(ISNUMBER('CBS data 2012'!D22),'CBS data 2012'!D22/'CBS data 2012'!$D22,1)</f>
        <v>1</v>
      </c>
      <c r="E23" s="175" t="str">
        <f>IF(ISNUMBER('CBS data 2012'!E22),'CBS data 2012'!E22/'CBS data 2012'!$D22,"")</f>
        <v/>
      </c>
      <c r="F23" s="175" t="str">
        <f>IF(ISNUMBER('CBS data 2012'!F22),'CBS data 2012'!F22/'CBS data 2012'!$D22,"")</f>
        <v/>
      </c>
      <c r="G23" s="175" t="str">
        <f>IF(ISNUMBER('CBS data 2012'!G22),'CBS data 2012'!G22/'CBS data 2012'!$D22,"")</f>
        <v/>
      </c>
      <c r="H23" s="175" t="str">
        <f>IF(ISNUMBER('CBS data 2012'!H22),'CBS data 2012'!H22/'CBS data 2012'!$D22,"")</f>
        <v/>
      </c>
    </row>
    <row r="24" spans="2:8">
      <c r="C24" s="171" t="s">
        <v>35</v>
      </c>
      <c r="D24" s="175">
        <f>IF(ISNUMBER('CBS data 2012'!D23),'CBS data 2012'!D23/'CBS data 2012'!$D23,1)</f>
        <v>1</v>
      </c>
      <c r="E24" s="175" t="str">
        <f>IF(ISNUMBER('CBS data 2012'!E23),'CBS data 2012'!E23/'CBS data 2012'!$D23,"")</f>
        <v/>
      </c>
      <c r="F24" s="175" t="str">
        <f>IF(ISNUMBER('CBS data 2012'!F23),'CBS data 2012'!F23/'CBS data 2012'!$D23,"")</f>
        <v/>
      </c>
      <c r="G24" s="175" t="str">
        <f>IF(ISNUMBER('CBS data 2012'!G23),'CBS data 2012'!G23/'CBS data 2012'!$D23,"")</f>
        <v/>
      </c>
      <c r="H24" s="175" t="str">
        <f>IF(ISNUMBER('CBS data 2012'!H23),'CBS data 2012'!H23/'CBS data 2012'!$D23,"")</f>
        <v/>
      </c>
    </row>
    <row r="25" spans="2:8">
      <c r="B25" s="177"/>
      <c r="C25" s="177" t="s">
        <v>37</v>
      </c>
      <c r="D25" s="178">
        <f>IF(ISNUMBER('CBS data 2012'!D24),'CBS data 2012'!D24/'CBS data 2012'!$D24,1)</f>
        <v>1</v>
      </c>
      <c r="E25" s="178">
        <f>IF(ISNUMBER('CBS data 2012'!E24),'CBS data 2012'!E24/'CBS data 2012'!$D24,"")</f>
        <v>0.20454545454545456</v>
      </c>
      <c r="F25" s="178">
        <f>IF(ISNUMBER('CBS data 2012'!F24),'CBS data 2012'!F24/'CBS data 2012'!$D24,"")</f>
        <v>0.52922077922077926</v>
      </c>
      <c r="G25" s="178" t="str">
        <f>IF(ISNUMBER('CBS data 2012'!G24),'CBS data 2012'!G24/'CBS data 2012'!$D24,"")</f>
        <v/>
      </c>
      <c r="H25" s="178">
        <f>IF(ISNUMBER('CBS data 2012'!H24),'CBS data 2012'!H24/'CBS data 2012'!$D24,"")</f>
        <v>0.26623376623376621</v>
      </c>
    </row>
    <row r="26" spans="2:8">
      <c r="B26" s="171" t="s">
        <v>267</v>
      </c>
      <c r="C26" s="171" t="s">
        <v>26</v>
      </c>
      <c r="D26" s="175">
        <f>IF(ISNUMBER('CBS data 2012'!D25),'CBS data 2012'!D25/'CBS data 2012'!$D25,1)</f>
        <v>1</v>
      </c>
      <c r="E26" s="175">
        <f>IF(ISNUMBER('CBS data 2012'!E25),'CBS data 2012'!E25/'CBS data 2012'!$D25,"")</f>
        <v>0.33157003516467731</v>
      </c>
      <c r="F26" s="175">
        <f>IF(ISNUMBER('CBS data 2012'!F25),'CBS data 2012'!F25/'CBS data 2012'!$D25,"")</f>
        <v>2.1822541303993524E-4</v>
      </c>
      <c r="G26" s="175">
        <f>IF(ISNUMBER('CBS data 2012'!G25),'CBS data 2012'!G25/'CBS data 2012'!$D25,"")</f>
        <v>0.42071649756499113</v>
      </c>
      <c r="H26" s="175">
        <f>IF(ISNUMBER('CBS data 2012'!H25),'CBS data 2012'!H25/'CBS data 2012'!$D25,"")</f>
        <v>0.24749524185729163</v>
      </c>
    </row>
    <row r="27" spans="2:8">
      <c r="C27" s="171" t="s">
        <v>27</v>
      </c>
      <c r="D27" s="175">
        <f>IF(ISNUMBER('CBS data 2012'!D26),'CBS data 2012'!D26/'CBS data 2012'!$D26,1)</f>
        <v>1</v>
      </c>
      <c r="E27" s="175">
        <f>IF(ISNUMBER('CBS data 2012'!E26),'CBS data 2012'!E26/'CBS data 2012'!$D26,"")</f>
        <v>1</v>
      </c>
      <c r="F27" s="175" t="str">
        <f>IF(ISNUMBER('CBS data 2012'!F26),'CBS data 2012'!F26/'CBS data 2012'!$D26,"")</f>
        <v/>
      </c>
      <c r="G27" s="175" t="str">
        <f>IF(ISNUMBER('CBS data 2012'!G26),'CBS data 2012'!G26/'CBS data 2012'!$D26,"")</f>
        <v/>
      </c>
      <c r="H27" s="175" t="str">
        <f>IF(ISNUMBER('CBS data 2012'!H26),'CBS data 2012'!H26/'CBS data 2012'!$D26,"")</f>
        <v/>
      </c>
    </row>
    <row r="28" spans="2:8">
      <c r="C28" s="171" t="s">
        <v>29</v>
      </c>
      <c r="D28" s="175">
        <f>IF(ISNUMBER('CBS data 2012'!D27),'CBS data 2012'!D27/'CBS data 2012'!$D27,1)</f>
        <v>1</v>
      </c>
      <c r="E28" s="175">
        <f>IF(ISNUMBER('CBS data 2012'!E27),'CBS data 2012'!E27/'CBS data 2012'!$D27,"")</f>
        <v>5.6456345761166378E-2</v>
      </c>
      <c r="F28" s="175">
        <f>IF(ISNUMBER('CBS data 2012'!F27),'CBS data 2012'!F27/'CBS data 2012'!$D27,"")</f>
        <v>3.6861531596637842E-4</v>
      </c>
      <c r="G28" s="175">
        <f>IF(ISNUMBER('CBS data 2012'!G27),'CBS data 2012'!G27/'CBS data 2012'!$D27,"")</f>
        <v>0.70003928663235959</v>
      </c>
      <c r="H28" s="175">
        <f>IF(ISNUMBER('CBS data 2012'!H27),'CBS data 2012'!H27/'CBS data 2012'!$D27,"")</f>
        <v>0.2431309020889818</v>
      </c>
    </row>
    <row r="29" spans="2:8">
      <c r="C29" s="171" t="s">
        <v>30</v>
      </c>
      <c r="D29" s="175">
        <f>IF(ISNUMBER('CBS data 2012'!D28),'CBS data 2012'!D28/'CBS data 2012'!$D28,1)</f>
        <v>1</v>
      </c>
      <c r="E29" s="175">
        <f>IF(ISNUMBER('CBS data 2012'!E28),'CBS data 2012'!E28/'CBS data 2012'!$D28,"")</f>
        <v>0.92390461005908586</v>
      </c>
      <c r="F29" s="175">
        <f>IF(ISNUMBER('CBS data 2012'!F28),'CBS data 2012'!F28/'CBS data 2012'!$D28,"")</f>
        <v>2.5578282333080392E-5</v>
      </c>
      <c r="G29" s="175">
        <f>IF(ISNUMBER('CBS data 2012'!G28),'CBS data 2012'!G28/'CBS data 2012'!$D28,"")</f>
        <v>6.7970022253105625E-2</v>
      </c>
      <c r="H29" s="175">
        <f>IF(ISNUMBER('CBS data 2012'!H28),'CBS data 2012'!H28/'CBS data 2012'!$D28,"")</f>
        <v>8.1083154995864846E-3</v>
      </c>
    </row>
    <row r="30" spans="2:8">
      <c r="C30" s="171" t="s">
        <v>31</v>
      </c>
      <c r="D30" s="175">
        <f>IF(ISNUMBER('CBS data 2012'!D29),'CBS data 2012'!D29/'CBS data 2012'!$D29,1)</f>
        <v>1</v>
      </c>
      <c r="E30" s="175">
        <f>IF(ISNUMBER('CBS data 2012'!E29),'CBS data 2012'!E29/'CBS data 2012'!$D29,"")</f>
        <v>1</v>
      </c>
      <c r="F30" s="175" t="str">
        <f>IF(ISNUMBER('CBS data 2012'!F29),'CBS data 2012'!F29/'CBS data 2012'!$D29,"")</f>
        <v/>
      </c>
      <c r="G30" s="175" t="str">
        <f>IF(ISNUMBER('CBS data 2012'!G29),'CBS data 2012'!G29/'CBS data 2012'!$D29,"")</f>
        <v/>
      </c>
      <c r="H30" s="175" t="str">
        <f>IF(ISNUMBER('CBS data 2012'!H29),'CBS data 2012'!H29/'CBS data 2012'!$D29,"")</f>
        <v/>
      </c>
    </row>
    <row r="31" spans="2:8">
      <c r="C31" s="171" t="s">
        <v>32</v>
      </c>
      <c r="D31" s="175">
        <f>IF(ISNUMBER('CBS data 2012'!D30),'CBS data 2012'!D30/'CBS data 2012'!$D30,1)</f>
        <v>1</v>
      </c>
      <c r="E31" s="175" t="str">
        <f>IF(ISNUMBER('CBS data 2012'!E30),'CBS data 2012'!E30/'CBS data 2012'!$D30,"")</f>
        <v/>
      </c>
      <c r="F31" s="175" t="str">
        <f>IF(ISNUMBER('CBS data 2012'!F30),'CBS data 2012'!F30/'CBS data 2012'!$D30,"")</f>
        <v/>
      </c>
      <c r="G31" s="175" t="str">
        <f>IF(ISNUMBER('CBS data 2012'!G30),'CBS data 2012'!G30/'CBS data 2012'!$D30,"")</f>
        <v/>
      </c>
      <c r="H31" s="175">
        <f>IF(ISNUMBER('CBS data 2012'!H30),'CBS data 2012'!H30/'CBS data 2012'!$D30,"")</f>
        <v>1</v>
      </c>
    </row>
    <row r="32" spans="2:8">
      <c r="C32" s="171" t="s">
        <v>33</v>
      </c>
      <c r="D32" s="175">
        <f>IF(ISNUMBER('CBS data 2012'!D31),'CBS data 2012'!D31/'CBS data 2012'!$D31,1)</f>
        <v>1</v>
      </c>
      <c r="E32" s="175" t="str">
        <f>IF(ISNUMBER('CBS data 2012'!E31),'CBS data 2012'!E31/'CBS data 2012'!$D31,"")</f>
        <v/>
      </c>
      <c r="F32" s="175" t="str">
        <f>IF(ISNUMBER('CBS data 2012'!F31),'CBS data 2012'!F31/'CBS data 2012'!$D31,"")</f>
        <v/>
      </c>
      <c r="G32" s="175" t="str">
        <f>IF(ISNUMBER('CBS data 2012'!G31),'CBS data 2012'!G31/'CBS data 2012'!$D31,"")</f>
        <v/>
      </c>
      <c r="H32" s="175" t="str">
        <f>IF(ISNUMBER('CBS data 2012'!H31),'CBS data 2012'!H31/'CBS data 2012'!$D31,"")</f>
        <v/>
      </c>
    </row>
    <row r="33" spans="2:16">
      <c r="C33" s="171" t="s">
        <v>34</v>
      </c>
      <c r="D33" s="175">
        <f>IF(ISNUMBER('CBS data 2012'!D32),'CBS data 2012'!D32/'CBS data 2012'!$D32,1)</f>
        <v>1</v>
      </c>
      <c r="E33" s="175" t="str">
        <f>IF(ISNUMBER('CBS data 2012'!E32),'CBS data 2012'!E32/'CBS data 2012'!$D32,"")</f>
        <v/>
      </c>
      <c r="F33" s="175" t="str">
        <f>IF(ISNUMBER('CBS data 2012'!F32),'CBS data 2012'!F32/'CBS data 2012'!$D32,"")</f>
        <v/>
      </c>
      <c r="G33" s="175" t="str">
        <f>IF(ISNUMBER('CBS data 2012'!G32),'CBS data 2012'!G32/'CBS data 2012'!$D32,"")</f>
        <v/>
      </c>
      <c r="H33" s="175" t="str">
        <f>IF(ISNUMBER('CBS data 2012'!H32),'CBS data 2012'!H32/'CBS data 2012'!$D32,"")</f>
        <v/>
      </c>
    </row>
    <row r="34" spans="2:16">
      <c r="C34" s="171" t="s">
        <v>35</v>
      </c>
      <c r="D34" s="175">
        <f>IF(ISNUMBER('CBS data 2012'!D33),'CBS data 2012'!D33/'CBS data 2012'!$D33,1)</f>
        <v>1</v>
      </c>
      <c r="E34" s="175" t="str">
        <f>IF(ISNUMBER('CBS data 2012'!E33),'CBS data 2012'!E33/'CBS data 2012'!$D33,"")</f>
        <v/>
      </c>
      <c r="F34" s="175" t="str">
        <f>IF(ISNUMBER('CBS data 2012'!F33),'CBS data 2012'!F33/'CBS data 2012'!$D33,"")</f>
        <v/>
      </c>
      <c r="G34" s="175" t="str">
        <f>IF(ISNUMBER('CBS data 2012'!G33),'CBS data 2012'!G33/'CBS data 2012'!$D33,"")</f>
        <v/>
      </c>
      <c r="H34" s="175" t="str">
        <f>IF(ISNUMBER('CBS data 2012'!H33),'CBS data 2012'!H33/'CBS data 2012'!$D33,"")</f>
        <v/>
      </c>
    </row>
    <row r="35" spans="2:16">
      <c r="B35" s="177"/>
      <c r="C35" s="177" t="s">
        <v>37</v>
      </c>
      <c r="D35" s="178">
        <f>IF(ISNUMBER('CBS data 2012'!D34),'CBS data 2012'!D34/'CBS data 2012'!$D34,1)</f>
        <v>1</v>
      </c>
      <c r="E35" s="178" t="str">
        <f>IF(ISNUMBER('CBS data 2012'!E34),'CBS data 2012'!E34/'CBS data 2012'!$D34,"")</f>
        <v/>
      </c>
      <c r="F35" s="178" t="str">
        <f>IF(ISNUMBER('CBS data 2012'!F34),'CBS data 2012'!F34/'CBS data 2012'!$D34,"")</f>
        <v/>
      </c>
      <c r="G35" s="178" t="str">
        <f>IF(ISNUMBER('CBS data 2012'!G34),'CBS data 2012'!G34/'CBS data 2012'!$D34,"")</f>
        <v/>
      </c>
      <c r="H35" s="178" t="str">
        <f>IF(ISNUMBER('CBS data 2012'!H34),'CBS data 2012'!H34/'CBS data 2012'!$D34,"")</f>
        <v/>
      </c>
    </row>
    <row r="36" spans="2:16">
      <c r="D36" s="175"/>
      <c r="E36" s="175"/>
      <c r="F36" s="175"/>
      <c r="G36" s="175"/>
      <c r="H36" s="175"/>
    </row>
    <row r="38" spans="2:16">
      <c r="B38" s="173" t="s">
        <v>270</v>
      </c>
      <c r="J38" s="173" t="s">
        <v>273</v>
      </c>
    </row>
    <row r="39" spans="2:16">
      <c r="B39" s="176"/>
      <c r="C39" s="176"/>
      <c r="D39" s="176" t="s">
        <v>9</v>
      </c>
      <c r="E39" s="176" t="s">
        <v>10</v>
      </c>
      <c r="F39" s="176" t="s">
        <v>11</v>
      </c>
      <c r="G39" s="176" t="s">
        <v>12</v>
      </c>
      <c r="H39" s="176" t="s">
        <v>13</v>
      </c>
      <c r="J39" s="176"/>
      <c r="K39" s="176"/>
      <c r="L39" s="176" t="s">
        <v>9</v>
      </c>
      <c r="M39" s="176" t="s">
        <v>10</v>
      </c>
      <c r="N39" s="176" t="s">
        <v>11</v>
      </c>
      <c r="O39" s="176" t="s">
        <v>12</v>
      </c>
      <c r="P39" s="176" t="s">
        <v>13</v>
      </c>
    </row>
    <row r="40" spans="2:16">
      <c r="B40" s="171" t="s">
        <v>266</v>
      </c>
      <c r="C40" s="171" t="s">
        <v>26</v>
      </c>
      <c r="D40" s="172">
        <f>IF(ISNUMBER('CBS data 2012'!$J5),'CBS data 2012'!$J5*D6,"")</f>
        <v>369020</v>
      </c>
      <c r="E40" s="172">
        <f>IF(ISNUMBER(E6),'CBS data 2012'!$J5*E6,"")</f>
        <v>197820.68299645279</v>
      </c>
      <c r="F40" s="172">
        <f>IF(ISNUMBER(F6),'CBS data 2012'!$J5*F6,"")</f>
        <v>167.30331843082928</v>
      </c>
      <c r="G40" s="172">
        <f>IF(ISNUMBER(G6),'CBS data 2012'!$J5*G6,"")</f>
        <v>81878.708771487945</v>
      </c>
      <c r="H40" s="172">
        <f>IF(ISNUMBER(H6),'CBS data 2012'!$J5*H6,"")</f>
        <v>89153.304913628454</v>
      </c>
      <c r="J40" s="171" t="s">
        <v>266</v>
      </c>
      <c r="K40" s="171" t="s">
        <v>26</v>
      </c>
      <c r="L40" s="174">
        <f>IF(ISNUMBER(D40),D40/D$40,"")</f>
        <v>1</v>
      </c>
      <c r="M40" s="174">
        <f t="shared" ref="M40:P40" si="0">IF(ISNUMBER(E40),E40/E$40,"")</f>
        <v>1</v>
      </c>
      <c r="N40" s="174">
        <f t="shared" si="0"/>
        <v>1</v>
      </c>
      <c r="O40" s="174">
        <f t="shared" si="0"/>
        <v>1</v>
      </c>
      <c r="P40" s="174">
        <f t="shared" si="0"/>
        <v>1</v>
      </c>
    </row>
    <row r="41" spans="2:16">
      <c r="C41" s="171" t="s">
        <v>27</v>
      </c>
      <c r="D41" s="172">
        <f>IF(ISNUMBER('CBS data 2012'!$J6),'CBS data 2012'!$J6*D7,"")</f>
        <v>45565</v>
      </c>
      <c r="E41" s="172">
        <f>IF(ISNUMBER(E7),'CBS data 2012'!$J6*E7,"")</f>
        <v>41211.531705227077</v>
      </c>
      <c r="F41" s="172" t="str">
        <f>IF(ISNUMBER(F7),'CBS data 2012'!$J6*F7,"")</f>
        <v/>
      </c>
      <c r="G41" s="172" t="str">
        <f>IF(ISNUMBER(G7),'CBS data 2012'!$J6*G7,"")</f>
        <v/>
      </c>
      <c r="H41" s="172">
        <f>IF(ISNUMBER(H7),'CBS data 2012'!$J6*H7,"")</f>
        <v>4353.4682947729225</v>
      </c>
      <c r="K41" s="171" t="s">
        <v>27</v>
      </c>
      <c r="L41" s="174">
        <f t="shared" ref="L41:L49" si="1">IF(ISNUMBER(D41),D41/D$40,"")</f>
        <v>0.12347569237439705</v>
      </c>
      <c r="M41" s="174">
        <f t="shared" ref="M41:M49" si="2">IF(ISNUMBER(E41),E41/E$40,"")</f>
        <v>0.20832771923027918</v>
      </c>
      <c r="N41" s="174" t="str">
        <f t="shared" ref="N41:N49" si="3">IF(ISNUMBER(F41),F41/F$40,"")</f>
        <v/>
      </c>
      <c r="O41" s="174" t="str">
        <f t="shared" ref="O41:O49" si="4">IF(ISNUMBER(G41),G41/G$40,"")</f>
        <v/>
      </c>
      <c r="P41" s="174">
        <f t="shared" ref="P41:P49" si="5">IF(ISNUMBER(H41),H41/H$40,"")</f>
        <v>4.8831260927349289E-2</v>
      </c>
    </row>
    <row r="42" spans="2:16">
      <c r="C42" s="171" t="s">
        <v>29</v>
      </c>
      <c r="D42" s="172">
        <f>IF(ISNUMBER('CBS data 2012'!$J7),'CBS data 2012'!$J7*D8,"")</f>
        <v>127093</v>
      </c>
      <c r="E42" s="172">
        <f>IF(ISNUMBER(E8),'CBS data 2012'!$J7*E8,"")</f>
        <v>8411.7916465362305</v>
      </c>
      <c r="F42" s="172">
        <f>IF(ISNUMBER(F8),'CBS data 2012'!$J7*F8,"")</f>
        <v>93.682671628646602</v>
      </c>
      <c r="G42" s="172">
        <f>IF(ISNUMBER(G8),'CBS data 2012'!$J7*G8,"")</f>
        <v>71384.792295311432</v>
      </c>
      <c r="H42" s="172">
        <f>IF(ISNUMBER(H8),'CBS data 2012'!$J7*H8,"")</f>
        <v>47202.733386523694</v>
      </c>
      <c r="K42" s="171" t="s">
        <v>29</v>
      </c>
      <c r="L42" s="174">
        <f t="shared" si="1"/>
        <v>0.34440680721912093</v>
      </c>
      <c r="M42" s="174">
        <f t="shared" si="2"/>
        <v>4.2522306156869687E-2</v>
      </c>
      <c r="N42" s="174">
        <f t="shared" si="3"/>
        <v>0.55995704393262968</v>
      </c>
      <c r="O42" s="174">
        <f t="shared" si="4"/>
        <v>0.87183583334876991</v>
      </c>
      <c r="P42" s="174">
        <f t="shared" si="5"/>
        <v>0.52945578890489375</v>
      </c>
    </row>
    <row r="43" spans="2:16">
      <c r="C43" s="171" t="s">
        <v>30</v>
      </c>
      <c r="D43" s="172">
        <f>IF(ISNUMBER('CBS data 2012'!$J8),'CBS data 2012'!$J8*D9,"")</f>
        <v>143191</v>
      </c>
      <c r="E43" s="172">
        <f>IF(ISNUMBER(E9),'CBS data 2012'!$J8*E9,"")</f>
        <v>127678.75158001705</v>
      </c>
      <c r="F43" s="172">
        <f>IF(ISNUMBER(F9),'CBS data 2012'!$J8*F9,"")</f>
        <v>1.2764131012904587</v>
      </c>
      <c r="G43" s="172">
        <f>IF(ISNUMBER(G9),'CBS data 2012'!$J8*G9,"")</f>
        <v>3391.8550811625123</v>
      </c>
      <c r="H43" s="172">
        <f>IF(ISNUMBER(H9),'CBS data 2012'!$J8*H9,"")</f>
        <v>12119.116925719141</v>
      </c>
      <c r="K43" s="171" t="s">
        <v>30</v>
      </c>
      <c r="L43" s="174">
        <f t="shared" si="1"/>
        <v>0.38803045905370981</v>
      </c>
      <c r="M43" s="174">
        <f t="shared" si="2"/>
        <v>0.64542670486233489</v>
      </c>
      <c r="N43" s="174">
        <f t="shared" si="3"/>
        <v>7.6293352293438539E-3</v>
      </c>
      <c r="O43" s="174">
        <f t="shared" si="4"/>
        <v>4.1425361147654473E-2</v>
      </c>
      <c r="P43" s="174">
        <f t="shared" si="5"/>
        <v>0.13593570016793116</v>
      </c>
    </row>
    <row r="44" spans="2:16">
      <c r="C44" s="171" t="s">
        <v>31</v>
      </c>
      <c r="D44" s="172">
        <f>IF(ISNUMBER('CBS data 2012'!$J9),'CBS data 2012'!$J9*D10,"")</f>
        <v>19332</v>
      </c>
      <c r="E44" s="172">
        <f>IF(ISNUMBER(E10),'CBS data 2012'!$J9*E10,"")</f>
        <v>15790.776882248871</v>
      </c>
      <c r="F44" s="172" t="str">
        <f>IF(ISNUMBER(F10),'CBS data 2012'!$J9*F10,"")</f>
        <v/>
      </c>
      <c r="G44" s="172" t="str">
        <f>IF(ISNUMBER(G10),'CBS data 2012'!$J9*G10,"")</f>
        <v/>
      </c>
      <c r="H44" s="172">
        <f>IF(ISNUMBER(H10),'CBS data 2012'!$J9*H10,"")</f>
        <v>3541.2231177511303</v>
      </c>
      <c r="K44" s="171" t="s">
        <v>31</v>
      </c>
      <c r="L44" s="174">
        <f t="shared" si="1"/>
        <v>5.2387404476722126E-2</v>
      </c>
      <c r="M44" s="174">
        <f t="shared" si="2"/>
        <v>7.9823690036152709E-2</v>
      </c>
      <c r="N44" s="174" t="str">
        <f t="shared" si="3"/>
        <v/>
      </c>
      <c r="O44" s="174" t="str">
        <f t="shared" si="4"/>
        <v/>
      </c>
      <c r="P44" s="174">
        <f t="shared" si="5"/>
        <v>3.9720603977405664E-2</v>
      </c>
    </row>
    <row r="45" spans="2:16">
      <c r="C45" s="171" t="s">
        <v>32</v>
      </c>
      <c r="D45" s="172">
        <f>IF(ISNUMBER('CBS data 2012'!$J10),'CBS data 2012'!$J10*D11,"")</f>
        <v>14093</v>
      </c>
      <c r="E45" s="172" t="str">
        <f>IF(ISNUMBER(E11),'CBS data 2012'!$J10*E11,"")</f>
        <v/>
      </c>
      <c r="F45" s="172" t="str">
        <f>IF(ISNUMBER(F11),'CBS data 2012'!$J10*F11,"")</f>
        <v/>
      </c>
      <c r="G45" s="172" t="str">
        <f>IF(ISNUMBER(G11),'CBS data 2012'!$J10*G11,"")</f>
        <v/>
      </c>
      <c r="H45" s="172">
        <f>IF(ISNUMBER(H11),'CBS data 2012'!$J10*H11,"")</f>
        <v>14093</v>
      </c>
      <c r="K45" s="171" t="s">
        <v>32</v>
      </c>
      <c r="L45" s="174">
        <f t="shared" si="1"/>
        <v>3.8190341986884181E-2</v>
      </c>
      <c r="M45" s="174" t="str">
        <f t="shared" si="2"/>
        <v/>
      </c>
      <c r="N45" s="174" t="str">
        <f t="shared" si="3"/>
        <v/>
      </c>
      <c r="O45" s="174" t="str">
        <f t="shared" si="4"/>
        <v/>
      </c>
      <c r="P45" s="174">
        <f t="shared" si="5"/>
        <v>0.15807602436783774</v>
      </c>
    </row>
    <row r="46" spans="2:16">
      <c r="C46" s="171" t="s">
        <v>33</v>
      </c>
      <c r="D46" s="172">
        <f>IF(ISNUMBER('CBS data 2012'!$J11),'CBS data 2012'!$J11*D12,"")</f>
        <v>376</v>
      </c>
      <c r="E46" s="172" t="str">
        <f>IF(ISNUMBER(E12),'CBS data 2012'!$J11*E12,"")</f>
        <v/>
      </c>
      <c r="F46" s="172" t="str">
        <f>IF(ISNUMBER(F12),'CBS data 2012'!$J11*F12,"")</f>
        <v/>
      </c>
      <c r="G46" s="172" t="str">
        <f>IF(ISNUMBER(G12),'CBS data 2012'!$J11*G12,"")</f>
        <v/>
      </c>
      <c r="H46" s="172" t="str">
        <f>IF(ISNUMBER(H12),'CBS data 2012'!$J11*H12,"")</f>
        <v/>
      </c>
      <c r="K46" s="171" t="s">
        <v>33</v>
      </c>
      <c r="L46" s="174">
        <f t="shared" si="1"/>
        <v>1.018914963958593E-3</v>
      </c>
      <c r="M46" s="174" t="str">
        <f t="shared" si="2"/>
        <v/>
      </c>
      <c r="N46" s="174" t="str">
        <f t="shared" si="3"/>
        <v/>
      </c>
      <c r="O46" s="174" t="str">
        <f t="shared" si="4"/>
        <v/>
      </c>
      <c r="P46" s="174" t="str">
        <f t="shared" si="5"/>
        <v/>
      </c>
    </row>
    <row r="47" spans="2:16">
      <c r="C47" s="171" t="s">
        <v>34</v>
      </c>
      <c r="D47" s="172">
        <f>IF(ISNUMBER('CBS data 2012'!$J12),'CBS data 2012'!$J12*D13,"")</f>
        <v>17935</v>
      </c>
      <c r="E47" s="172" t="str">
        <f>IF(ISNUMBER(E13),'CBS data 2012'!$J12*E13,"")</f>
        <v/>
      </c>
      <c r="F47" s="172" t="str">
        <f>IF(ISNUMBER(F13),'CBS data 2012'!$J12*F13,"")</f>
        <v/>
      </c>
      <c r="G47" s="172" t="str">
        <f>IF(ISNUMBER(G13),'CBS data 2012'!$J12*G13,"")</f>
        <v/>
      </c>
      <c r="H47" s="172" t="str">
        <f>IF(ISNUMBER(H13),'CBS data 2012'!$J12*H13,"")</f>
        <v/>
      </c>
      <c r="K47" s="171" t="s">
        <v>34</v>
      </c>
      <c r="L47" s="174">
        <f t="shared" si="1"/>
        <v>4.8601701804780226E-2</v>
      </c>
      <c r="M47" s="174" t="str">
        <f t="shared" si="2"/>
        <v/>
      </c>
      <c r="N47" s="174" t="str">
        <f t="shared" si="3"/>
        <v/>
      </c>
      <c r="O47" s="174" t="str">
        <f t="shared" si="4"/>
        <v/>
      </c>
      <c r="P47" s="174" t="str">
        <f t="shared" si="5"/>
        <v/>
      </c>
    </row>
    <row r="48" spans="2:16">
      <c r="C48" s="171" t="s">
        <v>35</v>
      </c>
      <c r="D48" s="172">
        <f>IF(ISNUMBER('CBS data 2012'!$J13),'CBS data 2012'!$J13*D14,"")</f>
        <v>914</v>
      </c>
      <c r="E48" s="172" t="str">
        <f>IF(ISNUMBER(E14),'CBS data 2012'!$J13*E14,"")</f>
        <v/>
      </c>
      <c r="F48" s="172" t="str">
        <f>IF(ISNUMBER(F14),'CBS data 2012'!$J13*F14,"")</f>
        <v/>
      </c>
      <c r="G48" s="172" t="str">
        <f>IF(ISNUMBER(G14),'CBS data 2012'!$J13*G14,"")</f>
        <v/>
      </c>
      <c r="H48" s="172" t="str">
        <f>IF(ISNUMBER(H14),'CBS data 2012'!$J13*H14,"")</f>
        <v/>
      </c>
      <c r="K48" s="171" t="s">
        <v>35</v>
      </c>
      <c r="L48" s="174">
        <f t="shared" si="1"/>
        <v>2.4768305240908351E-3</v>
      </c>
      <c r="M48" s="174" t="str">
        <f t="shared" si="2"/>
        <v/>
      </c>
      <c r="N48" s="174" t="str">
        <f t="shared" si="3"/>
        <v/>
      </c>
      <c r="O48" s="174" t="str">
        <f t="shared" si="4"/>
        <v/>
      </c>
      <c r="P48" s="174" t="str">
        <f t="shared" si="5"/>
        <v/>
      </c>
    </row>
    <row r="49" spans="2:16">
      <c r="B49" s="177"/>
      <c r="C49" s="177" t="s">
        <v>37</v>
      </c>
      <c r="D49" s="179">
        <f>IF(ISNUMBER('CBS data 2012'!$J14),'CBS data 2012'!$J14*D15,"")</f>
        <v>522</v>
      </c>
      <c r="E49" s="179">
        <f>IF(ISNUMBER(E15),'CBS data 2012'!$J14*E15,"")</f>
        <v>106.77272727272728</v>
      </c>
      <c r="F49" s="179">
        <f>IF(ISNUMBER(F15),'CBS data 2012'!$J14*F15,"")</f>
        <v>276.2532467532468</v>
      </c>
      <c r="G49" s="179" t="str">
        <f>IF(ISNUMBER(G15),'CBS data 2012'!$J14*G15,"")</f>
        <v/>
      </c>
      <c r="H49" s="179">
        <f>IF(ISNUMBER(H15),'CBS data 2012'!$J14*H15,"")</f>
        <v>138.97402597402595</v>
      </c>
      <c r="J49" s="177"/>
      <c r="K49" s="177" t="s">
        <v>37</v>
      </c>
      <c r="L49" s="180">
        <f t="shared" si="1"/>
        <v>1.4145574765595361E-3</v>
      </c>
      <c r="M49" s="180">
        <f t="shared" si="2"/>
        <v>5.3974501379434566E-4</v>
      </c>
      <c r="N49" s="180">
        <f t="shared" si="3"/>
        <v>1.651211998329025</v>
      </c>
      <c r="O49" s="180" t="str">
        <f t="shared" si="4"/>
        <v/>
      </c>
      <c r="P49" s="180">
        <f t="shared" si="5"/>
        <v>1.5588207987204032E-3</v>
      </c>
    </row>
    <row r="50" spans="2:16">
      <c r="B50" s="171" t="s">
        <v>268</v>
      </c>
      <c r="C50" s="171" t="s">
        <v>26</v>
      </c>
      <c r="D50" s="172">
        <f>IF(ISNUMBER('CBS data 2012'!$J15),'CBS data 2012'!$J15*D16,"")</f>
        <v>191196</v>
      </c>
      <c r="E50" s="172">
        <f>IF(ISNUMBER(E16),'CBS data 2012'!$J15*E16,"")</f>
        <v>126450.50102056359</v>
      </c>
      <c r="F50" s="172">
        <f>IF(ISNUMBER(F16),'CBS data 2012'!$J15*F16,"")</f>
        <v>114.55256664127953</v>
      </c>
      <c r="G50" s="172">
        <f>IF(ISNUMBER(G16),'CBS data 2012'!$J15*G16,"")</f>
        <v>19130.278629093678</v>
      </c>
      <c r="H50" s="172">
        <f>IF(ISNUMBER(H16),'CBS data 2012'!$J15*H16,"")</f>
        <v>45500.66778370145</v>
      </c>
      <c r="J50" s="171" t="s">
        <v>268</v>
      </c>
      <c r="K50" s="171" t="s">
        <v>26</v>
      </c>
      <c r="L50" s="174">
        <f>IF(ISNUMBER(D50),D50/D$50,"")</f>
        <v>1</v>
      </c>
      <c r="M50" s="174">
        <f t="shared" ref="M50:P50" si="6">IF(ISNUMBER(E50),E50/E$50,"")</f>
        <v>1</v>
      </c>
      <c r="N50" s="174">
        <f t="shared" si="6"/>
        <v>1</v>
      </c>
      <c r="O50" s="174">
        <f t="shared" si="6"/>
        <v>1</v>
      </c>
      <c r="P50" s="174">
        <f t="shared" si="6"/>
        <v>1</v>
      </c>
    </row>
    <row r="51" spans="2:16">
      <c r="C51" s="171" t="s">
        <v>27</v>
      </c>
      <c r="D51" s="172">
        <f>IF(ISNUMBER('CBS data 2012'!$J16),'CBS data 2012'!$J16*D17,"")</f>
        <v>45561</v>
      </c>
      <c r="E51" s="172">
        <f>IF(ISNUMBER(E17),'CBS data 2012'!$J16*E17,"")</f>
        <v>41207.456362328099</v>
      </c>
      <c r="F51" s="172" t="str">
        <f>IF(ISNUMBER(F17),'CBS data 2012'!$J16*F17,"")</f>
        <v/>
      </c>
      <c r="G51" s="172" t="str">
        <f>IF(ISNUMBER(G17),'CBS data 2012'!$J16*G17,"")</f>
        <v/>
      </c>
      <c r="H51" s="172">
        <f>IF(ISNUMBER(H17),'CBS data 2012'!$J16*H17,"")</f>
        <v>4353.5436376719035</v>
      </c>
      <c r="K51" s="171" t="s">
        <v>27</v>
      </c>
      <c r="L51" s="174">
        <f t="shared" ref="L51:L59" si="7">IF(ISNUMBER(D51),D51/D$50,"")</f>
        <v>0.23829473419946023</v>
      </c>
      <c r="M51" s="174">
        <f t="shared" ref="M51:M59" si="8">IF(ISNUMBER(E51),E51/E$50,"")</f>
        <v>0.32587815809149601</v>
      </c>
      <c r="N51" s="174" t="str">
        <f t="shared" ref="N51:N59" si="9">IF(ISNUMBER(F51),F51/F$50,"")</f>
        <v/>
      </c>
      <c r="O51" s="174" t="str">
        <f t="shared" ref="O51:O59" si="10">IF(ISNUMBER(G51),G51/G$50,"")</f>
        <v/>
      </c>
      <c r="P51" s="174">
        <f t="shared" ref="P51:P59" si="11">IF(ISNUMBER(H51),H51/H$50,"")</f>
        <v>9.5680873484484619E-2</v>
      </c>
    </row>
    <row r="52" spans="2:16">
      <c r="C52" s="171" t="s">
        <v>29</v>
      </c>
      <c r="D52" s="172">
        <f>IF(ISNUMBER('CBS data 2012'!$J17),'CBS data 2012'!$J17*D18,"")</f>
        <v>45786</v>
      </c>
      <c r="E52" s="172">
        <f>IF(ISNUMBER(E18),'CBS data 2012'!$J17*E18,"")</f>
        <v>3619.0082540821822</v>
      </c>
      <c r="F52" s="172">
        <f>IF(ISNUMBER(F18),'CBS data 2012'!$J17*F18,"")</f>
        <v>56.042693086565329</v>
      </c>
      <c r="G52" s="172">
        <f>IF(ISNUMBER(G18),'CBS data 2012'!$J17*G18,"")</f>
        <v>17346.240470636487</v>
      </c>
      <c r="H52" s="172">
        <f>IF(ISNUMBER(H18),'CBS data 2012'!$J17*H18,"")</f>
        <v>24765.001999436059</v>
      </c>
      <c r="K52" s="171" t="s">
        <v>29</v>
      </c>
      <c r="L52" s="174">
        <f t="shared" si="7"/>
        <v>0.23947153706144481</v>
      </c>
      <c r="M52" s="174">
        <f t="shared" si="8"/>
        <v>2.8619959785637014E-2</v>
      </c>
      <c r="N52" s="174">
        <f t="shared" si="9"/>
        <v>0.48923123007852443</v>
      </c>
      <c r="O52" s="174">
        <f t="shared" si="10"/>
        <v>0.90674269867956891</v>
      </c>
      <c r="P52" s="174">
        <f t="shared" si="11"/>
        <v>0.54427777010136535</v>
      </c>
    </row>
    <row r="53" spans="2:16">
      <c r="C53" s="171" t="s">
        <v>30</v>
      </c>
      <c r="D53" s="172">
        <f>IF(ISNUMBER('CBS data 2012'!$J18),'CBS data 2012'!$J18*D19,"")</f>
        <v>80416</v>
      </c>
      <c r="E53" s="172">
        <f>IF(ISNUMBER(E19),'CBS data 2012'!$J18*E19,"")</f>
        <v>70317.604743227217</v>
      </c>
      <c r="F53" s="172" t="str">
        <f>IF(ISNUMBER(F19),'CBS data 2012'!$J18*F19,"")</f>
        <v/>
      </c>
      <c r="G53" s="172" t="str">
        <f>IF(ISNUMBER(G19),'CBS data 2012'!$J18*G19,"")</f>
        <v/>
      </c>
      <c r="H53" s="172">
        <f>IF(ISNUMBER(H19),'CBS data 2012'!$J18*H19,"")</f>
        <v>10098.395256772781</v>
      </c>
      <c r="K53" s="171" t="s">
        <v>30</v>
      </c>
      <c r="L53" s="174">
        <f t="shared" si="7"/>
        <v>0.42059457310822401</v>
      </c>
      <c r="M53" s="174">
        <f t="shared" si="8"/>
        <v>0.55608798838837381</v>
      </c>
      <c r="N53" s="174" t="str">
        <f t="shared" si="9"/>
        <v/>
      </c>
      <c r="O53" s="174" t="str">
        <f t="shared" si="10"/>
        <v/>
      </c>
      <c r="P53" s="174">
        <f t="shared" si="11"/>
        <v>0.22193949558670154</v>
      </c>
    </row>
    <row r="54" spans="2:16">
      <c r="C54" s="171" t="s">
        <v>31</v>
      </c>
      <c r="D54" s="172">
        <f>IF(ISNUMBER('CBS data 2012'!$J19),'CBS data 2012'!$J19*D20,"")</f>
        <v>19328</v>
      </c>
      <c r="E54" s="172">
        <f>IF(ISNUMBER(E20),'CBS data 2012'!$J19*E20,"")</f>
        <v>15786.852155676195</v>
      </c>
      <c r="F54" s="172" t="str">
        <f>IF(ISNUMBER(F20),'CBS data 2012'!$J19*F20,"")</f>
        <v/>
      </c>
      <c r="G54" s="172" t="str">
        <f>IF(ISNUMBER(G20),'CBS data 2012'!$J19*G20,"")</f>
        <v/>
      </c>
      <c r="H54" s="172">
        <f>IF(ISNUMBER(H20),'CBS data 2012'!$J19*H20,"")</f>
        <v>3541.1478443238047</v>
      </c>
      <c r="K54" s="171" t="s">
        <v>31</v>
      </c>
      <c r="L54" s="174">
        <f t="shared" si="7"/>
        <v>0.10108998096194481</v>
      </c>
      <c r="M54" s="174">
        <f t="shared" si="8"/>
        <v>0.12484610205782348</v>
      </c>
      <c r="N54" s="174" t="str">
        <f t="shared" si="9"/>
        <v/>
      </c>
      <c r="O54" s="174" t="str">
        <f t="shared" si="10"/>
        <v/>
      </c>
      <c r="P54" s="174">
        <f t="shared" si="11"/>
        <v>7.7826282927483989E-2</v>
      </c>
    </row>
    <row r="55" spans="2:16">
      <c r="C55" s="171" t="s">
        <v>32</v>
      </c>
      <c r="D55" s="172" t="str">
        <f>IF(ISNUMBER('CBS data 2012'!$J20),'CBS data 2012'!$J20*D21,"")</f>
        <v/>
      </c>
      <c r="E55" s="172" t="str">
        <f>IF(ISNUMBER(E21),'CBS data 2012'!$J20*E21,"")</f>
        <v/>
      </c>
      <c r="F55" s="172" t="str">
        <f>IF(ISNUMBER(F21),'CBS data 2012'!$J20*F21,"")</f>
        <v/>
      </c>
      <c r="G55" s="172" t="str">
        <f>IF(ISNUMBER(G21),'CBS data 2012'!$J20*G21,"")</f>
        <v/>
      </c>
      <c r="H55" s="172" t="str">
        <f>IF(ISNUMBER(H21),'CBS data 2012'!$J20*H21,"")</f>
        <v/>
      </c>
      <c r="K55" s="171" t="s">
        <v>32</v>
      </c>
      <c r="L55" s="174" t="str">
        <f t="shared" si="7"/>
        <v/>
      </c>
      <c r="M55" s="174" t="str">
        <f t="shared" si="8"/>
        <v/>
      </c>
      <c r="N55" s="174" t="str">
        <f t="shared" si="9"/>
        <v/>
      </c>
      <c r="O55" s="174" t="str">
        <f t="shared" si="10"/>
        <v/>
      </c>
      <c r="P55" s="174" t="str">
        <f t="shared" si="11"/>
        <v/>
      </c>
    </row>
    <row r="56" spans="2:16">
      <c r="C56" s="171" t="s">
        <v>33</v>
      </c>
      <c r="D56" s="172" t="str">
        <f>IF(ISNUMBER('CBS data 2012'!$J21),'CBS data 2012'!$J21*D22,"")</f>
        <v/>
      </c>
      <c r="E56" s="172" t="str">
        <f>IF(ISNUMBER(E22),'CBS data 2012'!$J21*E22,"")</f>
        <v/>
      </c>
      <c r="F56" s="172" t="str">
        <f>IF(ISNUMBER(F22),'CBS data 2012'!$J21*F22,"")</f>
        <v/>
      </c>
      <c r="G56" s="172" t="str">
        <f>IF(ISNUMBER(G22),'CBS data 2012'!$J21*G22,"")</f>
        <v/>
      </c>
      <c r="H56" s="172" t="str">
        <f>IF(ISNUMBER(H22),'CBS data 2012'!$J21*H22,"")</f>
        <v/>
      </c>
      <c r="K56" s="171" t="s">
        <v>33</v>
      </c>
      <c r="L56" s="174" t="str">
        <f t="shared" si="7"/>
        <v/>
      </c>
      <c r="M56" s="174" t="str">
        <f t="shared" si="8"/>
        <v/>
      </c>
      <c r="N56" s="174" t="str">
        <f t="shared" si="9"/>
        <v/>
      </c>
      <c r="O56" s="174" t="str">
        <f t="shared" si="10"/>
        <v/>
      </c>
      <c r="P56" s="174" t="str">
        <f t="shared" si="11"/>
        <v/>
      </c>
    </row>
    <row r="57" spans="2:16">
      <c r="C57" s="171" t="s">
        <v>34</v>
      </c>
      <c r="D57" s="172" t="str">
        <f>IF(ISNUMBER('CBS data 2012'!$J22),'CBS data 2012'!$J22*D23,"")</f>
        <v/>
      </c>
      <c r="E57" s="172" t="str">
        <f>IF(ISNUMBER(E23),'CBS data 2012'!$J22*E23,"")</f>
        <v/>
      </c>
      <c r="F57" s="172" t="str">
        <f>IF(ISNUMBER(F23),'CBS data 2012'!$J22*F23,"")</f>
        <v/>
      </c>
      <c r="G57" s="172" t="str">
        <f>IF(ISNUMBER(G23),'CBS data 2012'!$J22*G23,"")</f>
        <v/>
      </c>
      <c r="H57" s="172" t="str">
        <f>IF(ISNUMBER(H23),'CBS data 2012'!$J22*H23,"")</f>
        <v/>
      </c>
      <c r="K57" s="171" t="s">
        <v>34</v>
      </c>
      <c r="L57" s="174" t="str">
        <f t="shared" si="7"/>
        <v/>
      </c>
      <c r="M57" s="174" t="str">
        <f t="shared" si="8"/>
        <v/>
      </c>
      <c r="N57" s="174" t="str">
        <f t="shared" si="9"/>
        <v/>
      </c>
      <c r="O57" s="174" t="str">
        <f t="shared" si="10"/>
        <v/>
      </c>
      <c r="P57" s="174" t="str">
        <f t="shared" si="11"/>
        <v/>
      </c>
    </row>
    <row r="58" spans="2:16">
      <c r="C58" s="171" t="s">
        <v>35</v>
      </c>
      <c r="D58" s="172" t="str">
        <f>IF(ISNUMBER('CBS data 2012'!$J23),'CBS data 2012'!$J23*D24,"")</f>
        <v/>
      </c>
      <c r="E58" s="172" t="str">
        <f>IF(ISNUMBER(E24),'CBS data 2012'!$J23*E24,"")</f>
        <v/>
      </c>
      <c r="F58" s="172" t="str">
        <f>IF(ISNUMBER(F24),'CBS data 2012'!$J23*F24,"")</f>
        <v/>
      </c>
      <c r="G58" s="172" t="str">
        <f>IF(ISNUMBER(G24),'CBS data 2012'!$J23*G24,"")</f>
        <v/>
      </c>
      <c r="H58" s="172" t="str">
        <f>IF(ISNUMBER(H24),'CBS data 2012'!$J23*H24,"")</f>
        <v/>
      </c>
      <c r="K58" s="171" t="s">
        <v>35</v>
      </c>
      <c r="L58" s="174" t="str">
        <f t="shared" si="7"/>
        <v/>
      </c>
      <c r="M58" s="174" t="str">
        <f t="shared" si="8"/>
        <v/>
      </c>
      <c r="N58" s="174" t="str">
        <f t="shared" si="9"/>
        <v/>
      </c>
      <c r="O58" s="174" t="str">
        <f t="shared" si="10"/>
        <v/>
      </c>
      <c r="P58" s="174" t="str">
        <f t="shared" si="11"/>
        <v/>
      </c>
    </row>
    <row r="59" spans="2:16">
      <c r="B59" s="177"/>
      <c r="C59" s="177" t="s">
        <v>37</v>
      </c>
      <c r="D59" s="179">
        <f>IF(ISNUMBER('CBS data 2012'!$J24),'CBS data 2012'!$J24*D25,"")</f>
        <v>105</v>
      </c>
      <c r="E59" s="179">
        <f>IF(ISNUMBER(E25),'CBS data 2012'!$J24*E25,"")</f>
        <v>21.47727272727273</v>
      </c>
      <c r="F59" s="179">
        <f>IF(ISNUMBER(F25),'CBS data 2012'!$J24*F25,"")</f>
        <v>55.56818181818182</v>
      </c>
      <c r="G59" s="179" t="str">
        <f>IF(ISNUMBER(G25),'CBS data 2012'!$J24*G25,"")</f>
        <v/>
      </c>
      <c r="H59" s="179">
        <f>IF(ISNUMBER(H25),'CBS data 2012'!$J24*H25,"")</f>
        <v>27.954545454545453</v>
      </c>
      <c r="J59" s="177"/>
      <c r="K59" s="177" t="s">
        <v>37</v>
      </c>
      <c r="L59" s="180">
        <f t="shared" si="7"/>
        <v>5.4917466892612818E-4</v>
      </c>
      <c r="M59" s="180">
        <f t="shared" si="8"/>
        <v>1.6984727267929179E-4</v>
      </c>
      <c r="N59" s="180">
        <f t="shared" si="9"/>
        <v>0.48508892858065022</v>
      </c>
      <c r="O59" s="180" t="str">
        <f t="shared" si="10"/>
        <v/>
      </c>
      <c r="P59" s="180">
        <f t="shared" si="11"/>
        <v>6.1437659744762916E-4</v>
      </c>
    </row>
    <row r="60" spans="2:16">
      <c r="B60" s="171" t="s">
        <v>267</v>
      </c>
      <c r="C60" s="171" t="s">
        <v>26</v>
      </c>
      <c r="D60" s="172">
        <f>IF(ISNUMBER('CBS data 2012'!$J25),'CBS data 2012'!$J25*D26,"")</f>
        <v>177824</v>
      </c>
      <c r="E60" s="172">
        <f>IF(ISNUMBER(E26),'CBS data 2012'!$J25*E26,"")</f>
        <v>58961.109933123582</v>
      </c>
      <c r="F60" s="172">
        <f>IF(ISNUMBER(F26),'CBS data 2012'!$J25*F26,"")</f>
        <v>38.805715848413442</v>
      </c>
      <c r="G60" s="172">
        <f>IF(ISNUMBER(G26),'CBS data 2012'!$J25*G26,"")</f>
        <v>74813.490462996982</v>
      </c>
      <c r="H60" s="172">
        <f>IF(ISNUMBER(H26),'CBS data 2012'!$J25*H26,"")</f>
        <v>44010.593888031028</v>
      </c>
      <c r="J60" s="171" t="s">
        <v>267</v>
      </c>
      <c r="K60" s="171" t="s">
        <v>26</v>
      </c>
      <c r="L60" s="174">
        <f>IF(ISNUMBER(D60),D60/D$60,"")</f>
        <v>1</v>
      </c>
      <c r="M60" s="174">
        <f t="shared" ref="M60:P60" si="12">IF(ISNUMBER(E60),E60/E$60,"")</f>
        <v>1</v>
      </c>
      <c r="N60" s="174">
        <f t="shared" si="12"/>
        <v>1</v>
      </c>
      <c r="O60" s="174">
        <f t="shared" si="12"/>
        <v>1</v>
      </c>
      <c r="P60" s="174">
        <f t="shared" si="12"/>
        <v>1</v>
      </c>
    </row>
    <row r="61" spans="2:16">
      <c r="C61" s="171" t="s">
        <v>27</v>
      </c>
      <c r="D61" s="172">
        <f>IF(ISNUMBER('CBS data 2012'!$J26),'CBS data 2012'!$J26*D27,"")</f>
        <v>4</v>
      </c>
      <c r="E61" s="172">
        <f>IF(ISNUMBER(E27),'CBS data 2012'!$J26*E27,"")</f>
        <v>4</v>
      </c>
      <c r="F61" s="172" t="str">
        <f>IF(ISNUMBER(F27),'CBS data 2012'!$J26*F27,"")</f>
        <v/>
      </c>
      <c r="G61" s="172" t="str">
        <f>IF(ISNUMBER(G27),'CBS data 2012'!$J26*G27,"")</f>
        <v/>
      </c>
      <c r="H61" s="172" t="str">
        <f>IF(ISNUMBER(H27),'CBS data 2012'!$J26*H27,"")</f>
        <v/>
      </c>
      <c r="K61" s="171" t="s">
        <v>27</v>
      </c>
      <c r="L61" s="174">
        <f t="shared" ref="L61:L69" si="13">IF(ISNUMBER(D61),D61/D$60,"")</f>
        <v>2.2494151520604642E-5</v>
      </c>
      <c r="M61" s="174">
        <f t="shared" ref="M61:M69" si="14">IF(ISNUMBER(E61),E61/E$60,"")</f>
        <v>6.7841328030238663E-5</v>
      </c>
      <c r="N61" s="174" t="str">
        <f t="shared" ref="N61:N69" si="15">IF(ISNUMBER(F61),F61/F$60,"")</f>
        <v/>
      </c>
      <c r="O61" s="174" t="str">
        <f t="shared" ref="O61:O69" si="16">IF(ISNUMBER(G61),G61/G$60,"")</f>
        <v/>
      </c>
      <c r="P61" s="174" t="str">
        <f t="shared" ref="P61:P69" si="17">IF(ISNUMBER(H61),H61/H$60,"")</f>
        <v/>
      </c>
    </row>
    <row r="62" spans="2:16">
      <c r="C62" s="171" t="s">
        <v>29</v>
      </c>
      <c r="D62" s="172">
        <f>IF(ISNUMBER('CBS data 2012'!$J27),'CBS data 2012'!$J27*D28,"")</f>
        <v>81306</v>
      </c>
      <c r="E62" s="172">
        <f>IF(ISNUMBER(E28),'CBS data 2012'!$J27*E28,"")</f>
        <v>4590.2396484573937</v>
      </c>
      <c r="F62" s="172">
        <f>IF(ISNUMBER(F28),'CBS data 2012'!$J27*F28,"")</f>
        <v>29.970636879962363</v>
      </c>
      <c r="G62" s="172">
        <f>IF(ISNUMBER(G28),'CBS data 2012'!$J27*G28,"")</f>
        <v>56917.394238930632</v>
      </c>
      <c r="H62" s="172">
        <f>IF(ISNUMBER(H28),'CBS data 2012'!$J27*H28,"")</f>
        <v>19768.001125246756</v>
      </c>
      <c r="K62" s="171" t="s">
        <v>29</v>
      </c>
      <c r="L62" s="174">
        <f t="shared" si="13"/>
        <v>0.45722737088357029</v>
      </c>
      <c r="M62" s="174">
        <f t="shared" si="14"/>
        <v>7.7851988432101366E-2</v>
      </c>
      <c r="N62" s="174">
        <f t="shared" si="15"/>
        <v>0.77232531921422354</v>
      </c>
      <c r="O62" s="174">
        <f t="shared" si="16"/>
        <v>0.76079051901852079</v>
      </c>
      <c r="P62" s="174">
        <f t="shared" si="17"/>
        <v>0.44916460740200997</v>
      </c>
    </row>
    <row r="63" spans="2:16">
      <c r="C63" s="171" t="s">
        <v>30</v>
      </c>
      <c r="D63" s="172">
        <f>IF(ISNUMBER('CBS data 2012'!$J28),'CBS data 2012'!$J28*D29,"")</f>
        <v>62775</v>
      </c>
      <c r="E63" s="172">
        <f>IF(ISNUMBER(E29),'CBS data 2012'!$J28*E29,"")</f>
        <v>57998.111896459115</v>
      </c>
      <c r="F63" s="172">
        <f>IF(ISNUMBER(F29),'CBS data 2012'!$J28*F29,"")</f>
        <v>1.6056766734591217</v>
      </c>
      <c r="G63" s="172">
        <f>IF(ISNUMBER(G29),'CBS data 2012'!$J28*G29,"")</f>
        <v>4266.8181469387055</v>
      </c>
      <c r="H63" s="172">
        <f>IF(ISNUMBER(H29),'CBS data 2012'!$J28*H29,"")</f>
        <v>508.99950548654158</v>
      </c>
      <c r="K63" s="171" t="s">
        <v>30</v>
      </c>
      <c r="L63" s="174">
        <f t="shared" si="13"/>
        <v>0.35301759042648911</v>
      </c>
      <c r="M63" s="174">
        <f>IF(ISNUMBER(E63),E63/E$60,"")</f>
        <v>0.98366723357554253</v>
      </c>
      <c r="N63" s="174">
        <f t="shared" si="15"/>
        <v>4.1377323890412633E-2</v>
      </c>
      <c r="O63" s="174">
        <f t="shared" si="16"/>
        <v>5.7032737284849568E-2</v>
      </c>
      <c r="P63" s="174">
        <f t="shared" si="17"/>
        <v>1.156538597914643E-2</v>
      </c>
    </row>
    <row r="64" spans="2:16">
      <c r="C64" s="171" t="s">
        <v>31</v>
      </c>
      <c r="D64" s="172">
        <f>IF(ISNUMBER('CBS data 2012'!$J29),'CBS data 2012'!$J29*D30,"")</f>
        <v>5</v>
      </c>
      <c r="E64" s="172">
        <f>IF(ISNUMBER(E30),'CBS data 2012'!$J29*E30,"")</f>
        <v>5</v>
      </c>
      <c r="F64" s="172" t="str">
        <f>IF(ISNUMBER(F30),'CBS data 2012'!$J29*F30,"")</f>
        <v/>
      </c>
      <c r="G64" s="172" t="str">
        <f>IF(ISNUMBER(G30),'CBS data 2012'!$J29*G30,"")</f>
        <v/>
      </c>
      <c r="H64" s="172" t="str">
        <f>IF(ISNUMBER(H30),'CBS data 2012'!$J29*H30,"")</f>
        <v/>
      </c>
      <c r="K64" s="171" t="s">
        <v>31</v>
      </c>
      <c r="L64" s="174">
        <f t="shared" si="13"/>
        <v>2.8117689400755804E-5</v>
      </c>
      <c r="M64" s="174">
        <f t="shared" si="14"/>
        <v>8.4801660037798332E-5</v>
      </c>
      <c r="N64" s="174" t="str">
        <f t="shared" si="15"/>
        <v/>
      </c>
      <c r="O64" s="174" t="str">
        <f t="shared" si="16"/>
        <v/>
      </c>
      <c r="P64" s="174" t="str">
        <f t="shared" si="17"/>
        <v/>
      </c>
    </row>
    <row r="65" spans="2:16">
      <c r="C65" s="171" t="s">
        <v>32</v>
      </c>
      <c r="D65" s="172">
        <f>IF(ISNUMBER('CBS data 2012'!$J30),'CBS data 2012'!$J30*D31,"")</f>
        <v>14093</v>
      </c>
      <c r="E65" s="172" t="str">
        <f>IF(ISNUMBER(E31),'CBS data 2012'!$J30*E31,"")</f>
        <v/>
      </c>
      <c r="F65" s="172" t="str">
        <f>IF(ISNUMBER(F31),'CBS data 2012'!$J30*F31,"")</f>
        <v/>
      </c>
      <c r="G65" s="172" t="str">
        <f>IF(ISNUMBER(G31),'CBS data 2012'!$J30*G31,"")</f>
        <v/>
      </c>
      <c r="H65" s="172">
        <f>IF(ISNUMBER(H31),'CBS data 2012'!$J30*H31,"")</f>
        <v>14093</v>
      </c>
      <c r="K65" s="171" t="s">
        <v>32</v>
      </c>
      <c r="L65" s="174">
        <f t="shared" si="13"/>
        <v>7.925251934497031E-2</v>
      </c>
      <c r="M65" s="174" t="str">
        <f t="shared" si="14"/>
        <v/>
      </c>
      <c r="N65" s="174" t="str">
        <f t="shared" si="15"/>
        <v/>
      </c>
      <c r="O65" s="174" t="str">
        <f t="shared" si="16"/>
        <v/>
      </c>
      <c r="P65" s="174">
        <f t="shared" si="17"/>
        <v>0.32021835551355021</v>
      </c>
    </row>
    <row r="66" spans="2:16">
      <c r="C66" s="171" t="s">
        <v>33</v>
      </c>
      <c r="D66" s="172">
        <f>IF(ISNUMBER('CBS data 2012'!$J31),'CBS data 2012'!$J31*D32,"")</f>
        <v>376</v>
      </c>
      <c r="E66" s="172" t="str">
        <f>IF(ISNUMBER(E32),'CBS data 2012'!$J31*E32,"")</f>
        <v/>
      </c>
      <c r="F66" s="172" t="str">
        <f>IF(ISNUMBER(F32),'CBS data 2012'!$J31*F32,"")</f>
        <v/>
      </c>
      <c r="G66" s="172" t="str">
        <f>IF(ISNUMBER(G32),'CBS data 2012'!$J31*G32,"")</f>
        <v/>
      </c>
      <c r="H66" s="172" t="str">
        <f>IF(ISNUMBER(H32),'CBS data 2012'!$J31*H32,"")</f>
        <v/>
      </c>
      <c r="K66" s="171" t="s">
        <v>33</v>
      </c>
      <c r="L66" s="174">
        <f t="shared" si="13"/>
        <v>2.1144502429368364E-3</v>
      </c>
      <c r="M66" s="174" t="str">
        <f t="shared" si="14"/>
        <v/>
      </c>
      <c r="N66" s="174" t="str">
        <f t="shared" si="15"/>
        <v/>
      </c>
      <c r="O66" s="174" t="str">
        <f t="shared" si="16"/>
        <v/>
      </c>
      <c r="P66" s="174" t="str">
        <f t="shared" si="17"/>
        <v/>
      </c>
    </row>
    <row r="67" spans="2:16">
      <c r="C67" s="171" t="s">
        <v>34</v>
      </c>
      <c r="D67" s="172">
        <f>IF(ISNUMBER('CBS data 2012'!$J32),'CBS data 2012'!$J32*D33,"")</f>
        <v>17935</v>
      </c>
      <c r="E67" s="172" t="str">
        <f>IF(ISNUMBER(E33),'CBS data 2012'!$J32*E33,"")</f>
        <v/>
      </c>
      <c r="F67" s="172" t="str">
        <f>IF(ISNUMBER(F33),'CBS data 2012'!$J32*F33,"")</f>
        <v/>
      </c>
      <c r="G67" s="172" t="str">
        <f>IF(ISNUMBER(G33),'CBS data 2012'!$J32*G33,"")</f>
        <v/>
      </c>
      <c r="H67" s="172" t="str">
        <f>IF(ISNUMBER(H33),'CBS data 2012'!$J32*H33,"")</f>
        <v/>
      </c>
      <c r="K67" s="171" t="s">
        <v>34</v>
      </c>
      <c r="L67" s="174">
        <f t="shared" si="13"/>
        <v>0.10085815188051107</v>
      </c>
      <c r="M67" s="174" t="str">
        <f t="shared" si="14"/>
        <v/>
      </c>
      <c r="N67" s="174" t="str">
        <f t="shared" si="15"/>
        <v/>
      </c>
      <c r="O67" s="174" t="str">
        <f t="shared" si="16"/>
        <v/>
      </c>
      <c r="P67" s="174" t="str">
        <f t="shared" si="17"/>
        <v/>
      </c>
    </row>
    <row r="68" spans="2:16">
      <c r="C68" s="171" t="s">
        <v>35</v>
      </c>
      <c r="D68" s="172">
        <f>IF(ISNUMBER('CBS data 2012'!$J33),'CBS data 2012'!$J33*D34,"")</f>
        <v>914</v>
      </c>
      <c r="E68" s="172" t="str">
        <f>IF(ISNUMBER(E34),'CBS data 2012'!$J33*E34,"")</f>
        <v/>
      </c>
      <c r="F68" s="172" t="str">
        <f>IF(ISNUMBER(F34),'CBS data 2012'!$J33*F34,"")</f>
        <v/>
      </c>
      <c r="G68" s="172" t="str">
        <f>IF(ISNUMBER(G34),'CBS data 2012'!$J33*G34,"")</f>
        <v/>
      </c>
      <c r="H68" s="172" t="str">
        <f>IF(ISNUMBER(H34),'CBS data 2012'!$J33*H34,"")</f>
        <v/>
      </c>
      <c r="K68" s="171" t="s">
        <v>35</v>
      </c>
      <c r="L68" s="174">
        <f t="shared" si="13"/>
        <v>5.1399136224581608E-3</v>
      </c>
      <c r="M68" s="174" t="str">
        <f t="shared" si="14"/>
        <v/>
      </c>
      <c r="N68" s="174" t="str">
        <f t="shared" si="15"/>
        <v/>
      </c>
      <c r="O68" s="174" t="str">
        <f t="shared" si="16"/>
        <v/>
      </c>
      <c r="P68" s="174" t="str">
        <f t="shared" si="17"/>
        <v/>
      </c>
    </row>
    <row r="69" spans="2:16">
      <c r="B69" s="177"/>
      <c r="C69" s="177" t="s">
        <v>37</v>
      </c>
      <c r="D69" s="179">
        <f>IF(ISNUMBER('CBS data 2012'!$J34),'CBS data 2012'!$J34*D35,"")</f>
        <v>417</v>
      </c>
      <c r="E69" s="179" t="str">
        <f>IF(ISNUMBER(E35),'CBS data 2012'!$J34*E35,"")</f>
        <v/>
      </c>
      <c r="F69" s="179" t="str">
        <f>IF(ISNUMBER(F35),'CBS data 2012'!$J34*F35,"")</f>
        <v/>
      </c>
      <c r="G69" s="179" t="str">
        <f>IF(ISNUMBER(G35),'CBS data 2012'!$J34*G35,"")</f>
        <v/>
      </c>
      <c r="H69" s="179" t="str">
        <f>IF(ISNUMBER(H35),'CBS data 2012'!$J34*H35,"")</f>
        <v/>
      </c>
      <c r="J69" s="177"/>
      <c r="K69" s="177" t="s">
        <v>37</v>
      </c>
      <c r="L69" s="180">
        <f t="shared" si="13"/>
        <v>2.345015296023034E-3</v>
      </c>
      <c r="M69" s="180" t="str">
        <f t="shared" si="14"/>
        <v/>
      </c>
      <c r="N69" s="180" t="str">
        <f t="shared" si="15"/>
        <v/>
      </c>
      <c r="O69" s="180" t="str">
        <f t="shared" si="16"/>
        <v/>
      </c>
      <c r="P69" s="180" t="str">
        <f t="shared" si="17"/>
        <v/>
      </c>
    </row>
    <row r="70" spans="2:16">
      <c r="D70" s="172"/>
      <c r="E70" s="172"/>
      <c r="F70" s="172"/>
      <c r="G70" s="172"/>
      <c r="H70" s="172"/>
    </row>
    <row r="72" spans="2:16">
      <c r="B72" s="173" t="s">
        <v>271</v>
      </c>
      <c r="J72" s="173" t="s">
        <v>272</v>
      </c>
    </row>
    <row r="73" spans="2:16">
      <c r="B73" s="176"/>
      <c r="C73" s="176"/>
      <c r="D73" s="176" t="s">
        <v>9</v>
      </c>
      <c r="E73" s="176" t="s">
        <v>10</v>
      </c>
      <c r="F73" s="176" t="s">
        <v>11</v>
      </c>
      <c r="G73" s="176" t="s">
        <v>12</v>
      </c>
      <c r="H73" s="176" t="s">
        <v>13</v>
      </c>
      <c r="J73" s="176"/>
      <c r="K73" s="176"/>
      <c r="L73" s="176" t="s">
        <v>9</v>
      </c>
      <c r="M73" s="176" t="s">
        <v>10</v>
      </c>
      <c r="N73" s="176" t="s">
        <v>11</v>
      </c>
      <c r="O73" s="176" t="s">
        <v>12</v>
      </c>
      <c r="P73" s="176" t="s">
        <v>13</v>
      </c>
    </row>
    <row r="74" spans="2:16">
      <c r="B74" s="171" t="s">
        <v>266</v>
      </c>
      <c r="C74" s="171" t="s">
        <v>26</v>
      </c>
      <c r="D74" s="172">
        <f>IF(ISNUMBER('CBS data 2012'!$L5),'CBS data 2012'!$L5*D6,"")</f>
        <v>29930</v>
      </c>
      <c r="E74" s="172">
        <f>IF(ISNUMBER(E40),'CBS data 2012'!$L5*E6,"")</f>
        <v>16044.585773356002</v>
      </c>
      <c r="F74" s="172">
        <f>IF(ISNUMBER(F40),'CBS data 2012'!$L5*F6,"")</f>
        <v>13.569422580442037</v>
      </c>
      <c r="G74" s="172">
        <f>IF(ISNUMBER(G40),'CBS data 2012'!$L5*G6,"")</f>
        <v>6640.9131037088346</v>
      </c>
      <c r="H74" s="172">
        <f>IF(ISNUMBER(H40),'CBS data 2012'!$L5*H6,"")</f>
        <v>7230.9317003547221</v>
      </c>
      <c r="J74" s="171" t="s">
        <v>266</v>
      </c>
      <c r="K74" s="171" t="s">
        <v>26</v>
      </c>
      <c r="L74" s="174">
        <f>IF(ISNUMBER(D74),D74/D$74,"")</f>
        <v>1</v>
      </c>
      <c r="M74" s="174">
        <f t="shared" ref="M74:P74" si="18">IF(ISNUMBER(E74),E74/E$74,"")</f>
        <v>1</v>
      </c>
      <c r="N74" s="174">
        <f t="shared" si="18"/>
        <v>1</v>
      </c>
      <c r="O74" s="174">
        <f t="shared" si="18"/>
        <v>1</v>
      </c>
      <c r="P74" s="174">
        <f t="shared" si="18"/>
        <v>1</v>
      </c>
    </row>
    <row r="75" spans="2:16">
      <c r="C75" s="171" t="s">
        <v>27</v>
      </c>
      <c r="D75" s="172">
        <f>IF(ISNUMBER('CBS data 2012'!$L6),'CBS data 2012'!$L6*D7,"")</f>
        <v>3611</v>
      </c>
      <c r="E75" s="172">
        <f>IF(ISNUMBER(E41),'CBS data 2012'!$L6*E7,"")</f>
        <v>3265.9901456726652</v>
      </c>
      <c r="F75" s="172" t="str">
        <f>IF(ISNUMBER(F41),'CBS data 2012'!$L6*F7,"")</f>
        <v/>
      </c>
      <c r="G75" s="172" t="str">
        <f>IF(ISNUMBER(G41),'CBS data 2012'!$L6*G7,"")</f>
        <v/>
      </c>
      <c r="H75" s="172">
        <f>IF(ISNUMBER(H41),'CBS data 2012'!$L6*H7,"")</f>
        <v>345.00985432733506</v>
      </c>
      <c r="K75" s="171" t="s">
        <v>27</v>
      </c>
      <c r="L75" s="174">
        <f t="shared" ref="L75:L83" si="19">IF(ISNUMBER(D75),D75/D$74,"")</f>
        <v>0.12064817908453057</v>
      </c>
      <c r="M75" s="174">
        <f t="shared" ref="M75:M83" si="20">IF(ISNUMBER(E75),E75/E$74,"")</f>
        <v>0.2035571495461255</v>
      </c>
      <c r="N75" s="174" t="str">
        <f t="shared" ref="N75:N83" si="21">IF(ISNUMBER(F75),F75/F$74,"")</f>
        <v/>
      </c>
      <c r="O75" s="174" t="str">
        <f t="shared" ref="O75:O83" si="22">IF(ISNUMBER(G75),G75/G$74,"")</f>
        <v/>
      </c>
      <c r="P75" s="174">
        <f t="shared" ref="P75:P83" si="23">IF(ISNUMBER(H75),H75/H$74,"")</f>
        <v>4.7713056715832369E-2</v>
      </c>
    </row>
    <row r="76" spans="2:16">
      <c r="C76" s="171" t="s">
        <v>29</v>
      </c>
      <c r="D76" s="172">
        <f>IF(ISNUMBER('CBS data 2012'!$L7),'CBS data 2012'!$L7*D8,"")</f>
        <v>8361</v>
      </c>
      <c r="E76" s="172">
        <f>IF(ISNUMBER(E42),'CBS data 2012'!$L7*E8,"")</f>
        <v>553.38208993956732</v>
      </c>
      <c r="F76" s="172">
        <f>IF(ISNUMBER(F42),'CBS data 2012'!$L7*F8,"")</f>
        <v>6.163052390667576</v>
      </c>
      <c r="G76" s="172">
        <f>IF(ISNUMBER(G42),'CBS data 2012'!$L7*G8,"")</f>
        <v>4696.1535913157995</v>
      </c>
      <c r="H76" s="172">
        <f>IF(ISNUMBER(H42),'CBS data 2012'!$L7*H8,"")</f>
        <v>3105.3012663539662</v>
      </c>
      <c r="K76" s="171" t="s">
        <v>29</v>
      </c>
      <c r="L76" s="174">
        <f t="shared" si="19"/>
        <v>0.27935182091546945</v>
      </c>
      <c r="M76" s="174">
        <f t="shared" si="20"/>
        <v>3.4490269662089124E-2</v>
      </c>
      <c r="N76" s="174">
        <f t="shared" si="21"/>
        <v>0.45418678312447458</v>
      </c>
      <c r="O76" s="174">
        <f t="shared" si="22"/>
        <v>0.70715480205471737</v>
      </c>
      <c r="P76" s="174">
        <f t="shared" si="23"/>
        <v>0.4294469087851614</v>
      </c>
    </row>
    <row r="77" spans="2:16">
      <c r="C77" s="171" t="s">
        <v>30</v>
      </c>
      <c r="D77" s="172">
        <f>IF(ISNUMBER('CBS data 2012'!$L8),'CBS data 2012'!$L8*D9,"")</f>
        <v>13127</v>
      </c>
      <c r="E77" s="172">
        <f>IF(ISNUMBER(E43),'CBS data 2012'!$L8*E9,"")</f>
        <v>11704.918409612921</v>
      </c>
      <c r="F77" s="172">
        <f>IF(ISNUMBER(F43),'CBS data 2012'!$L8*F9,"")</f>
        <v>0.11701485973727295</v>
      </c>
      <c r="G77" s="172">
        <f>IF(ISNUMBER(G43),'CBS data 2012'!$L8*G9,"")</f>
        <v>310.94748727517998</v>
      </c>
      <c r="H77" s="172">
        <f>IF(ISNUMBER(H43),'CBS data 2012'!$L8*H9,"")</f>
        <v>1111.0170882521609</v>
      </c>
      <c r="K77" s="171" t="s">
        <v>30</v>
      </c>
      <c r="L77" s="174">
        <f t="shared" si="19"/>
        <v>0.43859004343468094</v>
      </c>
      <c r="M77" s="174">
        <f t="shared" si="20"/>
        <v>0.72952449972565636</v>
      </c>
      <c r="N77" s="174">
        <f t="shared" si="21"/>
        <v>8.6234221864333067E-3</v>
      </c>
      <c r="O77" s="174">
        <f t="shared" si="22"/>
        <v>4.6823001960607076E-2</v>
      </c>
      <c r="P77" s="174">
        <f t="shared" si="23"/>
        <v>0.15364784709523097</v>
      </c>
    </row>
    <row r="78" spans="2:16">
      <c r="C78" s="171" t="s">
        <v>31</v>
      </c>
      <c r="D78" s="172">
        <f>IF(ISNUMBER('CBS data 2012'!$L9),'CBS data 2012'!$L9*D10,"")</f>
        <v>1423</v>
      </c>
      <c r="E78" s="172">
        <f>IF(ISNUMBER(E44),'CBS data 2012'!$L9*E10,"")</f>
        <v>1162.3357905772887</v>
      </c>
      <c r="F78" s="172" t="str">
        <f>IF(ISNUMBER(F44),'CBS data 2012'!$L9*F10,"")</f>
        <v/>
      </c>
      <c r="G78" s="172" t="str">
        <f>IF(ISNUMBER(G44),'CBS data 2012'!$L9*G10,"")</f>
        <v/>
      </c>
      <c r="H78" s="172">
        <f>IF(ISNUMBER(H44),'CBS data 2012'!$L9*H10,"")</f>
        <v>260.66420942271151</v>
      </c>
      <c r="K78" s="171" t="s">
        <v>31</v>
      </c>
      <c r="L78" s="174">
        <f t="shared" si="19"/>
        <v>4.7544269963247579E-2</v>
      </c>
      <c r="M78" s="174">
        <f t="shared" si="20"/>
        <v>7.2444113359878035E-2</v>
      </c>
      <c r="N78" s="174" t="str">
        <f t="shared" si="21"/>
        <v/>
      </c>
      <c r="O78" s="174" t="str">
        <f t="shared" si="22"/>
        <v/>
      </c>
      <c r="P78" s="174">
        <f t="shared" si="23"/>
        <v>3.6048495577675602E-2</v>
      </c>
    </row>
    <row r="79" spans="2:16">
      <c r="C79" s="171" t="s">
        <v>32</v>
      </c>
      <c r="D79" s="172">
        <f>IF(ISNUMBER('CBS data 2012'!$L10),'CBS data 2012'!$L10*D11,"")</f>
        <v>510</v>
      </c>
      <c r="E79" s="172" t="str">
        <f>IF(ISNUMBER(E45),'CBS data 2012'!$L10*E11,"")</f>
        <v/>
      </c>
      <c r="F79" s="172" t="str">
        <f>IF(ISNUMBER(F45),'CBS data 2012'!$L10*F11,"")</f>
        <v/>
      </c>
      <c r="G79" s="172" t="str">
        <f>IF(ISNUMBER(G45),'CBS data 2012'!$L10*G11,"")</f>
        <v/>
      </c>
      <c r="H79" s="172">
        <f>IF(ISNUMBER(H45),'CBS data 2012'!$L10*H11,"")</f>
        <v>510</v>
      </c>
      <c r="K79" s="171" t="s">
        <v>32</v>
      </c>
      <c r="L79" s="174">
        <f t="shared" si="19"/>
        <v>1.7039759438690277E-2</v>
      </c>
      <c r="M79" s="174" t="str">
        <f t="shared" si="20"/>
        <v/>
      </c>
      <c r="N79" s="174" t="str">
        <f t="shared" si="21"/>
        <v/>
      </c>
      <c r="O79" s="174" t="str">
        <f t="shared" si="22"/>
        <v/>
      </c>
      <c r="P79" s="174">
        <f t="shared" si="23"/>
        <v>7.0530330133664706E-2</v>
      </c>
    </row>
    <row r="80" spans="2:16">
      <c r="C80" s="171" t="s">
        <v>33</v>
      </c>
      <c r="D80" s="172">
        <f>IF(ISNUMBER('CBS data 2012'!$L11),'CBS data 2012'!$L11*D12,"")</f>
        <v>37</v>
      </c>
      <c r="E80" s="172" t="str">
        <f>IF(ISNUMBER(E46),'CBS data 2012'!$L11*E12,"")</f>
        <v/>
      </c>
      <c r="F80" s="172" t="str">
        <f>IF(ISNUMBER(F46),'CBS data 2012'!$L11*F12,"")</f>
        <v/>
      </c>
      <c r="G80" s="172" t="str">
        <f>IF(ISNUMBER(G46),'CBS data 2012'!$L11*G12,"")</f>
        <v/>
      </c>
      <c r="H80" s="172" t="str">
        <f>IF(ISNUMBER(H46),'CBS data 2012'!$L11*H12,"")</f>
        <v/>
      </c>
      <c r="K80" s="171" t="s">
        <v>33</v>
      </c>
      <c r="L80" s="174">
        <f t="shared" si="19"/>
        <v>1.236217841630471E-3</v>
      </c>
      <c r="M80" s="174" t="str">
        <f t="shared" si="20"/>
        <v/>
      </c>
      <c r="N80" s="174" t="str">
        <f t="shared" si="21"/>
        <v/>
      </c>
      <c r="O80" s="174" t="str">
        <f t="shared" si="22"/>
        <v/>
      </c>
      <c r="P80" s="174" t="str">
        <f t="shared" si="23"/>
        <v/>
      </c>
    </row>
    <row r="81" spans="2:16">
      <c r="C81" s="171" t="s">
        <v>34</v>
      </c>
      <c r="D81" s="172">
        <f>IF(ISNUMBER('CBS data 2012'!$L12),'CBS data 2012'!$L12*D13,"")</f>
        <v>2434</v>
      </c>
      <c r="E81" s="172" t="str">
        <f>IF(ISNUMBER(E47),'CBS data 2012'!$L12*E13,"")</f>
        <v/>
      </c>
      <c r="F81" s="172" t="str">
        <f>IF(ISNUMBER(F47),'CBS data 2012'!$L12*F13,"")</f>
        <v/>
      </c>
      <c r="G81" s="172" t="str">
        <f>IF(ISNUMBER(G47),'CBS data 2012'!$L12*G13,"")</f>
        <v/>
      </c>
      <c r="H81" s="172" t="str">
        <f>IF(ISNUMBER(H47),'CBS data 2012'!$L12*H13,"")</f>
        <v/>
      </c>
      <c r="K81" s="171" t="s">
        <v>34</v>
      </c>
      <c r="L81" s="174">
        <f t="shared" si="19"/>
        <v>8.1323087203474781E-2</v>
      </c>
      <c r="M81" s="174" t="str">
        <f t="shared" si="20"/>
        <v/>
      </c>
      <c r="N81" s="174" t="str">
        <f t="shared" si="21"/>
        <v/>
      </c>
      <c r="O81" s="174" t="str">
        <f t="shared" si="22"/>
        <v/>
      </c>
      <c r="P81" s="174" t="str">
        <f t="shared" si="23"/>
        <v/>
      </c>
    </row>
    <row r="82" spans="2:16">
      <c r="C82" s="171" t="s">
        <v>35</v>
      </c>
      <c r="D82" s="172">
        <f>IF(ISNUMBER('CBS data 2012'!$L13),'CBS data 2012'!$L13*D14,"")</f>
        <v>365</v>
      </c>
      <c r="E82" s="172" t="str">
        <f>IF(ISNUMBER(E48),'CBS data 2012'!$L13*E14,"")</f>
        <v/>
      </c>
      <c r="F82" s="172" t="str">
        <f>IF(ISNUMBER(F48),'CBS data 2012'!$L13*F14,"")</f>
        <v/>
      </c>
      <c r="G82" s="172" t="str">
        <f>IF(ISNUMBER(G48),'CBS data 2012'!$L13*G14,"")</f>
        <v/>
      </c>
      <c r="H82" s="172" t="str">
        <f>IF(ISNUMBER(H48),'CBS data 2012'!$L13*H14,"")</f>
        <v/>
      </c>
      <c r="K82" s="171" t="s">
        <v>35</v>
      </c>
      <c r="L82" s="174">
        <f t="shared" si="19"/>
        <v>1.2195121951219513E-2</v>
      </c>
      <c r="M82" s="174" t="str">
        <f t="shared" si="20"/>
        <v/>
      </c>
      <c r="N82" s="174" t="str">
        <f t="shared" si="21"/>
        <v/>
      </c>
      <c r="O82" s="174" t="str">
        <f t="shared" si="22"/>
        <v/>
      </c>
      <c r="P82" s="174" t="str">
        <f t="shared" si="23"/>
        <v/>
      </c>
    </row>
    <row r="83" spans="2:16">
      <c r="B83" s="177"/>
      <c r="C83" s="177" t="s">
        <v>37</v>
      </c>
      <c r="D83" s="179">
        <f>IF(ISNUMBER('CBS data 2012'!$L14),'CBS data 2012'!$L14*D15,"")</f>
        <v>61</v>
      </c>
      <c r="E83" s="179">
        <f>IF(ISNUMBER(E49),'CBS data 2012'!$L14*E15,"")</f>
        <v>12.477272727272728</v>
      </c>
      <c r="F83" s="179">
        <f>IF(ISNUMBER(F49),'CBS data 2012'!$L14*F15,"")</f>
        <v>32.282467532467535</v>
      </c>
      <c r="G83" s="179" t="str">
        <f>IF(ISNUMBER(G49),'CBS data 2012'!$L14*G15,"")</f>
        <v/>
      </c>
      <c r="H83" s="179">
        <f>IF(ISNUMBER(H49),'CBS data 2012'!$L14*H15,"")</f>
        <v>16.240259740259738</v>
      </c>
      <c r="J83" s="177"/>
      <c r="K83" s="177" t="s">
        <v>37</v>
      </c>
      <c r="L83" s="180">
        <f t="shared" si="19"/>
        <v>2.0380888740394254E-3</v>
      </c>
      <c r="M83" s="180">
        <f t="shared" si="20"/>
        <v>7.7766250269874627E-4</v>
      </c>
      <c r="N83" s="180">
        <f t="shared" si="21"/>
        <v>2.379059782469823</v>
      </c>
      <c r="O83" s="180" t="str">
        <f t="shared" si="22"/>
        <v/>
      </c>
      <c r="P83" s="180">
        <f t="shared" si="23"/>
        <v>2.245942903798006E-3</v>
      </c>
    </row>
    <row r="84" spans="2:16">
      <c r="B84" s="171" t="s">
        <v>268</v>
      </c>
      <c r="C84" s="171" t="s">
        <v>26</v>
      </c>
      <c r="D84" s="172">
        <f>IF(ISNUMBER('CBS data 2012'!$L15),'CBS data 2012'!$L15*D16,"")</f>
        <v>12741</v>
      </c>
      <c r="E84" s="172">
        <f>IF(ISNUMBER(E50),'CBS data 2012'!$L15*E16,"")</f>
        <v>8426.462025894898</v>
      </c>
      <c r="F84" s="172">
        <f>IF(ISNUMBER(F50),'CBS data 2012'!$L15*F16,"")</f>
        <v>7.6336024371667941</v>
      </c>
      <c r="G84" s="172">
        <f>IF(ISNUMBER(G50),'CBS data 2012'!$L15*G16,"")</f>
        <v>1274.8116070068545</v>
      </c>
      <c r="H84" s="172">
        <f>IF(ISNUMBER(H50),'CBS data 2012'!$L15*H16,"")</f>
        <v>3032.0927646610817</v>
      </c>
      <c r="J84" s="171" t="s">
        <v>268</v>
      </c>
      <c r="K84" s="171" t="s">
        <v>26</v>
      </c>
      <c r="L84" s="174">
        <f>IF(ISNUMBER(D84),D84/D$84,"")</f>
        <v>1</v>
      </c>
      <c r="M84" s="174">
        <f t="shared" ref="M84:P84" si="24">IF(ISNUMBER(E84),E84/E$84,"")</f>
        <v>1</v>
      </c>
      <c r="N84" s="174">
        <f t="shared" si="24"/>
        <v>1</v>
      </c>
      <c r="O84" s="174">
        <f t="shared" si="24"/>
        <v>1</v>
      </c>
      <c r="P84" s="174">
        <f t="shared" si="24"/>
        <v>1</v>
      </c>
    </row>
    <row r="85" spans="2:16">
      <c r="C85" s="171" t="s">
        <v>27</v>
      </c>
      <c r="D85" s="172">
        <f>IF(ISNUMBER('CBS data 2012'!$L16),'CBS data 2012'!$L16*D17,"")</f>
        <v>3602</v>
      </c>
      <c r="E85" s="172">
        <f>IF(ISNUMBER(E51),'CBS data 2012'!$L16*E17,"")</f>
        <v>3257.8138718883652</v>
      </c>
      <c r="F85" s="172" t="str">
        <f>IF(ISNUMBER(F51),'CBS data 2012'!$L16*F17,"")</f>
        <v/>
      </c>
      <c r="G85" s="172" t="str">
        <f>IF(ISNUMBER(G51),'CBS data 2012'!$L16*G17,"")</f>
        <v/>
      </c>
      <c r="H85" s="172">
        <f>IF(ISNUMBER(H51),'CBS data 2012'!$L16*H17,"")</f>
        <v>344.18612811163484</v>
      </c>
      <c r="K85" s="171" t="s">
        <v>27</v>
      </c>
      <c r="L85" s="174">
        <f t="shared" ref="L85:L93" si="25">IF(ISNUMBER(D85),D85/D$84,"")</f>
        <v>0.28270936347225495</v>
      </c>
      <c r="M85" s="174">
        <f t="shared" ref="M85:M93" si="26">IF(ISNUMBER(E85),E85/E$84,"")</f>
        <v>0.38661704780451822</v>
      </c>
      <c r="N85" s="174" t="str">
        <f t="shared" ref="N85:N93" si="27">IF(ISNUMBER(F85),F85/F$84,"")</f>
        <v/>
      </c>
      <c r="O85" s="174" t="str">
        <f t="shared" ref="O85:O93" si="28">IF(ISNUMBER(G85),G85/G$84,"")</f>
        <v/>
      </c>
      <c r="P85" s="174">
        <f t="shared" ref="P85:P93" si="29">IF(ISNUMBER(H85),H85/H$84,"")</f>
        <v>0.11351437928387621</v>
      </c>
    </row>
    <row r="86" spans="2:16">
      <c r="C86" s="171" t="s">
        <v>29</v>
      </c>
      <c r="D86" s="172">
        <f>IF(ISNUMBER('CBS data 2012'!$L17),'CBS data 2012'!$L17*D18,"")</f>
        <v>2090</v>
      </c>
      <c r="E86" s="172">
        <f>IF(ISNUMBER(E52),'CBS data 2012'!$L17*E18,"")</f>
        <v>165.19738022609008</v>
      </c>
      <c r="F86" s="172">
        <f>IF(ISNUMBER(F52),'CBS data 2012'!$L17*F18,"")</f>
        <v>2.5581887160031789</v>
      </c>
      <c r="G86" s="172">
        <f>IF(ISNUMBER(G52),'CBS data 2012'!$L17*G18,"")</f>
        <v>791.8062854066801</v>
      </c>
      <c r="H86" s="172">
        <f>IF(ISNUMBER(H52),'CBS data 2012'!$L17*H18,"")</f>
        <v>1130.4515393094257</v>
      </c>
      <c r="K86" s="171" t="s">
        <v>29</v>
      </c>
      <c r="L86" s="174">
        <f t="shared" si="25"/>
        <v>0.16403735970488972</v>
      </c>
      <c r="M86" s="174">
        <f t="shared" si="26"/>
        <v>1.9604595584532522E-2</v>
      </c>
      <c r="N86" s="174">
        <f t="shared" si="27"/>
        <v>0.33512207860705001</v>
      </c>
      <c r="O86" s="174">
        <f t="shared" si="28"/>
        <v>0.62111631322982042</v>
      </c>
      <c r="P86" s="174">
        <f t="shared" si="29"/>
        <v>0.37282881067650453</v>
      </c>
    </row>
    <row r="87" spans="2:16">
      <c r="C87" s="171" t="s">
        <v>30</v>
      </c>
      <c r="D87" s="172">
        <f>IF(ISNUMBER('CBS data 2012'!$L18),'CBS data 2012'!$L18*D19,"")</f>
        <v>5956</v>
      </c>
      <c r="E87" s="172">
        <f>IF(ISNUMBER(E53),'CBS data 2012'!$L18*E19,"")</f>
        <v>5208.0637416765485</v>
      </c>
      <c r="F87" s="172" t="str">
        <f>IF(ISNUMBER(F53),'CBS data 2012'!$L18*F19,"")</f>
        <v/>
      </c>
      <c r="G87" s="172" t="str">
        <f>IF(ISNUMBER(G53),'CBS data 2012'!$L18*G19,"")</f>
        <v/>
      </c>
      <c r="H87" s="172">
        <f>IF(ISNUMBER(H53),'CBS data 2012'!$L18*H19,"")</f>
        <v>747.93625832345163</v>
      </c>
      <c r="K87" s="171" t="s">
        <v>30</v>
      </c>
      <c r="L87" s="174">
        <f t="shared" si="25"/>
        <v>0.4674672317714465</v>
      </c>
      <c r="M87" s="174">
        <f t="shared" si="26"/>
        <v>0.61806054850445347</v>
      </c>
      <c r="N87" s="174" t="str">
        <f t="shared" si="27"/>
        <v/>
      </c>
      <c r="O87" s="174" t="str">
        <f t="shared" si="28"/>
        <v/>
      </c>
      <c r="P87" s="174">
        <f t="shared" si="29"/>
        <v>0.24667327696586938</v>
      </c>
    </row>
    <row r="88" spans="2:16">
      <c r="C88" s="171" t="s">
        <v>31</v>
      </c>
      <c r="D88" s="172">
        <f>IF(ISNUMBER('CBS data 2012'!$L19),'CBS data 2012'!$L19*D20,"")</f>
        <v>1066</v>
      </c>
      <c r="E88" s="172">
        <f>IF(ISNUMBER(E54),'CBS data 2012'!$L19*E20,"")</f>
        <v>870.69455701318418</v>
      </c>
      <c r="F88" s="172" t="str">
        <f>IF(ISNUMBER(F54),'CBS data 2012'!$L19*F20,"")</f>
        <v/>
      </c>
      <c r="G88" s="172" t="str">
        <f>IF(ISNUMBER(G54),'CBS data 2012'!$L19*G20,"")</f>
        <v/>
      </c>
      <c r="H88" s="172">
        <f>IF(ISNUMBER(H54),'CBS data 2012'!$L19*H20,"")</f>
        <v>195.30544298681579</v>
      </c>
      <c r="K88" s="171" t="s">
        <v>31</v>
      </c>
      <c r="L88" s="174">
        <f t="shared" si="25"/>
        <v>8.3666902126991599E-2</v>
      </c>
      <c r="M88" s="174">
        <f t="shared" si="26"/>
        <v>0.10332860390725082</v>
      </c>
      <c r="N88" s="174" t="str">
        <f t="shared" si="27"/>
        <v/>
      </c>
      <c r="O88" s="174" t="str">
        <f t="shared" si="28"/>
        <v/>
      </c>
      <c r="P88" s="174">
        <f t="shared" si="29"/>
        <v>6.4412753218863486E-2</v>
      </c>
    </row>
    <row r="89" spans="2:16">
      <c r="C89" s="171" t="s">
        <v>32</v>
      </c>
      <c r="D89" s="172" t="str">
        <f>IF(ISNUMBER('CBS data 2012'!$L20),'CBS data 2012'!$L20*D21,"")</f>
        <v/>
      </c>
      <c r="E89" s="172" t="str">
        <f>IF(ISNUMBER(E55),'CBS data 2012'!$L20*E21,"")</f>
        <v/>
      </c>
      <c r="F89" s="172" t="str">
        <f>IF(ISNUMBER(F55),'CBS data 2012'!$L20*F21,"")</f>
        <v/>
      </c>
      <c r="G89" s="172" t="str">
        <f>IF(ISNUMBER(G55),'CBS data 2012'!$L20*G21,"")</f>
        <v/>
      </c>
      <c r="H89" s="172" t="str">
        <f>IF(ISNUMBER(H55),'CBS data 2012'!$L20*H21,"")</f>
        <v/>
      </c>
      <c r="K89" s="171" t="s">
        <v>32</v>
      </c>
      <c r="L89" s="174" t="str">
        <f t="shared" si="25"/>
        <v/>
      </c>
      <c r="M89" s="174" t="str">
        <f t="shared" si="26"/>
        <v/>
      </c>
      <c r="N89" s="174" t="str">
        <f t="shared" si="27"/>
        <v/>
      </c>
      <c r="O89" s="174" t="str">
        <f t="shared" si="28"/>
        <v/>
      </c>
      <c r="P89" s="174" t="str">
        <f t="shared" si="29"/>
        <v/>
      </c>
    </row>
    <row r="90" spans="2:16">
      <c r="C90" s="171" t="s">
        <v>33</v>
      </c>
      <c r="D90" s="172" t="str">
        <f>IF(ISNUMBER('CBS data 2012'!$L21),'CBS data 2012'!$L21*D22,"")</f>
        <v/>
      </c>
      <c r="E90" s="172" t="str">
        <f>IF(ISNUMBER(E56),'CBS data 2012'!$L21*E22,"")</f>
        <v/>
      </c>
      <c r="F90" s="172" t="str">
        <f>IF(ISNUMBER(F56),'CBS data 2012'!$L21*F22,"")</f>
        <v/>
      </c>
      <c r="G90" s="172" t="str">
        <f>IF(ISNUMBER(G56),'CBS data 2012'!$L21*G22,"")</f>
        <v/>
      </c>
      <c r="H90" s="172" t="str">
        <f>IF(ISNUMBER(H56),'CBS data 2012'!$L21*H22,"")</f>
        <v/>
      </c>
      <c r="K90" s="171" t="s">
        <v>33</v>
      </c>
      <c r="L90" s="174" t="str">
        <f t="shared" si="25"/>
        <v/>
      </c>
      <c r="M90" s="174" t="str">
        <f t="shared" si="26"/>
        <v/>
      </c>
      <c r="N90" s="174" t="str">
        <f t="shared" si="27"/>
        <v/>
      </c>
      <c r="O90" s="174" t="str">
        <f t="shared" si="28"/>
        <v/>
      </c>
      <c r="P90" s="174" t="str">
        <f t="shared" si="29"/>
        <v/>
      </c>
    </row>
    <row r="91" spans="2:16">
      <c r="C91" s="171" t="s">
        <v>34</v>
      </c>
      <c r="D91" s="172" t="str">
        <f>IF(ISNUMBER('CBS data 2012'!$L22),'CBS data 2012'!$L22*D23,"")</f>
        <v/>
      </c>
      <c r="E91" s="172" t="str">
        <f>IF(ISNUMBER(E57),'CBS data 2012'!$L22*E23,"")</f>
        <v/>
      </c>
      <c r="F91" s="172" t="str">
        <f>IF(ISNUMBER(F57),'CBS data 2012'!$L22*F23,"")</f>
        <v/>
      </c>
      <c r="G91" s="172" t="str">
        <f>IF(ISNUMBER(G57),'CBS data 2012'!$L22*G23,"")</f>
        <v/>
      </c>
      <c r="H91" s="172" t="str">
        <f>IF(ISNUMBER(H57),'CBS data 2012'!$L22*H23,"")</f>
        <v/>
      </c>
      <c r="K91" s="171" t="s">
        <v>34</v>
      </c>
      <c r="L91" s="174" t="str">
        <f t="shared" si="25"/>
        <v/>
      </c>
      <c r="M91" s="174" t="str">
        <f t="shared" si="26"/>
        <v/>
      </c>
      <c r="N91" s="174" t="str">
        <f t="shared" si="27"/>
        <v/>
      </c>
      <c r="O91" s="174" t="str">
        <f t="shared" si="28"/>
        <v/>
      </c>
      <c r="P91" s="174" t="str">
        <f t="shared" si="29"/>
        <v/>
      </c>
    </row>
    <row r="92" spans="2:16">
      <c r="C92" s="171" t="s">
        <v>35</v>
      </c>
      <c r="D92" s="172" t="str">
        <f>IF(ISNUMBER('CBS data 2012'!$L23),'CBS data 2012'!$L23*D24,"")</f>
        <v/>
      </c>
      <c r="E92" s="172" t="str">
        <f>IF(ISNUMBER(E58),'CBS data 2012'!$L23*E24,"")</f>
        <v/>
      </c>
      <c r="F92" s="172" t="str">
        <f>IF(ISNUMBER(F58),'CBS data 2012'!$L23*F24,"")</f>
        <v/>
      </c>
      <c r="G92" s="172" t="str">
        <f>IF(ISNUMBER(G58),'CBS data 2012'!$L23*G24,"")</f>
        <v/>
      </c>
      <c r="H92" s="172" t="str">
        <f>IF(ISNUMBER(H58),'CBS data 2012'!$L23*H24,"")</f>
        <v/>
      </c>
      <c r="K92" s="171" t="s">
        <v>35</v>
      </c>
      <c r="L92" s="174" t="str">
        <f t="shared" si="25"/>
        <v/>
      </c>
      <c r="M92" s="174" t="str">
        <f t="shared" si="26"/>
        <v/>
      </c>
      <c r="N92" s="174" t="str">
        <f t="shared" si="27"/>
        <v/>
      </c>
      <c r="O92" s="174" t="str">
        <f t="shared" si="28"/>
        <v/>
      </c>
      <c r="P92" s="174" t="str">
        <f t="shared" si="29"/>
        <v/>
      </c>
    </row>
    <row r="93" spans="2:16">
      <c r="B93" s="177"/>
      <c r="C93" s="177" t="s">
        <v>37</v>
      </c>
      <c r="D93" s="179">
        <f>IF(ISNUMBER('CBS data 2012'!$L24),'CBS data 2012'!$L24*D25,"")</f>
        <v>25</v>
      </c>
      <c r="E93" s="179">
        <f>IF(ISNUMBER(E59),'CBS data 2012'!$L24*E25,"")</f>
        <v>5.1136363636363642</v>
      </c>
      <c r="F93" s="179">
        <f>IF(ISNUMBER(F59),'CBS data 2012'!$L24*F25,"")</f>
        <v>13.230519480519481</v>
      </c>
      <c r="G93" s="179" t="str">
        <f>IF(ISNUMBER(G59),'CBS data 2012'!$L24*G25,"")</f>
        <v/>
      </c>
      <c r="H93" s="179">
        <f>IF(ISNUMBER(H59),'CBS data 2012'!$L24*H25,"")</f>
        <v>6.6558441558441555</v>
      </c>
      <c r="J93" s="177"/>
      <c r="K93" s="177" t="s">
        <v>37</v>
      </c>
      <c r="L93" s="180">
        <f t="shared" si="25"/>
        <v>1.9621693744604034E-3</v>
      </c>
      <c r="M93" s="180">
        <f t="shared" si="26"/>
        <v>6.0685449574470623E-4</v>
      </c>
      <c r="N93" s="180">
        <f t="shared" si="27"/>
        <v>1.7331947254814044</v>
      </c>
      <c r="O93" s="180" t="str">
        <f t="shared" si="28"/>
        <v/>
      </c>
      <c r="P93" s="180">
        <f t="shared" si="29"/>
        <v>2.1951320993268244E-3</v>
      </c>
    </row>
    <row r="94" spans="2:16">
      <c r="B94" s="171" t="s">
        <v>267</v>
      </c>
      <c r="C94" s="171" t="s">
        <v>26</v>
      </c>
      <c r="D94" s="172">
        <f>IF(ISNUMBER('CBS data 2012'!$L25),'CBS data 2012'!$L25*D26,"")</f>
        <v>17190</v>
      </c>
      <c r="E94" s="172">
        <f>IF(ISNUMBER(E60),'CBS data 2012'!$L25*E26,"")</f>
        <v>5699.6889044808031</v>
      </c>
      <c r="F94" s="172">
        <f>IF(ISNUMBER(F60),'CBS data 2012'!$L25*F26,"")</f>
        <v>3.7512948501564867</v>
      </c>
      <c r="G94" s="172">
        <f>IF(ISNUMBER(G60),'CBS data 2012'!$L25*G26,"")</f>
        <v>7232.1165931421974</v>
      </c>
      <c r="H94" s="172">
        <f>IF(ISNUMBER(H60),'CBS data 2012'!$L25*H26,"")</f>
        <v>4254.4432075268433</v>
      </c>
      <c r="J94" s="171" t="s">
        <v>267</v>
      </c>
      <c r="K94" s="171" t="s">
        <v>26</v>
      </c>
      <c r="L94" s="174">
        <f>IF(ISNUMBER(D94),D94/D$94,"")</f>
        <v>1</v>
      </c>
      <c r="M94" s="174">
        <f t="shared" ref="M94:P94" si="30">IF(ISNUMBER(E94),E94/E$94,"")</f>
        <v>1</v>
      </c>
      <c r="N94" s="174">
        <f t="shared" si="30"/>
        <v>1</v>
      </c>
      <c r="O94" s="174">
        <f t="shared" si="30"/>
        <v>1</v>
      </c>
      <c r="P94" s="174">
        <f t="shared" si="30"/>
        <v>1</v>
      </c>
    </row>
    <row r="95" spans="2:16">
      <c r="C95" s="171" t="s">
        <v>27</v>
      </c>
      <c r="D95" s="172">
        <f>IF(ISNUMBER('CBS data 2012'!$L26),'CBS data 2012'!$L26*D27,"")</f>
        <v>9</v>
      </c>
      <c r="E95" s="172">
        <f>IF(ISNUMBER(E61),'CBS data 2012'!$L26*E27,"")</f>
        <v>9</v>
      </c>
      <c r="F95" s="172" t="str">
        <f>IF(ISNUMBER(F61),'CBS data 2012'!$L26*F27,"")</f>
        <v/>
      </c>
      <c r="G95" s="172" t="str">
        <f>IF(ISNUMBER(G61),'CBS data 2012'!$L26*G27,"")</f>
        <v/>
      </c>
      <c r="H95" s="172" t="str">
        <f>IF(ISNUMBER(H61),'CBS data 2012'!$L26*H27,"")</f>
        <v/>
      </c>
      <c r="K95" s="171" t="s">
        <v>27</v>
      </c>
      <c r="L95" s="174">
        <f t="shared" ref="L95:L103" si="31">IF(ISNUMBER(D95),D95/D$94,"")</f>
        <v>5.2356020942408382E-4</v>
      </c>
      <c r="M95" s="174">
        <f t="shared" ref="M95:M103" si="32">IF(ISNUMBER(E95),E95/E$94,"")</f>
        <v>1.5790335491687383E-3</v>
      </c>
      <c r="N95" s="174" t="str">
        <f t="shared" ref="N95:N103" si="33">IF(ISNUMBER(F95),F95/F$94,"")</f>
        <v/>
      </c>
      <c r="O95" s="174" t="str">
        <f t="shared" ref="O95:O103" si="34">IF(ISNUMBER(G95),G95/G$94,"")</f>
        <v/>
      </c>
      <c r="P95" s="174" t="str">
        <f t="shared" ref="P95:P103" si="35">IF(ISNUMBER(H95),H95/H$94,"")</f>
        <v/>
      </c>
    </row>
    <row r="96" spans="2:16">
      <c r="C96" s="171" t="s">
        <v>29</v>
      </c>
      <c r="D96" s="172">
        <f>IF(ISNUMBER('CBS data 2012'!$L27),'CBS data 2012'!$L27*D28,"")</f>
        <v>6271</v>
      </c>
      <c r="E96" s="172">
        <f>IF(ISNUMBER(E62),'CBS data 2012'!$L27*E28,"")</f>
        <v>354.03774426827437</v>
      </c>
      <c r="F96" s="172">
        <f>IF(ISNUMBER(F62),'CBS data 2012'!$L27*F28,"")</f>
        <v>2.3115866464251589</v>
      </c>
      <c r="G96" s="172">
        <f>IF(ISNUMBER(G62),'CBS data 2012'!$L27*G28,"")</f>
        <v>4389.9463664715267</v>
      </c>
      <c r="H96" s="172">
        <f>IF(ISNUMBER(H62),'CBS data 2012'!$L27*H28,"")</f>
        <v>1524.6738870000049</v>
      </c>
      <c r="K96" s="171" t="s">
        <v>29</v>
      </c>
      <c r="L96" s="174">
        <f t="shared" si="31"/>
        <v>0.36480511925538106</v>
      </c>
      <c r="M96" s="174">
        <f t="shared" si="32"/>
        <v>6.2115275096847486E-2</v>
      </c>
      <c r="N96" s="174">
        <f t="shared" si="33"/>
        <v>0.61621033236796363</v>
      </c>
      <c r="O96" s="174">
        <f t="shared" si="34"/>
        <v>0.60700713407113238</v>
      </c>
      <c r="P96" s="174">
        <f t="shared" si="35"/>
        <v>0.35837213299794296</v>
      </c>
    </row>
    <row r="97" spans="2:16">
      <c r="C97" s="171" t="s">
        <v>30</v>
      </c>
      <c r="D97" s="172">
        <f>IF(ISNUMBER('CBS data 2012'!$L28),'CBS data 2012'!$L28*D29,"")</f>
        <v>7171</v>
      </c>
      <c r="E97" s="172">
        <f>IF(ISNUMBER(E63),'CBS data 2012'!$L28*E29,"")</f>
        <v>6625.3199587337049</v>
      </c>
      <c r="F97" s="172">
        <f>IF(ISNUMBER(F63),'CBS data 2012'!$L28*F29,"")</f>
        <v>0.18342186261051949</v>
      </c>
      <c r="G97" s="172">
        <f>IF(ISNUMBER(G63),'CBS data 2012'!$L28*G29,"")</f>
        <v>487.41302957702044</v>
      </c>
      <c r="H97" s="172">
        <f>IF(ISNUMBER(H63),'CBS data 2012'!$L28*H29,"")</f>
        <v>58.144730447534684</v>
      </c>
      <c r="K97" s="171" t="s">
        <v>30</v>
      </c>
      <c r="L97" s="174">
        <f t="shared" si="31"/>
        <v>0.41716114019778944</v>
      </c>
      <c r="M97" s="174">
        <f t="shared" si="32"/>
        <v>1.1624002765353068</v>
      </c>
      <c r="N97" s="174">
        <f t="shared" si="33"/>
        <v>4.8895613364774028E-2</v>
      </c>
      <c r="O97" s="174">
        <f t="shared" si="34"/>
        <v>6.7395626619073917E-2</v>
      </c>
      <c r="P97" s="174">
        <f t="shared" si="35"/>
        <v>1.3666824919572704E-2</v>
      </c>
    </row>
    <row r="98" spans="2:16">
      <c r="C98" s="171" t="s">
        <v>31</v>
      </c>
      <c r="D98" s="172">
        <f>IF(ISNUMBER('CBS data 2012'!$L29),'CBS data 2012'!$L29*D30,"")</f>
        <v>357</v>
      </c>
      <c r="E98" s="172">
        <f>IF(ISNUMBER(E64),'CBS data 2012'!$L29*E30,"")</f>
        <v>357</v>
      </c>
      <c r="F98" s="172" t="str">
        <f>IF(ISNUMBER(F64),'CBS data 2012'!$L29*F30,"")</f>
        <v/>
      </c>
      <c r="G98" s="172" t="str">
        <f>IF(ISNUMBER(G64),'CBS data 2012'!$L29*G30,"")</f>
        <v/>
      </c>
      <c r="H98" s="172" t="str">
        <f>IF(ISNUMBER(H64),'CBS data 2012'!$L29*H30,"")</f>
        <v/>
      </c>
      <c r="K98" s="171" t="s">
        <v>31</v>
      </c>
      <c r="L98" s="174">
        <f t="shared" si="31"/>
        <v>2.0767888307155324E-2</v>
      </c>
      <c r="M98" s="174">
        <f t="shared" si="32"/>
        <v>6.2634997450359955E-2</v>
      </c>
      <c r="N98" s="174" t="str">
        <f t="shared" si="33"/>
        <v/>
      </c>
      <c r="O98" s="174" t="str">
        <f t="shared" si="34"/>
        <v/>
      </c>
      <c r="P98" s="174" t="str">
        <f t="shared" si="35"/>
        <v/>
      </c>
    </row>
    <row r="99" spans="2:16">
      <c r="C99" s="171" t="s">
        <v>32</v>
      </c>
      <c r="D99" s="172">
        <f>IF(ISNUMBER('CBS data 2012'!$L30),'CBS data 2012'!$L30*D31,"")</f>
        <v>510</v>
      </c>
      <c r="E99" s="172" t="str">
        <f>IF(ISNUMBER(E65),'CBS data 2012'!$L30*E31,"")</f>
        <v/>
      </c>
      <c r="F99" s="172" t="str">
        <f>IF(ISNUMBER(F65),'CBS data 2012'!$L30*F31,"")</f>
        <v/>
      </c>
      <c r="G99" s="172" t="str">
        <f>IF(ISNUMBER(G65),'CBS data 2012'!$L30*G31,"")</f>
        <v/>
      </c>
      <c r="H99" s="172">
        <f>IF(ISNUMBER(H65),'CBS data 2012'!$L30*H31,"")</f>
        <v>510</v>
      </c>
      <c r="K99" s="171" t="s">
        <v>32</v>
      </c>
      <c r="L99" s="174">
        <f t="shared" si="31"/>
        <v>2.9668411867364748E-2</v>
      </c>
      <c r="M99" s="174" t="str">
        <f t="shared" si="32"/>
        <v/>
      </c>
      <c r="N99" s="174" t="str">
        <f t="shared" si="33"/>
        <v/>
      </c>
      <c r="O99" s="174" t="str">
        <f t="shared" si="34"/>
        <v/>
      </c>
      <c r="P99" s="174">
        <f t="shared" si="35"/>
        <v>0.11987467575021853</v>
      </c>
    </row>
    <row r="100" spans="2:16">
      <c r="C100" s="171" t="s">
        <v>33</v>
      </c>
      <c r="D100" s="172">
        <f>IF(ISNUMBER('CBS data 2012'!$L31),'CBS data 2012'!$L31*D32,"")</f>
        <v>37</v>
      </c>
      <c r="E100" s="172" t="str">
        <f>IF(ISNUMBER(E66),'CBS data 2012'!$L31*E32,"")</f>
        <v/>
      </c>
      <c r="F100" s="172" t="str">
        <f>IF(ISNUMBER(F66),'CBS data 2012'!$L31*F32,"")</f>
        <v/>
      </c>
      <c r="G100" s="172" t="str">
        <f>IF(ISNUMBER(G66),'CBS data 2012'!$L31*G32,"")</f>
        <v/>
      </c>
      <c r="H100" s="172" t="str">
        <f>IF(ISNUMBER(H66),'CBS data 2012'!$L31*H32,"")</f>
        <v/>
      </c>
      <c r="K100" s="171" t="s">
        <v>33</v>
      </c>
      <c r="L100" s="174">
        <f t="shared" si="31"/>
        <v>2.152414194299011E-3</v>
      </c>
      <c r="M100" s="174" t="str">
        <f t="shared" si="32"/>
        <v/>
      </c>
      <c r="N100" s="174" t="str">
        <f t="shared" si="33"/>
        <v/>
      </c>
      <c r="O100" s="174" t="str">
        <f t="shared" si="34"/>
        <v/>
      </c>
      <c r="P100" s="174" t="str">
        <f t="shared" si="35"/>
        <v/>
      </c>
    </row>
    <row r="101" spans="2:16">
      <c r="C101" s="171" t="s">
        <v>34</v>
      </c>
      <c r="D101" s="172">
        <f>IF(ISNUMBER('CBS data 2012'!$L32),'CBS data 2012'!$L32*D33,"")</f>
        <v>2434</v>
      </c>
      <c r="E101" s="172" t="str">
        <f>IF(ISNUMBER(E67),'CBS data 2012'!$L32*E33,"")</f>
        <v/>
      </c>
      <c r="F101" s="172" t="str">
        <f>IF(ISNUMBER(F67),'CBS data 2012'!$L32*F33,"")</f>
        <v/>
      </c>
      <c r="G101" s="172" t="str">
        <f>IF(ISNUMBER(G67),'CBS data 2012'!$L32*G33,"")</f>
        <v/>
      </c>
      <c r="H101" s="172" t="str">
        <f>IF(ISNUMBER(H67),'CBS data 2012'!$L32*H33,"")</f>
        <v/>
      </c>
      <c r="K101" s="171" t="s">
        <v>34</v>
      </c>
      <c r="L101" s="174">
        <f t="shared" si="31"/>
        <v>0.14159394997091332</v>
      </c>
      <c r="M101" s="174" t="str">
        <f t="shared" si="32"/>
        <v/>
      </c>
      <c r="N101" s="174" t="str">
        <f t="shared" si="33"/>
        <v/>
      </c>
      <c r="O101" s="174" t="str">
        <f t="shared" si="34"/>
        <v/>
      </c>
      <c r="P101" s="174" t="str">
        <f t="shared" si="35"/>
        <v/>
      </c>
    </row>
    <row r="102" spans="2:16">
      <c r="C102" s="171" t="s">
        <v>35</v>
      </c>
      <c r="D102" s="172">
        <f>IF(ISNUMBER('CBS data 2012'!$L33),'CBS data 2012'!$L33*D34,"")</f>
        <v>365</v>
      </c>
      <c r="E102" s="172" t="str">
        <f>IF(ISNUMBER(E68),'CBS data 2012'!$L33*E34,"")</f>
        <v/>
      </c>
      <c r="F102" s="172" t="str">
        <f>IF(ISNUMBER(F68),'CBS data 2012'!$L33*F34,"")</f>
        <v/>
      </c>
      <c r="G102" s="172" t="str">
        <f>IF(ISNUMBER(G68),'CBS data 2012'!$L33*G34,"")</f>
        <v/>
      </c>
      <c r="H102" s="172" t="str">
        <f>IF(ISNUMBER(H68),'CBS data 2012'!$L33*H34,"")</f>
        <v/>
      </c>
      <c r="K102" s="171" t="s">
        <v>35</v>
      </c>
      <c r="L102" s="174">
        <f t="shared" si="31"/>
        <v>2.1233275159976729E-2</v>
      </c>
      <c r="M102" s="174" t="str">
        <f t="shared" si="32"/>
        <v/>
      </c>
      <c r="N102" s="174" t="str">
        <f t="shared" si="33"/>
        <v/>
      </c>
      <c r="O102" s="174" t="str">
        <f t="shared" si="34"/>
        <v/>
      </c>
      <c r="P102" s="174" t="str">
        <f t="shared" si="35"/>
        <v/>
      </c>
    </row>
    <row r="103" spans="2:16">
      <c r="B103" s="177"/>
      <c r="C103" s="177" t="s">
        <v>37</v>
      </c>
      <c r="D103" s="179">
        <f>IF(ISNUMBER('CBS data 2012'!$L34),'CBS data 2012'!$L34*D35,"")</f>
        <v>35</v>
      </c>
      <c r="E103" s="179" t="str">
        <f>IF(ISNUMBER(E69),'CBS data 2012'!$L34*E35,"")</f>
        <v/>
      </c>
      <c r="F103" s="179" t="str">
        <f>IF(ISNUMBER(F69),'CBS data 2012'!$L34*F35,"")</f>
        <v/>
      </c>
      <c r="G103" s="179" t="str">
        <f>IF(ISNUMBER(G69),'CBS data 2012'!$L34*G35,"")</f>
        <v/>
      </c>
      <c r="H103" s="179" t="str">
        <f>IF(ISNUMBER(H69),'CBS data 2012'!$L34*H35,"")</f>
        <v/>
      </c>
      <c r="J103" s="177"/>
      <c r="K103" s="177" t="s">
        <v>37</v>
      </c>
      <c r="L103" s="180">
        <f t="shared" si="31"/>
        <v>2.0360674810936592E-3</v>
      </c>
      <c r="M103" s="180" t="str">
        <f t="shared" si="32"/>
        <v/>
      </c>
      <c r="N103" s="180" t="str">
        <f t="shared" si="33"/>
        <v/>
      </c>
      <c r="O103" s="180" t="str">
        <f t="shared" si="34"/>
        <v/>
      </c>
      <c r="P103" s="180" t="str">
        <f t="shared" si="35"/>
        <v/>
      </c>
    </row>
    <row r="106" spans="2:16">
      <c r="B106" s="173"/>
    </row>
    <row r="108" spans="2:16">
      <c r="D108" s="172"/>
      <c r="E108" s="172"/>
      <c r="F108" s="172"/>
      <c r="G108" s="172"/>
      <c r="H108" s="172"/>
    </row>
    <row r="109" spans="2:16">
      <c r="D109" s="172"/>
      <c r="E109" s="172"/>
      <c r="F109" s="172"/>
      <c r="G109" s="172"/>
      <c r="H109" s="172"/>
    </row>
    <row r="110" spans="2:16">
      <c r="D110" s="172"/>
      <c r="E110" s="172"/>
      <c r="F110" s="172"/>
      <c r="G110" s="172"/>
      <c r="H110" s="172"/>
    </row>
    <row r="111" spans="2:16">
      <c r="D111" s="172"/>
      <c r="E111" s="172"/>
      <c r="F111" s="172"/>
      <c r="G111" s="172"/>
      <c r="H111" s="172"/>
    </row>
    <row r="112" spans="2:16">
      <c r="D112" s="172"/>
      <c r="E112" s="172"/>
      <c r="F112" s="172"/>
      <c r="G112" s="172"/>
      <c r="H112" s="172"/>
    </row>
    <row r="113" spans="4:8">
      <c r="D113" s="172"/>
      <c r="E113" s="172"/>
      <c r="F113" s="172"/>
      <c r="G113" s="172"/>
      <c r="H113" s="172"/>
    </row>
    <row r="114" spans="4:8">
      <c r="D114" s="172"/>
      <c r="E114" s="172"/>
      <c r="F114" s="172"/>
      <c r="G114" s="172"/>
      <c r="H114" s="172"/>
    </row>
    <row r="115" spans="4:8">
      <c r="D115" s="172"/>
      <c r="E115" s="172"/>
      <c r="F115" s="172"/>
      <c r="G115" s="172"/>
      <c r="H115" s="172"/>
    </row>
    <row r="116" spans="4:8">
      <c r="D116" s="172"/>
      <c r="E116" s="172"/>
      <c r="F116" s="172"/>
      <c r="G116" s="172"/>
      <c r="H116" s="172"/>
    </row>
    <row r="117" spans="4:8">
      <c r="D117" s="172"/>
      <c r="E117" s="172"/>
      <c r="F117" s="172"/>
      <c r="G117" s="172"/>
      <c r="H117" s="172"/>
    </row>
    <row r="119" spans="4:8">
      <c r="D119" s="172"/>
      <c r="E119" s="172"/>
      <c r="F119" s="172"/>
      <c r="G119" s="172"/>
      <c r="H119" s="172"/>
    </row>
    <row r="120" spans="4:8">
      <c r="D120" s="172"/>
      <c r="E120" s="172"/>
      <c r="F120" s="172"/>
      <c r="G120" s="172"/>
      <c r="H120" s="172"/>
    </row>
    <row r="121" spans="4:8">
      <c r="D121" s="172"/>
      <c r="E121" s="172"/>
      <c r="F121" s="172"/>
      <c r="G121" s="172"/>
      <c r="H121" s="172"/>
    </row>
    <row r="122" spans="4:8">
      <c r="D122" s="172"/>
      <c r="E122" s="172"/>
      <c r="F122" s="172"/>
      <c r="G122" s="172"/>
      <c r="H122" s="172"/>
    </row>
    <row r="123" spans="4:8">
      <c r="D123" s="172"/>
      <c r="E123" s="172"/>
      <c r="F123" s="172"/>
      <c r="G123" s="172"/>
      <c r="H123" s="172"/>
    </row>
    <row r="124" spans="4:8">
      <c r="D124" s="172"/>
      <c r="E124" s="172"/>
      <c r="F124" s="172"/>
      <c r="G124" s="172"/>
      <c r="H124" s="172"/>
    </row>
    <row r="125" spans="4:8">
      <c r="D125" s="172"/>
      <c r="E125" s="172"/>
      <c r="F125" s="172"/>
      <c r="G125" s="172"/>
      <c r="H125" s="172"/>
    </row>
    <row r="126" spans="4:8">
      <c r="D126" s="172"/>
      <c r="E126" s="172"/>
      <c r="F126" s="172"/>
      <c r="G126" s="172"/>
      <c r="H126" s="172"/>
    </row>
    <row r="127" spans="4:8">
      <c r="D127" s="172"/>
      <c r="E127" s="172"/>
      <c r="F127" s="172"/>
      <c r="G127" s="172"/>
      <c r="H127" s="172"/>
    </row>
    <row r="128" spans="4:8">
      <c r="D128" s="172"/>
      <c r="E128" s="172"/>
      <c r="F128" s="172"/>
      <c r="G128" s="172"/>
      <c r="H128" s="172"/>
    </row>
    <row r="130" spans="4:8">
      <c r="D130" s="172"/>
      <c r="E130" s="172"/>
      <c r="F130" s="172"/>
      <c r="G130" s="172"/>
      <c r="H130" s="172"/>
    </row>
    <row r="131" spans="4:8">
      <c r="D131" s="172"/>
      <c r="E131" s="172"/>
      <c r="F131" s="172"/>
      <c r="G131" s="172"/>
      <c r="H131" s="172"/>
    </row>
    <row r="132" spans="4:8">
      <c r="D132" s="172"/>
      <c r="E132" s="172"/>
      <c r="F132" s="172"/>
      <c r="G132" s="172"/>
      <c r="H132" s="172"/>
    </row>
    <row r="133" spans="4:8">
      <c r="D133" s="172"/>
      <c r="E133" s="172"/>
      <c r="F133" s="172"/>
      <c r="G133" s="172"/>
      <c r="H133" s="172"/>
    </row>
    <row r="134" spans="4:8">
      <c r="D134" s="172"/>
      <c r="E134" s="172"/>
      <c r="F134" s="172"/>
      <c r="G134" s="172"/>
      <c r="H134" s="172"/>
    </row>
    <row r="135" spans="4:8">
      <c r="D135" s="172"/>
      <c r="E135" s="172"/>
      <c r="F135" s="172"/>
      <c r="G135" s="172"/>
      <c r="H135" s="172"/>
    </row>
    <row r="136" spans="4:8">
      <c r="D136" s="172"/>
      <c r="E136" s="172"/>
      <c r="F136" s="172"/>
      <c r="G136" s="172"/>
      <c r="H136" s="172"/>
    </row>
    <row r="137" spans="4:8">
      <c r="D137" s="172"/>
      <c r="E137" s="172"/>
      <c r="F137" s="172"/>
      <c r="G137" s="172"/>
      <c r="H137" s="172"/>
    </row>
    <row r="138" spans="4:8">
      <c r="D138" s="172"/>
      <c r="E138" s="172"/>
      <c r="F138" s="172"/>
      <c r="G138" s="172"/>
      <c r="H138" s="172"/>
    </row>
    <row r="139" spans="4:8">
      <c r="D139" s="172"/>
      <c r="E139" s="172"/>
      <c r="F139" s="172"/>
      <c r="G139" s="172"/>
      <c r="H139" s="172"/>
    </row>
  </sheetData>
  <mergeCells count="1">
    <mergeCell ref="B2:P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B2:K39"/>
  <sheetViews>
    <sheetView workbookViewId="0">
      <selection activeCell="E28" sqref="E28"/>
    </sheetView>
  </sheetViews>
  <sheetFormatPr baseColWidth="10" defaultRowHeight="15" x14ac:dyDescent="0"/>
  <cols>
    <col min="1" max="1" width="10.83203125" style="19"/>
    <col min="2" max="2" width="17.5" style="19" customWidth="1"/>
    <col min="3" max="3" width="22.5" style="19" customWidth="1"/>
    <col min="4" max="4" width="23.1640625" style="19" customWidth="1"/>
    <col min="5" max="5" width="55.6640625" style="19" customWidth="1"/>
    <col min="6" max="6" width="28.33203125" style="19" customWidth="1"/>
    <col min="7" max="7" width="27.5" style="19" customWidth="1"/>
    <col min="8" max="8" width="27.33203125" style="19" customWidth="1"/>
    <col min="9" max="9" width="37" style="19" bestFit="1" customWidth="1"/>
    <col min="10" max="10" width="2.33203125" style="19" customWidth="1"/>
    <col min="11" max="11" width="38.1640625" style="19" bestFit="1" customWidth="1"/>
    <col min="12" max="16384" width="10.83203125" style="19"/>
  </cols>
  <sheetData>
    <row r="2" spans="2:11" ht="20">
      <c r="B2" s="71" t="s">
        <v>217</v>
      </c>
    </row>
    <row r="4" spans="2:11">
      <c r="B4" s="109" t="s">
        <v>160</v>
      </c>
      <c r="C4" s="110"/>
      <c r="D4" s="110"/>
      <c r="E4" s="111"/>
      <c r="F4" s="112"/>
      <c r="G4" s="112"/>
      <c r="H4" s="112"/>
      <c r="I4" s="112"/>
      <c r="J4" s="112"/>
      <c r="K4" s="112"/>
    </row>
    <row r="5" spans="2:11" ht="77" customHeight="1">
      <c r="B5" s="185" t="s">
        <v>218</v>
      </c>
      <c r="C5" s="191"/>
      <c r="D5" s="191"/>
      <c r="E5" s="192"/>
      <c r="F5" s="113"/>
      <c r="G5" s="113"/>
      <c r="H5" s="113"/>
      <c r="I5" s="113"/>
      <c r="J5" s="113"/>
      <c r="K5" s="113"/>
    </row>
    <row r="6" spans="2:11" ht="16" thickBot="1"/>
    <row r="7" spans="2:11">
      <c r="B7" s="114" t="s">
        <v>162</v>
      </c>
      <c r="C7" s="115" t="s">
        <v>219</v>
      </c>
      <c r="D7" s="116" t="s">
        <v>220</v>
      </c>
      <c r="E7" s="117"/>
      <c r="F7" s="118" t="s">
        <v>221</v>
      </c>
      <c r="G7" s="119" t="s">
        <v>222</v>
      </c>
      <c r="H7" s="120" t="s">
        <v>223</v>
      </c>
      <c r="I7" s="115" t="s">
        <v>224</v>
      </c>
      <c r="J7" s="115"/>
      <c r="K7" s="121" t="s">
        <v>210</v>
      </c>
    </row>
    <row r="8" spans="2:11">
      <c r="B8" s="122"/>
      <c r="C8" s="72"/>
      <c r="D8" s="123"/>
      <c r="E8" s="124" t="s">
        <v>225</v>
      </c>
      <c r="F8" s="124" t="s">
        <v>226</v>
      </c>
      <c r="G8" s="124" t="s">
        <v>226</v>
      </c>
      <c r="H8" s="124" t="s">
        <v>226</v>
      </c>
      <c r="I8" s="72"/>
      <c r="J8" s="72"/>
      <c r="K8" s="125"/>
    </row>
    <row r="9" spans="2:11">
      <c r="B9" s="126"/>
      <c r="C9" s="127"/>
      <c r="D9" s="128"/>
      <c r="E9" s="129"/>
      <c r="F9" s="130" t="s">
        <v>227</v>
      </c>
      <c r="G9" s="131" t="s">
        <v>228</v>
      </c>
      <c r="H9" s="131" t="s">
        <v>229</v>
      </c>
      <c r="I9" s="127"/>
      <c r="J9" s="127"/>
      <c r="K9" s="132"/>
    </row>
    <row r="10" spans="2:11">
      <c r="B10" s="36" t="s">
        <v>168</v>
      </c>
      <c r="C10" s="72"/>
      <c r="D10" s="123"/>
      <c r="E10" s="133"/>
      <c r="F10" s="133"/>
      <c r="G10" s="133"/>
      <c r="H10" s="133"/>
      <c r="J10" s="72"/>
      <c r="K10" s="125"/>
    </row>
    <row r="11" spans="2:11">
      <c r="B11" s="36"/>
      <c r="C11" s="134" t="s">
        <v>169</v>
      </c>
      <c r="D11" s="40" t="s">
        <v>230</v>
      </c>
      <c r="E11" s="135" t="s">
        <v>231</v>
      </c>
      <c r="F11" s="147">
        <v>0.43</v>
      </c>
      <c r="G11" s="147">
        <v>0.47</v>
      </c>
      <c r="H11" s="147"/>
      <c r="I11" s="148">
        <f>G11</f>
        <v>0.47</v>
      </c>
      <c r="J11" s="134"/>
      <c r="K11" s="136"/>
    </row>
    <row r="12" spans="2:11">
      <c r="B12" s="36"/>
      <c r="C12" s="134" t="s">
        <v>170</v>
      </c>
      <c r="D12" s="40" t="s">
        <v>232</v>
      </c>
      <c r="E12" s="135" t="s">
        <v>233</v>
      </c>
      <c r="F12" s="147">
        <v>0.42</v>
      </c>
      <c r="G12" s="147">
        <v>0.26250000000000001</v>
      </c>
      <c r="H12" s="147">
        <v>8.7499999999999994E-2</v>
      </c>
      <c r="I12" s="148">
        <f>G12+H12</f>
        <v>0.35</v>
      </c>
      <c r="J12" s="134"/>
      <c r="K12" s="136"/>
    </row>
    <row r="13" spans="2:11">
      <c r="B13" s="36"/>
      <c r="C13" s="134" t="s">
        <v>171</v>
      </c>
      <c r="D13" s="40" t="s">
        <v>234</v>
      </c>
      <c r="E13" s="135" t="s">
        <v>235</v>
      </c>
      <c r="F13" s="147">
        <v>0.2</v>
      </c>
      <c r="G13" s="147">
        <v>0.8</v>
      </c>
      <c r="H13" s="147"/>
      <c r="I13" s="148">
        <f>G13</f>
        <v>0.8</v>
      </c>
      <c r="J13" s="134"/>
      <c r="K13" s="136"/>
    </row>
    <row r="14" spans="2:11">
      <c r="B14" s="36"/>
      <c r="C14" s="137"/>
      <c r="D14" s="138"/>
      <c r="E14" s="139"/>
      <c r="F14" s="149"/>
      <c r="G14" s="149"/>
      <c r="H14" s="149"/>
      <c r="I14" s="150"/>
      <c r="J14" s="137"/>
      <c r="K14" s="140"/>
    </row>
    <row r="15" spans="2:11">
      <c r="B15" s="36" t="s">
        <v>173</v>
      </c>
      <c r="C15" s="18"/>
      <c r="D15" s="37"/>
      <c r="E15" s="135"/>
      <c r="F15" s="147"/>
      <c r="G15" s="147"/>
      <c r="H15" s="147"/>
      <c r="I15" s="148"/>
      <c r="J15" s="18"/>
      <c r="K15" s="28"/>
    </row>
    <row r="16" spans="2:11">
      <c r="B16" s="36"/>
      <c r="C16" s="134" t="s">
        <v>169</v>
      </c>
      <c r="D16" s="40" t="s">
        <v>230</v>
      </c>
      <c r="E16" s="135" t="s">
        <v>236</v>
      </c>
      <c r="F16" s="147">
        <v>0.43</v>
      </c>
      <c r="G16" s="147">
        <v>0.47</v>
      </c>
      <c r="H16" s="147"/>
      <c r="I16" s="148">
        <f>G16</f>
        <v>0.47</v>
      </c>
      <c r="J16" s="134"/>
      <c r="K16" s="136"/>
    </row>
    <row r="17" spans="2:11">
      <c r="B17" s="36"/>
      <c r="C17" s="134" t="s">
        <v>170</v>
      </c>
      <c r="D17" s="40" t="s">
        <v>232</v>
      </c>
      <c r="E17" s="135" t="s">
        <v>237</v>
      </c>
      <c r="F17" s="147">
        <v>0.42</v>
      </c>
      <c r="G17" s="147">
        <v>0.26250000000000001</v>
      </c>
      <c r="H17" s="147">
        <v>8.7499999999999994E-2</v>
      </c>
      <c r="I17" s="148">
        <f>G17+H17</f>
        <v>0.35</v>
      </c>
      <c r="J17" s="134"/>
      <c r="K17" s="136"/>
    </row>
    <row r="18" spans="2:11">
      <c r="B18" s="36"/>
      <c r="C18" s="134" t="s">
        <v>171</v>
      </c>
      <c r="D18" s="40" t="s">
        <v>234</v>
      </c>
      <c r="E18" s="135" t="s">
        <v>238</v>
      </c>
      <c r="F18" s="147">
        <v>0.2</v>
      </c>
      <c r="G18" s="147">
        <v>0.65</v>
      </c>
      <c r="H18" s="147"/>
      <c r="I18" s="151">
        <f>G18</f>
        <v>0.65</v>
      </c>
      <c r="J18" s="134"/>
      <c r="K18" s="136"/>
    </row>
    <row r="19" spans="2:11">
      <c r="B19" s="36"/>
      <c r="C19" s="137"/>
      <c r="D19" s="138"/>
      <c r="E19" s="139"/>
      <c r="F19" s="149"/>
      <c r="G19" s="149"/>
      <c r="H19" s="149"/>
      <c r="I19" s="150"/>
      <c r="J19" s="137"/>
      <c r="K19" s="140"/>
    </row>
    <row r="20" spans="2:11">
      <c r="B20" s="36" t="s">
        <v>239</v>
      </c>
      <c r="C20" s="18"/>
      <c r="D20" s="37"/>
      <c r="E20" s="135"/>
      <c r="F20" s="147"/>
      <c r="G20" s="147"/>
      <c r="H20" s="147"/>
      <c r="I20" s="148"/>
      <c r="J20" s="18"/>
      <c r="K20" s="28"/>
    </row>
    <row r="21" spans="2:11">
      <c r="B21" s="36"/>
      <c r="C21" s="134" t="s">
        <v>169</v>
      </c>
      <c r="D21" s="40" t="s">
        <v>230</v>
      </c>
      <c r="E21" s="135" t="s">
        <v>240</v>
      </c>
      <c r="F21" s="147">
        <v>0.43</v>
      </c>
      <c r="G21" s="147">
        <v>0.47</v>
      </c>
      <c r="H21" s="147"/>
      <c r="I21" s="151">
        <f>G21</f>
        <v>0.47</v>
      </c>
      <c r="J21" s="134"/>
      <c r="K21" s="136"/>
    </row>
    <row r="22" spans="2:11">
      <c r="B22" s="36"/>
      <c r="C22" s="134" t="s">
        <v>170</v>
      </c>
      <c r="D22" s="40" t="s">
        <v>232</v>
      </c>
      <c r="E22" s="135" t="s">
        <v>241</v>
      </c>
      <c r="F22" s="147">
        <v>0.42</v>
      </c>
      <c r="G22" s="147">
        <v>0.26250000000000001</v>
      </c>
      <c r="H22" s="147">
        <v>8.7499999999999994E-2</v>
      </c>
      <c r="I22" s="148">
        <f>G22+H22</f>
        <v>0.35</v>
      </c>
      <c r="J22" s="134"/>
      <c r="K22" s="136"/>
    </row>
    <row r="23" spans="2:11">
      <c r="B23" s="36"/>
      <c r="C23" s="134" t="s">
        <v>171</v>
      </c>
      <c r="D23" s="40" t="s">
        <v>234</v>
      </c>
      <c r="E23" s="135" t="s">
        <v>242</v>
      </c>
      <c r="F23" s="147">
        <v>0.2</v>
      </c>
      <c r="G23" s="147">
        <v>0.65</v>
      </c>
      <c r="H23" s="147"/>
      <c r="I23" s="151">
        <f>G23</f>
        <v>0.65</v>
      </c>
      <c r="J23" s="134"/>
      <c r="K23" s="136"/>
    </row>
    <row r="24" spans="2:11">
      <c r="B24" s="36"/>
      <c r="C24" s="137"/>
      <c r="D24" s="138"/>
      <c r="E24" s="139"/>
      <c r="F24" s="149"/>
      <c r="G24" s="149"/>
      <c r="H24" s="149"/>
      <c r="I24" s="150"/>
      <c r="J24" s="137"/>
      <c r="K24" s="140"/>
    </row>
    <row r="25" spans="2:11">
      <c r="B25" s="36" t="s">
        <v>181</v>
      </c>
      <c r="C25" s="18"/>
      <c r="D25" s="37"/>
      <c r="E25" s="135"/>
      <c r="F25" s="147"/>
      <c r="G25" s="147"/>
      <c r="H25" s="147"/>
      <c r="I25" s="148"/>
      <c r="J25" s="18"/>
      <c r="K25" s="28"/>
    </row>
    <row r="26" spans="2:11">
      <c r="B26" s="36"/>
      <c r="C26" s="134" t="s">
        <v>177</v>
      </c>
      <c r="D26" s="40" t="s">
        <v>243</v>
      </c>
      <c r="E26" s="135" t="s">
        <v>244</v>
      </c>
      <c r="F26" s="147">
        <v>0.38</v>
      </c>
      <c r="G26" s="147">
        <v>0.42</v>
      </c>
      <c r="H26" s="147"/>
      <c r="I26" s="151">
        <f>G26</f>
        <v>0.42</v>
      </c>
      <c r="J26" s="134"/>
      <c r="K26" s="136"/>
    </row>
    <row r="27" spans="2:11">
      <c r="B27" s="36"/>
      <c r="C27" s="134" t="s">
        <v>178</v>
      </c>
      <c r="D27" s="40" t="s">
        <v>243</v>
      </c>
      <c r="E27" s="135" t="s">
        <v>245</v>
      </c>
      <c r="F27" s="147">
        <v>0.42</v>
      </c>
      <c r="G27" s="147">
        <v>0.35</v>
      </c>
      <c r="H27" s="147"/>
      <c r="I27" s="151">
        <f>G27</f>
        <v>0.35</v>
      </c>
      <c r="J27" s="134"/>
      <c r="K27" s="136"/>
    </row>
    <row r="28" spans="2:11">
      <c r="B28" s="36"/>
      <c r="C28" s="134" t="s">
        <v>246</v>
      </c>
      <c r="D28" s="40" t="s">
        <v>243</v>
      </c>
      <c r="E28" s="135" t="s">
        <v>247</v>
      </c>
      <c r="F28" s="147">
        <v>0.43</v>
      </c>
      <c r="G28" s="147">
        <v>0.37</v>
      </c>
      <c r="H28" s="147"/>
      <c r="I28" s="151">
        <f>G28</f>
        <v>0.37</v>
      </c>
      <c r="J28" s="134"/>
      <c r="K28" s="136"/>
    </row>
    <row r="29" spans="2:11">
      <c r="B29" s="36"/>
      <c r="C29" s="134" t="s">
        <v>176</v>
      </c>
      <c r="D29" s="40" t="s">
        <v>248</v>
      </c>
      <c r="E29" s="135" t="s">
        <v>249</v>
      </c>
      <c r="F29" s="147">
        <v>0.3</v>
      </c>
      <c r="G29" s="147">
        <v>0.35</v>
      </c>
      <c r="H29" s="147"/>
      <c r="I29" s="151">
        <f>G29</f>
        <v>0.35</v>
      </c>
      <c r="J29" s="134"/>
      <c r="K29" s="141" t="s">
        <v>250</v>
      </c>
    </row>
    <row r="30" spans="2:11">
      <c r="B30" s="36"/>
      <c r="C30" s="137"/>
      <c r="D30" s="138"/>
      <c r="E30" s="139"/>
      <c r="F30" s="149"/>
      <c r="G30" s="149"/>
      <c r="H30" s="149"/>
      <c r="I30" s="152"/>
      <c r="J30" s="137"/>
      <c r="K30" s="140"/>
    </row>
    <row r="31" spans="2:11">
      <c r="B31" s="36" t="s">
        <v>182</v>
      </c>
      <c r="C31" s="18"/>
      <c r="D31" s="37"/>
      <c r="E31" s="135"/>
      <c r="F31" s="147"/>
      <c r="G31" s="147"/>
      <c r="H31" s="147"/>
      <c r="I31" s="153"/>
      <c r="J31" s="18"/>
      <c r="K31" s="28"/>
    </row>
    <row r="32" spans="2:11">
      <c r="B32" s="36"/>
      <c r="C32" s="134" t="s">
        <v>246</v>
      </c>
      <c r="D32" s="40" t="s">
        <v>230</v>
      </c>
      <c r="E32" s="135" t="s">
        <v>251</v>
      </c>
      <c r="F32" s="147">
        <v>0.43</v>
      </c>
      <c r="G32" s="147">
        <v>0.42</v>
      </c>
      <c r="H32" s="147"/>
      <c r="I32" s="151">
        <f>G32</f>
        <v>0.42</v>
      </c>
      <c r="J32" s="134"/>
      <c r="K32" s="136"/>
    </row>
    <row r="33" spans="2:11">
      <c r="B33" s="36"/>
      <c r="C33" s="134" t="s">
        <v>176</v>
      </c>
      <c r="D33" s="40" t="s">
        <v>248</v>
      </c>
      <c r="E33" s="135" t="s">
        <v>252</v>
      </c>
      <c r="F33" s="147">
        <v>0.4</v>
      </c>
      <c r="G33" s="147">
        <v>0.15</v>
      </c>
      <c r="H33" s="147"/>
      <c r="I33" s="151">
        <f>G33</f>
        <v>0.15</v>
      </c>
      <c r="J33" s="134"/>
      <c r="K33" s="136"/>
    </row>
    <row r="34" spans="2:11">
      <c r="B34" s="36"/>
      <c r="C34" s="134" t="s">
        <v>183</v>
      </c>
      <c r="D34" s="40" t="s">
        <v>253</v>
      </c>
      <c r="E34" s="135" t="s">
        <v>254</v>
      </c>
      <c r="F34" s="147">
        <v>0.31</v>
      </c>
      <c r="G34" s="147">
        <v>0.35</v>
      </c>
      <c r="H34" s="147"/>
      <c r="I34" s="151">
        <f>G34</f>
        <v>0.35</v>
      </c>
      <c r="J34" s="134"/>
      <c r="K34" s="141" t="s">
        <v>250</v>
      </c>
    </row>
    <row r="35" spans="2:11">
      <c r="B35" s="36"/>
      <c r="C35" s="134" t="s">
        <v>184</v>
      </c>
      <c r="D35" s="40" t="s">
        <v>255</v>
      </c>
      <c r="E35" s="135" t="s">
        <v>256</v>
      </c>
      <c r="F35" s="147">
        <v>0.35499999999999998</v>
      </c>
      <c r="G35" s="147">
        <v>0.15</v>
      </c>
      <c r="H35" s="147"/>
      <c r="I35" s="151">
        <f>G35</f>
        <v>0.15</v>
      </c>
      <c r="J35" s="134"/>
      <c r="K35" s="141" t="s">
        <v>250</v>
      </c>
    </row>
    <row r="36" spans="2:11">
      <c r="B36" s="36"/>
      <c r="C36" s="137"/>
      <c r="D36" s="138"/>
      <c r="E36" s="139"/>
      <c r="F36" s="149"/>
      <c r="G36" s="149"/>
      <c r="H36" s="149"/>
      <c r="I36" s="150"/>
      <c r="J36" s="137"/>
      <c r="K36" s="140"/>
    </row>
    <row r="37" spans="2:11">
      <c r="B37" s="36" t="s">
        <v>185</v>
      </c>
      <c r="C37" s="18"/>
      <c r="D37" s="37"/>
      <c r="E37" s="135"/>
      <c r="F37" s="147"/>
      <c r="G37" s="147"/>
      <c r="H37" s="147"/>
      <c r="I37" s="148"/>
      <c r="J37" s="18"/>
      <c r="K37" s="28"/>
    </row>
    <row r="38" spans="2:11">
      <c r="B38" s="27"/>
      <c r="C38" s="134" t="s">
        <v>186</v>
      </c>
      <c r="D38" s="40" t="s">
        <v>257</v>
      </c>
      <c r="E38" s="135" t="s">
        <v>258</v>
      </c>
      <c r="F38" s="147">
        <v>0.27</v>
      </c>
      <c r="G38" s="147">
        <v>0.15</v>
      </c>
      <c r="H38" s="147"/>
      <c r="I38" s="151">
        <f>G38</f>
        <v>0.15</v>
      </c>
      <c r="J38" s="134"/>
      <c r="K38" s="136"/>
    </row>
    <row r="39" spans="2:11" ht="16" thickBot="1">
      <c r="B39" s="60"/>
      <c r="C39" s="69"/>
      <c r="D39" s="142"/>
      <c r="E39" s="143"/>
      <c r="F39" s="144"/>
      <c r="G39" s="145"/>
      <c r="H39" s="145"/>
      <c r="I39" s="69"/>
      <c r="J39" s="69"/>
      <c r="K39" s="146"/>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Changelog</vt:lpstr>
      <vt:lpstr>CBS data 2012</vt:lpstr>
      <vt:lpstr>Omschrijving</vt:lpstr>
      <vt:lpstr>CHP - Results by machine</vt:lpstr>
      <vt:lpstr>CHP and PP</vt:lpstr>
      <vt:lpstr>technical_specs</vt:lpstr>
    </vt:vector>
  </TitlesOfParts>
  <Company>CBS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Elektriciteit; productie en productiemiddelen</dc:title>
  <dc:creator>CBS</dc:creator>
  <cp:lastModifiedBy>Alexander Wirtz</cp:lastModifiedBy>
  <dcterms:created xsi:type="dcterms:W3CDTF">2013-09-18T14:13:23Z</dcterms:created>
  <dcterms:modified xsi:type="dcterms:W3CDTF">2014-07-15T10:03:57Z</dcterms:modified>
</cp:coreProperties>
</file>