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20" windowWidth="38400" windowHeight="2352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524" i="16" l="1"/>
  <c r="F525" i="16"/>
  <c r="F565" i="16"/>
  <c r="F566" i="16"/>
  <c r="F575" i="16"/>
  <c r="F576" i="16"/>
  <c r="O7" i="13"/>
  <c r="G7" i="13"/>
  <c r="E11" i="12"/>
  <c r="F34" i="16"/>
  <c r="F33" i="16"/>
  <c r="F32" i="16"/>
  <c r="F30" i="16"/>
  <c r="F29" i="16"/>
  <c r="F38" i="16"/>
  <c r="F37" i="16"/>
  <c r="F36" i="16"/>
  <c r="F23" i="16"/>
  <c r="F24" i="16"/>
  <c r="F17" i="16"/>
  <c r="F18" i="16"/>
  <c r="F568" i="16"/>
  <c r="F569" i="16"/>
  <c r="F570" i="16"/>
  <c r="F521" i="16"/>
  <c r="F522" i="16"/>
  <c r="F532" i="16"/>
  <c r="F530" i="16"/>
  <c r="F529" i="16"/>
  <c r="G29" i="13"/>
  <c r="E26" i="17"/>
  <c r="H492" i="16"/>
  <c r="M28" i="13"/>
  <c r="G28" i="13"/>
  <c r="E25" i="17"/>
  <c r="H491" i="16"/>
  <c r="M27" i="13"/>
  <c r="G27" i="13"/>
  <c r="E24" i="17"/>
  <c r="H490" i="16"/>
  <c r="M26" i="13"/>
  <c r="G26" i="13"/>
  <c r="E23" i="17"/>
  <c r="H489" i="16"/>
  <c r="M25" i="13"/>
  <c r="G25" i="13"/>
  <c r="E22" i="17"/>
  <c r="H488" i="16"/>
  <c r="M24" i="13"/>
  <c r="G24" i="13"/>
  <c r="E21" i="17"/>
  <c r="H487" i="16"/>
  <c r="M23" i="13"/>
  <c r="G23" i="13"/>
  <c r="E20" i="17"/>
  <c r="E17" i="17"/>
  <c r="H475" i="16"/>
  <c r="M19" i="13"/>
  <c r="G19" i="13"/>
  <c r="E16" i="17"/>
  <c r="H474" i="16"/>
  <c r="M18" i="13"/>
  <c r="G18" i="13"/>
  <c r="E15" i="17"/>
  <c r="H473" i="16"/>
  <c r="M17" i="13"/>
  <c r="G17" i="13"/>
  <c r="E14" i="17"/>
  <c r="H472" i="16"/>
  <c r="M16" i="13"/>
  <c r="G16" i="13"/>
  <c r="E13" i="17"/>
  <c r="H471" i="16"/>
  <c r="M15" i="13"/>
  <c r="G15" i="13"/>
  <c r="E12" i="17"/>
  <c r="H470" i="16"/>
  <c r="M14" i="13"/>
  <c r="G14" i="13"/>
  <c r="E11" i="17"/>
  <c r="G20" i="13"/>
  <c r="F345" i="16"/>
  <c r="F178" i="16"/>
  <c r="F179" i="16"/>
  <c r="K10" i="13"/>
  <c r="G10" i="13"/>
  <c r="E14" i="12"/>
  <c r="E13" i="12"/>
  <c r="I8" i="13"/>
  <c r="G8" i="13"/>
  <c r="E12" i="12"/>
  <c r="E10" i="12"/>
  <c r="F403" i="16"/>
  <c r="F404" i="16"/>
  <c r="F405" i="16"/>
  <c r="F346" i="16"/>
  <c r="F347" i="16"/>
  <c r="F348" i="16"/>
  <c r="F343" i="16"/>
  <c r="F341" i="16"/>
  <c r="F340" i="16"/>
  <c r="F10" i="16"/>
  <c r="F11" i="16"/>
</calcChain>
</file>

<file path=xl/sharedStrings.xml><?xml version="1.0" encoding="utf-8"?>
<sst xmlns="http://schemas.openxmlformats.org/spreadsheetml/2006/main" count="473" uniqueCount="201">
  <si>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</si>
  <si>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</si>
  <si>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</si>
  <si>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</si>
  <si>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</si>
  <si>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</si>
  <si>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</si>
  <si>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</si>
  <si>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</si>
  <si>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</si>
  <si>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</si>
  <si>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</si>
  <si>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</si>
  <si>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</si>
  <si>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</si>
  <si>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</si>
  <si>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</si>
  <si>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</si>
  <si>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</si>
  <si>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</si>
  <si>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</si>
  <si>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</si>
  <si>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</si>
  <si>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</si>
  <si>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</si>
  <si>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</si>
  <si>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</si>
  <si>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</si>
  <si>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</si>
  <si>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</si>
  <si>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</si>
  <si>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</si>
  <si>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</si>
  <si>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</si>
  <si>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</si>
  <si>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</si>
  <si>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</si>
  <si>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</si>
  <si>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</si>
  <si>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</si>
  <si>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</si>
  <si>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</si>
  <si>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</si>
  <si>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</si>
  <si>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</si>
  <si>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This is a definition</t>
  </si>
  <si>
    <t>from sugar beets</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</si>
  <si>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</si>
  <si>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</si>
  <si>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</si>
  <si>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</si>
  <si>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</si>
  <si>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</si>
  <si>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</si>
  <si>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</si>
  <si>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</si>
  <si>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</si>
  <si>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</si>
  <si>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</si>
  <si>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from sugar cane</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</si>
  <si>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</si>
  <si>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</si>
  <si>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</si>
  <si>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</si>
  <si>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</si>
  <si>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</si>
  <si>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</si>
  <si>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</si>
  <si>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</si>
  <si>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</si>
  <si>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</si>
  <si>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</si>
  <si>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</si>
  <si>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</si>
  <si>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BioEnergie Noord_200705_bioethanol_drieluik.pdf</t>
  </si>
  <si>
    <t>Opbrengst:</t>
  </si>
  <si>
    <t>Gewas</t>
  </si>
  <si>
    <t>Yield (L/ha)</t>
  </si>
  <si>
    <t>Bieten</t>
  </si>
  <si>
    <t>Aardappelen</t>
  </si>
  <si>
    <t>Maïs</t>
  </si>
  <si>
    <t>Tarwe</t>
  </si>
  <si>
    <t>Triticale</t>
  </si>
  <si>
    <t>Warmte en E-vraag</t>
  </si>
  <si>
    <t>MJth/L</t>
  </si>
  <si>
    <t>W</t>
  </si>
  <si>
    <t>kWhe/L</t>
  </si>
  <si>
    <t>E</t>
  </si>
  <si>
    <t>Kosten</t>
  </si>
  <si>
    <t>Importtarieven in EU</t>
  </si>
  <si>
    <t>EU productie</t>
  </si>
  <si>
    <t>http://en.wikipedia.org/wiki/Ethanol_fuel</t>
  </si>
  <si>
    <t>http://www.agriholland.nl/dossiers/biobrandstoffen/agrarischesector.html#mais</t>
  </si>
  <si>
    <t>Opbrengst</t>
  </si>
  <si>
    <t>Mais</t>
  </si>
  <si>
    <t>l/ha</t>
  </si>
  <si>
    <t>bio-ethanol</t>
  </si>
  <si>
    <t>soortelijke massa bio-ethanol (kg/L ratio)</t>
  </si>
  <si>
    <t>l/km2</t>
  </si>
  <si>
    <t>L/ha</t>
  </si>
  <si>
    <t>kg/ha</t>
  </si>
  <si>
    <t>kg/km2</t>
  </si>
  <si>
    <t xml:space="preserve"> GJ per hectare</t>
  </si>
  <si>
    <t>GJ/kg</t>
  </si>
  <si>
    <t>Energie waarde in Kg</t>
  </si>
  <si>
    <t>Energie waarde per liter</t>
  </si>
  <si>
    <t>http://www.afdc.energy.gov/afdc/fuels/properties.html</t>
  </si>
  <si>
    <t>1 BTU in joules per gallon</t>
  </si>
  <si>
    <t>liter in a gallon</t>
  </si>
  <si>
    <t>LowHeatingValue</t>
  </si>
  <si>
    <t>BTU/gal for E100, 100% bio-ethanol</t>
  </si>
  <si>
    <t>joules per gallon</t>
  </si>
  <si>
    <t>MJ per gallon</t>
  </si>
  <si>
    <t>energie dichtheid</t>
  </si>
  <si>
    <t>MJ per Liter</t>
  </si>
  <si>
    <t>http://www.localenergy.org/pdfs/Document%20Library/Bioenergy%20conversion%20factors.pdf</t>
  </si>
  <si>
    <t xml:space="preserve">LHV </t>
  </si>
  <si>
    <t>HHV</t>
  </si>
  <si>
    <t>NB: 23,4: Deze waarde staat nu voor energiedichtheid, in deze bron is dezelfde waarde HHV</t>
  </si>
  <si>
    <t>global</t>
  </si>
  <si>
    <t>2011</t>
  </si>
  <si>
    <t>http://refman.et-model.com/publications/1708</t>
  </si>
  <si>
    <t>EU JRC</t>
  </si>
  <si>
    <t>Borjesson_2010_Agricultural crop-based biofuels.pdf</t>
  </si>
  <si>
    <t>NW Europe</t>
  </si>
  <si>
    <t>2010</t>
  </si>
  <si>
    <t>http://refman.et-model.com/publications/1986</t>
  </si>
  <si>
    <t xml:space="preserve"> </t>
  </si>
  <si>
    <t>sugar beet</t>
  </si>
  <si>
    <t>GJ/ha/yr</t>
  </si>
  <si>
    <t>MJ/ha/yr</t>
  </si>
  <si>
    <t>MJ/km2/yr</t>
  </si>
  <si>
    <t>2007</t>
  </si>
  <si>
    <t>http://refman.et-model.com/publications/46</t>
  </si>
  <si>
    <t>GJ/km2</t>
  </si>
  <si>
    <t>Borjesson</t>
  </si>
  <si>
    <t>CE_Delft_201109_Toelichting_ketenkentallen_incl_biodiesel_bio-ethanol_(LCA).pdf</t>
  </si>
  <si>
    <t>Fuel Chain Emission attributes</t>
  </si>
  <si>
    <t>Based on correspondence with CE Delft</t>
  </si>
  <si>
    <t>not relevant</t>
  </si>
  <si>
    <t>kg CO2 eq/GJ</t>
  </si>
  <si>
    <t>Carrier (global properties)</t>
  </si>
  <si>
    <t>mj_per_kg</t>
  </si>
  <si>
    <t>Document</t>
  </si>
  <si>
    <t>bio_ethanol</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</si>
  <si>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</si>
  <si>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</si>
  <si>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N.B. These FCE attributes have to be exported to ETSource manually as this is not automated yet.</t>
  </si>
  <si>
    <t>http://www.biotanken.nl/brandstoffen/bioethanol.html</t>
  </si>
  <si>
    <t>Bio-ethanol</t>
  </si>
  <si>
    <t>E85</t>
  </si>
  <si>
    <t>85% bio-ethanol</t>
  </si>
  <si>
    <t>15% unleaded gasoline</t>
  </si>
  <si>
    <t>European Commission - Weekly Oil Bulletin</t>
  </si>
  <si>
    <t>http://ec.europa.eu/energy/observatory/oil/bulletin_en.htm</t>
  </si>
  <si>
    <t>Calculate monthly average</t>
  </si>
  <si>
    <t>Date</t>
  </si>
  <si>
    <t>ExchangeRateTo €</t>
  </si>
  <si>
    <t>1000L</t>
  </si>
  <si>
    <t>Gasoline</t>
  </si>
  <si>
    <t>EUR/1000L</t>
  </si>
  <si>
    <t>EUR/L</t>
  </si>
  <si>
    <t>No taxes</t>
  </si>
  <si>
    <t>Incl taxes</t>
  </si>
  <si>
    <r>
      <t>price difference</t>
    </r>
    <r>
      <rPr>
        <sz val="12"/>
        <color theme="1"/>
        <rFont val="Calibri"/>
        <family val="2"/>
        <scheme val="minor"/>
      </rPr>
      <t xml:space="preserve"> per liter</t>
    </r>
    <r>
      <rPr>
        <sz val="12"/>
        <color theme="1"/>
        <rFont val="Calibri"/>
        <family val="2"/>
        <scheme val="minor"/>
      </rPr>
      <t xml:space="preserve"> E85</t>
    </r>
    <r>
      <rPr>
        <sz val="12"/>
        <color theme="1"/>
        <rFont val="Calibri"/>
        <family val="2"/>
        <scheme val="minor"/>
      </rPr>
      <t xml:space="preserve"> bio-ethanol</t>
    </r>
    <r>
      <rPr>
        <sz val="12"/>
        <color theme="1"/>
        <rFont val="Calibri"/>
        <family val="2"/>
        <scheme val="minor"/>
      </rPr>
      <t xml:space="preserve"> with unleaded gasoline</t>
    </r>
  </si>
  <si>
    <t>unleaded gasoline, pump prices (incl tax)</t>
  </si>
  <si>
    <t>E85 estimated pump price (incl tax)</t>
  </si>
  <si>
    <t>Excise</t>
  </si>
  <si>
    <t>VAT</t>
  </si>
  <si>
    <t>Excise rate</t>
  </si>
  <si>
    <t>VAT rate</t>
  </si>
  <si>
    <t>%</t>
  </si>
  <si>
    <t>E85 estimated pump price (Excl tax)</t>
  </si>
  <si>
    <t>Other indirect</t>
  </si>
  <si>
    <t>Taxes</t>
  </si>
  <si>
    <t>Check</t>
  </si>
  <si>
    <t>EUR/L (inc tax)</t>
  </si>
  <si>
    <t>Oher indirect tax</t>
  </si>
  <si>
    <t>Price</t>
  </si>
  <si>
    <t>ethanol</t>
  </si>
  <si>
    <t>gasoline</t>
  </si>
  <si>
    <t>Gasoline ratio</t>
  </si>
  <si>
    <t>ethanol ratio</t>
  </si>
  <si>
    <t>L</t>
  </si>
  <si>
    <t>contains</t>
  </si>
  <si>
    <t>weighing</t>
  </si>
  <si>
    <t>kg</t>
  </si>
  <si>
    <t>in energy</t>
  </si>
  <si>
    <t>MJ</t>
  </si>
  <si>
    <t>Total weight</t>
  </si>
  <si>
    <t>Total energy</t>
  </si>
  <si>
    <t>LHV E85</t>
  </si>
  <si>
    <t>Debt:</t>
  </si>
  <si>
    <t>This fuel has been priced as E85, which is the actual fuel purchased at the pump</t>
  </si>
  <si>
    <t>The physical properties included in the ETM, like CO2 emissions, energy content, etc</t>
  </si>
  <si>
    <t>are those of actual ethanol</t>
  </si>
  <si>
    <t>EC Oil Bulletin</t>
  </si>
  <si>
    <r>
      <t xml:space="preserve">Assumed dependent on gasoline </t>
    </r>
    <r>
      <rPr>
        <sz val="12"/>
        <color theme="1"/>
        <rFont val="Calibri"/>
        <family val="2"/>
        <scheme val="minor"/>
      </rPr>
      <t>price</t>
    </r>
  </si>
  <si>
    <t>EC Oil Bulletin and biotanken.nl</t>
  </si>
  <si>
    <t>Euro-super 95(I) incl tax</t>
  </si>
  <si>
    <t>Euro-super 95(I) excl tax</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</si>
</sst>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00000"/>
    <numFmt numFmtId="168" formatCode="#,##0.00000"/>
    <numFmt numFmtId="169" formatCode="0.00000"/>
    <numFmt numFmtId="170" formatCode="0.000000"/>
    <numFmt numFmtId="171" formatCode="0.0000000000"/>
    <numFmt numFmtId="172" formatCode="0.00000000000"/>
    <numFmt numFmtId="173" formatCode="0.00000000000000"/>
  </numFmts>
  <fonts count="4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b/>
      <sz val="9"/>
      <color indexed="9"/>
      <name val="Arial"/>
      <family val="2"/>
    </font>
    <font>
      <b/>
      <sz val="9"/>
      <color rgb="FF222222"/>
      <name val="Arial"/>
      <family val="2"/>
    </font>
    <font>
      <u/>
      <sz val="9"/>
      <color theme="10"/>
      <name val="Arial"/>
      <family val="2"/>
    </font>
    <font>
      <sz val="12"/>
      <color rgb="FF000000"/>
      <name val="Lettertype hoofdtekst"/>
      <family val="2"/>
    </font>
    <font>
      <sz val="16"/>
      <color rgb="FF474747"/>
      <name val="Helvetica"/>
    </font>
    <font>
      <b/>
      <sz val="12"/>
      <color rgb="FF000000"/>
      <name val="Calibri"/>
      <family val="2"/>
    </font>
    <font>
      <sz val="12"/>
      <color rgb="FF000000"/>
      <name val="Lucida Grande"/>
    </font>
    <font>
      <sz val="12"/>
      <color rgb="FFFF0000"/>
      <name val="Calibri"/>
      <family val="2"/>
      <scheme val="minor"/>
    </font>
    <font>
      <b/>
      <sz val="12"/>
      <color rgb="FFFFFFFF"/>
      <name val="Arial"/>
      <family val="2"/>
    </font>
    <font>
      <b/>
      <sz val="10"/>
      <color rgb="FF000000"/>
      <name val="Times New Roman"/>
    </font>
    <font>
      <sz val="10"/>
      <color rgb="FF000000"/>
      <name val="Times New Roman"/>
    </font>
    <font>
      <b/>
      <sz val="10"/>
      <color indexed="16"/>
      <name val="Times New Roman"/>
    </font>
    <font>
      <b/>
      <sz val="8"/>
      <color indexed="16"/>
      <name val="Times New Roman"/>
    </font>
    <font>
      <sz val="11"/>
      <name val="Arial"/>
    </font>
    <font>
      <b/>
      <sz val="10"/>
      <color rgb="FF800000"/>
      <name val="Times New Roman"/>
    </font>
    <font>
      <b/>
      <sz val="8"/>
      <color rgb="FF800000"/>
      <name val="Times New Roman"/>
    </font>
    <font>
      <sz val="10"/>
      <color rgb="FFC0C0C0"/>
      <name val="Times New Roman"/>
    </font>
  </fonts>
  <fills count="19">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56"/>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rgb="FFFFFFFF"/>
        <bgColor rgb="FFFFFFFF"/>
      </patternFill>
    </fill>
    <fill>
      <patternFill patternType="solid">
        <fgColor indexed="22"/>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bottom/>
      <diagonal/>
    </border>
    <border>
      <left/>
      <right style="thin">
        <color rgb="FF000000"/>
      </right>
      <top style="thin">
        <color auto="1"/>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s>
  <cellStyleXfs count="35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41">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83" applyFont="1" applyFill="1" applyBorder="1" applyAlignment="1" applyProtection="1">
      <alignment vertical="top"/>
    </xf>
    <xf numFmtId="164" fontId="22" fillId="2" borderId="0" xfId="0" applyNumberFormat="1" applyFont="1" applyFill="1" applyAlignment="1">
      <alignment horizontal="left" vertical="center" indent="2"/>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22" fillId="2" borderId="0" xfId="183" applyFont="1" applyFill="1" applyBorder="1" applyAlignment="1" applyProtection="1"/>
    <xf numFmtId="0" fontId="22" fillId="4" borderId="0" xfId="0" applyFont="1" applyFill="1" applyAlignment="1">
      <alignmen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0" fontId="11" fillId="2" borderId="0" xfId="0" applyFont="1" applyFill="1" applyBorder="1"/>
    <xf numFmtId="164" fontId="11" fillId="0"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2"/>
    </xf>
    <xf numFmtId="3" fontId="11" fillId="0" borderId="0" xfId="0" applyNumberFormat="1" applyFont="1" applyFill="1" applyBorder="1" applyAlignment="1" applyProtection="1">
      <alignment horizontal="left" vertical="center" indent="3"/>
    </xf>
    <xf numFmtId="3" fontId="11" fillId="0" borderId="11" xfId="0" applyNumberFormat="1" applyFont="1" applyFill="1" applyBorder="1" applyAlignment="1" applyProtection="1">
      <alignment horizontal="left" vertical="center" indent="3"/>
    </xf>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2" xfId="0" applyFont="1" applyFill="1" applyBorder="1"/>
    <xf numFmtId="0" fontId="16" fillId="2" borderId="23"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7" fillId="0" borderId="0" xfId="0" applyFont="1" applyAlignment="1">
      <alignment horizontal="left"/>
    </xf>
    <xf numFmtId="0" fontId="29" fillId="0" borderId="0" xfId="0" applyFont="1"/>
    <xf numFmtId="0" fontId="30" fillId="13" borderId="20" xfId="0" applyFont="1" applyFill="1" applyBorder="1"/>
    <xf numFmtId="0" fontId="30" fillId="13" borderId="15" xfId="0" applyFont="1" applyFill="1" applyBorder="1"/>
    <xf numFmtId="0" fontId="27" fillId="0" borderId="24" xfId="0" applyFont="1" applyBorder="1"/>
    <xf numFmtId="0" fontId="27" fillId="0" borderId="5" xfId="0" applyFont="1" applyBorder="1"/>
    <xf numFmtId="0" fontId="27" fillId="0" borderId="21" xfId="0" applyFont="1" applyBorder="1"/>
    <xf numFmtId="0" fontId="27" fillId="0" borderId="12" xfId="0" applyFont="1" applyBorder="1"/>
    <xf numFmtId="0" fontId="27" fillId="0" borderId="0" xfId="183" applyFont="1" applyAlignment="1" applyProtection="1"/>
    <xf numFmtId="0" fontId="14" fillId="0" borderId="0" xfId="183" applyAlignment="1" applyProtection="1"/>
    <xf numFmtId="167" fontId="31" fillId="0" borderId="0" xfId="0" applyNumberFormat="1" applyFont="1"/>
    <xf numFmtId="0" fontId="27" fillId="0" borderId="17" xfId="0" applyFont="1" applyBorder="1"/>
    <xf numFmtId="0" fontId="27" fillId="0" borderId="2" xfId="0" applyFont="1" applyBorder="1"/>
    <xf numFmtId="0" fontId="27" fillId="0" borderId="13" xfId="0" applyFont="1" applyBorder="1"/>
    <xf numFmtId="0" fontId="29" fillId="0" borderId="7" xfId="0" applyFont="1" applyBorder="1"/>
    <xf numFmtId="0" fontId="27" fillId="0" borderId="0" xfId="0" applyFont="1" applyBorder="1"/>
    <xf numFmtId="0" fontId="27" fillId="0" borderId="8" xfId="0" applyFont="1" applyBorder="1"/>
    <xf numFmtId="0" fontId="27" fillId="0" borderId="7" xfId="0" applyFont="1" applyBorder="1"/>
    <xf numFmtId="0" fontId="27" fillId="0" borderId="1" xfId="0" applyFont="1" applyBorder="1"/>
    <xf numFmtId="0" fontId="29" fillId="0" borderId="9" xfId="0" applyFont="1" applyBorder="1"/>
    <xf numFmtId="0" fontId="27" fillId="0" borderId="9" xfId="0" applyFont="1" applyBorder="1"/>
    <xf numFmtId="0" fontId="27" fillId="0" borderId="14" xfId="0" applyFont="1" applyBorder="1"/>
    <xf numFmtId="0" fontId="32" fillId="0" borderId="0" xfId="183" applyFont="1" applyAlignment="1" applyProtection="1"/>
    <xf numFmtId="0" fontId="4" fillId="0" borderId="5" xfId="0" applyFont="1" applyFill="1" applyBorder="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4" fillId="0" borderId="0" xfId="0" applyFont="1" applyFill="1" applyBorder="1" applyAlignment="1"/>
    <xf numFmtId="0" fontId="12" fillId="0" borderId="0" xfId="0" applyFont="1" applyFill="1" applyBorder="1" applyAlignment="1"/>
    <xf numFmtId="0" fontId="4" fillId="2" borderId="0" xfId="0" applyFont="1" applyFill="1"/>
    <xf numFmtId="2" fontId="0" fillId="0" borderId="0" xfId="0" applyNumberFormat="1"/>
    <xf numFmtId="2" fontId="33" fillId="0" borderId="0" xfId="0" applyNumberFormat="1" applyFont="1"/>
    <xf numFmtId="0" fontId="34" fillId="0" borderId="0" xfId="0" applyFont="1"/>
    <xf numFmtId="0" fontId="16" fillId="0" borderId="0" xfId="0" applyFont="1" applyFill="1" applyBorder="1" applyAlignment="1"/>
    <xf numFmtId="0" fontId="35" fillId="0" borderId="0" xfId="0" applyFont="1"/>
    <xf numFmtId="0" fontId="24"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3" fillId="2" borderId="0" xfId="0" applyFont="1" applyFill="1"/>
    <xf numFmtId="0" fontId="35" fillId="4" borderId="0" xfId="0" applyFont="1" applyFill="1"/>
    <xf numFmtId="0" fontId="35" fillId="4" borderId="23" xfId="0" applyFont="1" applyFill="1" applyBorder="1"/>
    <xf numFmtId="0" fontId="33" fillId="0" borderId="0" xfId="0" applyFont="1"/>
    <xf numFmtId="0" fontId="24" fillId="4" borderId="6" xfId="0" applyFont="1" applyFill="1" applyBorder="1"/>
    <xf numFmtId="0" fontId="14" fillId="14" borderId="0" xfId="183" applyFill="1" applyAlignment="1" applyProtection="1"/>
    <xf numFmtId="49" fontId="38" fillId="15" borderId="27" xfId="0" applyNumberFormat="1" applyFont="1" applyFill="1" applyBorder="1" applyAlignment="1">
      <alignment horizontal="left" vertical="center"/>
    </xf>
    <xf numFmtId="0" fontId="39" fillId="16" borderId="30" xfId="0" applyFont="1" applyFill="1" applyBorder="1" applyAlignment="1">
      <alignment horizontal="center" vertical="top" wrapText="1"/>
    </xf>
    <xf numFmtId="0" fontId="39" fillId="16" borderId="31" xfId="0" applyFont="1" applyFill="1" applyBorder="1" applyAlignment="1">
      <alignment horizontal="center" vertical="top" wrapText="1"/>
    </xf>
    <xf numFmtId="166" fontId="24" fillId="4" borderId="18" xfId="0" applyNumberFormat="1" applyFont="1" applyFill="1" applyBorder="1" applyAlignment="1">
      <alignment horizontal="right"/>
    </xf>
    <xf numFmtId="14" fontId="40" fillId="16" borderId="30" xfId="0" applyNumberFormat="1" applyFont="1" applyFill="1" applyBorder="1" applyAlignment="1">
      <alignment horizontal="right" vertical="center"/>
    </xf>
    <xf numFmtId="169" fontId="24" fillId="4" borderId="18" xfId="0" applyNumberFormat="1" applyFont="1" applyFill="1" applyBorder="1" applyAlignment="1">
      <alignment horizontal="right"/>
    </xf>
    <xf numFmtId="49" fontId="42" fillId="18" borderId="32" xfId="0" applyNumberFormat="1" applyFont="1" applyFill="1" applyBorder="1" applyAlignment="1">
      <alignment horizontal="center" vertical="center" wrapText="1"/>
    </xf>
    <xf numFmtId="49" fontId="41" fillId="18" borderId="33" xfId="0" applyNumberFormat="1" applyFont="1" applyFill="1" applyBorder="1" applyAlignment="1">
      <alignment horizontal="center" vertical="top" wrapText="1"/>
    </xf>
    <xf numFmtId="169" fontId="27" fillId="0" borderId="0" xfId="0" applyNumberFormat="1" applyFont="1"/>
    <xf numFmtId="0" fontId="2" fillId="2" borderId="0" xfId="0" applyFont="1" applyFill="1"/>
    <xf numFmtId="169" fontId="6" fillId="2" borderId="0" xfId="0" applyNumberFormat="1" applyFont="1" applyFill="1"/>
    <xf numFmtId="170" fontId="6" fillId="2" borderId="0" xfId="0" applyNumberFormat="1" applyFont="1" applyFill="1"/>
    <xf numFmtId="9" fontId="6" fillId="2" borderId="0" xfId="0" applyNumberFormat="1" applyFont="1" applyFill="1"/>
    <xf numFmtId="0" fontId="27" fillId="0" borderId="34" xfId="0" applyFont="1" applyBorder="1"/>
    <xf numFmtId="0" fontId="0" fillId="0" borderId="7" xfId="0" applyBorder="1"/>
    <xf numFmtId="0" fontId="0" fillId="0" borderId="0" xfId="0" applyBorder="1"/>
    <xf numFmtId="0" fontId="0" fillId="0" borderId="8" xfId="0" applyBorder="1"/>
    <xf numFmtId="0" fontId="0" fillId="0" borderId="1" xfId="0" applyBorder="1"/>
    <xf numFmtId="0" fontId="0" fillId="0" borderId="9" xfId="0" applyBorder="1"/>
    <xf numFmtId="0" fontId="0" fillId="0" borderId="14" xfId="0" applyBorder="1"/>
    <xf numFmtId="0" fontId="43" fillId="0" borderId="34" xfId="0" applyFont="1" applyBorder="1"/>
    <xf numFmtId="0" fontId="2" fillId="2" borderId="0" xfId="0" applyFont="1" applyFill="1" applyBorder="1"/>
    <xf numFmtId="14" fontId="13" fillId="2" borderId="0" xfId="0" applyNumberFormat="1" applyFont="1" applyFill="1" applyBorder="1"/>
    <xf numFmtId="0" fontId="6" fillId="2" borderId="34" xfId="0" applyFont="1" applyFill="1" applyBorder="1"/>
    <xf numFmtId="0" fontId="2" fillId="0" borderId="5" xfId="0" applyFont="1" applyFill="1" applyBorder="1"/>
    <xf numFmtId="171" fontId="2" fillId="2" borderId="0" xfId="0" applyNumberFormat="1" applyFont="1" applyFill="1" applyBorder="1" applyAlignment="1" applyProtection="1">
      <alignment vertical="center"/>
    </xf>
    <xf numFmtId="172" fontId="12" fillId="2" borderId="18" xfId="0" applyNumberFormat="1" applyFont="1" applyFill="1" applyBorder="1"/>
    <xf numFmtId="0" fontId="2" fillId="2" borderId="18" xfId="0" applyFont="1" applyFill="1" applyBorder="1"/>
    <xf numFmtId="173" fontId="12" fillId="2" borderId="18" xfId="0" applyNumberFormat="1" applyFont="1" applyFill="1" applyBorder="1"/>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1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8"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1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37" fillId="2" borderId="1" xfId="0" applyFont="1" applyFill="1" applyBorder="1" applyAlignment="1">
      <alignment horizontal="left"/>
    </xf>
    <xf numFmtId="0" fontId="37" fillId="2" borderId="9" xfId="0" applyFont="1" applyFill="1" applyBorder="1" applyAlignment="1">
      <alignment horizontal="left"/>
    </xf>
    <xf numFmtId="0" fontId="37" fillId="2" borderId="14" xfId="0" applyFont="1" applyFill="1" applyBorder="1" applyAlignment="1">
      <alignment horizontal="left"/>
    </xf>
    <xf numFmtId="49" fontId="44" fillId="16" borderId="28" xfId="0" applyNumberFormat="1" applyFont="1" applyFill="1" applyBorder="1" applyAlignment="1">
      <alignment horizontal="center" vertical="center" wrapText="1"/>
    </xf>
    <xf numFmtId="49" fontId="44" fillId="16" borderId="29" xfId="0" applyNumberFormat="1" applyFont="1" applyFill="1" applyBorder="1" applyAlignment="1">
      <alignment horizontal="center" vertical="center" wrapText="1"/>
    </xf>
    <xf numFmtId="49" fontId="45" fillId="16" borderId="29" xfId="0" applyNumberFormat="1" applyFont="1" applyFill="1" applyBorder="1" applyAlignment="1">
      <alignment horizontal="center" vertical="center" wrapText="1"/>
    </xf>
    <xf numFmtId="49" fontId="44" fillId="16" borderId="31" xfId="0" applyNumberFormat="1" applyFont="1" applyFill="1" applyBorder="1" applyAlignment="1">
      <alignment horizontal="center" vertical="top" wrapText="1"/>
    </xf>
    <xf numFmtId="168" fontId="46" fillId="16" borderId="31" xfId="0" applyNumberFormat="1" applyFont="1" applyFill="1" applyBorder="1" applyAlignment="1">
      <alignment horizontal="center" vertical="center"/>
    </xf>
    <xf numFmtId="0" fontId="40" fillId="17" borderId="31" xfId="0" applyNumberFormat="1" applyFont="1" applyFill="1" applyBorder="1" applyAlignment="1">
      <alignment horizontal="center" vertical="center" wrapText="1"/>
    </xf>
    <xf numFmtId="3" fontId="40" fillId="17" borderId="27" xfId="0" applyNumberFormat="1" applyFont="1" applyFill="1" applyBorder="1" applyAlignment="1">
      <alignment horizontal="center" vertical="center" wrapText="1"/>
    </xf>
    <xf numFmtId="3" fontId="40" fillId="17" borderId="30" xfId="0" applyNumberFormat="1" applyFont="1" applyFill="1" applyBorder="1" applyAlignment="1">
      <alignment horizontal="center" vertical="center" wrapText="1"/>
    </xf>
  </cellXfs>
  <cellStyles count="3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9" Type="http://schemas.openxmlformats.org/officeDocument/2006/relationships/image" Target="../media/image9.emf"/><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10" Type="http://schemas.openxmlformats.org/officeDocument/2006/relationships/image" Target="../media/image10.emf"/><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emf"/><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6" Type="http://schemas.openxmlformats.org/officeDocument/2006/relationships/image" Target="../media/image6.emf"/><Relationship Id="rId7" Type="http://schemas.openxmlformats.org/officeDocument/2006/relationships/image" Target="../media/image7.emf"/><Relationship Id="rId8"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4</xdr:col>
      <xdr:colOff>21981</xdr:colOff>
      <xdr:row>204</xdr:row>
      <xdr:rowOff>31506</xdr:rowOff>
    </xdr:from>
    <xdr:to>
      <xdr:col>7</xdr:col>
      <xdr:colOff>278179</xdr:colOff>
      <xdr:row>215</xdr:row>
      <xdr:rowOff>53731</xdr:rowOff>
    </xdr:to>
    <xdr:pic>
      <xdr:nvPicPr>
        <xdr:cNvPr id="8"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3196981" y="12261606"/>
          <a:ext cx="3659798" cy="1800225"/>
        </a:xfrm>
        <a:prstGeom prst="rect">
          <a:avLst/>
        </a:prstGeom>
        <a:noFill/>
        <a:ln w="9525">
          <a:noFill/>
          <a:miter lim="800000"/>
          <a:headEnd/>
          <a:tailEnd/>
        </a:ln>
      </xdr:spPr>
    </xdr:pic>
    <xdr:clientData/>
  </xdr:twoCellAnchor>
  <xdr:twoCellAnchor editAs="oneCell">
    <xdr:from>
      <xdr:col>4</xdr:col>
      <xdr:colOff>36634</xdr:colOff>
      <xdr:row>216</xdr:row>
      <xdr:rowOff>88655</xdr:rowOff>
    </xdr:from>
    <xdr:to>
      <xdr:col>7</xdr:col>
      <xdr:colOff>292832</xdr:colOff>
      <xdr:row>227</xdr:row>
      <xdr:rowOff>85479</xdr:rowOff>
    </xdr:to>
    <xdr:pic>
      <xdr:nvPicPr>
        <xdr:cNvPr id="9"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3211634" y="14147555"/>
          <a:ext cx="3659798" cy="1825624"/>
        </a:xfrm>
        <a:prstGeom prst="rect">
          <a:avLst/>
        </a:prstGeom>
        <a:noFill/>
        <a:ln w="9525">
          <a:noFill/>
          <a:miter lim="800000"/>
          <a:headEnd/>
          <a:tailEnd/>
        </a:ln>
      </xdr:spPr>
    </xdr:pic>
    <xdr:clientData/>
  </xdr:twoCellAnchor>
  <xdr:twoCellAnchor editAs="oneCell">
    <xdr:from>
      <xdr:col>4</xdr:col>
      <xdr:colOff>58616</xdr:colOff>
      <xdr:row>229</xdr:row>
      <xdr:rowOff>46160</xdr:rowOff>
    </xdr:from>
    <xdr:to>
      <xdr:col>6</xdr:col>
      <xdr:colOff>141167</xdr:colOff>
      <xdr:row>239</xdr:row>
      <xdr:rowOff>20760</xdr:rowOff>
    </xdr:to>
    <xdr:pic>
      <xdr:nvPicPr>
        <xdr:cNvPr id="10"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3233616" y="16111660"/>
          <a:ext cx="2800351" cy="1625600"/>
        </a:xfrm>
        <a:prstGeom prst="rect">
          <a:avLst/>
        </a:prstGeom>
        <a:noFill/>
        <a:ln w="9525">
          <a:noFill/>
          <a:miter lim="800000"/>
          <a:headEnd/>
          <a:tailEnd/>
        </a:ln>
      </xdr:spPr>
    </xdr:pic>
    <xdr:clientData/>
  </xdr:twoCellAnchor>
  <xdr:twoCellAnchor editAs="oneCell">
    <xdr:from>
      <xdr:col>13</xdr:col>
      <xdr:colOff>186105</xdr:colOff>
      <xdr:row>204</xdr:row>
      <xdr:rowOff>87922</xdr:rowOff>
    </xdr:from>
    <xdr:to>
      <xdr:col>17</xdr:col>
      <xdr:colOff>264503</xdr:colOff>
      <xdr:row>215</xdr:row>
      <xdr:rowOff>72781</xdr:rowOff>
    </xdr:to>
    <xdr:pic>
      <xdr:nvPicPr>
        <xdr:cNvPr id="11"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1336705" y="12318022"/>
          <a:ext cx="2770798" cy="1762859"/>
        </a:xfrm>
        <a:prstGeom prst="rect">
          <a:avLst/>
        </a:prstGeom>
        <a:noFill/>
        <a:ln w="9525">
          <a:noFill/>
          <a:miter lim="800000"/>
          <a:headEnd/>
          <a:tailEnd/>
        </a:ln>
      </xdr:spPr>
    </xdr:pic>
    <xdr:clientData/>
  </xdr:twoCellAnchor>
  <xdr:twoCellAnchor editAs="oneCell">
    <xdr:from>
      <xdr:col>13</xdr:col>
      <xdr:colOff>296008</xdr:colOff>
      <xdr:row>216</xdr:row>
      <xdr:rowOff>113567</xdr:rowOff>
    </xdr:from>
    <xdr:to>
      <xdr:col>17</xdr:col>
      <xdr:colOff>374406</xdr:colOff>
      <xdr:row>224</xdr:row>
      <xdr:rowOff>4883</xdr:rowOff>
    </xdr:to>
    <xdr:pic>
      <xdr:nvPicPr>
        <xdr:cNvPr id="12" name="Picture 7"/>
        <xdr:cNvPicPr>
          <a:picLocks noChangeAspect="1" noChangeArrowheads="1"/>
        </xdr:cNvPicPr>
      </xdr:nvPicPr>
      <xdr:blipFill>
        <a:blip xmlns:r="http://schemas.openxmlformats.org/officeDocument/2006/relationships" r:embed="rId6" cstate="print"/>
        <a:srcRect/>
        <a:stretch>
          <a:fillRect/>
        </a:stretch>
      </xdr:blipFill>
      <xdr:spPr bwMode="auto">
        <a:xfrm>
          <a:off x="11446608" y="14172467"/>
          <a:ext cx="2770798" cy="1262916"/>
        </a:xfrm>
        <a:prstGeom prst="rect">
          <a:avLst/>
        </a:prstGeom>
        <a:noFill/>
        <a:ln w="9525">
          <a:noFill/>
          <a:miter lim="800000"/>
          <a:headEnd/>
          <a:tailEnd/>
        </a:ln>
      </xdr:spPr>
    </xdr:pic>
    <xdr:clientData/>
  </xdr:twoCellAnchor>
  <xdr:twoCellAnchor editAs="oneCell">
    <xdr:from>
      <xdr:col>4</xdr:col>
      <xdr:colOff>73269</xdr:colOff>
      <xdr:row>242</xdr:row>
      <xdr:rowOff>82794</xdr:rowOff>
    </xdr:from>
    <xdr:to>
      <xdr:col>6</xdr:col>
      <xdr:colOff>332887</xdr:colOff>
      <xdr:row>244</xdr:row>
      <xdr:rowOff>156551</xdr:rowOff>
    </xdr:to>
    <xdr:pic>
      <xdr:nvPicPr>
        <xdr:cNvPr id="13"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3248269" y="18129494"/>
          <a:ext cx="2952018" cy="391257"/>
        </a:xfrm>
        <a:prstGeom prst="rect">
          <a:avLst/>
        </a:prstGeom>
        <a:noFill/>
        <a:ln w="9525">
          <a:noFill/>
          <a:miter lim="800000"/>
          <a:headEnd/>
          <a:tailEnd/>
        </a:ln>
      </xdr:spPr>
    </xdr:pic>
    <xdr:clientData/>
  </xdr:twoCellAnchor>
  <xdr:twoCellAnchor editAs="oneCell">
    <xdr:from>
      <xdr:col>4</xdr:col>
      <xdr:colOff>38832</xdr:colOff>
      <xdr:row>281</xdr:row>
      <xdr:rowOff>110636</xdr:rowOff>
    </xdr:from>
    <xdr:to>
      <xdr:col>7</xdr:col>
      <xdr:colOff>155086</xdr:colOff>
      <xdr:row>298</xdr:row>
      <xdr:rowOff>113810</xdr:rowOff>
    </xdr:to>
    <xdr:pic>
      <xdr:nvPicPr>
        <xdr:cNvPr id="14"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3213832" y="24100936"/>
          <a:ext cx="3519854" cy="2771774"/>
        </a:xfrm>
        <a:prstGeom prst="rect">
          <a:avLst/>
        </a:prstGeom>
        <a:noFill/>
        <a:ln w="9525">
          <a:noFill/>
          <a:miter lim="800000"/>
          <a:headEnd/>
          <a:tailEnd/>
        </a:ln>
      </xdr:spPr>
    </xdr:pic>
    <xdr:clientData/>
  </xdr:twoCellAnchor>
  <xdr:twoCellAnchor editAs="oneCell">
    <xdr:from>
      <xdr:col>3</xdr:col>
      <xdr:colOff>1594338</xdr:colOff>
      <xdr:row>250</xdr:row>
      <xdr:rowOff>29308</xdr:rowOff>
    </xdr:from>
    <xdr:to>
      <xdr:col>6</xdr:col>
      <xdr:colOff>580536</xdr:colOff>
      <xdr:row>265</xdr:row>
      <xdr:rowOff>124558</xdr:rowOff>
    </xdr:to>
    <xdr:pic>
      <xdr:nvPicPr>
        <xdr:cNvPr id="15"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673838" y="19295208"/>
          <a:ext cx="3774098" cy="2533650"/>
        </a:xfrm>
        <a:prstGeom prst="rect">
          <a:avLst/>
        </a:prstGeom>
        <a:noFill/>
        <a:ln w="9525">
          <a:noFill/>
          <a:miter lim="800000"/>
          <a:headEnd/>
          <a:tailEnd/>
        </a:ln>
      </xdr:spPr>
    </xdr:pic>
    <xdr:clientData/>
  </xdr:twoCellAnchor>
  <xdr:twoCellAnchor editAs="oneCell">
    <xdr:from>
      <xdr:col>4</xdr:col>
      <xdr:colOff>14653</xdr:colOff>
      <xdr:row>270</xdr:row>
      <xdr:rowOff>31505</xdr:rowOff>
    </xdr:from>
    <xdr:to>
      <xdr:col>12</xdr:col>
      <xdr:colOff>385639</xdr:colOff>
      <xdr:row>278</xdr:row>
      <xdr:rowOff>139455</xdr:rowOff>
    </xdr:to>
    <xdr:pic>
      <xdr:nvPicPr>
        <xdr:cNvPr id="16"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3189653" y="22345405"/>
          <a:ext cx="8029086" cy="1390650"/>
        </a:xfrm>
        <a:prstGeom prst="rect">
          <a:avLst/>
        </a:prstGeom>
        <a:noFill/>
        <a:ln w="9525">
          <a:noFill/>
          <a:miter lim="800000"/>
          <a:headEnd/>
          <a:tailEnd/>
        </a:ln>
      </xdr:spPr>
    </xdr:pic>
    <xdr:clientData/>
  </xdr:twoCellAnchor>
  <xdr:twoCellAnchor editAs="oneCell">
    <xdr:from>
      <xdr:col>4</xdr:col>
      <xdr:colOff>29307</xdr:colOff>
      <xdr:row>307</xdr:row>
      <xdr:rowOff>117230</xdr:rowOff>
    </xdr:from>
    <xdr:to>
      <xdr:col>15</xdr:col>
      <xdr:colOff>485798</xdr:colOff>
      <xdr:row>323</xdr:row>
      <xdr:rowOff>67163</xdr:rowOff>
    </xdr:to>
    <xdr:pic>
      <xdr:nvPicPr>
        <xdr:cNvPr id="17" name="Picture 12"/>
        <xdr:cNvPicPr>
          <a:picLocks noChangeAspect="1" noChangeArrowheads="1"/>
        </xdr:cNvPicPr>
      </xdr:nvPicPr>
      <xdr:blipFill>
        <a:blip xmlns:r="http://schemas.openxmlformats.org/officeDocument/2006/relationships" r:embed="rId11" cstate="print"/>
        <a:srcRect/>
        <a:stretch>
          <a:fillRect/>
        </a:stretch>
      </xdr:blipFill>
      <xdr:spPr bwMode="auto">
        <a:xfrm>
          <a:off x="3204307" y="28069930"/>
          <a:ext cx="10133891" cy="2553433"/>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4</xdr:col>
      <xdr:colOff>109904</xdr:colOff>
      <xdr:row>349</xdr:row>
      <xdr:rowOff>156064</xdr:rowOff>
    </xdr:from>
    <xdr:to>
      <xdr:col>11</xdr:col>
      <xdr:colOff>621567</xdr:colOff>
      <xdr:row>384</xdr:row>
      <xdr:rowOff>55196</xdr:rowOff>
    </xdr:to>
    <xdr:pic>
      <xdr:nvPicPr>
        <xdr:cNvPr id="18" name="Picture 1"/>
        <xdr:cNvPicPr>
          <a:picLocks noChangeAspect="1"/>
        </xdr:cNvPicPr>
      </xdr:nvPicPr>
      <xdr:blipFill>
        <a:blip xmlns:r="http://schemas.openxmlformats.org/officeDocument/2006/relationships" r:embed="rId12" cstate="print"/>
        <a:srcRect/>
        <a:stretch>
          <a:fillRect/>
        </a:stretch>
      </xdr:blipFill>
      <xdr:spPr bwMode="auto">
        <a:xfrm>
          <a:off x="3284904" y="34509564"/>
          <a:ext cx="7395063" cy="5601432"/>
        </a:xfrm>
        <a:prstGeom prst="rect">
          <a:avLst/>
        </a:prstGeom>
        <a:noFill/>
        <a:ln w="9525">
          <a:noFill/>
          <a:miter lim="800000"/>
          <a:headEnd/>
          <a:tailEnd/>
        </a:ln>
      </xdr:spPr>
    </xdr:pic>
    <xdr:clientData/>
  </xdr:twoCellAnchor>
  <xdr:twoCellAnchor editAs="oneCell">
    <xdr:from>
      <xdr:col>11</xdr:col>
      <xdr:colOff>0</xdr:colOff>
      <xdr:row>392</xdr:row>
      <xdr:rowOff>0</xdr:rowOff>
    </xdr:from>
    <xdr:to>
      <xdr:col>28</xdr:col>
      <xdr:colOff>542925</xdr:colOff>
      <xdr:row>419</xdr:row>
      <xdr:rowOff>151668</xdr:rowOff>
    </xdr:to>
    <xdr:pic>
      <xdr:nvPicPr>
        <xdr:cNvPr id="19"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9220200" y="40906700"/>
          <a:ext cx="12569825" cy="4571268"/>
        </a:xfrm>
        <a:prstGeom prst="rect">
          <a:avLst/>
        </a:prstGeom>
        <a:noFill/>
        <a:ln w="1">
          <a:noFill/>
          <a:miter lim="800000"/>
          <a:headEnd/>
          <a:tailEnd type="none" w="med" len="med"/>
        </a:ln>
        <a:effectLst/>
      </xdr:spPr>
    </xdr:pic>
    <xdr:clientData/>
  </xdr:twoCellAnchor>
  <xdr:twoCellAnchor editAs="oneCell">
    <xdr:from>
      <xdr:col>11</xdr:col>
      <xdr:colOff>241788</xdr:colOff>
      <xdr:row>426</xdr:row>
      <xdr:rowOff>36635</xdr:rowOff>
    </xdr:from>
    <xdr:to>
      <xdr:col>22</xdr:col>
      <xdr:colOff>19783</xdr:colOff>
      <xdr:row>448</xdr:row>
      <xdr:rowOff>147761</xdr:rowOff>
    </xdr:to>
    <xdr:pic>
      <xdr:nvPicPr>
        <xdr:cNvPr id="20" name="Picture 19"/>
        <xdr:cNvPicPr>
          <a:picLocks noChangeAspect="1" noChangeArrowheads="1"/>
        </xdr:cNvPicPr>
      </xdr:nvPicPr>
      <xdr:blipFill>
        <a:blip xmlns:r="http://schemas.openxmlformats.org/officeDocument/2006/relationships" r:embed="rId14"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65</xdr:row>
      <xdr:rowOff>0</xdr:rowOff>
    </xdr:from>
    <xdr:to>
      <xdr:col>32</xdr:col>
      <xdr:colOff>20320</xdr:colOff>
      <xdr:row>88</xdr:row>
      <xdr:rowOff>71120</xdr:rowOff>
    </xdr:to>
    <xdr:pic>
      <xdr:nvPicPr>
        <xdr:cNvPr id="22" name="Picture 21"/>
        <xdr:cNvPicPr>
          <a:picLocks noChangeAspect="1"/>
        </xdr:cNvPicPr>
      </xdr:nvPicPr>
      <xdr:blipFill>
        <a:blip xmlns:r="http://schemas.openxmlformats.org/officeDocument/2006/relationships" r:embed="rId15"/>
        <a:stretch>
          <a:fillRect/>
        </a:stretch>
      </xdr:blipFill>
      <xdr:spPr>
        <a:xfrm>
          <a:off x="6769100" y="13182600"/>
          <a:ext cx="15666720" cy="4744720"/>
        </a:xfrm>
        <a:prstGeom prst="rect">
          <a:avLst/>
        </a:prstGeom>
      </xdr:spPr>
    </xdr:pic>
    <xdr:clientData/>
  </xdr:twoCellAnchor>
  <xdr:twoCellAnchor editAs="oneCell">
    <xdr:from>
      <xdr:col>10</xdr:col>
      <xdr:colOff>0</xdr:colOff>
      <xdr:row>91</xdr:row>
      <xdr:rowOff>0</xdr:rowOff>
    </xdr:from>
    <xdr:to>
      <xdr:col>32</xdr:col>
      <xdr:colOff>152400</xdr:colOff>
      <xdr:row>112</xdr:row>
      <xdr:rowOff>50800</xdr:rowOff>
    </xdr:to>
    <xdr:pic>
      <xdr:nvPicPr>
        <xdr:cNvPr id="23" name="Picture 22"/>
        <xdr:cNvPicPr>
          <a:picLocks noChangeAspect="1"/>
        </xdr:cNvPicPr>
      </xdr:nvPicPr>
      <xdr:blipFill>
        <a:blip xmlns:r="http://schemas.openxmlformats.org/officeDocument/2006/relationships" r:embed="rId16"/>
        <a:stretch>
          <a:fillRect/>
        </a:stretch>
      </xdr:blipFill>
      <xdr:spPr>
        <a:xfrm>
          <a:off x="6769100" y="18465800"/>
          <a:ext cx="15798800" cy="4318000"/>
        </a:xfrm>
        <a:prstGeom prst="rect">
          <a:avLst/>
        </a:prstGeom>
      </xdr:spPr>
    </xdr:pic>
    <xdr:clientData/>
  </xdr:twoCellAnchor>
  <xdr:twoCellAnchor editAs="oneCell">
    <xdr:from>
      <xdr:col>10</xdr:col>
      <xdr:colOff>0</xdr:colOff>
      <xdr:row>114</xdr:row>
      <xdr:rowOff>0</xdr:rowOff>
    </xdr:from>
    <xdr:to>
      <xdr:col>32</xdr:col>
      <xdr:colOff>365760</xdr:colOff>
      <xdr:row>135</xdr:row>
      <xdr:rowOff>172720</xdr:rowOff>
    </xdr:to>
    <xdr:pic>
      <xdr:nvPicPr>
        <xdr:cNvPr id="25" name="Picture 24"/>
        <xdr:cNvPicPr>
          <a:picLocks noChangeAspect="1"/>
        </xdr:cNvPicPr>
      </xdr:nvPicPr>
      <xdr:blipFill>
        <a:blip xmlns:r="http://schemas.openxmlformats.org/officeDocument/2006/relationships" r:embed="rId17"/>
        <a:stretch>
          <a:fillRect/>
        </a:stretch>
      </xdr:blipFill>
      <xdr:spPr>
        <a:xfrm>
          <a:off x="6769100" y="23139400"/>
          <a:ext cx="16012160" cy="4439920"/>
        </a:xfrm>
        <a:prstGeom prst="rect">
          <a:avLst/>
        </a:prstGeom>
      </xdr:spPr>
    </xdr:pic>
    <xdr:clientData/>
  </xdr:twoCellAnchor>
  <xdr:twoCellAnchor editAs="oneCell">
    <xdr:from>
      <xdr:col>10</xdr:col>
      <xdr:colOff>0</xdr:colOff>
      <xdr:row>138</xdr:row>
      <xdr:rowOff>0</xdr:rowOff>
    </xdr:from>
    <xdr:to>
      <xdr:col>32</xdr:col>
      <xdr:colOff>426720</xdr:colOff>
      <xdr:row>162</xdr:row>
      <xdr:rowOff>132080</xdr:rowOff>
    </xdr:to>
    <xdr:pic>
      <xdr:nvPicPr>
        <xdr:cNvPr id="26" name="Picture 25"/>
        <xdr:cNvPicPr>
          <a:picLocks noChangeAspect="1"/>
        </xdr:cNvPicPr>
      </xdr:nvPicPr>
      <xdr:blipFill>
        <a:blip xmlns:r="http://schemas.openxmlformats.org/officeDocument/2006/relationships" r:embed="rId18"/>
        <a:stretch>
          <a:fillRect/>
        </a:stretch>
      </xdr:blipFill>
      <xdr:spPr>
        <a:xfrm>
          <a:off x="6769100" y="28016200"/>
          <a:ext cx="16073120" cy="5008880"/>
        </a:xfrm>
        <a:prstGeom prst="rect">
          <a:avLst/>
        </a:prstGeom>
      </xdr:spPr>
    </xdr:pic>
    <xdr:clientData/>
  </xdr:twoCellAnchor>
  <xdr:twoCellAnchor editAs="oneCell">
    <xdr:from>
      <xdr:col>10</xdr:col>
      <xdr:colOff>0</xdr:colOff>
      <xdr:row>164</xdr:row>
      <xdr:rowOff>0</xdr:rowOff>
    </xdr:from>
    <xdr:to>
      <xdr:col>32</xdr:col>
      <xdr:colOff>223520</xdr:colOff>
      <xdr:row>195</xdr:row>
      <xdr:rowOff>142240</xdr:rowOff>
    </xdr:to>
    <xdr:pic>
      <xdr:nvPicPr>
        <xdr:cNvPr id="27" name="Picture 26"/>
        <xdr:cNvPicPr>
          <a:picLocks noChangeAspect="1"/>
        </xdr:cNvPicPr>
      </xdr:nvPicPr>
      <xdr:blipFill>
        <a:blip xmlns:r="http://schemas.openxmlformats.org/officeDocument/2006/relationships" r:embed="rId19"/>
        <a:stretch>
          <a:fillRect/>
        </a:stretch>
      </xdr:blipFill>
      <xdr:spPr>
        <a:xfrm>
          <a:off x="6769100" y="33299400"/>
          <a:ext cx="15869920" cy="6441440"/>
        </a:xfrm>
        <a:prstGeom prst="rect">
          <a:avLst/>
        </a:prstGeom>
      </xdr:spPr>
    </xdr:pic>
    <xdr:clientData/>
  </xdr:twoCellAnchor>
  <xdr:twoCellAnchor editAs="oneCell">
    <xdr:from>
      <xdr:col>12</xdr:col>
      <xdr:colOff>0</xdr:colOff>
      <xdr:row>453</xdr:row>
      <xdr:rowOff>0</xdr:rowOff>
    </xdr:from>
    <xdr:to>
      <xdr:col>30</xdr:col>
      <xdr:colOff>342900</xdr:colOff>
      <xdr:row>507</xdr:row>
      <xdr:rowOff>177800</xdr:rowOff>
    </xdr:to>
    <xdr:pic>
      <xdr:nvPicPr>
        <xdr:cNvPr id="30" name="Picture 29"/>
        <xdr:cNvPicPr>
          <a:picLocks noChangeAspect="1"/>
        </xdr:cNvPicPr>
      </xdr:nvPicPr>
      <xdr:blipFill>
        <a:blip xmlns:r="http://schemas.openxmlformats.org/officeDocument/2006/relationships" r:embed="rId20"/>
        <a:stretch>
          <a:fillRect/>
        </a:stretch>
      </xdr:blipFill>
      <xdr:spPr>
        <a:xfrm>
          <a:off x="8585200" y="92062300"/>
          <a:ext cx="13144500" cy="10477500"/>
        </a:xfrm>
        <a:prstGeom prst="rect">
          <a:avLst/>
        </a:prstGeom>
      </xdr:spPr>
    </xdr:pic>
    <xdr:clientData/>
  </xdr:twoCellAnchor>
  <xdr:twoCellAnchor editAs="oneCell">
    <xdr:from>
      <xdr:col>12</xdr:col>
      <xdr:colOff>0</xdr:colOff>
      <xdr:row>562</xdr:row>
      <xdr:rowOff>0</xdr:rowOff>
    </xdr:from>
    <xdr:to>
      <xdr:col>21</xdr:col>
      <xdr:colOff>127000</xdr:colOff>
      <xdr:row>609</xdr:row>
      <xdr:rowOff>114300</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8585200" y="104648000"/>
          <a:ext cx="6527800" cy="9067800"/>
        </a:xfrm>
        <a:prstGeom prst="rect">
          <a:avLst/>
        </a:prstGeom>
      </xdr:spPr>
    </xdr:pic>
    <xdr:clientData/>
  </xdr:twoCellAnchor>
  <xdr:twoCellAnchor editAs="oneCell">
    <xdr:from>
      <xdr:col>13</xdr:col>
      <xdr:colOff>38100</xdr:colOff>
      <xdr:row>518</xdr:row>
      <xdr:rowOff>76200</xdr:rowOff>
    </xdr:from>
    <xdr:to>
      <xdr:col>23</xdr:col>
      <xdr:colOff>63500</xdr:colOff>
      <xdr:row>525</xdr:row>
      <xdr:rowOff>38100</xdr:rowOff>
    </xdr:to>
    <xdr:pic>
      <xdr:nvPicPr>
        <xdr:cNvPr id="2" name="Picture 1"/>
        <xdr:cNvPicPr>
          <a:picLocks noChangeAspect="1"/>
        </xdr:cNvPicPr>
      </xdr:nvPicPr>
      <xdr:blipFill>
        <a:blip xmlns:r="http://schemas.openxmlformats.org/officeDocument/2006/relationships" r:embed="rId22"/>
        <a:stretch>
          <a:fillRect/>
        </a:stretch>
      </xdr:blipFill>
      <xdr:spPr>
        <a:xfrm>
          <a:off x="9334500" y="104609900"/>
          <a:ext cx="7137400" cy="1562100"/>
        </a:xfrm>
        <a:prstGeom prst="rect">
          <a:avLst/>
        </a:prstGeom>
      </xdr:spPr>
    </xdr:pic>
    <xdr:clientData/>
  </xdr:twoCellAnchor>
  <xdr:twoCellAnchor editAs="oneCell">
    <xdr:from>
      <xdr:col>13</xdr:col>
      <xdr:colOff>0</xdr:colOff>
      <xdr:row>526</xdr:row>
      <xdr:rowOff>0</xdr:rowOff>
    </xdr:from>
    <xdr:to>
      <xdr:col>23</xdr:col>
      <xdr:colOff>279400</xdr:colOff>
      <xdr:row>533</xdr:row>
      <xdr:rowOff>76200</xdr:rowOff>
    </xdr:to>
    <xdr:pic>
      <xdr:nvPicPr>
        <xdr:cNvPr id="3" name="Picture 2"/>
        <xdr:cNvPicPr>
          <a:picLocks noChangeAspect="1"/>
        </xdr:cNvPicPr>
      </xdr:nvPicPr>
      <xdr:blipFill>
        <a:blip xmlns:r="http://schemas.openxmlformats.org/officeDocument/2006/relationships" r:embed="rId23"/>
        <a:stretch>
          <a:fillRect/>
        </a:stretch>
      </xdr:blipFill>
      <xdr:spPr>
        <a:xfrm>
          <a:off x="9296400" y="106337100"/>
          <a:ext cx="7391400" cy="1498600"/>
        </a:xfrm>
        <a:prstGeom prst="rect">
          <a:avLst/>
        </a:prstGeom>
      </xdr:spPr>
    </xdr:pic>
    <xdr:clientData/>
  </xdr:twoCellAnchor>
  <xdr:twoCellAnchor editAs="oneCell">
    <xdr:from>
      <xdr:col>13</xdr:col>
      <xdr:colOff>0</xdr:colOff>
      <xdr:row>534</xdr:row>
      <xdr:rowOff>0</xdr:rowOff>
    </xdr:from>
    <xdr:to>
      <xdr:col>23</xdr:col>
      <xdr:colOff>101600</xdr:colOff>
      <xdr:row>542</xdr:row>
      <xdr:rowOff>190500</xdr:rowOff>
    </xdr:to>
    <xdr:pic>
      <xdr:nvPicPr>
        <xdr:cNvPr id="4" name="Picture 3"/>
        <xdr:cNvPicPr>
          <a:picLocks noChangeAspect="1"/>
        </xdr:cNvPicPr>
      </xdr:nvPicPr>
      <xdr:blipFill>
        <a:blip xmlns:r="http://schemas.openxmlformats.org/officeDocument/2006/relationships" r:embed="rId24"/>
        <a:stretch>
          <a:fillRect/>
        </a:stretch>
      </xdr:blipFill>
      <xdr:spPr>
        <a:xfrm>
          <a:off x="9296400" y="107962700"/>
          <a:ext cx="7213600" cy="1816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afdc.energy.gov/afdc/fuels/properties.html" TargetMode="External"/><Relationship Id="rId4" Type="http://schemas.openxmlformats.org/officeDocument/2006/relationships/hyperlink" Target="http://ec.europa.eu/energy/observatory/oil/bulletin_en.htm" TargetMode="External"/><Relationship Id="rId5" Type="http://schemas.openxmlformats.org/officeDocument/2006/relationships/drawing" Target="../drawings/drawing2.xml"/><Relationship Id="rId1" Type="http://schemas.openxmlformats.org/officeDocument/2006/relationships/hyperlink" Target="http://en.wikipedia.org/wiki/Ethanol_fuel" TargetMode="External"/><Relationship Id="rId2"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30"/>
  <sheetViews>
    <sheetView workbookViewId="0">
      <selection activeCell="C28" sqref="C28"/>
    </sheetView>
  </sheetViews>
  <sheetFormatPr baseColWidth="10" defaultRowHeight="15" x14ac:dyDescent="0"/>
  <cols>
    <col min="1" max="1" width="3.375" style="31" customWidth="1"/>
    <col min="2" max="2" width="9.125" style="23" customWidth="1"/>
    <col min="3" max="3" width="44.125" style="23" customWidth="1"/>
    <col min="4" max="4" width="2.2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143</v>
      </c>
      <c r="C4" s="9" t="s">
        <v>144</v>
      </c>
    </row>
    <row r="5" spans="1:4">
      <c r="A5" s="7"/>
      <c r="B5" s="10" t="s">
        <v>14</v>
      </c>
      <c r="C5" s="11" t="s">
        <v>36</v>
      </c>
    </row>
    <row r="6" spans="1:4">
      <c r="A6" s="7"/>
      <c r="B6" s="12" t="s">
        <v>9</v>
      </c>
      <c r="C6" s="13" t="s">
        <v>10</v>
      </c>
    </row>
    <row r="7" spans="1:4">
      <c r="A7" s="7"/>
      <c r="B7" s="14"/>
      <c r="C7" s="14"/>
    </row>
    <row r="8" spans="1:4">
      <c r="A8" s="7"/>
      <c r="B8" s="14"/>
      <c r="C8" s="14"/>
    </row>
    <row r="9" spans="1:4">
      <c r="A9" s="7"/>
      <c r="B9" s="98" t="s">
        <v>15</v>
      </c>
      <c r="C9" s="99"/>
      <c r="D9" s="179"/>
    </row>
    <row r="10" spans="1:4">
      <c r="A10" s="7"/>
      <c r="B10" s="100"/>
      <c r="C10" s="101"/>
      <c r="D10" s="180"/>
    </row>
    <row r="11" spans="1:4">
      <c r="A11" s="7"/>
      <c r="B11" s="100" t="s">
        <v>16</v>
      </c>
      <c r="C11" s="102" t="s">
        <v>17</v>
      </c>
      <c r="D11" s="180"/>
    </row>
    <row r="12" spans="1:4" ht="16" thickBot="1">
      <c r="A12" s="7"/>
      <c r="B12" s="100"/>
      <c r="C12" s="20" t="s">
        <v>18</v>
      </c>
      <c r="D12" s="180"/>
    </row>
    <row r="13" spans="1:4" ht="16" thickBot="1">
      <c r="A13" s="7"/>
      <c r="B13" s="100"/>
      <c r="C13" s="103" t="s">
        <v>19</v>
      </c>
      <c r="D13" s="180"/>
    </row>
    <row r="14" spans="1:4">
      <c r="A14" s="7"/>
      <c r="B14" s="100"/>
      <c r="C14" s="101" t="s">
        <v>20</v>
      </c>
      <c r="D14" s="180"/>
    </row>
    <row r="15" spans="1:4">
      <c r="A15" s="7"/>
      <c r="B15" s="100"/>
      <c r="C15" s="101"/>
      <c r="D15" s="180"/>
    </row>
    <row r="16" spans="1:4">
      <c r="A16" s="7"/>
      <c r="B16" s="100" t="s">
        <v>21</v>
      </c>
      <c r="C16" s="104" t="s">
        <v>22</v>
      </c>
      <c r="D16" s="180"/>
    </row>
    <row r="17" spans="1:4">
      <c r="A17" s="7"/>
      <c r="B17" s="100"/>
      <c r="C17" s="105" t="s">
        <v>23</v>
      </c>
      <c r="D17" s="180"/>
    </row>
    <row r="18" spans="1:4">
      <c r="A18" s="7"/>
      <c r="B18" s="100"/>
      <c r="C18" s="106" t="s">
        <v>24</v>
      </c>
      <c r="D18" s="180"/>
    </row>
    <row r="19" spans="1:4">
      <c r="A19" s="7"/>
      <c r="B19" s="100"/>
      <c r="C19" s="107" t="s">
        <v>25</v>
      </c>
      <c r="D19" s="180"/>
    </row>
    <row r="20" spans="1:4">
      <c r="A20" s="7"/>
      <c r="B20" s="108"/>
      <c r="C20" s="109" t="s">
        <v>26</v>
      </c>
      <c r="D20" s="180"/>
    </row>
    <row r="21" spans="1:4">
      <c r="A21" s="7"/>
      <c r="B21" s="108"/>
      <c r="C21" s="110" t="s">
        <v>27</v>
      </c>
      <c r="D21" s="180"/>
    </row>
    <row r="22" spans="1:4">
      <c r="A22" s="7"/>
      <c r="B22" s="108"/>
      <c r="C22" s="111" t="s">
        <v>28</v>
      </c>
      <c r="D22" s="180"/>
    </row>
    <row r="23" spans="1:4">
      <c r="B23" s="108"/>
      <c r="C23" s="112" t="s">
        <v>29</v>
      </c>
      <c r="D23" s="180"/>
    </row>
    <row r="24" spans="1:4">
      <c r="B24" s="181"/>
      <c r="C24" s="182"/>
      <c r="D24" s="183"/>
    </row>
    <row r="27" spans="1:4">
      <c r="B27" s="20" t="s">
        <v>192</v>
      </c>
      <c r="C27" s="212">
        <v>42227</v>
      </c>
    </row>
    <row r="28" spans="1:4">
      <c r="C28" s="211" t="s">
        <v>193</v>
      </c>
    </row>
    <row r="29" spans="1:4">
      <c r="C29" s="211" t="s">
        <v>194</v>
      </c>
    </row>
    <row r="30" spans="1:4">
      <c r="C30" s="211" t="s">
        <v>195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1">
      <c r="D1" s="36"/>
      <c r="E1" s="36"/>
      <c r="F1" s="36"/>
      <c r="G1" s="36"/>
    </row>
    <row r="2" spans="2:11" ht="15" customHeight="1">
      <c r="B2" s="219" t="s">
        <v>145</v>
      </c>
      <c r="C2" s="220"/>
      <c r="D2" s="220"/>
      <c r="E2" s="221"/>
      <c r="F2" s="36"/>
      <c r="G2" s="36"/>
    </row>
    <row r="3" spans="2:11">
      <c r="B3" s="222"/>
      <c r="C3" s="223"/>
      <c r="D3" s="223"/>
      <c r="E3" s="224"/>
      <c r="F3" s="36"/>
      <c r="G3" s="36"/>
    </row>
    <row r="4" spans="2:11">
      <c r="B4" s="225"/>
      <c r="C4" s="226"/>
      <c r="D4" s="226"/>
      <c r="E4" s="227"/>
      <c r="F4" s="36"/>
      <c r="G4" s="36"/>
    </row>
    <row r="5" spans="2:11" ht="16" thickBot="1">
      <c r="D5" s="36"/>
    </row>
    <row r="6" spans="2:11">
      <c r="B6" s="39"/>
      <c r="C6" s="22"/>
      <c r="D6" s="22"/>
      <c r="E6" s="22"/>
      <c r="F6" s="22"/>
      <c r="G6" s="22"/>
      <c r="H6" s="22"/>
      <c r="I6" s="22"/>
      <c r="J6" s="40"/>
    </row>
    <row r="7" spans="2:11" s="45" customFormat="1" ht="18">
      <c r="B7" s="113"/>
      <c r="C7" s="21" t="s">
        <v>13</v>
      </c>
      <c r="D7" s="114" t="s">
        <v>5</v>
      </c>
      <c r="E7" s="21" t="s">
        <v>2</v>
      </c>
      <c r="F7" s="21"/>
      <c r="G7" s="21" t="s">
        <v>4</v>
      </c>
      <c r="H7" s="21"/>
      <c r="I7" s="21" t="s">
        <v>0</v>
      </c>
      <c r="J7" s="117"/>
    </row>
    <row r="8" spans="2:11" s="45" customFormat="1" ht="18">
      <c r="B8" s="25"/>
      <c r="C8" s="20"/>
      <c r="D8" s="33"/>
      <c r="E8" s="20"/>
      <c r="F8" s="20"/>
      <c r="G8" s="20"/>
      <c r="H8" s="20"/>
      <c r="I8" s="20"/>
      <c r="J8" s="46"/>
    </row>
    <row r="9" spans="2:11" s="45" customFormat="1" ht="19" thickBot="1">
      <c r="B9" s="25"/>
      <c r="C9" s="20" t="s">
        <v>141</v>
      </c>
      <c r="D9" s="33"/>
      <c r="E9" s="20"/>
      <c r="F9" s="20"/>
      <c r="G9" s="20"/>
      <c r="H9" s="20"/>
      <c r="I9" s="20"/>
      <c r="J9" s="46"/>
    </row>
    <row r="10" spans="2:11" s="45" customFormat="1" ht="19" thickBot="1">
      <c r="B10" s="25"/>
      <c r="C10" s="123" t="s">
        <v>38</v>
      </c>
      <c r="D10" s="24" t="s">
        <v>1</v>
      </c>
      <c r="E10" s="134">
        <f>'Research data'!G6</f>
        <v>1</v>
      </c>
      <c r="F10" s="37"/>
      <c r="G10" s="132" t="s">
        <v>42</v>
      </c>
      <c r="H10" s="32"/>
      <c r="I10" s="133" t="s">
        <v>43</v>
      </c>
      <c r="J10" s="46"/>
    </row>
    <row r="11" spans="2:11" s="45" customFormat="1" ht="19" thickBot="1">
      <c r="B11" s="25"/>
      <c r="C11" s="132" t="s">
        <v>39</v>
      </c>
      <c r="D11" s="24" t="s">
        <v>62</v>
      </c>
      <c r="E11" s="218">
        <f>'Research data'!G7</f>
        <v>3.9332535344938857E-2</v>
      </c>
      <c r="F11" s="37"/>
      <c r="G11" s="132"/>
      <c r="H11" s="32"/>
      <c r="I11" s="217" t="s">
        <v>198</v>
      </c>
      <c r="J11" s="46"/>
    </row>
    <row r="12" spans="2:11" s="45" customFormat="1" ht="19" thickBot="1">
      <c r="B12" s="25"/>
      <c r="C12" s="132" t="s">
        <v>142</v>
      </c>
      <c r="D12" s="24" t="s">
        <v>61</v>
      </c>
      <c r="E12" s="47">
        <f>'Research data'!G8</f>
        <v>26.8</v>
      </c>
      <c r="F12" s="37"/>
      <c r="G12" s="132"/>
      <c r="H12" s="32"/>
      <c r="I12" s="133" t="s">
        <v>121</v>
      </c>
      <c r="J12" s="46"/>
    </row>
    <row r="13" spans="2:11" s="45" customFormat="1" ht="19" thickBot="1">
      <c r="B13" s="25"/>
      <c r="C13" s="37" t="s">
        <v>40</v>
      </c>
      <c r="D13" s="24" t="s">
        <v>53</v>
      </c>
      <c r="E13" s="48">
        <f>'Research data'!G9</f>
        <v>0</v>
      </c>
      <c r="F13" s="37"/>
      <c r="G13" s="132" t="s">
        <v>45</v>
      </c>
      <c r="H13" s="32"/>
      <c r="I13" s="133" t="s">
        <v>44</v>
      </c>
      <c r="J13" s="46"/>
    </row>
    <row r="14" spans="2:11" ht="16" thickBot="1">
      <c r="B14" s="41"/>
      <c r="C14" s="37" t="s">
        <v>41</v>
      </c>
      <c r="D14" s="24" t="s">
        <v>64</v>
      </c>
      <c r="E14" s="134">
        <f>'Research data'!G10</f>
        <v>10500000</v>
      </c>
      <c r="F14" s="37"/>
      <c r="G14" s="37"/>
      <c r="H14" s="37"/>
      <c r="I14" s="35" t="s">
        <v>126</v>
      </c>
      <c r="J14" s="118"/>
      <c r="K14" s="36"/>
    </row>
    <row r="15" spans="2:11" ht="20" customHeight="1" thickBot="1">
      <c r="B15" s="42"/>
      <c r="C15" s="43"/>
      <c r="D15" s="43"/>
      <c r="E15" s="43"/>
      <c r="F15" s="43"/>
      <c r="G15" s="43"/>
      <c r="H15" s="43"/>
      <c r="I15" s="43"/>
      <c r="J15" s="4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FFFF00"/>
  </sheetPr>
  <dimension ref="B1:J27"/>
  <sheetViews>
    <sheetView workbookViewId="0"/>
  </sheetViews>
  <sheetFormatPr baseColWidth="10" defaultRowHeight="15" x14ac:dyDescent="0"/>
  <cols>
    <col min="1" max="1" width="3.25" style="38" customWidth="1"/>
    <col min="2" max="2" width="3.75" style="38" customWidth="1"/>
    <col min="3" max="3" width="46" style="38" customWidth="1"/>
    <col min="4" max="4" width="12.75" style="38" customWidth="1"/>
    <col min="5" max="5" width="17.375" style="38" customWidth="1"/>
    <col min="6" max="6" width="4.625" style="38" customWidth="1"/>
    <col min="7" max="7" width="45" style="38" customWidth="1"/>
    <col min="8" max="8" width="5.125" style="38" customWidth="1"/>
    <col min="9" max="9" width="51.5" style="38" customWidth="1"/>
    <col min="10" max="10" width="5.375" style="38" customWidth="1"/>
    <col min="11" max="16384" width="10.625" style="38"/>
  </cols>
  <sheetData>
    <row r="1" spans="2:10">
      <c r="D1" s="36"/>
      <c r="E1" s="36"/>
      <c r="F1" s="36"/>
      <c r="G1" s="36"/>
    </row>
    <row r="2" spans="2:10" ht="15" customHeight="1">
      <c r="B2" s="219" t="s">
        <v>146</v>
      </c>
      <c r="C2" s="220"/>
      <c r="D2" s="220"/>
      <c r="E2" s="228"/>
      <c r="F2" s="36"/>
    </row>
    <row r="3" spans="2:10">
      <c r="B3" s="222"/>
      <c r="C3" s="223"/>
      <c r="D3" s="223"/>
      <c r="E3" s="229"/>
      <c r="F3" s="36"/>
      <c r="G3" s="36"/>
    </row>
    <row r="4" spans="2:10">
      <c r="B4" s="230" t="s">
        <v>147</v>
      </c>
      <c r="C4" s="231"/>
      <c r="D4" s="231"/>
      <c r="E4" s="232"/>
      <c r="F4" s="36"/>
      <c r="G4" s="36"/>
    </row>
    <row r="5" spans="2:10" ht="16" thickBot="1">
      <c r="D5" s="36"/>
    </row>
    <row r="6" spans="2:10">
      <c r="B6" s="39"/>
      <c r="C6" s="22"/>
      <c r="D6" s="22"/>
      <c r="E6" s="22"/>
      <c r="F6" s="22"/>
      <c r="G6" s="22"/>
      <c r="H6" s="22"/>
      <c r="I6" s="22"/>
      <c r="J6" s="40"/>
    </row>
    <row r="7" spans="2:10" s="45" customFormat="1" ht="18">
      <c r="B7" s="113"/>
      <c r="C7" s="21" t="s">
        <v>13</v>
      </c>
      <c r="D7" s="114" t="s">
        <v>5</v>
      </c>
      <c r="E7" s="21" t="s">
        <v>2</v>
      </c>
      <c r="F7" s="21"/>
      <c r="G7" s="21" t="s">
        <v>4</v>
      </c>
      <c r="H7" s="21"/>
      <c r="I7" s="21" t="s">
        <v>0</v>
      </c>
      <c r="J7" s="117"/>
    </row>
    <row r="8" spans="2:10" s="45" customFormat="1" ht="18">
      <c r="B8" s="25"/>
      <c r="C8" s="20"/>
      <c r="D8" s="33"/>
      <c r="E8" s="20"/>
      <c r="F8" s="20"/>
      <c r="G8" s="20"/>
      <c r="H8" s="20"/>
      <c r="I8" s="20"/>
      <c r="J8" s="46"/>
    </row>
    <row r="9" spans="2:10">
      <c r="B9" s="41"/>
      <c r="C9" s="20" t="s">
        <v>37</v>
      </c>
      <c r="D9" s="115"/>
      <c r="E9" s="116"/>
      <c r="F9" s="36"/>
      <c r="G9" s="87"/>
      <c r="H9" s="36"/>
      <c r="I9" s="36"/>
      <c r="J9" s="118"/>
    </row>
    <row r="10" spans="2:10" ht="16" thickBot="1">
      <c r="B10" s="41"/>
      <c r="C10" s="132" t="s">
        <v>46</v>
      </c>
      <c r="D10" s="132"/>
      <c r="E10" s="132"/>
      <c r="F10" s="132"/>
      <c r="G10" s="132"/>
      <c r="H10" s="132"/>
      <c r="I10" s="132"/>
      <c r="J10" s="118"/>
    </row>
    <row r="11" spans="2:10" ht="16" thickBot="1">
      <c r="B11" s="41"/>
      <c r="C11" s="135" t="s">
        <v>47</v>
      </c>
      <c r="D11" s="24" t="s">
        <v>53</v>
      </c>
      <c r="E11" s="125">
        <f>'Research data'!G14</f>
        <v>0</v>
      </c>
      <c r="F11" s="37"/>
      <c r="G11" s="132" t="s">
        <v>54</v>
      </c>
      <c r="H11" s="37"/>
      <c r="I11" s="133" t="s">
        <v>56</v>
      </c>
      <c r="J11" s="118"/>
    </row>
    <row r="12" spans="2:10" ht="16" thickBot="1">
      <c r="B12" s="41"/>
      <c r="C12" s="135" t="s">
        <v>48</v>
      </c>
      <c r="D12" s="24" t="s">
        <v>53</v>
      </c>
      <c r="E12" s="125">
        <f>'Research data'!G15</f>
        <v>1.15E-2</v>
      </c>
      <c r="F12" s="37"/>
      <c r="G12" s="132" t="s">
        <v>54</v>
      </c>
      <c r="H12" s="37"/>
      <c r="I12" s="35" t="s">
        <v>56</v>
      </c>
      <c r="J12" s="118"/>
    </row>
    <row r="13" spans="2:10" ht="16" thickBot="1">
      <c r="B13" s="41"/>
      <c r="C13" s="135" t="s">
        <v>52</v>
      </c>
      <c r="D13" s="24" t="s">
        <v>53</v>
      </c>
      <c r="E13" s="125">
        <f>'Research data'!G16</f>
        <v>1.67E-2</v>
      </c>
      <c r="F13" s="37"/>
      <c r="G13" s="132" t="s">
        <v>54</v>
      </c>
      <c r="H13" s="37"/>
      <c r="I13" s="35" t="s">
        <v>56</v>
      </c>
      <c r="J13" s="118"/>
    </row>
    <row r="14" spans="2:10" ht="16" thickBot="1">
      <c r="B14" s="41"/>
      <c r="C14" s="135" t="s">
        <v>51</v>
      </c>
      <c r="D14" s="24" t="s">
        <v>53</v>
      </c>
      <c r="E14" s="125">
        <f>'Research data'!G17</f>
        <v>1.2999999999999999E-3</v>
      </c>
      <c r="F14" s="37"/>
      <c r="G14" s="132" t="s">
        <v>54</v>
      </c>
      <c r="H14" s="37"/>
      <c r="I14" s="97" t="s">
        <v>56</v>
      </c>
      <c r="J14" s="118"/>
    </row>
    <row r="15" spans="2:10" ht="16" thickBot="1">
      <c r="B15" s="41"/>
      <c r="C15" s="135" t="s">
        <v>40</v>
      </c>
      <c r="D15" s="24" t="s">
        <v>53</v>
      </c>
      <c r="E15" s="125">
        <f>'Research data'!G18</f>
        <v>0</v>
      </c>
      <c r="F15" s="37"/>
      <c r="G15" s="132" t="s">
        <v>54</v>
      </c>
      <c r="H15" s="37"/>
      <c r="I15" s="97" t="s">
        <v>56</v>
      </c>
      <c r="J15" s="118"/>
    </row>
    <row r="16" spans="2:10" ht="16" thickBot="1">
      <c r="B16" s="41"/>
      <c r="C16" s="135" t="s">
        <v>50</v>
      </c>
      <c r="D16" s="24" t="s">
        <v>53</v>
      </c>
      <c r="E16" s="125">
        <f>'Research data'!G19</f>
        <v>0</v>
      </c>
      <c r="F16" s="37"/>
      <c r="G16" s="132" t="s">
        <v>54</v>
      </c>
      <c r="H16" s="37"/>
      <c r="I16" s="124" t="s">
        <v>56</v>
      </c>
      <c r="J16" s="118"/>
    </row>
    <row r="17" spans="2:10" ht="16" thickBot="1">
      <c r="B17" s="41"/>
      <c r="C17" s="135" t="s">
        <v>49</v>
      </c>
      <c r="D17" s="24" t="s">
        <v>1</v>
      </c>
      <c r="E17" s="48">
        <f>'Research data'!G20</f>
        <v>0.6</v>
      </c>
      <c r="F17" s="37"/>
      <c r="G17" s="132" t="s">
        <v>58</v>
      </c>
      <c r="H17" s="37"/>
      <c r="I17" s="133" t="s">
        <v>57</v>
      </c>
      <c r="J17" s="118"/>
    </row>
    <row r="18" spans="2:10">
      <c r="B18" s="41"/>
      <c r="C18" s="132"/>
      <c r="D18" s="132"/>
      <c r="E18" s="132"/>
      <c r="F18" s="132"/>
      <c r="G18" s="132"/>
      <c r="H18" s="132"/>
      <c r="I18" s="132"/>
      <c r="J18" s="118"/>
    </row>
    <row r="19" spans="2:10" ht="16" thickBot="1">
      <c r="B19" s="41"/>
      <c r="C19" s="132" t="s">
        <v>59</v>
      </c>
      <c r="D19" s="132"/>
      <c r="E19" s="132"/>
      <c r="F19" s="132"/>
      <c r="G19" s="132"/>
      <c r="H19" s="132"/>
      <c r="I19" s="132"/>
      <c r="J19" s="118"/>
    </row>
    <row r="20" spans="2:10" ht="16" thickBot="1">
      <c r="B20" s="41"/>
      <c r="C20" s="135" t="s">
        <v>47</v>
      </c>
      <c r="D20" s="24" t="s">
        <v>53</v>
      </c>
      <c r="E20" s="125">
        <f>'Research data'!G23</f>
        <v>0</v>
      </c>
      <c r="F20" s="37"/>
      <c r="G20" s="132" t="s">
        <v>54</v>
      </c>
      <c r="H20" s="37"/>
      <c r="I20" s="133" t="s">
        <v>56</v>
      </c>
      <c r="J20" s="118"/>
    </row>
    <row r="21" spans="2:10" ht="16" thickBot="1">
      <c r="B21" s="41"/>
      <c r="C21" s="135" t="s">
        <v>48</v>
      </c>
      <c r="D21" s="24" t="s">
        <v>53</v>
      </c>
      <c r="E21" s="125">
        <f>'Research data'!G24</f>
        <v>1.43E-2</v>
      </c>
      <c r="F21" s="37"/>
      <c r="G21" s="132" t="s">
        <v>54</v>
      </c>
      <c r="H21" s="37"/>
      <c r="I21" s="35" t="s">
        <v>56</v>
      </c>
      <c r="J21" s="118"/>
    </row>
    <row r="22" spans="2:10" ht="16" thickBot="1">
      <c r="B22" s="41"/>
      <c r="C22" s="135" t="s">
        <v>52</v>
      </c>
      <c r="D22" s="24" t="s">
        <v>53</v>
      </c>
      <c r="E22" s="125">
        <f>'Research data'!G25</f>
        <v>8.9999999999999998E-4</v>
      </c>
      <c r="F22" s="37"/>
      <c r="G22" s="132" t="s">
        <v>54</v>
      </c>
      <c r="H22" s="37"/>
      <c r="I22" s="35" t="s">
        <v>56</v>
      </c>
      <c r="J22" s="118"/>
    </row>
    <row r="23" spans="2:10" ht="16" thickBot="1">
      <c r="B23" s="41"/>
      <c r="C23" s="135" t="s">
        <v>51</v>
      </c>
      <c r="D23" s="24" t="s">
        <v>53</v>
      </c>
      <c r="E23" s="125">
        <f>'Research data'!G26</f>
        <v>2.3999999999999998E-3</v>
      </c>
      <c r="F23" s="37"/>
      <c r="G23" s="132" t="s">
        <v>54</v>
      </c>
      <c r="H23" s="37"/>
      <c r="I23" s="97" t="s">
        <v>56</v>
      </c>
      <c r="J23" s="118"/>
    </row>
    <row r="24" spans="2:10" ht="16" thickBot="1">
      <c r="B24" s="41"/>
      <c r="C24" s="135" t="s">
        <v>40</v>
      </c>
      <c r="D24" s="24" t="s">
        <v>53</v>
      </c>
      <c r="E24" s="125">
        <f>'Research data'!G27</f>
        <v>0</v>
      </c>
      <c r="F24" s="37"/>
      <c r="G24" s="132" t="s">
        <v>54</v>
      </c>
      <c r="H24" s="37"/>
      <c r="I24" s="97" t="s">
        <v>56</v>
      </c>
      <c r="J24" s="118"/>
    </row>
    <row r="25" spans="2:10" ht="16" thickBot="1">
      <c r="B25" s="41"/>
      <c r="C25" s="135" t="s">
        <v>50</v>
      </c>
      <c r="D25" s="24" t="s">
        <v>53</v>
      </c>
      <c r="E25" s="125">
        <f>'Research data'!G28</f>
        <v>0</v>
      </c>
      <c r="F25" s="37"/>
      <c r="G25" s="132" t="s">
        <v>54</v>
      </c>
      <c r="H25" s="37"/>
      <c r="I25" s="124" t="s">
        <v>56</v>
      </c>
      <c r="J25" s="118"/>
    </row>
    <row r="26" spans="2:10" ht="16" thickBot="1">
      <c r="B26" s="41"/>
      <c r="C26" s="135" t="s">
        <v>49</v>
      </c>
      <c r="D26" s="24" t="s">
        <v>1</v>
      </c>
      <c r="E26" s="48">
        <f>'Research data'!G29</f>
        <v>0.4</v>
      </c>
      <c r="F26" s="37"/>
      <c r="G26" s="132" t="s">
        <v>58</v>
      </c>
      <c r="H26" s="37"/>
      <c r="I26" s="133" t="s">
        <v>57</v>
      </c>
      <c r="J26" s="118"/>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39997558519241921"/>
  </sheetPr>
  <dimension ref="B1:Q36"/>
  <sheetViews>
    <sheetView workbookViewId="0">
      <selection activeCell="G7" sqref="G7"/>
    </sheetView>
  </sheetViews>
  <sheetFormatPr baseColWidth="10" defaultRowHeight="15" x14ac:dyDescent="0"/>
  <cols>
    <col min="1" max="1" width="3.375" style="73" customWidth="1"/>
    <col min="2" max="2" width="3.5" style="73" customWidth="1"/>
    <col min="3" max="3" width="35.875" style="73" customWidth="1"/>
    <col min="4" max="4" width="16.625" style="73" hidden="1" customWidth="1"/>
    <col min="5" max="5" width="13.875" style="73" hidden="1" customWidth="1"/>
    <col min="6" max="6" width="12.625" style="73" customWidth="1"/>
    <col min="7" max="7" width="10.75" style="73" customWidth="1"/>
    <col min="8" max="8" width="4.75" style="73" customWidth="1"/>
    <col min="9" max="9" width="9.875" style="74" customWidth="1"/>
    <col min="10" max="10" width="3" style="74" customWidth="1"/>
    <col min="11" max="11" width="8.75" style="74" customWidth="1"/>
    <col min="12" max="12" width="3.25" style="74" customWidth="1"/>
    <col min="13" max="13" width="8.5" style="74" customWidth="1"/>
    <col min="14" max="14" width="2.75" style="74" customWidth="1"/>
    <col min="15" max="15" width="9.75" style="74" bestFit="1" customWidth="1"/>
    <col min="16" max="16" width="2.75" style="74" customWidth="1"/>
    <col min="17" max="17" width="60" style="73" customWidth="1"/>
    <col min="18" max="16384" width="10.625" style="73"/>
  </cols>
  <sheetData>
    <row r="1" spans="2:17" ht="16" thickBot="1"/>
    <row r="2" spans="2:17">
      <c r="B2" s="75"/>
      <c r="C2" s="76"/>
      <c r="D2" s="76"/>
      <c r="E2" s="76"/>
      <c r="F2" s="76"/>
      <c r="G2" s="76"/>
      <c r="H2" s="76"/>
      <c r="I2" s="77"/>
      <c r="J2" s="77"/>
      <c r="K2" s="77"/>
      <c r="L2" s="77"/>
      <c r="M2" s="77"/>
      <c r="N2" s="77"/>
      <c r="O2" s="77"/>
      <c r="P2" s="77"/>
      <c r="Q2" s="78"/>
    </row>
    <row r="3" spans="2:17" s="26" customFormat="1">
      <c r="B3" s="25"/>
      <c r="C3" s="122" t="s">
        <v>30</v>
      </c>
      <c r="D3" s="15"/>
      <c r="E3" s="15"/>
      <c r="F3" s="122" t="s">
        <v>5</v>
      </c>
      <c r="G3" s="122" t="s">
        <v>26</v>
      </c>
      <c r="H3" s="122"/>
      <c r="I3" s="69" t="s">
        <v>122</v>
      </c>
      <c r="J3" s="69"/>
      <c r="K3" s="69" t="s">
        <v>135</v>
      </c>
      <c r="L3" s="69"/>
      <c r="M3" s="69" t="s">
        <v>55</v>
      </c>
      <c r="N3" s="69"/>
      <c r="O3" s="69" t="s">
        <v>196</v>
      </c>
      <c r="P3" s="69"/>
      <c r="Q3" s="1" t="s">
        <v>31</v>
      </c>
    </row>
    <row r="4" spans="2:17">
      <c r="B4" s="79"/>
      <c r="C4" s="80"/>
      <c r="D4" s="80"/>
      <c r="E4" s="80"/>
      <c r="F4" s="80"/>
      <c r="G4" s="81"/>
      <c r="H4" s="81"/>
      <c r="I4" s="120"/>
      <c r="J4" s="120"/>
      <c r="K4" s="120"/>
      <c r="L4" s="120"/>
      <c r="M4" s="119"/>
      <c r="N4" s="121"/>
      <c r="O4" s="119"/>
      <c r="P4" s="121"/>
      <c r="Q4" s="2"/>
    </row>
    <row r="5" spans="2:17" ht="16" thickBot="1">
      <c r="B5" s="79"/>
      <c r="C5" s="20" t="s">
        <v>63</v>
      </c>
      <c r="D5" s="34"/>
      <c r="E5" s="34"/>
      <c r="F5" s="34"/>
      <c r="G5" s="16"/>
      <c r="H5" s="16"/>
      <c r="I5" s="16"/>
      <c r="J5" s="16"/>
      <c r="K5" s="16"/>
      <c r="L5" s="16"/>
      <c r="M5" s="16"/>
      <c r="N5" s="16"/>
      <c r="O5" s="16"/>
      <c r="P5" s="16"/>
      <c r="Q5" s="3"/>
    </row>
    <row r="6" spans="2:17" ht="16" thickBot="1">
      <c r="B6" s="79"/>
      <c r="C6" s="136" t="s">
        <v>38</v>
      </c>
      <c r="D6" s="136" t="s">
        <v>38</v>
      </c>
      <c r="E6" s="136" t="s">
        <v>38</v>
      </c>
      <c r="F6" s="24" t="s">
        <v>1</v>
      </c>
      <c r="G6" s="47">
        <v>1</v>
      </c>
      <c r="H6" s="82"/>
      <c r="I6" s="18"/>
      <c r="J6" s="18"/>
      <c r="K6" s="18"/>
      <c r="L6" s="18"/>
      <c r="M6" s="18"/>
      <c r="N6" s="18"/>
      <c r="O6" s="16"/>
      <c r="P6" s="16"/>
      <c r="Q6" s="3"/>
    </row>
    <row r="7" spans="2:17" s="6" customFormat="1" ht="16" thickBot="1">
      <c r="B7" s="5"/>
      <c r="C7" s="137" t="s">
        <v>39</v>
      </c>
      <c r="D7" s="137" t="s">
        <v>39</v>
      </c>
      <c r="E7" s="137" t="s">
        <v>39</v>
      </c>
      <c r="F7" s="24" t="s">
        <v>62</v>
      </c>
      <c r="G7" s="216">
        <f>O7</f>
        <v>3.9332535344938857E-2</v>
      </c>
      <c r="H7" s="4"/>
      <c r="I7" s="18"/>
      <c r="J7" s="18"/>
      <c r="K7" s="18"/>
      <c r="L7" s="18"/>
      <c r="M7" s="18"/>
      <c r="N7" s="18"/>
      <c r="O7" s="215">
        <f>Notes!F576</f>
        <v>3.9332535344938857E-2</v>
      </c>
      <c r="P7" s="16"/>
      <c r="Q7" s="214" t="s">
        <v>197</v>
      </c>
    </row>
    <row r="8" spans="2:17" s="6" customFormat="1" ht="16" thickBot="1">
      <c r="B8" s="5"/>
      <c r="C8" s="137" t="s">
        <v>142</v>
      </c>
      <c r="D8" s="137" t="s">
        <v>60</v>
      </c>
      <c r="E8" s="137" t="s">
        <v>60</v>
      </c>
      <c r="F8" s="24" t="s">
        <v>61</v>
      </c>
      <c r="G8" s="47">
        <f>I8</f>
        <v>26.8</v>
      </c>
      <c r="H8" s="4"/>
      <c r="I8" s="47">
        <f>Notes!F9</f>
        <v>26.8</v>
      </c>
      <c r="J8" s="18"/>
      <c r="K8" s="18"/>
      <c r="L8" s="18"/>
      <c r="M8" s="18"/>
      <c r="N8" s="18"/>
      <c r="O8" s="16"/>
      <c r="P8" s="16"/>
      <c r="Q8" s="3"/>
    </row>
    <row r="9" spans="2:17" s="6" customFormat="1" ht="16" thickBot="1">
      <c r="B9" s="5"/>
      <c r="C9" s="138" t="s">
        <v>40</v>
      </c>
      <c r="D9" s="138" t="s">
        <v>40</v>
      </c>
      <c r="E9" s="138" t="s">
        <v>40</v>
      </c>
      <c r="F9" s="24" t="s">
        <v>53</v>
      </c>
      <c r="G9" s="47">
        <v>0</v>
      </c>
      <c r="H9" s="4"/>
      <c r="I9" s="18"/>
      <c r="J9" s="18"/>
      <c r="K9" s="18"/>
      <c r="L9" s="18"/>
      <c r="M9" s="18"/>
      <c r="N9" s="18"/>
      <c r="O9" s="16"/>
      <c r="P9" s="16"/>
      <c r="Q9" s="3"/>
    </row>
    <row r="10" spans="2:17" ht="16" thickBot="1">
      <c r="B10" s="79"/>
      <c r="C10" s="138" t="s">
        <v>41</v>
      </c>
      <c r="D10" s="138" t="s">
        <v>41</v>
      </c>
      <c r="E10" s="138" t="s">
        <v>41</v>
      </c>
      <c r="F10" s="24" t="s">
        <v>64</v>
      </c>
      <c r="G10" s="134">
        <f>K10</f>
        <v>10500000</v>
      </c>
      <c r="H10" s="86"/>
      <c r="I10" s="18"/>
      <c r="J10" s="18"/>
      <c r="K10" s="134">
        <f>Notes!F179</f>
        <v>10500000</v>
      </c>
      <c r="L10" s="18"/>
      <c r="M10" s="18"/>
      <c r="N10" s="18"/>
      <c r="O10" s="16"/>
      <c r="P10" s="16"/>
      <c r="Q10" s="165"/>
    </row>
    <row r="11" spans="2:17">
      <c r="B11" s="79"/>
      <c r="C11" s="34"/>
      <c r="D11" s="34"/>
      <c r="E11" s="34"/>
      <c r="F11" s="34"/>
      <c r="G11" s="17"/>
      <c r="H11" s="17"/>
      <c r="I11" s="18"/>
      <c r="J11" s="18"/>
      <c r="K11" s="18"/>
      <c r="L11" s="18"/>
      <c r="M11" s="18"/>
      <c r="N11" s="18"/>
      <c r="O11" s="16"/>
      <c r="P11" s="16"/>
      <c r="Q11" s="165"/>
    </row>
    <row r="12" spans="2:17">
      <c r="B12" s="79"/>
      <c r="C12" s="20" t="s">
        <v>37</v>
      </c>
      <c r="D12" s="84"/>
      <c r="E12" s="84"/>
      <c r="F12" s="115"/>
      <c r="G12" s="115"/>
      <c r="H12" s="85"/>
      <c r="I12" s="18"/>
      <c r="J12" s="18"/>
      <c r="K12" s="18"/>
      <c r="L12" s="18"/>
      <c r="M12" s="18"/>
      <c r="N12" s="18"/>
      <c r="O12" s="16"/>
      <c r="P12" s="16"/>
      <c r="Q12" s="165"/>
    </row>
    <row r="13" spans="2:17" ht="16" thickBot="1">
      <c r="B13" s="79"/>
      <c r="C13" s="137" t="s">
        <v>46</v>
      </c>
      <c r="D13" s="88"/>
      <c r="E13" s="88"/>
      <c r="F13" s="132"/>
      <c r="G13" s="115"/>
      <c r="H13" s="86"/>
      <c r="I13" s="18"/>
      <c r="J13" s="18"/>
      <c r="K13" s="18"/>
      <c r="L13" s="18"/>
      <c r="M13" s="18"/>
      <c r="N13" s="18"/>
      <c r="O13" s="16"/>
      <c r="P13" s="16"/>
      <c r="Q13" s="165" t="s">
        <v>56</v>
      </c>
    </row>
    <row r="14" spans="2:17" ht="16" thickBot="1">
      <c r="B14" s="79"/>
      <c r="C14" s="139" t="s">
        <v>47</v>
      </c>
      <c r="D14" s="89"/>
      <c r="E14" s="89"/>
      <c r="F14" s="24" t="s">
        <v>53</v>
      </c>
      <c r="G14" s="125">
        <f>M14</f>
        <v>0</v>
      </c>
      <c r="H14" s="86"/>
      <c r="I14" s="18"/>
      <c r="J14" s="18"/>
      <c r="K14" s="18"/>
      <c r="L14" s="18"/>
      <c r="M14" s="125">
        <f>Notes!H470</f>
        <v>0</v>
      </c>
      <c r="N14" s="18"/>
      <c r="O14" s="18"/>
      <c r="P14" s="83"/>
      <c r="Q14" s="165" t="s">
        <v>56</v>
      </c>
    </row>
    <row r="15" spans="2:17" ht="16" thickBot="1">
      <c r="B15" s="79"/>
      <c r="C15" s="139" t="s">
        <v>48</v>
      </c>
      <c r="D15" s="34"/>
      <c r="E15" s="34"/>
      <c r="F15" s="24" t="s">
        <v>53</v>
      </c>
      <c r="G15" s="125">
        <f t="shared" ref="G15:G19" si="0">M15</f>
        <v>1.15E-2</v>
      </c>
      <c r="H15" s="18"/>
      <c r="I15" s="18"/>
      <c r="J15" s="18"/>
      <c r="K15" s="18"/>
      <c r="L15" s="18"/>
      <c r="M15" s="125">
        <f>Notes!H471</f>
        <v>1.15E-2</v>
      </c>
      <c r="N15" s="18"/>
      <c r="O15" s="18"/>
      <c r="P15" s="6"/>
      <c r="Q15" s="165" t="s">
        <v>56</v>
      </c>
    </row>
    <row r="16" spans="2:17" ht="16" thickBot="1">
      <c r="B16" s="79"/>
      <c r="C16" s="139" t="s">
        <v>52</v>
      </c>
      <c r="D16" s="19"/>
      <c r="E16" s="19"/>
      <c r="F16" s="24" t="s">
        <v>53</v>
      </c>
      <c r="G16" s="125">
        <f t="shared" si="0"/>
        <v>1.67E-2</v>
      </c>
      <c r="H16" s="18"/>
      <c r="I16" s="18"/>
      <c r="J16" s="18"/>
      <c r="K16" s="18"/>
      <c r="L16" s="18"/>
      <c r="M16" s="125">
        <f>Notes!H472</f>
        <v>1.67E-2</v>
      </c>
      <c r="N16" s="18"/>
      <c r="O16" s="18"/>
      <c r="P16" s="6"/>
      <c r="Q16" s="165" t="s">
        <v>56</v>
      </c>
    </row>
    <row r="17" spans="2:17" ht="16" thickBot="1">
      <c r="B17" s="79"/>
      <c r="C17" s="139" t="s">
        <v>51</v>
      </c>
      <c r="D17" s="19"/>
      <c r="E17" s="19"/>
      <c r="F17" s="24" t="s">
        <v>53</v>
      </c>
      <c r="G17" s="125">
        <f t="shared" si="0"/>
        <v>1.2999999999999999E-3</v>
      </c>
      <c r="H17" s="18"/>
      <c r="I17" s="18"/>
      <c r="J17" s="18"/>
      <c r="K17" s="18"/>
      <c r="L17" s="18"/>
      <c r="M17" s="125">
        <f>Notes!H473</f>
        <v>1.2999999999999999E-3</v>
      </c>
      <c r="N17" s="18"/>
      <c r="O17" s="18"/>
      <c r="P17" s="6"/>
      <c r="Q17" s="165" t="s">
        <v>56</v>
      </c>
    </row>
    <row r="18" spans="2:17" ht="16" thickBot="1">
      <c r="B18" s="79"/>
      <c r="C18" s="139" t="s">
        <v>40</v>
      </c>
      <c r="D18" s="90"/>
      <c r="E18" s="90"/>
      <c r="F18" s="24" t="s">
        <v>53</v>
      </c>
      <c r="G18" s="125">
        <f t="shared" si="0"/>
        <v>0</v>
      </c>
      <c r="H18" s="86"/>
      <c r="I18" s="18"/>
      <c r="J18" s="18"/>
      <c r="K18" s="18"/>
      <c r="L18" s="18"/>
      <c r="M18" s="125">
        <f>Notes!H474</f>
        <v>0</v>
      </c>
      <c r="N18" s="18"/>
      <c r="O18" s="18"/>
      <c r="P18" s="83"/>
      <c r="Q18" s="165" t="s">
        <v>56</v>
      </c>
    </row>
    <row r="19" spans="2:17" ht="16" thickBot="1">
      <c r="B19" s="79"/>
      <c r="C19" s="139" t="s">
        <v>50</v>
      </c>
      <c r="D19" s="34"/>
      <c r="E19" s="34"/>
      <c r="F19" s="24" t="s">
        <v>53</v>
      </c>
      <c r="G19" s="125">
        <f t="shared" si="0"/>
        <v>0</v>
      </c>
      <c r="H19" s="18"/>
      <c r="I19" s="18"/>
      <c r="J19" s="18"/>
      <c r="K19" s="18"/>
      <c r="L19" s="18"/>
      <c r="M19" s="125">
        <f>Notes!H475</f>
        <v>0</v>
      </c>
      <c r="N19" s="18"/>
      <c r="O19" s="18"/>
      <c r="P19" s="83"/>
      <c r="Q19" s="165" t="s">
        <v>56</v>
      </c>
    </row>
    <row r="20" spans="2:17" ht="16" thickBot="1">
      <c r="B20" s="79"/>
      <c r="C20" s="139" t="s">
        <v>49</v>
      </c>
      <c r="D20" s="34"/>
      <c r="E20" s="34"/>
      <c r="F20" s="24" t="s">
        <v>1</v>
      </c>
      <c r="G20" s="48">
        <f>M20</f>
        <v>0.6</v>
      </c>
      <c r="H20" s="18"/>
      <c r="I20" s="18"/>
      <c r="J20" s="18"/>
      <c r="K20" s="18"/>
      <c r="L20" s="18"/>
      <c r="M20" s="48">
        <v>0.6</v>
      </c>
      <c r="N20" s="18"/>
      <c r="O20" s="18"/>
      <c r="P20" s="83"/>
      <c r="Q20" s="165" t="s">
        <v>138</v>
      </c>
    </row>
    <row r="21" spans="2:17" ht="16" thickBot="1">
      <c r="B21" s="79"/>
      <c r="C21" s="137"/>
      <c r="D21" s="92"/>
      <c r="E21" s="92"/>
      <c r="F21" s="132"/>
      <c r="G21" s="132"/>
      <c r="H21" s="86"/>
      <c r="I21" s="18"/>
      <c r="J21" s="18"/>
      <c r="K21" s="18"/>
      <c r="L21" s="18"/>
      <c r="M21" s="18"/>
      <c r="N21" s="18"/>
      <c r="O21" s="18"/>
      <c r="P21" s="83"/>
      <c r="Q21" s="165"/>
    </row>
    <row r="22" spans="2:17" ht="16" thickBot="1">
      <c r="B22" s="79"/>
      <c r="C22" s="137" t="s">
        <v>59</v>
      </c>
      <c r="D22" s="91"/>
      <c r="E22" s="91"/>
      <c r="F22" s="132"/>
      <c r="G22" s="132"/>
      <c r="H22" s="86"/>
      <c r="I22" s="18"/>
      <c r="J22" s="18"/>
      <c r="K22" s="18"/>
      <c r="L22" s="18"/>
      <c r="M22" s="132"/>
      <c r="N22" s="18"/>
      <c r="O22" s="18"/>
      <c r="P22" s="81"/>
      <c r="Q22" s="165" t="s">
        <v>56</v>
      </c>
    </row>
    <row r="23" spans="2:17" ht="16" thickBot="1">
      <c r="B23" s="79"/>
      <c r="C23" s="139" t="s">
        <v>47</v>
      </c>
      <c r="D23" s="94"/>
      <c r="E23" s="94"/>
      <c r="F23" s="24" t="s">
        <v>53</v>
      </c>
      <c r="G23" s="48">
        <f>M23</f>
        <v>0</v>
      </c>
      <c r="H23" s="86"/>
      <c r="I23" s="18"/>
      <c r="J23" s="18"/>
      <c r="K23" s="18"/>
      <c r="L23" s="18"/>
      <c r="M23" s="48">
        <f>Notes!H487</f>
        <v>0</v>
      </c>
      <c r="N23" s="18"/>
      <c r="O23" s="18"/>
      <c r="P23" s="81"/>
      <c r="Q23" s="165" t="s">
        <v>56</v>
      </c>
    </row>
    <row r="24" spans="2:17" ht="16" thickBot="1">
      <c r="B24" s="79"/>
      <c r="C24" s="139" t="s">
        <v>48</v>
      </c>
      <c r="F24" s="24" t="s">
        <v>53</v>
      </c>
      <c r="G24" s="125">
        <f t="shared" ref="G24:G29" si="1">M24</f>
        <v>1.43E-2</v>
      </c>
      <c r="I24" s="18"/>
      <c r="J24" s="18"/>
      <c r="K24" s="18"/>
      <c r="L24" s="18"/>
      <c r="M24" s="125">
        <f>Notes!H488</f>
        <v>1.43E-2</v>
      </c>
      <c r="N24" s="18"/>
      <c r="O24" s="18"/>
      <c r="P24" s="83"/>
      <c r="Q24" s="165" t="s">
        <v>56</v>
      </c>
    </row>
    <row r="25" spans="2:17" ht="16" thickBot="1">
      <c r="B25" s="79"/>
      <c r="C25" s="139" t="s">
        <v>52</v>
      </c>
      <c r="F25" s="24" t="s">
        <v>53</v>
      </c>
      <c r="G25" s="125">
        <f t="shared" si="1"/>
        <v>8.9999999999999998E-4</v>
      </c>
      <c r="I25" s="18"/>
      <c r="J25" s="18"/>
      <c r="K25" s="18"/>
      <c r="L25" s="18"/>
      <c r="M25" s="125">
        <f>Notes!H489</f>
        <v>8.9999999999999998E-4</v>
      </c>
      <c r="N25" s="18"/>
      <c r="O25" s="18"/>
      <c r="P25" s="83"/>
      <c r="Q25" s="165" t="s">
        <v>56</v>
      </c>
    </row>
    <row r="26" spans="2:17" ht="16" thickBot="1">
      <c r="B26" s="79"/>
      <c r="C26" s="139" t="s">
        <v>51</v>
      </c>
      <c r="F26" s="24" t="s">
        <v>53</v>
      </c>
      <c r="G26" s="125">
        <f t="shared" si="1"/>
        <v>2.3999999999999998E-3</v>
      </c>
      <c r="I26" s="18"/>
      <c r="J26" s="18"/>
      <c r="K26" s="18"/>
      <c r="L26" s="18"/>
      <c r="M26" s="125">
        <f>Notes!H490</f>
        <v>2.3999999999999998E-3</v>
      </c>
      <c r="N26" s="18"/>
      <c r="O26" s="18"/>
      <c r="P26" s="83"/>
      <c r="Q26" s="165" t="s">
        <v>56</v>
      </c>
    </row>
    <row r="27" spans="2:17" ht="16" thickBot="1">
      <c r="B27" s="79"/>
      <c r="C27" s="139" t="s">
        <v>40</v>
      </c>
      <c r="F27" s="24" t="s">
        <v>53</v>
      </c>
      <c r="G27" s="125">
        <f t="shared" si="1"/>
        <v>0</v>
      </c>
      <c r="I27" s="18"/>
      <c r="J27" s="18"/>
      <c r="K27" s="18"/>
      <c r="L27" s="18"/>
      <c r="M27" s="125">
        <f>Notes!H491</f>
        <v>0</v>
      </c>
      <c r="N27" s="18"/>
      <c r="O27" s="18"/>
      <c r="P27" s="83"/>
      <c r="Q27" s="165" t="s">
        <v>56</v>
      </c>
    </row>
    <row r="28" spans="2:17" ht="16" thickBot="1">
      <c r="B28" s="79"/>
      <c r="C28" s="139" t="s">
        <v>50</v>
      </c>
      <c r="F28" s="24" t="s">
        <v>53</v>
      </c>
      <c r="G28" s="125">
        <f t="shared" si="1"/>
        <v>0</v>
      </c>
      <c r="I28" s="18"/>
      <c r="J28" s="18"/>
      <c r="K28" s="18"/>
      <c r="L28" s="18"/>
      <c r="M28" s="125">
        <f>Notes!H492</f>
        <v>0</v>
      </c>
      <c r="N28" s="18"/>
      <c r="O28" s="18"/>
      <c r="P28" s="86"/>
      <c r="Q28" s="165" t="s">
        <v>56</v>
      </c>
    </row>
    <row r="29" spans="2:17" ht="16" thickBot="1">
      <c r="B29" s="79"/>
      <c r="C29" s="139" t="s">
        <v>49</v>
      </c>
      <c r="F29" s="24" t="s">
        <v>1</v>
      </c>
      <c r="G29" s="48">
        <f t="shared" si="1"/>
        <v>0.4</v>
      </c>
      <c r="I29" s="18"/>
      <c r="J29" s="18"/>
      <c r="K29" s="18"/>
      <c r="L29" s="18"/>
      <c r="M29" s="48">
        <v>0.4</v>
      </c>
      <c r="N29" s="18"/>
      <c r="O29" s="18"/>
      <c r="P29" s="86"/>
      <c r="Q29" s="165" t="s">
        <v>138</v>
      </c>
    </row>
    <row r="30" spans="2:17" ht="16" thickBot="1">
      <c r="B30" s="93"/>
      <c r="C30" s="95"/>
      <c r="D30" s="95"/>
      <c r="E30" s="95"/>
      <c r="F30" s="95"/>
      <c r="G30" s="95"/>
      <c r="H30" s="95"/>
      <c r="I30" s="95"/>
      <c r="J30" s="95"/>
      <c r="K30" s="95"/>
      <c r="L30" s="95"/>
      <c r="M30" s="95"/>
      <c r="N30" s="95"/>
      <c r="O30" s="95"/>
      <c r="P30" s="95"/>
      <c r="Q30" s="96"/>
    </row>
    <row r="31" spans="2:17">
      <c r="O31" s="18"/>
    </row>
    <row r="32" spans="2:17">
      <c r="O32" s="18"/>
    </row>
    <row r="33" spans="15:17">
      <c r="O33" s="18"/>
    </row>
    <row r="34" spans="15:17">
      <c r="O34" s="18"/>
    </row>
    <row r="35" spans="15:17">
      <c r="O35" s="18"/>
    </row>
    <row r="36" spans="15:17">
      <c r="Q36" s="16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6" tint="0.79998168889431442"/>
  </sheetPr>
  <dimension ref="B1:L22"/>
  <sheetViews>
    <sheetView workbookViewId="0"/>
  </sheetViews>
  <sheetFormatPr baseColWidth="10" defaultColWidth="33.125" defaultRowHeight="15" x14ac:dyDescent="0"/>
  <cols>
    <col min="1" max="1" width="3.25" style="49" customWidth="1"/>
    <col min="2" max="2" width="3.375" style="49" customWidth="1"/>
    <col min="3" max="3" width="28.75" style="49" customWidth="1"/>
    <col min="4" max="4" width="3.125" style="49" customWidth="1"/>
    <col min="5" max="5" width="16.125" style="49" customWidth="1"/>
    <col min="6" max="6" width="5" style="49" customWidth="1"/>
    <col min="7" max="7" width="10.25" style="49" customWidth="1"/>
    <col min="8" max="10" width="12.125" style="49" customWidth="1"/>
    <col min="11" max="11" width="33.125" style="50" customWidth="1"/>
    <col min="12" max="12" width="87.25" style="49" customWidth="1"/>
    <col min="13" max="16384" width="33.125" style="49"/>
  </cols>
  <sheetData>
    <row r="1" spans="2:12" ht="16"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66"/>
      <c r="F6" s="166"/>
      <c r="G6" s="55"/>
      <c r="H6" s="55"/>
      <c r="I6" s="55"/>
      <c r="J6" s="55"/>
      <c r="K6" s="56"/>
      <c r="L6" s="55"/>
    </row>
    <row r="7" spans="2:12">
      <c r="B7" s="54"/>
      <c r="C7" s="170" t="s">
        <v>142</v>
      </c>
      <c r="D7" s="62"/>
      <c r="E7" s="167" t="s">
        <v>66</v>
      </c>
      <c r="F7" s="167" t="s">
        <v>127</v>
      </c>
      <c r="G7" s="57" t="s">
        <v>119</v>
      </c>
      <c r="H7" s="58" t="s">
        <v>120</v>
      </c>
      <c r="I7" s="58" t="s">
        <v>120</v>
      </c>
      <c r="J7" s="58"/>
      <c r="K7" s="58" t="s">
        <v>121</v>
      </c>
      <c r="L7" s="71"/>
    </row>
    <row r="8" spans="2:12">
      <c r="B8" s="54"/>
      <c r="C8" s="63"/>
      <c r="D8" s="63"/>
      <c r="E8" s="167"/>
      <c r="F8" s="167"/>
      <c r="G8" s="57"/>
      <c r="H8" s="58"/>
      <c r="I8" s="58"/>
      <c r="J8" s="58"/>
      <c r="K8" s="58"/>
      <c r="L8" s="72"/>
    </row>
    <row r="9" spans="2:12">
      <c r="B9" s="54"/>
      <c r="C9" s="62"/>
      <c r="D9" s="63"/>
      <c r="E9" s="167"/>
      <c r="F9" s="167"/>
      <c r="G9" s="57"/>
      <c r="H9" s="58"/>
      <c r="I9" s="58"/>
      <c r="J9" s="58"/>
      <c r="K9" s="58"/>
      <c r="L9" s="72"/>
    </row>
    <row r="10" spans="2:12">
      <c r="B10" s="54"/>
      <c r="C10" s="171" t="s">
        <v>41</v>
      </c>
      <c r="D10" s="63"/>
      <c r="E10" s="167" t="s">
        <v>123</v>
      </c>
      <c r="F10" s="167" t="s">
        <v>127</v>
      </c>
      <c r="G10" s="57" t="s">
        <v>124</v>
      </c>
      <c r="H10" s="58" t="s">
        <v>125</v>
      </c>
      <c r="I10" s="58"/>
      <c r="J10" s="58"/>
      <c r="K10" s="58" t="s">
        <v>126</v>
      </c>
      <c r="L10" s="72"/>
    </row>
    <row r="11" spans="2:12">
      <c r="B11" s="54"/>
      <c r="C11" s="62"/>
      <c r="D11" s="67"/>
      <c r="E11" s="167"/>
      <c r="F11" s="167"/>
      <c r="G11" s="64"/>
      <c r="H11" s="65"/>
      <c r="I11" s="65"/>
      <c r="J11" s="65"/>
      <c r="K11" s="65"/>
      <c r="L11" s="62"/>
    </row>
    <row r="12" spans="2:12">
      <c r="B12" s="54"/>
      <c r="C12" s="67"/>
      <c r="D12" s="67"/>
      <c r="E12" s="167"/>
      <c r="F12" s="167"/>
      <c r="G12" s="64"/>
      <c r="H12" s="65"/>
      <c r="I12" s="65"/>
      <c r="J12" s="65"/>
      <c r="K12" s="65"/>
      <c r="L12" s="62"/>
    </row>
    <row r="13" spans="2:12">
      <c r="B13" s="54"/>
      <c r="C13" s="62"/>
      <c r="D13" s="67"/>
      <c r="E13" s="167" t="s">
        <v>74</v>
      </c>
      <c r="F13" s="167"/>
      <c r="G13" s="64" t="s">
        <v>3</v>
      </c>
      <c r="H13" s="65" t="s">
        <v>132</v>
      </c>
      <c r="I13" s="65"/>
      <c r="J13" s="65"/>
      <c r="K13" s="65" t="s">
        <v>133</v>
      </c>
      <c r="L13" s="62"/>
    </row>
    <row r="14" spans="2:12">
      <c r="B14" s="54"/>
      <c r="C14" s="67"/>
      <c r="D14" s="67"/>
      <c r="E14" s="167"/>
      <c r="F14" s="167"/>
      <c r="G14" s="64"/>
      <c r="H14" s="65"/>
      <c r="I14" s="65"/>
      <c r="J14" s="65"/>
      <c r="K14" s="65"/>
      <c r="L14" s="62"/>
    </row>
    <row r="15" spans="2:12">
      <c r="B15" s="54"/>
      <c r="C15" s="62" t="s">
        <v>137</v>
      </c>
      <c r="D15" s="62"/>
      <c r="E15" s="62" t="s">
        <v>136</v>
      </c>
      <c r="F15" s="167"/>
      <c r="G15" s="62" t="s">
        <v>3</v>
      </c>
      <c r="H15" s="70">
        <v>2011</v>
      </c>
      <c r="I15" s="70">
        <v>2011</v>
      </c>
      <c r="J15" s="62"/>
      <c r="K15" s="68" t="s">
        <v>56</v>
      </c>
      <c r="L15" s="66"/>
    </row>
    <row r="16" spans="2:12">
      <c r="B16" s="54"/>
      <c r="C16" s="62"/>
      <c r="D16" s="62"/>
      <c r="E16" s="167"/>
      <c r="F16" s="167"/>
      <c r="G16" s="62"/>
      <c r="H16" s="70"/>
      <c r="I16" s="70"/>
      <c r="J16" s="62"/>
      <c r="K16" s="68"/>
      <c r="L16" s="66"/>
    </row>
    <row r="17" spans="2:12">
      <c r="B17" s="54"/>
      <c r="C17" s="62"/>
      <c r="D17" s="62"/>
      <c r="E17" s="168"/>
      <c r="F17" s="168"/>
      <c r="G17" s="62"/>
      <c r="H17" s="70"/>
      <c r="I17" s="70"/>
      <c r="J17" s="62"/>
      <c r="K17" s="68"/>
      <c r="L17" s="66"/>
    </row>
    <row r="18" spans="2:12">
      <c r="B18" s="54"/>
      <c r="C18" s="63"/>
      <c r="D18" s="62"/>
      <c r="E18" s="168"/>
      <c r="F18" s="168"/>
      <c r="G18" s="62"/>
      <c r="H18" s="70"/>
      <c r="I18" s="70"/>
      <c r="J18" s="62"/>
      <c r="K18" s="68"/>
      <c r="L18" s="66"/>
    </row>
    <row r="19" spans="2:12">
      <c r="B19" s="54"/>
      <c r="E19" s="169"/>
      <c r="F19" s="169"/>
    </row>
    <row r="20" spans="2:12">
      <c r="B20" s="54"/>
      <c r="C20" s="67"/>
      <c r="E20" s="169"/>
      <c r="F20" s="169"/>
    </row>
    <row r="21" spans="2:12">
      <c r="B21" s="54"/>
      <c r="C21" s="131"/>
      <c r="E21" s="169"/>
      <c r="F21" s="169"/>
    </row>
    <row r="22" spans="2:12">
      <c r="B22" s="54"/>
      <c r="E22" s="169"/>
      <c r="F22" s="1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Y613"/>
  <sheetViews>
    <sheetView topLeftCell="A524" workbookViewId="0">
      <selection activeCell="F566" sqref="F566"/>
    </sheetView>
  </sheetViews>
  <sheetFormatPr baseColWidth="10" defaultColWidth="7" defaultRowHeight="15" x14ac:dyDescent="0"/>
  <cols>
    <col min="1" max="1" width="5.625" style="126" customWidth="1"/>
    <col min="2" max="2" width="5" style="126" customWidth="1"/>
    <col min="3" max="5" width="7" style="126"/>
    <col min="6" max="6" width="10.875" style="126" bestFit="1" customWidth="1"/>
    <col min="7" max="16384" width="7" style="126"/>
  </cols>
  <sheetData>
    <row r="1" spans="2:25" ht="16" thickBot="1"/>
    <row r="2" spans="2:25" s="26" customFormat="1">
      <c r="B2" s="129"/>
      <c r="C2" s="130" t="s">
        <v>25</v>
      </c>
      <c r="D2" s="130" t="s">
        <v>65</v>
      </c>
      <c r="E2" s="130"/>
      <c r="F2" s="130" t="s">
        <v>32</v>
      </c>
      <c r="G2" s="130"/>
      <c r="H2" s="130"/>
      <c r="I2" s="130"/>
      <c r="J2" s="130"/>
      <c r="K2" s="130"/>
      <c r="L2" s="130"/>
      <c r="M2" s="130"/>
      <c r="N2" s="130"/>
      <c r="O2" s="130"/>
      <c r="P2" s="130"/>
      <c r="Q2" s="130"/>
      <c r="R2" s="130"/>
      <c r="S2" s="130"/>
      <c r="T2" s="130"/>
      <c r="U2" s="130"/>
    </row>
    <row r="3" spans="2:25">
      <c r="B3" s="127"/>
      <c r="C3" s="128"/>
      <c r="D3" s="128"/>
      <c r="E3" s="128"/>
      <c r="F3" s="128"/>
      <c r="G3" s="128"/>
      <c r="H3" s="128"/>
      <c r="I3" s="128"/>
      <c r="J3" s="128"/>
      <c r="K3" s="128"/>
      <c r="L3" s="128"/>
      <c r="M3" s="128"/>
      <c r="N3" s="128"/>
      <c r="O3" s="128"/>
      <c r="P3" s="128"/>
      <c r="Q3" s="128"/>
      <c r="R3" s="128"/>
      <c r="S3" s="128"/>
      <c r="T3" s="128"/>
      <c r="U3" s="128"/>
    </row>
    <row r="4" spans="2:25" customFormat="1" ht="16">
      <c r="B4" s="127"/>
      <c r="C4" s="140" t="s">
        <v>66</v>
      </c>
      <c r="D4" s="140"/>
      <c r="E4" s="140"/>
      <c r="F4" s="140"/>
      <c r="G4" s="140"/>
      <c r="H4" s="140"/>
      <c r="I4" s="140"/>
      <c r="J4" s="140"/>
      <c r="K4" s="140"/>
      <c r="L4" s="140"/>
      <c r="M4" s="140"/>
      <c r="N4" s="140"/>
      <c r="O4" s="140"/>
      <c r="P4" s="140"/>
      <c r="Q4" s="140"/>
      <c r="R4" s="140"/>
      <c r="S4" s="140"/>
      <c r="T4" s="140"/>
      <c r="U4" s="140"/>
      <c r="V4" s="140"/>
      <c r="W4" s="140"/>
      <c r="X4" s="140"/>
      <c r="Y4" s="140"/>
    </row>
    <row r="5" spans="2:25" customFormat="1" ht="16">
      <c r="B5" s="127"/>
      <c r="C5" s="140"/>
      <c r="D5" s="140"/>
      <c r="E5" s="140"/>
      <c r="F5" s="140"/>
      <c r="G5" s="140"/>
      <c r="H5" s="140"/>
      <c r="I5" s="140"/>
      <c r="J5" s="140"/>
      <c r="K5" s="140"/>
      <c r="L5" s="140"/>
      <c r="M5" s="140"/>
      <c r="N5" s="140"/>
      <c r="O5" s="140"/>
      <c r="P5" s="140"/>
      <c r="Q5" s="140"/>
      <c r="R5" s="140"/>
      <c r="S5" s="140"/>
      <c r="T5" s="140"/>
      <c r="U5" s="140"/>
      <c r="V5" s="140"/>
      <c r="W5" s="140"/>
      <c r="X5" s="140"/>
      <c r="Y5" s="140"/>
    </row>
    <row r="6" spans="2:25" customFormat="1" ht="16">
      <c r="B6" s="127"/>
      <c r="C6" s="140"/>
      <c r="D6" s="140"/>
      <c r="E6" s="140"/>
      <c r="F6" s="140"/>
      <c r="G6" s="140"/>
      <c r="H6" s="140"/>
      <c r="I6" s="140"/>
      <c r="J6" s="140"/>
      <c r="K6" s="140"/>
      <c r="L6" s="140"/>
      <c r="M6" s="140"/>
      <c r="N6" s="140"/>
      <c r="O6" s="140"/>
      <c r="P6" s="140"/>
      <c r="Q6" s="140"/>
      <c r="R6" s="140"/>
      <c r="S6" s="140"/>
      <c r="T6" s="140"/>
      <c r="U6" s="140"/>
      <c r="V6" s="140"/>
      <c r="W6" s="140"/>
      <c r="X6" s="140"/>
      <c r="Y6" s="140"/>
    </row>
    <row r="7" spans="2:25" customFormat="1" ht="16">
      <c r="B7" s="127"/>
      <c r="C7" s="140"/>
      <c r="D7" s="140"/>
      <c r="E7" s="140"/>
      <c r="F7" s="140" t="s">
        <v>179</v>
      </c>
      <c r="G7" s="140"/>
      <c r="H7" s="140"/>
      <c r="I7" s="140"/>
      <c r="J7" s="140"/>
      <c r="K7" s="140"/>
      <c r="L7" s="140"/>
      <c r="M7" s="140"/>
      <c r="N7" s="140"/>
      <c r="O7" s="140"/>
      <c r="P7" s="140"/>
      <c r="Q7" s="140"/>
      <c r="R7" s="140"/>
      <c r="S7" s="140"/>
      <c r="T7" s="140"/>
      <c r="U7" s="140"/>
      <c r="V7" s="140"/>
      <c r="W7" s="140"/>
      <c r="X7" s="140"/>
      <c r="Y7" s="140"/>
    </row>
    <row r="8" spans="2:25" customFormat="1" ht="16">
      <c r="B8" s="127"/>
      <c r="C8" s="140"/>
      <c r="D8" s="140">
        <v>16</v>
      </c>
      <c r="F8" s="140">
        <v>794</v>
      </c>
      <c r="G8" s="141" t="s">
        <v>67</v>
      </c>
      <c r="H8" s="142" t="s">
        <v>68</v>
      </c>
      <c r="I8" s="140"/>
      <c r="J8" s="140"/>
      <c r="K8" s="140"/>
      <c r="L8" s="140"/>
      <c r="M8" s="140"/>
      <c r="N8" s="140"/>
      <c r="O8" s="140"/>
      <c r="P8" s="140"/>
      <c r="Q8" s="140"/>
      <c r="R8" s="140"/>
      <c r="S8" s="140"/>
      <c r="T8" s="140"/>
      <c r="U8" s="140"/>
      <c r="V8" s="140"/>
      <c r="W8" s="140"/>
      <c r="X8" s="140"/>
      <c r="Y8" s="140"/>
    </row>
    <row r="9" spans="2:25" customFormat="1" ht="16">
      <c r="B9" s="127"/>
      <c r="C9" s="140"/>
      <c r="D9" s="140"/>
      <c r="F9" s="140">
        <v>26.8</v>
      </c>
      <c r="G9" s="140" t="s">
        <v>69</v>
      </c>
      <c r="H9" s="142" t="s">
        <v>70</v>
      </c>
      <c r="I9" s="140"/>
      <c r="J9" s="140"/>
      <c r="K9" s="140"/>
      <c r="L9" s="140"/>
      <c r="M9" s="140"/>
      <c r="N9" s="140"/>
      <c r="O9" s="140"/>
      <c r="P9" s="140"/>
      <c r="Q9" s="140"/>
      <c r="R9" s="140"/>
      <c r="S9" s="140"/>
      <c r="T9" s="140"/>
      <c r="U9" s="140"/>
      <c r="V9" s="140"/>
      <c r="W9" s="140"/>
      <c r="X9" s="140"/>
      <c r="Y9" s="140"/>
    </row>
    <row r="10" spans="2:25" customFormat="1" ht="16">
      <c r="B10" s="127"/>
      <c r="C10" s="140"/>
      <c r="D10" s="140"/>
      <c r="F10" s="140">
        <f>F8/1000</f>
        <v>0.79400000000000004</v>
      </c>
      <c r="G10" t="s">
        <v>71</v>
      </c>
      <c r="H10" s="142" t="s">
        <v>72</v>
      </c>
      <c r="I10" s="140"/>
      <c r="J10" s="140"/>
      <c r="K10" s="140"/>
      <c r="L10" s="140"/>
      <c r="M10" s="140"/>
      <c r="N10" s="140"/>
      <c r="O10" s="140"/>
      <c r="P10" s="140"/>
      <c r="Q10" s="140"/>
      <c r="R10" s="140"/>
      <c r="S10" s="140"/>
      <c r="T10" s="140"/>
      <c r="U10" s="140"/>
      <c r="V10" s="140"/>
      <c r="W10" s="140"/>
      <c r="X10" s="140"/>
      <c r="Y10" s="140"/>
    </row>
    <row r="11" spans="2:25" customFormat="1" ht="16">
      <c r="B11" s="127"/>
      <c r="C11" s="140"/>
      <c r="D11" s="140"/>
      <c r="F11" s="140">
        <f>F9*F10</f>
        <v>21.279200000000003</v>
      </c>
      <c r="G11" s="140" t="s">
        <v>73</v>
      </c>
      <c r="H11" s="142" t="s">
        <v>70</v>
      </c>
      <c r="I11" s="140"/>
      <c r="J11" s="140"/>
      <c r="K11" s="140"/>
      <c r="L11" s="140"/>
      <c r="M11" s="140"/>
      <c r="N11" s="140"/>
      <c r="O11" s="140"/>
      <c r="P11" s="140"/>
      <c r="Q11" s="140"/>
      <c r="R11" s="140"/>
      <c r="S11" s="140"/>
      <c r="T11" s="140"/>
      <c r="U11" s="140"/>
      <c r="V11" s="140"/>
      <c r="W11" s="140"/>
      <c r="X11" s="140"/>
      <c r="Y11" s="140"/>
    </row>
    <row r="12" spans="2:25" customFormat="1" ht="16">
      <c r="B12" s="127"/>
      <c r="C12" s="140"/>
      <c r="D12" s="140"/>
      <c r="E12" s="140"/>
      <c r="F12" s="140"/>
      <c r="G12" s="140"/>
      <c r="H12" s="140"/>
      <c r="I12" s="140"/>
      <c r="J12" s="140"/>
      <c r="K12" s="140"/>
      <c r="L12" s="140"/>
      <c r="M12" s="140"/>
      <c r="N12" s="140"/>
      <c r="O12" s="140"/>
      <c r="P12" s="140"/>
      <c r="Q12" s="140"/>
      <c r="R12" s="140"/>
      <c r="S12" s="140"/>
      <c r="T12" s="140"/>
      <c r="U12" s="140"/>
      <c r="V12" s="140"/>
      <c r="W12" s="140"/>
      <c r="X12" s="140"/>
      <c r="Y12" s="140"/>
    </row>
    <row r="13" spans="2:25" customFormat="1" ht="16">
      <c r="B13" s="127"/>
      <c r="C13" s="140"/>
      <c r="D13" s="140"/>
      <c r="E13" s="140"/>
      <c r="F13" s="140"/>
      <c r="G13" s="140"/>
      <c r="H13" s="140"/>
      <c r="I13" s="140"/>
      <c r="J13" s="140"/>
      <c r="K13" s="140"/>
      <c r="L13" s="140"/>
      <c r="M13" s="140"/>
      <c r="N13" s="140"/>
      <c r="O13" s="140"/>
      <c r="P13" s="140"/>
      <c r="Q13" s="140"/>
      <c r="R13" s="140"/>
      <c r="S13" s="140"/>
      <c r="T13" s="140"/>
      <c r="U13" s="140"/>
      <c r="V13" s="140"/>
      <c r="W13" s="140"/>
      <c r="X13" s="140"/>
      <c r="Y13" s="140"/>
    </row>
    <row r="14" spans="2:25" customFormat="1" ht="16">
      <c r="B14" s="127"/>
      <c r="C14" s="140"/>
      <c r="D14" s="140"/>
      <c r="E14" s="140"/>
      <c r="F14" s="140" t="s">
        <v>180</v>
      </c>
      <c r="G14" s="140"/>
      <c r="H14" s="140"/>
      <c r="I14" s="140"/>
      <c r="J14" s="140"/>
      <c r="K14" s="140"/>
      <c r="L14" s="140"/>
      <c r="M14" s="140"/>
      <c r="N14" s="140"/>
      <c r="O14" s="140"/>
      <c r="P14" s="140"/>
      <c r="Q14" s="140"/>
      <c r="R14" s="140"/>
      <c r="S14" s="140"/>
      <c r="T14" s="140"/>
      <c r="U14" s="140"/>
      <c r="V14" s="140"/>
      <c r="W14" s="140"/>
      <c r="X14" s="140"/>
      <c r="Y14" s="140"/>
    </row>
    <row r="15" spans="2:25" customFormat="1" ht="16">
      <c r="B15" s="127"/>
      <c r="C15" s="140"/>
      <c r="D15" s="140"/>
      <c r="E15" s="140"/>
      <c r="F15" s="140">
        <v>745</v>
      </c>
      <c r="G15" s="141" t="s">
        <v>67</v>
      </c>
      <c r="H15" s="142" t="s">
        <v>68</v>
      </c>
      <c r="I15" s="140"/>
      <c r="J15" s="140"/>
      <c r="K15" s="140"/>
      <c r="L15" s="140"/>
      <c r="M15" s="140"/>
      <c r="N15" s="140"/>
      <c r="O15" s="140"/>
      <c r="P15" s="140"/>
      <c r="Q15" s="140"/>
      <c r="R15" s="140"/>
      <c r="S15" s="140"/>
      <c r="T15" s="140"/>
      <c r="U15" s="140"/>
      <c r="V15" s="140"/>
      <c r="W15" s="140"/>
      <c r="X15" s="140"/>
      <c r="Y15" s="140"/>
    </row>
    <row r="16" spans="2:25" customFormat="1" ht="16">
      <c r="B16" s="127"/>
      <c r="C16" s="140"/>
      <c r="D16" s="140"/>
      <c r="E16" s="140"/>
      <c r="F16" s="140">
        <v>43.2</v>
      </c>
      <c r="G16" s="140" t="s">
        <v>69</v>
      </c>
      <c r="H16" s="142" t="s">
        <v>70</v>
      </c>
      <c r="I16" s="140"/>
      <c r="J16" s="140"/>
      <c r="K16" s="140"/>
      <c r="L16" s="140"/>
      <c r="M16" s="140"/>
      <c r="N16" s="140"/>
      <c r="O16" s="140"/>
      <c r="P16" s="140"/>
      <c r="Q16" s="140"/>
      <c r="R16" s="140"/>
      <c r="S16" s="140"/>
      <c r="T16" s="140"/>
      <c r="U16" s="140"/>
      <c r="V16" s="140"/>
      <c r="W16" s="140"/>
      <c r="X16" s="140"/>
      <c r="Y16" s="140"/>
    </row>
    <row r="17" spans="2:25" customFormat="1" ht="16">
      <c r="B17" s="127"/>
      <c r="C17" s="140"/>
      <c r="D17" s="140"/>
      <c r="E17" s="140"/>
      <c r="F17" s="140">
        <f>F15/1000</f>
        <v>0.745</v>
      </c>
      <c r="G17" t="s">
        <v>71</v>
      </c>
      <c r="H17" s="142" t="s">
        <v>72</v>
      </c>
      <c r="I17" s="140"/>
      <c r="J17" s="140"/>
      <c r="K17" s="140"/>
      <c r="L17" s="140"/>
      <c r="M17" s="140"/>
      <c r="N17" s="140"/>
      <c r="O17" s="140"/>
      <c r="P17" s="140"/>
      <c r="Q17" s="140"/>
      <c r="R17" s="140"/>
      <c r="S17" s="140"/>
      <c r="T17" s="140"/>
      <c r="U17" s="140"/>
      <c r="V17" s="140"/>
      <c r="W17" s="140"/>
      <c r="X17" s="140"/>
      <c r="Y17" s="140"/>
    </row>
    <row r="18" spans="2:25" customFormat="1" ht="16">
      <c r="B18" s="127"/>
      <c r="C18" s="140"/>
      <c r="D18" s="140"/>
      <c r="E18" s="140"/>
      <c r="F18" s="140">
        <f>F16*F17</f>
        <v>32.184000000000005</v>
      </c>
      <c r="G18" s="140" t="s">
        <v>73</v>
      </c>
      <c r="H18" s="142" t="s">
        <v>70</v>
      </c>
      <c r="I18" s="140"/>
      <c r="J18" s="140"/>
      <c r="K18" s="140"/>
      <c r="L18" s="140"/>
      <c r="M18" s="140"/>
      <c r="N18" s="140"/>
      <c r="O18" s="140"/>
      <c r="P18" s="140"/>
      <c r="Q18" s="140"/>
      <c r="R18" s="140"/>
      <c r="S18" s="140"/>
      <c r="T18" s="140"/>
      <c r="U18" s="140"/>
      <c r="V18" s="140"/>
      <c r="W18" s="140"/>
      <c r="X18" s="140"/>
      <c r="Y18" s="140"/>
    </row>
    <row r="19" spans="2:25" customFormat="1" ht="16">
      <c r="B19" s="127"/>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customFormat="1" ht="16">
      <c r="B20" s="127"/>
      <c r="C20" s="140"/>
      <c r="D20" s="140"/>
      <c r="E20" s="140"/>
      <c r="F20" s="140" t="s">
        <v>150</v>
      </c>
      <c r="G20" s="140"/>
      <c r="H20" s="140"/>
      <c r="I20" s="140"/>
      <c r="J20" s="140"/>
      <c r="K20" s="140"/>
      <c r="L20" s="140"/>
      <c r="M20" s="140"/>
      <c r="N20" s="140"/>
      <c r="O20" s="140"/>
      <c r="P20" s="140"/>
      <c r="Q20" s="140"/>
      <c r="R20" s="140"/>
      <c r="S20" s="140"/>
      <c r="T20" s="140"/>
      <c r="U20" s="140"/>
      <c r="V20" s="140"/>
      <c r="W20" s="140"/>
      <c r="X20" s="140"/>
      <c r="Y20" s="140"/>
    </row>
    <row r="21" spans="2:25" customFormat="1" ht="16">
      <c r="B21" s="127"/>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customFormat="1" ht="16">
      <c r="B22" s="127"/>
      <c r="C22" s="140"/>
      <c r="D22" s="140"/>
      <c r="E22" s="140"/>
      <c r="F22" s="202">
        <v>0.15</v>
      </c>
      <c r="G22" s="140"/>
      <c r="H22" s="140" t="s">
        <v>181</v>
      </c>
      <c r="I22" s="140"/>
      <c r="J22" s="140"/>
      <c r="K22" s="140"/>
      <c r="L22" s="140"/>
      <c r="M22" s="140"/>
      <c r="N22" s="140"/>
      <c r="O22" s="140"/>
      <c r="P22" s="140"/>
      <c r="Q22" s="140"/>
      <c r="R22" s="140"/>
      <c r="S22" s="140"/>
      <c r="T22" s="140"/>
      <c r="U22" s="140"/>
      <c r="V22" s="140"/>
      <c r="W22" s="140"/>
      <c r="X22" s="140"/>
      <c r="Y22" s="140"/>
    </row>
    <row r="23" spans="2:25" customFormat="1" ht="16">
      <c r="B23" s="127"/>
      <c r="C23" s="140"/>
      <c r="D23" s="140"/>
      <c r="E23" s="140"/>
      <c r="F23" s="202">
        <f>1-F22</f>
        <v>0.85</v>
      </c>
      <c r="G23" s="140"/>
      <c r="H23" s="140" t="s">
        <v>182</v>
      </c>
      <c r="I23" s="140"/>
      <c r="J23" s="140"/>
      <c r="K23" s="140"/>
      <c r="L23" s="140"/>
      <c r="M23" s="140"/>
      <c r="N23" s="140"/>
      <c r="O23" s="140"/>
      <c r="P23" s="140"/>
      <c r="Q23" s="140"/>
      <c r="R23" s="140"/>
      <c r="S23" s="140"/>
      <c r="T23" s="140"/>
      <c r="U23" s="140"/>
      <c r="V23" s="140"/>
      <c r="W23" s="140"/>
      <c r="X23" s="140"/>
      <c r="Y23" s="140"/>
    </row>
    <row r="24" spans="2:25" customFormat="1" ht="16">
      <c r="B24" s="127"/>
      <c r="C24" s="140"/>
      <c r="D24" s="140"/>
      <c r="E24" s="140"/>
      <c r="F24" s="203">
        <f>F22*F18+F23*F11</f>
        <v>22.914920000000002</v>
      </c>
      <c r="G24" s="140" t="s">
        <v>73</v>
      </c>
      <c r="H24" s="140" t="s">
        <v>191</v>
      </c>
      <c r="I24" s="140"/>
      <c r="J24" s="140"/>
      <c r="K24" s="140"/>
      <c r="L24" s="140"/>
      <c r="M24" s="140"/>
      <c r="N24" s="140"/>
      <c r="O24" s="140"/>
      <c r="P24" s="140"/>
      <c r="Q24" s="140"/>
      <c r="R24" s="140"/>
      <c r="S24" s="140"/>
      <c r="T24" s="140"/>
      <c r="U24" s="140"/>
      <c r="V24" s="140"/>
      <c r="W24" s="140"/>
      <c r="X24" s="140"/>
      <c r="Y24" s="140"/>
    </row>
    <row r="25" spans="2:25" customFormat="1" ht="16">
      <c r="B25" s="127"/>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customFormat="1" ht="16">
      <c r="B26" s="127"/>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customFormat="1" ht="16">
      <c r="B27" s="127"/>
      <c r="C27" s="140"/>
      <c r="D27" s="140"/>
      <c r="E27" s="153"/>
      <c r="F27" s="154">
        <v>1</v>
      </c>
      <c r="G27" s="154" t="s">
        <v>183</v>
      </c>
      <c r="H27" s="155" t="s">
        <v>150</v>
      </c>
      <c r="I27" s="140"/>
      <c r="J27" s="140"/>
      <c r="K27" s="140"/>
      <c r="L27" s="140"/>
      <c r="M27" s="140"/>
      <c r="N27" s="140"/>
      <c r="O27" s="140"/>
      <c r="P27" s="140"/>
      <c r="Q27" s="140"/>
      <c r="R27" s="140"/>
      <c r="S27" s="140"/>
      <c r="T27" s="140"/>
      <c r="U27" s="140"/>
      <c r="V27" s="140"/>
      <c r="W27" s="140"/>
      <c r="X27" s="140"/>
      <c r="Y27" s="140"/>
    </row>
    <row r="28" spans="2:25" customFormat="1" ht="16">
      <c r="B28" s="127"/>
      <c r="C28" s="140"/>
      <c r="D28" s="140"/>
      <c r="E28" s="159" t="s">
        <v>184</v>
      </c>
      <c r="F28" s="157">
        <v>0.15</v>
      </c>
      <c r="G28" s="157" t="s">
        <v>183</v>
      </c>
      <c r="H28" s="158" t="s">
        <v>159</v>
      </c>
      <c r="I28" s="140"/>
      <c r="J28" s="140"/>
      <c r="K28" s="140"/>
      <c r="L28" s="140"/>
      <c r="M28" s="140"/>
      <c r="N28" s="140"/>
      <c r="O28" s="140"/>
      <c r="P28" s="140"/>
      <c r="Q28" s="140"/>
      <c r="R28" s="140"/>
      <c r="S28" s="140"/>
      <c r="T28" s="140"/>
      <c r="U28" s="140"/>
      <c r="V28" s="140"/>
      <c r="W28" s="140"/>
      <c r="X28" s="140"/>
      <c r="Y28" s="140"/>
    </row>
    <row r="29" spans="2:25" customFormat="1" ht="16">
      <c r="B29" s="127"/>
      <c r="E29" s="159" t="s">
        <v>187</v>
      </c>
      <c r="F29" s="157">
        <f>F28*F18</f>
        <v>4.8276000000000003</v>
      </c>
      <c r="G29" s="157" t="s">
        <v>188</v>
      </c>
      <c r="H29" s="158" t="s">
        <v>159</v>
      </c>
    </row>
    <row r="30" spans="2:25" customFormat="1" ht="16">
      <c r="B30" s="127"/>
      <c r="E30" s="159" t="s">
        <v>185</v>
      </c>
      <c r="F30" s="157">
        <f>F28*F17</f>
        <v>0.11175</v>
      </c>
      <c r="G30" s="157" t="s">
        <v>186</v>
      </c>
      <c r="H30" s="158" t="s">
        <v>159</v>
      </c>
    </row>
    <row r="31" spans="2:25" customFormat="1" ht="16">
      <c r="B31" s="127"/>
      <c r="E31" s="204"/>
      <c r="F31" s="205"/>
      <c r="G31" s="205"/>
      <c r="H31" s="206"/>
    </row>
    <row r="32" spans="2:25" customFormat="1" ht="16">
      <c r="B32" s="127"/>
      <c r="E32" s="159" t="s">
        <v>184</v>
      </c>
      <c r="F32" s="157">
        <f>1-F28</f>
        <v>0.85</v>
      </c>
      <c r="G32" s="157" t="s">
        <v>183</v>
      </c>
      <c r="H32" s="158" t="s">
        <v>179</v>
      </c>
    </row>
    <row r="33" spans="2:8" customFormat="1" ht="16">
      <c r="B33" s="127"/>
      <c r="E33" s="159" t="s">
        <v>187</v>
      </c>
      <c r="F33" s="157">
        <f>F32*F11</f>
        <v>18.087320000000002</v>
      </c>
      <c r="G33" s="157" t="s">
        <v>188</v>
      </c>
      <c r="H33" s="158" t="s">
        <v>179</v>
      </c>
    </row>
    <row r="34" spans="2:8" customFormat="1" ht="16">
      <c r="B34" s="127"/>
      <c r="E34" s="159" t="s">
        <v>185</v>
      </c>
      <c r="F34" s="157">
        <f>F32*F10</f>
        <v>0.67490000000000006</v>
      </c>
      <c r="G34" s="157" t="s">
        <v>186</v>
      </c>
      <c r="H34" s="158" t="s">
        <v>179</v>
      </c>
    </row>
    <row r="35" spans="2:8" customFormat="1" ht="16">
      <c r="B35" s="127"/>
      <c r="E35" s="159"/>
      <c r="F35" s="157"/>
      <c r="G35" s="157"/>
      <c r="H35" s="158"/>
    </row>
    <row r="36" spans="2:8" customFormat="1" ht="16">
      <c r="B36" s="127"/>
      <c r="E36" s="159" t="s">
        <v>189</v>
      </c>
      <c r="F36" s="157">
        <f>F30+F34</f>
        <v>0.78665000000000007</v>
      </c>
      <c r="G36" s="157" t="s">
        <v>186</v>
      </c>
      <c r="H36" s="158" t="s">
        <v>150</v>
      </c>
    </row>
    <row r="37" spans="2:8" customFormat="1" ht="16">
      <c r="B37" s="127"/>
      <c r="E37" s="159" t="s">
        <v>190</v>
      </c>
      <c r="F37" s="157">
        <f>F29+F33</f>
        <v>22.914920000000002</v>
      </c>
      <c r="G37" s="157" t="s">
        <v>188</v>
      </c>
      <c r="H37" s="158" t="s">
        <v>150</v>
      </c>
    </row>
    <row r="38" spans="2:8" customFormat="1" ht="16">
      <c r="B38" s="127"/>
      <c r="E38" s="159"/>
      <c r="F38" s="210">
        <f>F37/F36</f>
        <v>29.129752748998918</v>
      </c>
      <c r="G38" s="157" t="s">
        <v>61</v>
      </c>
      <c r="H38" s="158" t="s">
        <v>191</v>
      </c>
    </row>
    <row r="39" spans="2:8" customFormat="1" ht="16">
      <c r="B39" s="127"/>
      <c r="E39" s="207"/>
      <c r="F39" s="208"/>
      <c r="G39" s="208"/>
      <c r="H39" s="209"/>
    </row>
    <row r="40" spans="2:8" customFormat="1" ht="16">
      <c r="B40" s="127"/>
    </row>
    <row r="41" spans="2:8" customFormat="1" ht="16">
      <c r="B41" s="127"/>
    </row>
    <row r="42" spans="2:8" customFormat="1" ht="16">
      <c r="B42" s="127"/>
    </row>
    <row r="43" spans="2:8" customFormat="1" ht="16">
      <c r="B43" s="127"/>
    </row>
    <row r="44" spans="2:8" customFormat="1" ht="16">
      <c r="B44" s="127"/>
    </row>
    <row r="45" spans="2:8" customFormat="1" ht="16">
      <c r="B45" s="127"/>
    </row>
    <row r="46" spans="2:8" customFormat="1" ht="16">
      <c r="B46" s="127"/>
    </row>
    <row r="47" spans="2:8" customFormat="1" ht="16">
      <c r="B47" s="127"/>
    </row>
    <row r="48" spans="2:8" customFormat="1" ht="16">
      <c r="B48" s="127"/>
    </row>
    <row r="49" spans="2:25" customFormat="1" ht="16">
      <c r="B49" s="127"/>
    </row>
    <row r="50" spans="2:25" customFormat="1" ht="16">
      <c r="B50" s="127"/>
    </row>
    <row r="51" spans="2:25" customFormat="1" ht="16">
      <c r="B51" s="127"/>
    </row>
    <row r="52" spans="2:25" customFormat="1" ht="16">
      <c r="B52" s="127"/>
    </row>
    <row r="53" spans="2:25" customFormat="1" ht="16">
      <c r="B53" s="127"/>
    </row>
    <row r="54" spans="2:25" customFormat="1" ht="16">
      <c r="B54" s="127"/>
    </row>
    <row r="55" spans="2:25" customFormat="1" ht="16">
      <c r="B55" s="127"/>
    </row>
    <row r="56" spans="2:25" customFormat="1" ht="16">
      <c r="B56" s="127"/>
    </row>
    <row r="57" spans="2:25" customFormat="1" ht="16">
      <c r="B57" s="127"/>
    </row>
    <row r="58" spans="2:25" customFormat="1" ht="16">
      <c r="B58" s="127"/>
    </row>
    <row r="59" spans="2:25" customFormat="1" ht="16">
      <c r="B59" s="127"/>
    </row>
    <row r="60" spans="2:25" customFormat="1" ht="16">
      <c r="B60" s="127"/>
    </row>
    <row r="61" spans="2:25" customFormat="1" ht="17" thickBot="1">
      <c r="B61" s="127"/>
    </row>
    <row r="62" spans="2:25" s="26" customFormat="1">
      <c r="B62" s="130"/>
      <c r="C62" s="130" t="s">
        <v>25</v>
      </c>
      <c r="D62" s="130" t="s">
        <v>65</v>
      </c>
      <c r="E62" s="130"/>
      <c r="F62" s="130" t="s">
        <v>32</v>
      </c>
      <c r="G62" s="130"/>
      <c r="H62" s="130"/>
      <c r="I62" s="130"/>
      <c r="J62" s="130"/>
      <c r="K62" s="130"/>
      <c r="L62" s="130"/>
      <c r="M62" s="130"/>
      <c r="N62" s="130"/>
      <c r="O62" s="130"/>
      <c r="P62" s="130"/>
      <c r="Q62" s="130"/>
      <c r="R62" s="130"/>
      <c r="S62" s="130"/>
      <c r="T62" s="130"/>
      <c r="U62" s="130"/>
    </row>
    <row r="63" spans="2:25" customFormat="1" ht="16">
      <c r="B63" s="127"/>
      <c r="C63" s="140"/>
      <c r="D63" s="140"/>
      <c r="E63" s="140"/>
      <c r="F63" s="140"/>
      <c r="G63" s="140"/>
      <c r="H63" s="140"/>
      <c r="I63" s="140"/>
      <c r="J63" s="140"/>
      <c r="K63" s="140"/>
      <c r="L63" s="140"/>
      <c r="M63" s="140"/>
      <c r="N63" s="140"/>
      <c r="O63" s="140"/>
      <c r="P63" s="140"/>
      <c r="Q63" s="140"/>
      <c r="R63" s="140"/>
      <c r="S63" s="140"/>
      <c r="T63" s="140"/>
      <c r="U63" s="140"/>
      <c r="V63" s="140"/>
      <c r="W63" s="140"/>
      <c r="X63" s="140"/>
      <c r="Y63" s="140"/>
    </row>
    <row r="64" spans="2:25" customFormat="1" ht="16">
      <c r="B64" s="127"/>
      <c r="C64" s="167" t="s">
        <v>123</v>
      </c>
      <c r="D64" s="140"/>
      <c r="E64" s="140"/>
      <c r="F64" s="140"/>
      <c r="G64" s="140"/>
      <c r="H64" s="140"/>
      <c r="I64" s="140"/>
      <c r="J64" s="140"/>
      <c r="K64" s="140"/>
      <c r="L64" s="140"/>
      <c r="M64" s="140"/>
      <c r="N64" s="140"/>
      <c r="O64" s="140"/>
      <c r="P64" s="140"/>
      <c r="Q64" s="140"/>
      <c r="R64" s="140"/>
      <c r="S64" s="140"/>
      <c r="T64" s="140"/>
      <c r="U64" s="140"/>
      <c r="V64" s="140"/>
      <c r="W64" s="140"/>
      <c r="X64" s="140"/>
      <c r="Y64" s="140"/>
    </row>
    <row r="65" spans="2:25" customFormat="1" ht="16">
      <c r="B65" s="127"/>
      <c r="C65" s="126"/>
      <c r="D65" s="140"/>
      <c r="E65" s="140"/>
      <c r="F65" s="140"/>
      <c r="G65" s="140"/>
      <c r="H65" s="140"/>
      <c r="I65" s="140"/>
      <c r="J65" s="140"/>
      <c r="K65" s="140"/>
      <c r="L65" s="140"/>
      <c r="M65" s="140"/>
      <c r="N65" s="140"/>
      <c r="O65" s="140"/>
      <c r="P65" s="140"/>
      <c r="Q65" s="140"/>
      <c r="R65" s="140"/>
      <c r="S65" s="140"/>
      <c r="T65" s="140"/>
      <c r="U65" s="140"/>
      <c r="V65" s="140"/>
      <c r="W65" s="140"/>
      <c r="X65" s="140"/>
      <c r="Y65" s="140"/>
    </row>
    <row r="66" spans="2:25" customFormat="1" ht="16">
      <c r="B66" s="127"/>
      <c r="C66" s="140"/>
      <c r="D66">
        <v>111</v>
      </c>
      <c r="E66" s="140"/>
      <c r="F66" s="140"/>
      <c r="G66" s="140"/>
      <c r="H66" s="140"/>
      <c r="I66" s="140"/>
      <c r="J66" s="140"/>
      <c r="K66" s="140"/>
      <c r="L66" s="140"/>
      <c r="M66" s="140"/>
      <c r="N66" s="140"/>
      <c r="O66" s="140"/>
      <c r="P66" s="140"/>
      <c r="Q66" s="140"/>
      <c r="R66" s="140"/>
      <c r="S66" s="140"/>
      <c r="T66" s="140"/>
      <c r="U66" s="140"/>
      <c r="V66" s="140"/>
      <c r="W66" s="140"/>
      <c r="X66" s="140"/>
      <c r="Y66" s="140"/>
    </row>
    <row r="67" spans="2:25" customFormat="1" ht="16">
      <c r="B67" s="127"/>
      <c r="C67" s="140"/>
      <c r="D67" s="140"/>
      <c r="E67" s="140"/>
      <c r="F67" s="140"/>
      <c r="G67" s="140"/>
      <c r="H67" s="140"/>
      <c r="I67" s="140"/>
      <c r="J67" s="140"/>
      <c r="K67" s="140"/>
      <c r="L67" s="140"/>
      <c r="M67" s="140"/>
      <c r="N67" s="140"/>
      <c r="O67" s="140"/>
      <c r="P67" s="140"/>
      <c r="Q67" s="140"/>
      <c r="R67" s="140"/>
      <c r="S67" s="140"/>
      <c r="T67" s="140"/>
      <c r="U67" s="140"/>
      <c r="V67" s="140"/>
      <c r="W67" s="140"/>
      <c r="X67" s="140"/>
      <c r="Y67" s="140"/>
    </row>
    <row r="68" spans="2:25" customFormat="1" ht="16">
      <c r="B68" s="127"/>
      <c r="C68" s="140"/>
      <c r="D68" s="140"/>
      <c r="F68" s="140"/>
      <c r="G68" s="141"/>
      <c r="H68" s="142"/>
      <c r="I68" s="140"/>
      <c r="J68" s="140"/>
      <c r="K68" s="140"/>
      <c r="L68" s="140"/>
      <c r="M68" s="140"/>
      <c r="N68" s="140"/>
      <c r="O68" s="140"/>
      <c r="P68" s="140"/>
      <c r="Q68" s="140"/>
      <c r="R68" s="140"/>
      <c r="S68" s="140"/>
      <c r="T68" s="140"/>
      <c r="U68" s="140"/>
      <c r="V68" s="140"/>
      <c r="W68" s="140"/>
      <c r="X68" s="140"/>
      <c r="Y68" s="140"/>
    </row>
    <row r="69" spans="2:25" customFormat="1" ht="16">
      <c r="B69" s="127"/>
      <c r="C69" s="140"/>
      <c r="D69" s="140"/>
      <c r="F69" s="140"/>
      <c r="G69" s="140"/>
      <c r="H69" s="142"/>
      <c r="I69" s="140"/>
      <c r="J69" s="140"/>
      <c r="K69" s="140"/>
      <c r="L69" s="140"/>
      <c r="M69" s="140"/>
      <c r="N69" s="140"/>
      <c r="O69" s="140"/>
      <c r="P69" s="140"/>
      <c r="Q69" s="140"/>
      <c r="R69" s="140"/>
      <c r="S69" s="140"/>
      <c r="T69" s="140"/>
      <c r="U69" s="140"/>
      <c r="V69" s="140"/>
      <c r="W69" s="140"/>
      <c r="X69" s="140"/>
      <c r="Y69" s="140"/>
    </row>
    <row r="70" spans="2:25" customFormat="1" ht="16">
      <c r="B70" s="127"/>
      <c r="C70" s="140"/>
      <c r="D70" s="140"/>
      <c r="F70" s="140"/>
      <c r="H70" s="142"/>
      <c r="I70" s="140"/>
      <c r="J70" s="140"/>
      <c r="K70" s="140"/>
      <c r="L70" s="140"/>
      <c r="M70" s="140"/>
      <c r="N70" s="140"/>
      <c r="O70" s="140"/>
      <c r="P70" s="140"/>
      <c r="Q70" s="140"/>
      <c r="R70" s="140"/>
      <c r="S70" s="140"/>
      <c r="T70" s="140"/>
      <c r="U70" s="140"/>
      <c r="V70" s="140"/>
      <c r="W70" s="140"/>
      <c r="X70" s="140"/>
      <c r="Y70" s="140"/>
    </row>
    <row r="71" spans="2:25" customFormat="1" ht="16">
      <c r="B71" s="127"/>
      <c r="C71" s="140"/>
      <c r="D71" s="140"/>
      <c r="F71" s="140"/>
      <c r="G71" s="140"/>
      <c r="H71" s="142"/>
      <c r="I71" s="140"/>
      <c r="J71" s="140"/>
      <c r="K71" s="140"/>
      <c r="L71" s="140"/>
      <c r="M71" s="140"/>
      <c r="N71" s="140"/>
      <c r="O71" s="140"/>
      <c r="P71" s="140"/>
      <c r="Q71" s="140"/>
      <c r="R71" s="140"/>
      <c r="S71" s="140"/>
      <c r="T71" s="140"/>
      <c r="U71" s="140"/>
      <c r="V71" s="140"/>
      <c r="W71" s="140"/>
      <c r="X71" s="140"/>
      <c r="Y71" s="140"/>
    </row>
    <row r="72" spans="2:25" customFormat="1" ht="16">
      <c r="B72" s="127"/>
      <c r="C72" s="140"/>
      <c r="D72" s="140"/>
      <c r="E72" s="140"/>
      <c r="F72" s="140"/>
      <c r="G72" s="140"/>
      <c r="H72" s="140"/>
      <c r="I72" s="140"/>
      <c r="J72" s="140"/>
      <c r="K72" s="140"/>
      <c r="L72" s="140"/>
      <c r="M72" s="140"/>
      <c r="N72" s="140"/>
      <c r="O72" s="140"/>
      <c r="P72" s="140"/>
      <c r="Q72" s="140"/>
      <c r="R72" s="140"/>
      <c r="S72" s="140"/>
      <c r="T72" s="140"/>
      <c r="U72" s="140"/>
      <c r="V72" s="140"/>
      <c r="W72" s="140"/>
      <c r="X72" s="140"/>
      <c r="Y72" s="140"/>
    </row>
    <row r="73" spans="2:25" customFormat="1" ht="16">
      <c r="B73" s="127"/>
      <c r="C73" s="140"/>
      <c r="D73" s="140"/>
      <c r="E73" s="140"/>
      <c r="F73" s="140"/>
      <c r="G73" s="140"/>
      <c r="H73" s="140"/>
      <c r="I73" s="140"/>
      <c r="J73" s="140"/>
      <c r="K73" s="140"/>
      <c r="L73" s="140"/>
      <c r="M73" s="140"/>
      <c r="N73" s="140"/>
      <c r="O73" s="140"/>
      <c r="P73" s="140"/>
      <c r="Q73" s="140"/>
      <c r="R73" s="140"/>
      <c r="S73" s="140"/>
      <c r="T73" s="140"/>
      <c r="U73" s="140"/>
      <c r="V73" s="140"/>
      <c r="W73" s="140"/>
      <c r="X73" s="140"/>
      <c r="Y73" s="140"/>
    </row>
    <row r="74" spans="2:25" customFormat="1" ht="16">
      <c r="B74" s="127"/>
      <c r="C74" s="140"/>
      <c r="D74" s="140"/>
      <c r="E74" s="140"/>
      <c r="F74" s="140"/>
      <c r="G74" s="140"/>
      <c r="H74" s="140"/>
      <c r="I74" s="140"/>
      <c r="J74" s="140"/>
      <c r="K74" s="140"/>
      <c r="L74" s="140"/>
      <c r="M74" s="140"/>
      <c r="N74" s="140"/>
      <c r="O74" s="140"/>
      <c r="P74" s="140"/>
      <c r="Q74" s="140"/>
      <c r="R74" s="140"/>
      <c r="S74" s="140"/>
      <c r="T74" s="140"/>
      <c r="U74" s="140"/>
      <c r="V74" s="140"/>
      <c r="W74" s="140"/>
      <c r="X74" s="140"/>
      <c r="Y74" s="140"/>
    </row>
    <row r="75" spans="2:25" customFormat="1" ht="16">
      <c r="B75" s="127"/>
      <c r="C75" s="140"/>
      <c r="D75" s="140"/>
      <c r="E75" s="140"/>
      <c r="F75" s="140"/>
      <c r="G75" s="140"/>
      <c r="H75" s="140"/>
      <c r="I75" s="140"/>
      <c r="J75" s="140"/>
      <c r="K75" s="140"/>
      <c r="L75" s="140"/>
      <c r="M75" s="140"/>
      <c r="N75" s="140"/>
      <c r="O75" s="140"/>
      <c r="P75" s="140"/>
      <c r="Q75" s="140"/>
      <c r="R75" s="140"/>
      <c r="S75" s="140"/>
      <c r="T75" s="140"/>
      <c r="U75" s="140"/>
      <c r="V75" s="140"/>
      <c r="W75" s="140"/>
      <c r="X75" s="140"/>
      <c r="Y75" s="140"/>
    </row>
    <row r="76" spans="2:25" customFormat="1" ht="16">
      <c r="B76" s="127"/>
      <c r="C76" s="140"/>
      <c r="D76" s="140"/>
      <c r="E76" s="140" t="s">
        <v>128</v>
      </c>
      <c r="F76" s="140"/>
      <c r="G76" s="140"/>
      <c r="H76" s="140"/>
      <c r="I76" s="140"/>
      <c r="J76" s="140"/>
      <c r="K76" s="140"/>
      <c r="L76" s="140"/>
      <c r="M76" s="140"/>
      <c r="N76" s="140"/>
      <c r="O76" s="140"/>
      <c r="P76" s="140"/>
      <c r="Q76" s="140"/>
      <c r="R76" s="140"/>
      <c r="S76" s="140"/>
      <c r="T76" s="140"/>
      <c r="U76" s="140"/>
      <c r="V76" s="140"/>
      <c r="W76" s="140"/>
      <c r="X76" s="140"/>
      <c r="Y76" s="140"/>
    </row>
    <row r="77" spans="2:25" customFormat="1" ht="16">
      <c r="B77" s="127"/>
      <c r="C77" s="140"/>
      <c r="D77" s="140"/>
      <c r="E77" s="140"/>
      <c r="F77" s="140"/>
      <c r="G77" s="140"/>
      <c r="H77" s="140"/>
      <c r="I77" s="140"/>
      <c r="J77" s="140"/>
      <c r="K77" s="140"/>
      <c r="L77" s="140"/>
      <c r="M77" s="140"/>
      <c r="N77" s="140"/>
      <c r="O77" s="140"/>
      <c r="P77" s="140"/>
      <c r="Q77" s="140"/>
      <c r="R77" s="140"/>
      <c r="S77" s="140"/>
      <c r="T77" s="140"/>
      <c r="U77" s="140"/>
      <c r="V77" s="140"/>
      <c r="W77" s="140"/>
      <c r="X77" s="140"/>
      <c r="Y77" s="140"/>
    </row>
    <row r="78" spans="2:25" customFormat="1" ht="16">
      <c r="B78" s="127"/>
      <c r="C78" s="140"/>
      <c r="D78" s="140"/>
      <c r="E78" s="140"/>
      <c r="F78" s="140"/>
      <c r="G78" s="140"/>
      <c r="H78" s="140"/>
      <c r="I78" s="140"/>
      <c r="J78" s="140"/>
      <c r="K78" s="140"/>
      <c r="L78" s="140"/>
      <c r="M78" s="140"/>
      <c r="N78" s="140"/>
      <c r="O78" s="140"/>
      <c r="P78" s="140"/>
      <c r="Q78" s="140"/>
      <c r="R78" s="140"/>
      <c r="S78" s="140"/>
      <c r="T78" s="140"/>
      <c r="U78" s="140"/>
      <c r="V78" s="140"/>
      <c r="W78" s="140"/>
      <c r="X78" s="140"/>
      <c r="Y78" s="140"/>
    </row>
    <row r="79" spans="2:25" customFormat="1" ht="16">
      <c r="B79" s="127"/>
      <c r="C79" s="140"/>
      <c r="D79" s="140"/>
      <c r="E79" s="140"/>
      <c r="F79" s="140"/>
      <c r="G79" s="140"/>
      <c r="H79" s="140"/>
      <c r="I79" s="140"/>
      <c r="J79" s="140"/>
      <c r="K79" s="140"/>
      <c r="L79" s="140"/>
      <c r="M79" s="140"/>
      <c r="N79" s="140"/>
      <c r="O79" s="140"/>
      <c r="P79" s="140"/>
      <c r="Q79" s="140"/>
      <c r="R79" s="140"/>
      <c r="S79" s="140"/>
      <c r="T79" s="140"/>
      <c r="U79" s="140"/>
      <c r="V79" s="140"/>
      <c r="W79" s="140"/>
      <c r="X79" s="140"/>
      <c r="Y79" s="140"/>
    </row>
    <row r="80" spans="2:25" customFormat="1" ht="16">
      <c r="B80" s="127"/>
      <c r="C80" s="140"/>
      <c r="D80" s="140"/>
      <c r="E80" s="140"/>
      <c r="F80" s="140"/>
      <c r="G80" s="140"/>
      <c r="H80" s="140"/>
      <c r="I80" s="140"/>
      <c r="J80" s="140"/>
      <c r="K80" s="140"/>
      <c r="L80" s="140"/>
      <c r="M80" s="140"/>
      <c r="N80" s="140"/>
      <c r="O80" s="140"/>
      <c r="P80" s="140"/>
      <c r="Q80" s="140"/>
      <c r="R80" s="140"/>
      <c r="S80" s="140"/>
      <c r="T80" s="140"/>
      <c r="U80" s="140"/>
      <c r="V80" s="140"/>
      <c r="W80" s="140"/>
      <c r="X80" s="140"/>
      <c r="Y80" s="140"/>
    </row>
    <row r="81" spans="2:25" customFormat="1" ht="16">
      <c r="B81" s="127"/>
      <c r="C81" s="140"/>
      <c r="D81" s="140"/>
      <c r="E81" s="140"/>
      <c r="F81" s="140"/>
      <c r="G81" s="140"/>
      <c r="H81" s="140"/>
      <c r="I81" s="140"/>
      <c r="J81" s="140"/>
      <c r="K81" s="140"/>
      <c r="L81" s="140"/>
      <c r="M81" s="140"/>
      <c r="N81" s="140"/>
      <c r="O81" s="140"/>
      <c r="P81" s="140"/>
      <c r="Q81" s="140"/>
      <c r="R81" s="140"/>
      <c r="S81" s="140"/>
      <c r="T81" s="140"/>
      <c r="U81" s="140"/>
      <c r="V81" s="140"/>
      <c r="W81" s="140"/>
      <c r="X81" s="140"/>
      <c r="Y81" s="140"/>
    </row>
    <row r="82" spans="2:25" customFormat="1" ht="16">
      <c r="B82" s="127"/>
      <c r="C82" s="140"/>
      <c r="D82" s="140"/>
      <c r="E82" s="140"/>
      <c r="F82" s="140"/>
      <c r="G82" s="140"/>
      <c r="H82" s="140"/>
      <c r="I82" s="140"/>
      <c r="J82" s="140"/>
      <c r="K82" s="140"/>
      <c r="L82" s="140"/>
      <c r="M82" s="140"/>
      <c r="N82" s="140"/>
      <c r="O82" s="140"/>
      <c r="P82" s="140"/>
      <c r="Q82" s="140"/>
      <c r="R82" s="140"/>
      <c r="S82" s="140"/>
      <c r="T82" s="140"/>
      <c r="U82" s="140"/>
      <c r="V82" s="140"/>
      <c r="W82" s="140"/>
      <c r="X82" s="140"/>
      <c r="Y82" s="140"/>
    </row>
    <row r="83" spans="2:25" customFormat="1" ht="16">
      <c r="B83" s="127"/>
      <c r="C83" s="140"/>
      <c r="D83" s="140"/>
      <c r="E83" s="140"/>
      <c r="F83" s="140"/>
      <c r="G83" s="140"/>
      <c r="H83" s="140"/>
      <c r="I83" s="140"/>
      <c r="J83" s="140"/>
      <c r="K83" s="140"/>
      <c r="L83" s="140"/>
      <c r="M83" s="140"/>
      <c r="N83" s="140"/>
      <c r="O83" s="140"/>
      <c r="P83" s="140"/>
      <c r="Q83" s="140"/>
      <c r="R83" s="140"/>
      <c r="S83" s="140"/>
      <c r="T83" s="140"/>
      <c r="U83" s="140"/>
      <c r="V83" s="140"/>
      <c r="W83" s="140"/>
      <c r="X83" s="140"/>
      <c r="Y83" s="140"/>
    </row>
    <row r="84" spans="2:25" customFormat="1" ht="16">
      <c r="B84" s="127"/>
      <c r="C84" s="140"/>
      <c r="D84" s="140"/>
      <c r="E84" s="140"/>
      <c r="F84" s="140"/>
      <c r="G84" s="140"/>
      <c r="H84" s="140"/>
      <c r="I84" s="140"/>
      <c r="J84" s="140"/>
      <c r="K84" s="140"/>
      <c r="L84" s="140"/>
      <c r="M84" s="140"/>
      <c r="N84" s="140"/>
      <c r="O84" s="140"/>
      <c r="P84" s="140"/>
      <c r="Q84" s="140"/>
      <c r="R84" s="140"/>
      <c r="S84" s="140"/>
      <c r="T84" s="140"/>
      <c r="U84" s="140"/>
      <c r="V84" s="140"/>
      <c r="W84" s="140"/>
      <c r="X84" s="140"/>
      <c r="Y84" s="140"/>
    </row>
    <row r="85" spans="2:25" customFormat="1" ht="16">
      <c r="B85" s="127"/>
      <c r="C85" s="140"/>
      <c r="D85" s="140"/>
      <c r="E85" s="140"/>
      <c r="F85" s="140"/>
      <c r="G85" s="140"/>
      <c r="H85" s="140"/>
      <c r="I85" s="140"/>
      <c r="J85" s="140"/>
      <c r="K85" s="140"/>
      <c r="L85" s="140"/>
      <c r="M85" s="140"/>
      <c r="N85" s="140"/>
      <c r="O85" s="140"/>
      <c r="P85" s="140"/>
      <c r="Q85" s="140"/>
      <c r="R85" s="140"/>
      <c r="S85" s="140"/>
      <c r="T85" s="140"/>
      <c r="U85" s="140"/>
      <c r="V85" s="140"/>
      <c r="W85" s="140"/>
      <c r="X85" s="140"/>
      <c r="Y85" s="140"/>
    </row>
    <row r="86" spans="2:25" customFormat="1" ht="16">
      <c r="B86" s="127"/>
      <c r="C86" s="140"/>
      <c r="D86" s="140"/>
      <c r="E86" s="140"/>
      <c r="F86" s="140"/>
      <c r="G86" s="140"/>
      <c r="H86" s="140"/>
      <c r="I86" s="140"/>
      <c r="J86" s="140"/>
      <c r="K86" s="140"/>
      <c r="L86" s="140"/>
      <c r="M86" s="140"/>
      <c r="N86" s="140"/>
      <c r="O86" s="140"/>
      <c r="P86" s="140"/>
      <c r="Q86" s="140"/>
      <c r="R86" s="140"/>
      <c r="S86" s="140"/>
      <c r="T86" s="140"/>
      <c r="U86" s="140"/>
      <c r="V86" s="140"/>
      <c r="W86" s="140"/>
      <c r="X86" s="140"/>
      <c r="Y86" s="140"/>
    </row>
    <row r="87" spans="2:25" customFormat="1" ht="16">
      <c r="B87" s="127"/>
      <c r="C87" s="140"/>
      <c r="D87" s="140"/>
      <c r="E87" s="140"/>
      <c r="F87" s="140"/>
      <c r="G87" s="140"/>
      <c r="H87" s="140"/>
      <c r="I87" s="140"/>
      <c r="J87" s="140"/>
      <c r="K87" s="140"/>
      <c r="L87" s="140"/>
      <c r="M87" s="140"/>
      <c r="N87" s="140"/>
      <c r="O87" s="140"/>
      <c r="P87" s="140"/>
      <c r="Q87" s="140"/>
      <c r="R87" s="140"/>
      <c r="S87" s="140"/>
      <c r="T87" s="140"/>
      <c r="U87" s="140"/>
      <c r="V87" s="140"/>
      <c r="W87" s="140"/>
      <c r="X87" s="140"/>
      <c r="Y87" s="140"/>
    </row>
    <row r="88" spans="2:25" customFormat="1" ht="16">
      <c r="B88" s="127"/>
      <c r="C88" s="140"/>
      <c r="D88" s="140"/>
      <c r="E88" s="140"/>
      <c r="F88" s="140"/>
      <c r="G88" s="140"/>
      <c r="H88" s="140"/>
      <c r="I88" s="140"/>
      <c r="J88" s="140"/>
      <c r="K88" s="140"/>
      <c r="L88" s="140"/>
      <c r="M88" s="140"/>
      <c r="N88" s="140"/>
      <c r="O88" s="140"/>
      <c r="P88" s="140"/>
      <c r="Q88" s="140"/>
      <c r="R88" s="140"/>
      <c r="S88" s="140"/>
      <c r="T88" s="140"/>
      <c r="U88" s="140"/>
      <c r="V88" s="140"/>
      <c r="W88" s="140"/>
      <c r="X88" s="140"/>
      <c r="Y88" s="140"/>
    </row>
    <row r="89" spans="2:25" customFormat="1" ht="16">
      <c r="B89" s="127"/>
    </row>
    <row r="90" spans="2:25" customFormat="1" ht="16">
      <c r="B90" s="127"/>
    </row>
    <row r="91" spans="2:25" customFormat="1" ht="16">
      <c r="B91" s="127"/>
    </row>
    <row r="92" spans="2:25" customFormat="1" ht="16">
      <c r="B92" s="127"/>
    </row>
    <row r="93" spans="2:25" customFormat="1" ht="16">
      <c r="B93" s="127"/>
      <c r="D93">
        <v>111</v>
      </c>
    </row>
    <row r="94" spans="2:25" customFormat="1" ht="16">
      <c r="B94" s="127"/>
    </row>
    <row r="95" spans="2:25" customFormat="1" ht="16">
      <c r="B95" s="127"/>
    </row>
    <row r="96" spans="2:25" customFormat="1" ht="16">
      <c r="B96" s="127"/>
    </row>
    <row r="97" spans="2:2" customFormat="1" ht="16">
      <c r="B97" s="127"/>
    </row>
    <row r="98" spans="2:2" customFormat="1" ht="16">
      <c r="B98" s="127"/>
    </row>
    <row r="99" spans="2:2" customFormat="1" ht="16">
      <c r="B99" s="127"/>
    </row>
    <row r="100" spans="2:2" customFormat="1" ht="16">
      <c r="B100" s="127"/>
    </row>
    <row r="101" spans="2:2" customFormat="1" ht="16">
      <c r="B101" s="127"/>
    </row>
    <row r="102" spans="2:2" customFormat="1" ht="16">
      <c r="B102" s="127"/>
    </row>
    <row r="103" spans="2:2" customFormat="1" ht="16">
      <c r="B103" s="127"/>
    </row>
    <row r="104" spans="2:2" customFormat="1" ht="16">
      <c r="B104" s="127"/>
    </row>
    <row r="105" spans="2:2" customFormat="1" ht="16">
      <c r="B105" s="127"/>
    </row>
    <row r="106" spans="2:2" customFormat="1" ht="16">
      <c r="B106" s="127"/>
    </row>
    <row r="107" spans="2:2" customFormat="1" ht="16">
      <c r="B107" s="127"/>
    </row>
    <row r="108" spans="2:2" customFormat="1" ht="16">
      <c r="B108" s="127"/>
    </row>
    <row r="109" spans="2:2" customFormat="1" ht="16">
      <c r="B109" s="127"/>
    </row>
    <row r="110" spans="2:2" customFormat="1" ht="16">
      <c r="B110" s="127"/>
    </row>
    <row r="111" spans="2:2" customFormat="1" ht="16">
      <c r="B111" s="127"/>
    </row>
    <row r="112" spans="2:2" customFormat="1" ht="16">
      <c r="B112" s="127"/>
    </row>
    <row r="113" spans="2:4" customFormat="1" ht="16">
      <c r="B113" s="127"/>
    </row>
    <row r="114" spans="2:4" customFormat="1" ht="16">
      <c r="B114" s="127"/>
    </row>
    <row r="115" spans="2:4" customFormat="1" ht="16">
      <c r="B115" s="127"/>
    </row>
    <row r="116" spans="2:4" customFormat="1" ht="16">
      <c r="B116" s="127"/>
      <c r="D116">
        <v>112</v>
      </c>
    </row>
    <row r="117" spans="2:4" customFormat="1" ht="16">
      <c r="B117" s="127"/>
    </row>
    <row r="118" spans="2:4" customFormat="1" ht="16">
      <c r="B118" s="127"/>
    </row>
    <row r="119" spans="2:4" customFormat="1" ht="16">
      <c r="B119" s="127"/>
    </row>
    <row r="120" spans="2:4" customFormat="1" ht="16">
      <c r="B120" s="127"/>
    </row>
    <row r="121" spans="2:4" customFormat="1" ht="16">
      <c r="B121" s="127"/>
    </row>
    <row r="122" spans="2:4" customFormat="1" ht="16">
      <c r="B122" s="127"/>
    </row>
    <row r="123" spans="2:4" customFormat="1" ht="16">
      <c r="B123" s="127"/>
    </row>
    <row r="124" spans="2:4" customFormat="1" ht="16">
      <c r="B124" s="127"/>
    </row>
    <row r="125" spans="2:4" customFormat="1" ht="16">
      <c r="B125" s="127"/>
    </row>
    <row r="126" spans="2:4" customFormat="1" ht="16">
      <c r="B126" s="127"/>
    </row>
    <row r="127" spans="2:4" customFormat="1" ht="16">
      <c r="B127" s="127"/>
    </row>
    <row r="128" spans="2:4" customFormat="1" ht="16">
      <c r="B128" s="127"/>
    </row>
    <row r="129" spans="2:4" customFormat="1" ht="16">
      <c r="B129" s="127"/>
    </row>
    <row r="130" spans="2:4" customFormat="1" ht="16">
      <c r="B130" s="127"/>
    </row>
    <row r="131" spans="2:4" customFormat="1" ht="16">
      <c r="B131" s="127"/>
    </row>
    <row r="132" spans="2:4" customFormat="1" ht="16">
      <c r="B132" s="127"/>
    </row>
    <row r="133" spans="2:4" customFormat="1" ht="16">
      <c r="B133" s="127"/>
    </row>
    <row r="134" spans="2:4" customFormat="1" ht="16">
      <c r="B134" s="127"/>
    </row>
    <row r="135" spans="2:4" customFormat="1" ht="16">
      <c r="B135" s="127"/>
    </row>
    <row r="136" spans="2:4" customFormat="1" ht="16">
      <c r="B136" s="127"/>
    </row>
    <row r="137" spans="2:4" customFormat="1" ht="16">
      <c r="B137" s="127"/>
    </row>
    <row r="138" spans="2:4" customFormat="1" ht="16">
      <c r="B138" s="127"/>
    </row>
    <row r="139" spans="2:4" customFormat="1" ht="16">
      <c r="B139" s="127"/>
    </row>
    <row r="140" spans="2:4" customFormat="1" ht="16">
      <c r="B140" s="127"/>
      <c r="D140">
        <v>113</v>
      </c>
    </row>
    <row r="141" spans="2:4" customFormat="1" ht="16">
      <c r="B141" s="127"/>
    </row>
    <row r="142" spans="2:4" customFormat="1" ht="16">
      <c r="B142" s="127"/>
    </row>
    <row r="143" spans="2:4" customFormat="1" ht="16">
      <c r="B143" s="127"/>
    </row>
    <row r="144" spans="2:4" customFormat="1" ht="16">
      <c r="B144" s="127"/>
    </row>
    <row r="145" spans="2:2" customFormat="1" ht="16">
      <c r="B145" s="127"/>
    </row>
    <row r="146" spans="2:2" customFormat="1" ht="16">
      <c r="B146" s="127"/>
    </row>
    <row r="147" spans="2:2" customFormat="1" ht="16">
      <c r="B147" s="127"/>
    </row>
    <row r="148" spans="2:2" customFormat="1" ht="16">
      <c r="B148" s="127"/>
    </row>
    <row r="149" spans="2:2" customFormat="1" ht="16">
      <c r="B149" s="127"/>
    </row>
    <row r="150" spans="2:2" customFormat="1" ht="16">
      <c r="B150" s="127"/>
    </row>
    <row r="151" spans="2:2" customFormat="1" ht="16">
      <c r="B151" s="127"/>
    </row>
    <row r="152" spans="2:2" customFormat="1" ht="16">
      <c r="B152" s="127"/>
    </row>
    <row r="153" spans="2:2" customFormat="1" ht="16">
      <c r="B153" s="127"/>
    </row>
    <row r="154" spans="2:2" customFormat="1" ht="16">
      <c r="B154" s="127"/>
    </row>
    <row r="155" spans="2:2" customFormat="1" ht="16">
      <c r="B155" s="127"/>
    </row>
    <row r="156" spans="2:2" customFormat="1" ht="16">
      <c r="B156" s="127"/>
    </row>
    <row r="157" spans="2:2" customFormat="1" ht="16">
      <c r="B157" s="127"/>
    </row>
    <row r="158" spans="2:2" customFormat="1" ht="16">
      <c r="B158" s="127"/>
    </row>
    <row r="159" spans="2:2" customFormat="1" ht="16">
      <c r="B159" s="127"/>
    </row>
    <row r="160" spans="2:2" customFormat="1" ht="16">
      <c r="B160" s="127"/>
    </row>
    <row r="161" spans="2:4" customFormat="1" ht="16">
      <c r="B161" s="127"/>
    </row>
    <row r="162" spans="2:4" customFormat="1" ht="16">
      <c r="B162" s="127"/>
    </row>
    <row r="163" spans="2:4" customFormat="1" ht="16">
      <c r="B163" s="127"/>
    </row>
    <row r="164" spans="2:4" customFormat="1" ht="16">
      <c r="B164" s="127"/>
    </row>
    <row r="165" spans="2:4" customFormat="1" ht="16">
      <c r="B165" s="127"/>
    </row>
    <row r="166" spans="2:4" customFormat="1" ht="16">
      <c r="B166" s="127"/>
      <c r="D166">
        <v>114</v>
      </c>
    </row>
    <row r="167" spans="2:4" customFormat="1" ht="16">
      <c r="B167" s="127"/>
    </row>
    <row r="168" spans="2:4" customFormat="1" ht="16">
      <c r="B168" s="127"/>
    </row>
    <row r="169" spans="2:4" customFormat="1" ht="16">
      <c r="B169" s="127"/>
    </row>
    <row r="170" spans="2:4" customFormat="1" ht="16">
      <c r="B170" s="127"/>
    </row>
    <row r="171" spans="2:4" customFormat="1" ht="16">
      <c r="B171" s="127"/>
    </row>
    <row r="172" spans="2:4" customFormat="1" ht="16">
      <c r="B172" s="127"/>
    </row>
    <row r="173" spans="2:4" customFormat="1" ht="16">
      <c r="B173" s="127"/>
    </row>
    <row r="174" spans="2:4" customFormat="1" ht="16">
      <c r="B174" s="127"/>
    </row>
    <row r="175" spans="2:4" customFormat="1" ht="16">
      <c r="B175" s="127"/>
    </row>
    <row r="176" spans="2:4" customFormat="1" ht="16">
      <c r="B176" s="127"/>
    </row>
    <row r="177" spans="2:7" customFormat="1" ht="16">
      <c r="B177" s="127"/>
      <c r="F177">
        <v>105</v>
      </c>
      <c r="G177" t="s">
        <v>129</v>
      </c>
    </row>
    <row r="178" spans="2:7" customFormat="1" ht="16">
      <c r="B178" s="127"/>
      <c r="F178">
        <f>F177*1000</f>
        <v>105000</v>
      </c>
      <c r="G178" t="s">
        <v>130</v>
      </c>
    </row>
    <row r="179" spans="2:7" customFormat="1" ht="16">
      <c r="B179" s="127"/>
      <c r="F179">
        <f>F178*100</f>
        <v>10500000</v>
      </c>
      <c r="G179" t="s">
        <v>131</v>
      </c>
    </row>
    <row r="180" spans="2:7" customFormat="1" ht="16">
      <c r="B180" s="127"/>
    </row>
    <row r="181" spans="2:7" customFormat="1" ht="16">
      <c r="B181" s="127"/>
    </row>
    <row r="182" spans="2:7" customFormat="1" ht="16">
      <c r="B182" s="127"/>
    </row>
    <row r="183" spans="2:7" customFormat="1" ht="16">
      <c r="B183" s="127"/>
    </row>
    <row r="184" spans="2:7" customFormat="1" ht="16">
      <c r="B184" s="127"/>
    </row>
    <row r="185" spans="2:7" customFormat="1" ht="16">
      <c r="B185" s="127"/>
    </row>
    <row r="186" spans="2:7" customFormat="1" ht="16">
      <c r="B186" s="127"/>
    </row>
    <row r="187" spans="2:7" customFormat="1" ht="16">
      <c r="B187" s="127"/>
    </row>
    <row r="188" spans="2:7" customFormat="1" ht="16">
      <c r="B188" s="127"/>
    </row>
    <row r="189" spans="2:7" customFormat="1" ht="16">
      <c r="B189" s="127"/>
    </row>
    <row r="190" spans="2:7" customFormat="1" ht="16">
      <c r="B190" s="127"/>
    </row>
    <row r="191" spans="2:7" customFormat="1" ht="16">
      <c r="B191" s="127"/>
    </row>
    <row r="192" spans="2:7" customFormat="1" ht="16">
      <c r="B192" s="127"/>
    </row>
    <row r="193" spans="2:25" customFormat="1" ht="16">
      <c r="B193" s="127"/>
    </row>
    <row r="194" spans="2:25" customFormat="1" ht="16">
      <c r="B194" s="127"/>
    </row>
    <row r="195" spans="2:25" customFormat="1" ht="16">
      <c r="B195" s="127"/>
    </row>
    <row r="196" spans="2:25" customFormat="1" ht="16">
      <c r="B196" s="127"/>
    </row>
    <row r="197" spans="2:25" customFormat="1" ht="16">
      <c r="B197" s="127"/>
    </row>
    <row r="198" spans="2:25" customFormat="1" ht="16">
      <c r="B198" s="127"/>
    </row>
    <row r="199" spans="2:25" customFormat="1" ht="16">
      <c r="B199" s="127"/>
    </row>
    <row r="200" spans="2:25" customFormat="1" ht="17" thickBot="1">
      <c r="B200" s="127"/>
    </row>
    <row r="201" spans="2:25" s="26" customFormat="1">
      <c r="B201" s="130"/>
      <c r="C201" s="130" t="s">
        <v>25</v>
      </c>
      <c r="D201" s="130" t="s">
        <v>65</v>
      </c>
      <c r="E201" s="130"/>
      <c r="F201" s="130" t="s">
        <v>32</v>
      </c>
      <c r="G201" s="130"/>
      <c r="H201" s="130"/>
      <c r="I201" s="130"/>
      <c r="J201" s="130"/>
      <c r="K201" s="130"/>
      <c r="L201" s="130"/>
      <c r="M201" s="130"/>
      <c r="N201" s="130"/>
      <c r="O201" s="130"/>
      <c r="P201" s="130"/>
      <c r="Q201" s="130"/>
      <c r="R201" s="130"/>
      <c r="S201" s="130"/>
      <c r="T201" s="130"/>
      <c r="U201" s="130"/>
    </row>
    <row r="202" spans="2:25" customFormat="1" ht="16">
      <c r="B202" s="127"/>
      <c r="C202" s="140" t="s">
        <v>74</v>
      </c>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row>
    <row r="203" spans="2:25" customFormat="1" ht="16">
      <c r="B203" s="127"/>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row>
    <row r="204" spans="2:25" customFormat="1" ht="16">
      <c r="B204" s="127"/>
      <c r="C204" s="140"/>
      <c r="D204" s="140"/>
      <c r="E204" s="140" t="s">
        <v>75</v>
      </c>
      <c r="F204" s="140"/>
      <c r="G204" s="140"/>
      <c r="H204" s="140"/>
      <c r="I204" s="140"/>
      <c r="J204" s="140"/>
      <c r="K204" s="140"/>
      <c r="L204" s="140"/>
      <c r="M204" s="140"/>
      <c r="N204" s="140"/>
      <c r="O204" s="140"/>
      <c r="P204" s="140"/>
      <c r="Q204" s="140"/>
      <c r="R204" s="140"/>
      <c r="S204" s="140"/>
      <c r="T204" s="140"/>
      <c r="U204" s="140"/>
      <c r="V204" s="140"/>
      <c r="W204" s="140"/>
      <c r="X204" s="140"/>
      <c r="Y204" s="140"/>
    </row>
    <row r="205" spans="2:25" customFormat="1" ht="16">
      <c r="B205" s="127"/>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row>
    <row r="206" spans="2:25" customFormat="1" ht="16">
      <c r="B206" s="127"/>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row>
    <row r="207" spans="2:25" customFormat="1" ht="16">
      <c r="B207" s="127"/>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row>
    <row r="208" spans="2:25" customFormat="1" ht="16">
      <c r="B208" s="127"/>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row>
    <row r="209" spans="2:25" customFormat="1" ht="16">
      <c r="B209" s="127"/>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row>
    <row r="210" spans="2:25" customFormat="1" ht="16">
      <c r="B210" s="127"/>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row>
    <row r="211" spans="2:25" customFormat="1" ht="16">
      <c r="B211" s="127"/>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row>
    <row r="212" spans="2:25" customFormat="1" ht="16">
      <c r="B212" s="127"/>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row>
    <row r="213" spans="2:25" customFormat="1" ht="16">
      <c r="B213" s="127"/>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row>
    <row r="214" spans="2:25" customFormat="1" ht="16">
      <c r="B214" s="127"/>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row>
    <row r="215" spans="2:25" customFormat="1" ht="16">
      <c r="B215" s="127"/>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row>
    <row r="216" spans="2:25" customFormat="1" ht="16">
      <c r="B216" s="127"/>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row>
    <row r="217" spans="2:25" customFormat="1" ht="17" thickBot="1">
      <c r="B217" s="127"/>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row>
    <row r="218" spans="2:25" customFormat="1" ht="16">
      <c r="B218" s="127"/>
      <c r="C218" s="140"/>
      <c r="D218" s="140"/>
      <c r="E218" s="140"/>
      <c r="F218" s="140"/>
      <c r="G218" s="140"/>
      <c r="H218" s="140"/>
      <c r="I218" s="140"/>
      <c r="J218" s="140"/>
      <c r="K218" s="140"/>
      <c r="L218" s="144" t="s">
        <v>76</v>
      </c>
      <c r="M218" s="145" t="s">
        <v>77</v>
      </c>
      <c r="N218" s="140"/>
      <c r="O218" s="140"/>
      <c r="P218" s="140"/>
      <c r="Q218" s="140"/>
      <c r="R218" s="140"/>
      <c r="S218" s="140"/>
      <c r="T218" s="140"/>
      <c r="U218" s="140"/>
      <c r="V218" s="140"/>
      <c r="W218" s="140"/>
      <c r="X218" s="140"/>
      <c r="Y218" s="140"/>
    </row>
    <row r="219" spans="2:25" customFormat="1" ht="16">
      <c r="B219" s="127"/>
      <c r="C219" s="140"/>
      <c r="D219" s="140"/>
      <c r="E219" s="140"/>
      <c r="F219" s="140"/>
      <c r="G219" s="140"/>
      <c r="H219" s="140"/>
      <c r="I219" s="140"/>
      <c r="J219" s="140"/>
      <c r="K219" s="140"/>
      <c r="L219" s="146" t="s">
        <v>78</v>
      </c>
      <c r="M219" s="147">
        <v>5900</v>
      </c>
      <c r="N219" s="140"/>
      <c r="O219" s="140"/>
      <c r="P219" s="140"/>
      <c r="Q219" s="140"/>
      <c r="R219" s="140"/>
      <c r="S219" s="140"/>
      <c r="T219" s="140"/>
      <c r="U219" s="140"/>
      <c r="V219" s="140"/>
      <c r="W219" s="140"/>
      <c r="X219" s="140"/>
      <c r="Y219" s="140"/>
    </row>
    <row r="220" spans="2:25" customFormat="1" ht="16">
      <c r="B220" s="127"/>
      <c r="C220" s="140"/>
      <c r="D220" s="140"/>
      <c r="E220" s="140"/>
      <c r="F220" s="140"/>
      <c r="G220" s="140"/>
      <c r="H220" s="140"/>
      <c r="I220" s="140"/>
      <c r="J220" s="140"/>
      <c r="K220" s="140"/>
      <c r="L220" s="146" t="s">
        <v>79</v>
      </c>
      <c r="M220" s="147">
        <v>5000</v>
      </c>
      <c r="N220" s="140"/>
      <c r="O220" s="140"/>
      <c r="P220" s="140"/>
      <c r="Q220" s="140"/>
      <c r="R220" s="140"/>
      <c r="S220" s="140"/>
      <c r="T220" s="140"/>
      <c r="U220" s="140"/>
      <c r="V220" s="140"/>
      <c r="W220" s="140"/>
      <c r="X220" s="140"/>
      <c r="Y220" s="140"/>
    </row>
    <row r="221" spans="2:25" customFormat="1" ht="16">
      <c r="B221" s="127"/>
      <c r="C221" s="140"/>
      <c r="D221" s="140"/>
      <c r="E221" s="140"/>
      <c r="F221" s="140"/>
      <c r="G221" s="140"/>
      <c r="H221" s="140"/>
      <c r="I221" s="140"/>
      <c r="J221" s="140"/>
      <c r="K221" s="140"/>
      <c r="L221" s="146" t="s">
        <v>80</v>
      </c>
      <c r="M221" s="147">
        <v>4000</v>
      </c>
      <c r="N221" s="140"/>
      <c r="O221" s="140"/>
      <c r="P221" s="140"/>
      <c r="Q221" s="140"/>
      <c r="R221" s="140"/>
      <c r="S221" s="140"/>
      <c r="T221" s="140"/>
      <c r="U221" s="140"/>
      <c r="V221" s="140"/>
      <c r="W221" s="140"/>
      <c r="X221" s="140"/>
      <c r="Y221" s="140"/>
    </row>
    <row r="222" spans="2:25" customFormat="1" ht="16">
      <c r="B222" s="127"/>
      <c r="C222" s="140"/>
      <c r="D222" s="140"/>
      <c r="E222" s="140"/>
      <c r="F222" s="140"/>
      <c r="G222" s="140"/>
      <c r="H222" s="140"/>
      <c r="I222" s="140"/>
      <c r="J222" s="140"/>
      <c r="K222" s="140"/>
      <c r="L222" s="146" t="s">
        <v>81</v>
      </c>
      <c r="M222" s="147">
        <v>3200</v>
      </c>
      <c r="N222" s="140"/>
      <c r="O222" s="140"/>
      <c r="P222" s="140"/>
      <c r="Q222" s="140"/>
      <c r="R222" s="140"/>
      <c r="S222" s="140"/>
      <c r="T222" s="140"/>
      <c r="U222" s="140"/>
      <c r="V222" s="140"/>
      <c r="W222" s="140"/>
      <c r="X222" s="140"/>
      <c r="Y222" s="140"/>
    </row>
    <row r="223" spans="2:25" customFormat="1" ht="17" thickBot="1">
      <c r="B223" s="127"/>
      <c r="C223" s="140"/>
      <c r="D223" s="140"/>
      <c r="E223" s="140"/>
      <c r="F223" s="140"/>
      <c r="G223" s="140"/>
      <c r="H223" s="140"/>
      <c r="I223" s="140"/>
      <c r="J223" s="140"/>
      <c r="K223" s="140"/>
      <c r="L223" s="148" t="s">
        <v>82</v>
      </c>
      <c r="M223" s="149">
        <v>2100</v>
      </c>
      <c r="N223" s="140"/>
      <c r="O223" s="140"/>
      <c r="P223" s="140"/>
      <c r="Q223" s="140"/>
      <c r="R223" s="140"/>
      <c r="S223" s="140"/>
      <c r="T223" s="140"/>
      <c r="U223" s="140"/>
      <c r="V223" s="140"/>
      <c r="W223" s="140"/>
      <c r="X223" s="140"/>
      <c r="Y223" s="140"/>
    </row>
    <row r="224" spans="2:25" customFormat="1" ht="16">
      <c r="B224" s="127"/>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c r="Y224" s="140"/>
    </row>
    <row r="225" spans="2:25" customFormat="1" ht="16">
      <c r="B225" s="127"/>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c r="Y225" s="140"/>
    </row>
    <row r="226" spans="2:25" customFormat="1" ht="16">
      <c r="B226" s="127"/>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c r="Y226" s="140"/>
    </row>
    <row r="227" spans="2:25" customFormat="1" ht="16">
      <c r="B227" s="127"/>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c r="Y227" s="140"/>
    </row>
    <row r="228" spans="2:25" customFormat="1" ht="16">
      <c r="B228" s="127"/>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c r="Y228" s="140"/>
    </row>
    <row r="229" spans="2:25" customFormat="1" ht="16">
      <c r="B229" s="127"/>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c r="Y229" s="140"/>
    </row>
    <row r="230" spans="2:25" customFormat="1" ht="16">
      <c r="B230" s="127"/>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c r="Y230" s="140"/>
    </row>
    <row r="231" spans="2:25" customFormat="1" ht="16">
      <c r="B231" s="127"/>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c r="Y231" s="140"/>
    </row>
    <row r="232" spans="2:25" customFormat="1" ht="16">
      <c r="B232" s="127"/>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c r="Y232" s="140"/>
    </row>
    <row r="233" spans="2:25" customFormat="1" ht="16">
      <c r="B233" s="127"/>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c r="Y233" s="140"/>
    </row>
    <row r="234" spans="2:25" customFormat="1" ht="16">
      <c r="B234" s="127"/>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c r="Y234" s="140"/>
    </row>
    <row r="235" spans="2:25" customFormat="1" ht="16">
      <c r="B235" s="127"/>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c r="Y235" s="140"/>
    </row>
    <row r="236" spans="2:25" customFormat="1" ht="16">
      <c r="B236" s="127"/>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c r="Y236" s="140"/>
    </row>
    <row r="237" spans="2:25" customFormat="1" ht="16">
      <c r="B237" s="127"/>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c r="Y237" s="140"/>
    </row>
    <row r="238" spans="2:25" customFormat="1" ht="16">
      <c r="B238" s="127"/>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c r="Y238" s="140"/>
    </row>
    <row r="239" spans="2:25" customFormat="1" ht="16">
      <c r="B239" s="127"/>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c r="Y239" s="140"/>
    </row>
    <row r="240" spans="2:25" customFormat="1" ht="16">
      <c r="B240" s="127"/>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c r="Y240" s="140"/>
    </row>
    <row r="241" spans="2:25" customFormat="1" ht="16">
      <c r="B241" s="127"/>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c r="Y241" s="140"/>
    </row>
    <row r="242" spans="2:25" customFormat="1" ht="16">
      <c r="B242" s="127"/>
      <c r="C242" s="140"/>
      <c r="D242" s="140"/>
      <c r="E242" s="140" t="s">
        <v>83</v>
      </c>
      <c r="F242" s="140"/>
      <c r="G242" s="140"/>
      <c r="H242" s="140"/>
      <c r="I242" s="140"/>
      <c r="J242" s="140"/>
      <c r="K242" s="140"/>
      <c r="L242" s="140"/>
      <c r="M242" s="140"/>
      <c r="N242" s="140"/>
      <c r="O242" s="140"/>
      <c r="P242" s="140"/>
      <c r="Q242" s="140"/>
      <c r="R242" s="140"/>
      <c r="S242" s="140"/>
      <c r="T242" s="140"/>
      <c r="U242" s="140"/>
      <c r="V242" s="140"/>
      <c r="W242" s="140"/>
      <c r="X242" s="140"/>
      <c r="Y242" s="140"/>
    </row>
    <row r="243" spans="2:25" customFormat="1" ht="16">
      <c r="B243" s="127"/>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row>
    <row r="244" spans="2:25" customFormat="1" ht="16">
      <c r="B244" s="127"/>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row>
    <row r="245" spans="2:25" customFormat="1" ht="16">
      <c r="B245" s="127"/>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row>
    <row r="246" spans="2:25" customFormat="1" ht="16">
      <c r="B246" s="127"/>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row>
    <row r="247" spans="2:25" customFormat="1" ht="16">
      <c r="B247" s="127"/>
      <c r="C247" s="140"/>
      <c r="D247" s="140"/>
      <c r="E247" s="140"/>
      <c r="F247" s="140" t="s">
        <v>84</v>
      </c>
      <c r="G247" s="140" t="s">
        <v>85</v>
      </c>
      <c r="H247" s="140"/>
      <c r="I247" s="140"/>
      <c r="J247" s="140"/>
      <c r="K247" s="140"/>
      <c r="L247" s="140"/>
      <c r="M247" s="140"/>
      <c r="N247" s="140"/>
      <c r="O247" s="140"/>
      <c r="P247" s="140"/>
      <c r="Q247" s="140"/>
      <c r="R247" s="140"/>
      <c r="S247" s="140"/>
      <c r="T247" s="140"/>
      <c r="U247" s="140"/>
      <c r="V247" s="140"/>
      <c r="W247" s="140"/>
      <c r="X247" s="140"/>
      <c r="Y247" s="140"/>
    </row>
    <row r="248" spans="2:25" customFormat="1" ht="16">
      <c r="B248" s="127"/>
      <c r="C248" s="140"/>
      <c r="D248" s="140"/>
      <c r="E248" s="140"/>
      <c r="F248" s="140" t="s">
        <v>86</v>
      </c>
      <c r="G248" s="140" t="s">
        <v>87</v>
      </c>
      <c r="H248" s="140"/>
      <c r="I248" s="140"/>
      <c r="J248" s="140"/>
      <c r="K248" s="140"/>
      <c r="L248" s="140"/>
      <c r="M248" s="140"/>
      <c r="N248" s="140"/>
      <c r="O248" s="140"/>
      <c r="P248" s="140"/>
      <c r="Q248" s="140"/>
      <c r="R248" s="140"/>
      <c r="S248" s="140"/>
      <c r="T248" s="140"/>
      <c r="U248" s="140"/>
      <c r="V248" s="140"/>
      <c r="W248" s="140"/>
      <c r="X248" s="140"/>
      <c r="Y248" s="140"/>
    </row>
    <row r="249" spans="2:25" customFormat="1" ht="16">
      <c r="B249" s="127"/>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row>
    <row r="250" spans="2:25" customFormat="1" ht="16">
      <c r="B250" s="127"/>
      <c r="C250" s="140"/>
      <c r="D250" s="140"/>
      <c r="E250" s="140" t="s">
        <v>88</v>
      </c>
      <c r="F250" s="140"/>
      <c r="G250" s="140"/>
      <c r="H250" s="140"/>
      <c r="I250" s="140"/>
      <c r="J250" s="140"/>
      <c r="K250" s="140"/>
      <c r="L250" s="140"/>
      <c r="M250" s="140"/>
      <c r="N250" s="140"/>
      <c r="O250" s="140"/>
      <c r="P250" s="140"/>
      <c r="Q250" s="140"/>
      <c r="R250" s="140"/>
      <c r="S250" s="140"/>
      <c r="T250" s="140"/>
      <c r="U250" s="140"/>
      <c r="V250" s="140"/>
      <c r="W250" s="140"/>
      <c r="X250" s="140"/>
      <c r="Y250" s="140"/>
    </row>
    <row r="251" spans="2:25" customFormat="1" ht="16">
      <c r="B251" s="127"/>
      <c r="C251" s="140"/>
      <c r="D251" s="140"/>
      <c r="E251" s="140"/>
      <c r="F251" s="140"/>
      <c r="G251" s="140"/>
      <c r="H251" s="140"/>
      <c r="I251" s="140"/>
      <c r="J251" s="140"/>
      <c r="K251" s="140"/>
      <c r="L251" s="140"/>
      <c r="M251" s="140"/>
      <c r="N251" s="140"/>
      <c r="O251" s="140"/>
      <c r="P251" s="140"/>
      <c r="Q251" s="140"/>
      <c r="R251" s="140"/>
      <c r="S251" s="140"/>
      <c r="T251" s="140"/>
      <c r="U251" s="140"/>
      <c r="V251" s="140"/>
      <c r="W251" s="140"/>
      <c r="X251" s="140"/>
      <c r="Y251" s="140"/>
    </row>
    <row r="252" spans="2:25" customFormat="1" ht="16">
      <c r="B252" s="127"/>
      <c r="C252" s="140"/>
      <c r="D252" s="140"/>
      <c r="E252" s="140"/>
      <c r="F252" s="140"/>
      <c r="G252" s="140"/>
      <c r="H252" s="140"/>
      <c r="I252" s="140"/>
      <c r="J252" s="140"/>
      <c r="K252" s="140"/>
      <c r="L252" s="140"/>
      <c r="M252" s="140"/>
      <c r="N252" s="140"/>
      <c r="O252" s="140"/>
      <c r="P252" s="140"/>
      <c r="Q252" s="140"/>
      <c r="R252" s="140"/>
      <c r="S252" s="140"/>
      <c r="T252" s="140"/>
      <c r="U252" s="140"/>
      <c r="V252" s="140"/>
      <c r="W252" s="140"/>
      <c r="X252" s="140"/>
      <c r="Y252" s="140"/>
    </row>
    <row r="253" spans="2:25" customFormat="1" ht="16">
      <c r="B253" s="127"/>
      <c r="C253" s="140"/>
      <c r="D253" s="140"/>
      <c r="E253" s="140"/>
      <c r="F253" s="140"/>
      <c r="G253" s="140"/>
      <c r="H253" s="140"/>
      <c r="I253" s="140"/>
      <c r="J253" s="140"/>
      <c r="K253" s="140"/>
      <c r="L253" s="140"/>
      <c r="M253" s="140"/>
      <c r="N253" s="140"/>
      <c r="O253" s="140"/>
      <c r="P253" s="140"/>
      <c r="Q253" s="140"/>
      <c r="R253" s="140"/>
      <c r="S253" s="140"/>
      <c r="T253" s="140"/>
      <c r="U253" s="140"/>
      <c r="V253" s="140"/>
      <c r="W253" s="140"/>
      <c r="X253" s="140"/>
      <c r="Y253" s="140"/>
    </row>
    <row r="254" spans="2:25" customFormat="1" ht="16">
      <c r="B254" s="127"/>
      <c r="C254" s="140"/>
      <c r="D254" s="140"/>
      <c r="E254" s="140"/>
      <c r="F254" s="140"/>
      <c r="G254" s="140"/>
      <c r="H254" s="140"/>
      <c r="I254" s="140"/>
      <c r="J254" s="140"/>
      <c r="K254" s="140"/>
      <c r="L254" s="140"/>
      <c r="M254" s="140"/>
      <c r="N254" s="140"/>
      <c r="O254" s="140"/>
      <c r="P254" s="140"/>
      <c r="Q254" s="140"/>
      <c r="R254" s="140"/>
      <c r="S254" s="140"/>
      <c r="T254" s="140"/>
      <c r="U254" s="140"/>
      <c r="V254" s="140"/>
      <c r="W254" s="140"/>
      <c r="X254" s="140"/>
      <c r="Y254" s="140"/>
    </row>
    <row r="255" spans="2:25" customFormat="1" ht="16">
      <c r="B255" s="127"/>
      <c r="C255" s="140"/>
      <c r="D255" s="140"/>
      <c r="E255" s="140"/>
      <c r="F255" s="140"/>
      <c r="G255" s="140"/>
      <c r="H255" s="140"/>
      <c r="I255" s="140"/>
      <c r="J255" s="140"/>
      <c r="K255" s="140"/>
      <c r="L255" s="140"/>
      <c r="M255" s="140"/>
      <c r="N255" s="140"/>
      <c r="O255" s="140"/>
      <c r="P255" s="140"/>
      <c r="Q255" s="140"/>
      <c r="R255" s="140"/>
      <c r="S255" s="140"/>
      <c r="T255" s="140"/>
      <c r="U255" s="140"/>
      <c r="V255" s="140"/>
      <c r="W255" s="140"/>
      <c r="X255" s="140"/>
      <c r="Y255" s="140"/>
    </row>
    <row r="256" spans="2:25" customFormat="1" ht="16">
      <c r="B256" s="127"/>
      <c r="C256" s="140"/>
      <c r="D256" s="140"/>
      <c r="E256" s="140"/>
      <c r="F256" s="140"/>
      <c r="G256" s="140"/>
      <c r="H256" s="140"/>
      <c r="I256" s="140"/>
      <c r="J256" s="140"/>
      <c r="K256" s="140"/>
      <c r="L256" s="140"/>
      <c r="M256" s="140"/>
      <c r="N256" s="140"/>
      <c r="O256" s="140"/>
      <c r="P256" s="140"/>
      <c r="Q256" s="140"/>
      <c r="R256" s="140"/>
      <c r="S256" s="140"/>
      <c r="T256" s="140"/>
      <c r="U256" s="140"/>
      <c r="V256" s="140"/>
      <c r="W256" s="140"/>
      <c r="X256" s="140"/>
      <c r="Y256" s="140"/>
    </row>
    <row r="257" spans="2:25" customFormat="1" ht="16">
      <c r="B257" s="127"/>
      <c r="C257" s="140"/>
      <c r="D257" s="140"/>
      <c r="E257" s="140"/>
      <c r="F257" s="140"/>
      <c r="G257" s="140"/>
      <c r="H257" s="140"/>
      <c r="I257" s="140"/>
      <c r="J257" s="140"/>
      <c r="K257" s="140"/>
      <c r="L257" s="140"/>
      <c r="M257" s="140"/>
      <c r="N257" s="140"/>
      <c r="O257" s="140"/>
      <c r="P257" s="140"/>
      <c r="Q257" s="140"/>
      <c r="R257" s="140"/>
      <c r="S257" s="140"/>
      <c r="T257" s="140"/>
      <c r="U257" s="140"/>
      <c r="V257" s="140"/>
      <c r="W257" s="140"/>
      <c r="X257" s="140"/>
      <c r="Y257" s="140"/>
    </row>
    <row r="258" spans="2:25" customFormat="1" ht="16">
      <c r="B258" s="127"/>
      <c r="C258" s="140"/>
      <c r="D258" s="140"/>
      <c r="E258" s="140"/>
      <c r="F258" s="140"/>
      <c r="G258" s="140"/>
      <c r="H258" s="140"/>
      <c r="I258" s="140"/>
      <c r="J258" s="140"/>
      <c r="K258" s="140"/>
      <c r="L258" s="140"/>
      <c r="M258" s="140"/>
      <c r="N258" s="140"/>
      <c r="O258" s="140"/>
      <c r="P258" s="140"/>
      <c r="Q258" s="140"/>
      <c r="R258" s="140"/>
      <c r="S258" s="140"/>
      <c r="T258" s="140"/>
      <c r="U258" s="140"/>
      <c r="V258" s="140"/>
      <c r="W258" s="140"/>
      <c r="X258" s="140"/>
      <c r="Y258" s="140"/>
    </row>
    <row r="259" spans="2:25" customFormat="1" ht="16">
      <c r="B259" s="127"/>
      <c r="C259" s="140"/>
      <c r="D259" s="140"/>
      <c r="E259" s="140"/>
      <c r="F259" s="140"/>
      <c r="G259" s="140"/>
      <c r="H259" s="140"/>
      <c r="I259" s="140"/>
      <c r="J259" s="140"/>
      <c r="K259" s="140"/>
      <c r="L259" s="140"/>
      <c r="M259" s="140"/>
      <c r="N259" s="140"/>
      <c r="O259" s="140"/>
      <c r="P259" s="140"/>
      <c r="Q259" s="140"/>
      <c r="R259" s="140"/>
      <c r="S259" s="140"/>
      <c r="T259" s="140"/>
      <c r="U259" s="140"/>
      <c r="V259" s="140"/>
      <c r="W259" s="140"/>
      <c r="X259" s="140"/>
      <c r="Y259" s="140"/>
    </row>
    <row r="260" spans="2:25" customFormat="1" ht="16">
      <c r="B260" s="127"/>
      <c r="C260" s="140"/>
      <c r="D260" s="140"/>
      <c r="E260" s="140"/>
      <c r="F260" s="140"/>
      <c r="G260" s="140"/>
      <c r="H260" s="140"/>
      <c r="I260" s="140"/>
      <c r="J260" s="140"/>
      <c r="K260" s="140"/>
      <c r="L260" s="140"/>
      <c r="M260" s="140"/>
      <c r="N260" s="140"/>
      <c r="O260" s="140"/>
      <c r="P260" s="140"/>
      <c r="Q260" s="140"/>
      <c r="R260" s="140"/>
      <c r="S260" s="140"/>
      <c r="T260" s="140"/>
      <c r="U260" s="140"/>
      <c r="V260" s="140"/>
      <c r="W260" s="140"/>
      <c r="X260" s="140"/>
      <c r="Y260" s="140"/>
    </row>
    <row r="261" spans="2:25" customFormat="1" ht="16">
      <c r="B261" s="127"/>
      <c r="C261" s="140"/>
      <c r="D261" s="140"/>
      <c r="E261" s="140"/>
      <c r="F261" s="140"/>
      <c r="G261" s="140"/>
      <c r="H261" s="140"/>
      <c r="I261" s="140"/>
      <c r="J261" s="140"/>
      <c r="K261" s="140"/>
      <c r="L261" s="140"/>
      <c r="M261" s="140"/>
      <c r="N261" s="140"/>
      <c r="O261" s="140"/>
      <c r="P261" s="140"/>
      <c r="Q261" s="140"/>
      <c r="R261" s="140"/>
      <c r="S261" s="140"/>
      <c r="T261" s="140"/>
      <c r="U261" s="140"/>
      <c r="V261" s="140"/>
      <c r="W261" s="140"/>
      <c r="X261" s="140"/>
      <c r="Y261" s="140"/>
    </row>
    <row r="262" spans="2:25" customFormat="1" ht="16">
      <c r="B262" s="127"/>
      <c r="C262" s="140"/>
      <c r="D262" s="140"/>
      <c r="E262" s="140"/>
      <c r="F262" s="140"/>
      <c r="G262" s="140"/>
      <c r="H262" s="140"/>
      <c r="I262" s="140"/>
      <c r="J262" s="140"/>
      <c r="K262" s="140"/>
      <c r="L262" s="140"/>
      <c r="M262" s="140"/>
      <c r="N262" s="140"/>
      <c r="O262" s="140"/>
      <c r="P262" s="140"/>
      <c r="Q262" s="140"/>
      <c r="R262" s="140"/>
      <c r="S262" s="140"/>
      <c r="T262" s="140"/>
      <c r="U262" s="140"/>
      <c r="V262" s="140"/>
      <c r="W262" s="140"/>
      <c r="X262" s="140"/>
      <c r="Y262" s="140"/>
    </row>
    <row r="263" spans="2:25" customFormat="1" ht="16">
      <c r="B263" s="127"/>
      <c r="C263" s="140"/>
      <c r="D263" s="140"/>
      <c r="E263" s="140"/>
      <c r="F263" s="140"/>
      <c r="G263" s="140"/>
      <c r="H263" s="140"/>
      <c r="I263" s="140"/>
      <c r="J263" s="140"/>
      <c r="K263" s="140"/>
      <c r="L263" s="140"/>
      <c r="M263" s="140"/>
      <c r="N263" s="140"/>
      <c r="O263" s="140"/>
      <c r="P263" s="140"/>
      <c r="Q263" s="140"/>
      <c r="R263" s="140"/>
      <c r="S263" s="140"/>
      <c r="T263" s="140"/>
      <c r="U263" s="140"/>
      <c r="V263" s="140"/>
      <c r="W263" s="140"/>
      <c r="X263" s="140"/>
      <c r="Y263" s="140"/>
    </row>
    <row r="264" spans="2:25" customFormat="1" ht="16">
      <c r="B264" s="127"/>
      <c r="C264" s="140"/>
      <c r="D264" s="140"/>
      <c r="E264" s="140"/>
      <c r="F264" s="140"/>
      <c r="G264" s="140"/>
      <c r="H264" s="140"/>
      <c r="I264" s="140"/>
      <c r="J264" s="140"/>
      <c r="K264" s="140"/>
      <c r="L264" s="140"/>
      <c r="M264" s="140"/>
      <c r="N264" s="140"/>
      <c r="O264" s="140"/>
      <c r="P264" s="140"/>
      <c r="Q264" s="140"/>
      <c r="R264" s="140"/>
      <c r="S264" s="140"/>
      <c r="T264" s="140"/>
      <c r="U264" s="140"/>
      <c r="V264" s="140"/>
      <c r="W264" s="140"/>
      <c r="X264" s="140"/>
      <c r="Y264" s="140"/>
    </row>
    <row r="265" spans="2:25" customFormat="1" ht="16">
      <c r="B265" s="127"/>
      <c r="C265" s="140"/>
      <c r="D265" s="140"/>
      <c r="E265" s="140"/>
      <c r="F265" s="140"/>
      <c r="G265" s="140"/>
      <c r="H265" s="140"/>
      <c r="I265" s="140"/>
      <c r="J265" s="140"/>
      <c r="K265" s="140"/>
      <c r="L265" s="140"/>
      <c r="M265" s="140"/>
      <c r="N265" s="140"/>
      <c r="O265" s="140"/>
      <c r="P265" s="140"/>
      <c r="Q265" s="140"/>
      <c r="R265" s="140"/>
      <c r="S265" s="140"/>
      <c r="T265" s="140"/>
      <c r="U265" s="140"/>
      <c r="V265" s="140"/>
      <c r="W265" s="140"/>
      <c r="X265" s="140"/>
      <c r="Y265" s="140"/>
    </row>
    <row r="266" spans="2:25" customFormat="1" ht="16">
      <c r="B266" s="127"/>
      <c r="C266" s="140"/>
      <c r="D266" s="140"/>
      <c r="E266" s="140"/>
      <c r="F266" s="140"/>
      <c r="G266" s="140"/>
      <c r="H266" s="140"/>
      <c r="I266" s="140"/>
      <c r="J266" s="140"/>
      <c r="K266" s="140"/>
      <c r="L266" s="140"/>
      <c r="M266" s="140"/>
      <c r="N266" s="140"/>
      <c r="O266" s="140"/>
      <c r="P266" s="140"/>
      <c r="Q266" s="140"/>
      <c r="R266" s="140"/>
      <c r="S266" s="140"/>
      <c r="T266" s="140"/>
      <c r="U266" s="140"/>
      <c r="V266" s="140"/>
      <c r="W266" s="140"/>
      <c r="X266" s="140"/>
      <c r="Y266" s="140"/>
    </row>
    <row r="267" spans="2:25" customFormat="1" ht="16">
      <c r="B267" s="127"/>
      <c r="C267" s="140"/>
      <c r="D267" s="140"/>
      <c r="E267" s="140"/>
      <c r="F267" s="140"/>
      <c r="G267" s="140"/>
      <c r="H267" s="140"/>
      <c r="I267" s="140"/>
      <c r="J267" s="140"/>
      <c r="K267" s="140"/>
      <c r="L267" s="140"/>
      <c r="M267" s="140"/>
      <c r="N267" s="140"/>
      <c r="O267" s="140"/>
      <c r="P267" s="140"/>
      <c r="Q267" s="140"/>
      <c r="R267" s="140"/>
      <c r="S267" s="140"/>
      <c r="T267" s="140"/>
      <c r="U267" s="140"/>
      <c r="V267" s="140"/>
      <c r="W267" s="140"/>
      <c r="X267" s="140"/>
      <c r="Y267" s="140"/>
    </row>
    <row r="268" spans="2:25" customFormat="1" ht="16">
      <c r="B268" s="127"/>
      <c r="C268" s="140"/>
      <c r="D268" s="140"/>
      <c r="E268" s="140"/>
      <c r="F268" s="140"/>
      <c r="G268" s="140"/>
      <c r="H268" s="140"/>
      <c r="I268" s="140"/>
      <c r="J268" s="140"/>
      <c r="K268" s="140"/>
      <c r="L268" s="140"/>
      <c r="M268" s="140"/>
      <c r="N268" s="140"/>
      <c r="O268" s="140"/>
      <c r="P268" s="140"/>
      <c r="Q268" s="140"/>
      <c r="R268" s="140"/>
      <c r="S268" s="140"/>
      <c r="T268" s="140"/>
      <c r="U268" s="140"/>
      <c r="V268" s="140"/>
      <c r="W268" s="140"/>
      <c r="X268" s="140"/>
      <c r="Y268" s="140"/>
    </row>
    <row r="269" spans="2:25" customFormat="1" ht="16">
      <c r="B269" s="127"/>
      <c r="C269" s="140"/>
      <c r="D269" s="140"/>
      <c r="E269" s="140"/>
      <c r="F269" s="140"/>
      <c r="G269" s="140"/>
      <c r="H269" s="140"/>
      <c r="I269" s="140"/>
      <c r="J269" s="140"/>
      <c r="K269" s="140"/>
      <c r="L269" s="140"/>
      <c r="M269" s="140"/>
      <c r="N269" s="140"/>
      <c r="O269" s="140"/>
      <c r="P269" s="140"/>
      <c r="Q269" s="140"/>
      <c r="R269" s="140"/>
      <c r="S269" s="140"/>
      <c r="T269" s="140"/>
      <c r="U269" s="140"/>
      <c r="V269" s="140"/>
      <c r="W269" s="140"/>
      <c r="X269" s="140"/>
      <c r="Y269" s="140"/>
    </row>
    <row r="270" spans="2:25" customFormat="1" ht="16">
      <c r="B270" s="127"/>
      <c r="C270" s="140"/>
      <c r="D270" s="140"/>
      <c r="E270" s="140" t="s">
        <v>89</v>
      </c>
      <c r="F270" s="140"/>
      <c r="G270" s="140"/>
      <c r="H270" s="140"/>
      <c r="I270" s="140"/>
      <c r="J270" s="140"/>
      <c r="K270" s="140"/>
      <c r="L270" s="140"/>
      <c r="M270" s="140"/>
      <c r="N270" s="140"/>
      <c r="O270" s="140"/>
      <c r="P270" s="140"/>
      <c r="Q270" s="140"/>
      <c r="R270" s="140"/>
      <c r="S270" s="140"/>
      <c r="T270" s="140"/>
      <c r="U270" s="140"/>
      <c r="V270" s="140"/>
      <c r="W270" s="140"/>
      <c r="X270" s="140"/>
      <c r="Y270" s="140"/>
    </row>
    <row r="271" spans="2:25" customFormat="1" ht="16">
      <c r="B271" s="127"/>
      <c r="C271" s="140"/>
      <c r="D271" s="140"/>
      <c r="E271" s="140"/>
      <c r="F271" s="140"/>
      <c r="G271" s="140"/>
      <c r="H271" s="140"/>
      <c r="I271" s="140"/>
      <c r="J271" s="140"/>
      <c r="K271" s="140"/>
      <c r="L271" s="140"/>
      <c r="M271" s="140"/>
      <c r="N271" s="140"/>
      <c r="O271" s="140"/>
      <c r="P271" s="140"/>
      <c r="Q271" s="140"/>
      <c r="R271" s="140"/>
      <c r="S271" s="140"/>
      <c r="T271" s="140"/>
      <c r="U271" s="140"/>
      <c r="V271" s="140"/>
      <c r="W271" s="140"/>
      <c r="X271" s="140"/>
      <c r="Y271" s="140"/>
    </row>
    <row r="272" spans="2:25" customFormat="1" ht="16">
      <c r="B272" s="127"/>
      <c r="C272" s="140"/>
      <c r="D272" s="140"/>
      <c r="E272" s="140"/>
      <c r="F272" s="140"/>
      <c r="G272" s="140"/>
      <c r="H272" s="140"/>
      <c r="I272" s="140"/>
      <c r="J272" s="140"/>
      <c r="K272" s="140"/>
      <c r="L272" s="140"/>
      <c r="M272" s="140"/>
      <c r="N272" s="140"/>
      <c r="O272" s="140"/>
      <c r="P272" s="140"/>
      <c r="Q272" s="140"/>
      <c r="R272" s="140"/>
      <c r="S272" s="140"/>
      <c r="T272" s="140"/>
      <c r="U272" s="140"/>
      <c r="V272" s="140"/>
      <c r="W272" s="140"/>
      <c r="X272" s="140"/>
      <c r="Y272" s="140"/>
    </row>
    <row r="273" spans="2:25" customFormat="1" ht="16">
      <c r="B273" s="127"/>
      <c r="C273" s="140"/>
      <c r="D273" s="140"/>
      <c r="E273" s="140"/>
      <c r="F273" s="140"/>
      <c r="G273" s="140"/>
      <c r="H273" s="140"/>
      <c r="I273" s="140"/>
      <c r="J273" s="140"/>
      <c r="K273" s="140"/>
      <c r="L273" s="140"/>
      <c r="M273" s="140"/>
      <c r="N273" s="140"/>
      <c r="O273" s="140"/>
      <c r="P273" s="140"/>
      <c r="Q273" s="140"/>
      <c r="R273" s="140"/>
      <c r="S273" s="140"/>
      <c r="T273" s="140"/>
      <c r="U273" s="140"/>
      <c r="V273" s="140"/>
      <c r="W273" s="140"/>
      <c r="X273" s="140"/>
      <c r="Y273" s="140"/>
    </row>
    <row r="274" spans="2:25" customFormat="1" ht="16">
      <c r="B274" s="127"/>
      <c r="C274" s="140"/>
      <c r="D274" s="140"/>
      <c r="E274" s="140"/>
      <c r="F274" s="140"/>
      <c r="G274" s="140"/>
      <c r="H274" s="140"/>
      <c r="I274" s="140"/>
      <c r="J274" s="140"/>
      <c r="K274" s="140"/>
      <c r="L274" s="140"/>
      <c r="M274" s="140"/>
      <c r="N274" s="140"/>
      <c r="O274" s="140"/>
      <c r="P274" s="140"/>
      <c r="Q274" s="140"/>
      <c r="R274" s="140"/>
      <c r="S274" s="140"/>
      <c r="T274" s="140"/>
      <c r="U274" s="140"/>
      <c r="V274" s="140"/>
      <c r="W274" s="140"/>
      <c r="X274" s="140"/>
      <c r="Y274" s="140"/>
    </row>
    <row r="275" spans="2:25" customFormat="1" ht="16">
      <c r="B275" s="127"/>
      <c r="C275" s="140"/>
      <c r="D275" s="140"/>
      <c r="E275" s="140"/>
      <c r="F275" s="140"/>
      <c r="G275" s="140"/>
      <c r="H275" s="140"/>
      <c r="I275" s="140"/>
      <c r="J275" s="140"/>
      <c r="K275" s="140"/>
      <c r="L275" s="140"/>
      <c r="M275" s="140"/>
      <c r="N275" s="140"/>
      <c r="O275" s="140"/>
      <c r="P275" s="140"/>
      <c r="Q275" s="140"/>
      <c r="R275" s="140"/>
      <c r="S275" s="140"/>
      <c r="T275" s="140"/>
      <c r="U275" s="140"/>
      <c r="V275" s="140"/>
      <c r="W275" s="140"/>
      <c r="X275" s="140"/>
      <c r="Y275" s="140"/>
    </row>
    <row r="276" spans="2:25" customFormat="1" ht="16">
      <c r="B276" s="127"/>
      <c r="C276" s="140"/>
      <c r="D276" s="140"/>
      <c r="E276" s="140"/>
      <c r="F276" s="140"/>
      <c r="G276" s="140"/>
      <c r="H276" s="140"/>
      <c r="I276" s="140"/>
      <c r="J276" s="140"/>
      <c r="K276" s="140"/>
      <c r="L276" s="140"/>
      <c r="M276" s="140"/>
      <c r="N276" s="140"/>
      <c r="O276" s="140"/>
      <c r="P276" s="140"/>
      <c r="Q276" s="140"/>
      <c r="R276" s="140"/>
      <c r="S276" s="140"/>
      <c r="T276" s="140"/>
      <c r="U276" s="140"/>
      <c r="V276" s="140"/>
      <c r="W276" s="140"/>
      <c r="X276" s="140"/>
      <c r="Y276" s="140"/>
    </row>
    <row r="277" spans="2:25" customFormat="1" ht="16">
      <c r="B277" s="127"/>
      <c r="C277" s="140"/>
      <c r="D277" s="140"/>
      <c r="E277" s="140"/>
      <c r="F277" s="140"/>
      <c r="G277" s="140"/>
      <c r="H277" s="140"/>
      <c r="I277" s="140"/>
      <c r="J277" s="140"/>
      <c r="K277" s="140"/>
      <c r="L277" s="140"/>
      <c r="M277" s="140"/>
      <c r="N277" s="140"/>
      <c r="O277" s="140"/>
      <c r="P277" s="140"/>
      <c r="Q277" s="140"/>
      <c r="R277" s="140"/>
      <c r="S277" s="140"/>
      <c r="T277" s="140"/>
      <c r="U277" s="140"/>
      <c r="V277" s="140"/>
      <c r="W277" s="140"/>
      <c r="X277" s="140"/>
      <c r="Y277" s="140"/>
    </row>
    <row r="278" spans="2:25" customFormat="1" ht="16">
      <c r="B278" s="127"/>
      <c r="C278" s="140"/>
      <c r="D278" s="140"/>
      <c r="E278" s="140"/>
      <c r="F278" s="140"/>
      <c r="G278" s="140"/>
      <c r="H278" s="140"/>
      <c r="I278" s="140"/>
      <c r="J278" s="140"/>
      <c r="K278" s="140"/>
      <c r="L278" s="140"/>
      <c r="M278" s="140"/>
      <c r="N278" s="140"/>
      <c r="O278" s="140"/>
      <c r="P278" s="140"/>
      <c r="Q278" s="140"/>
      <c r="R278" s="140"/>
      <c r="S278" s="140"/>
      <c r="T278" s="140"/>
      <c r="U278" s="140"/>
      <c r="V278" s="140"/>
      <c r="W278" s="140"/>
      <c r="X278" s="140"/>
      <c r="Y278" s="140"/>
    </row>
    <row r="279" spans="2:25" customFormat="1" ht="16">
      <c r="B279" s="127"/>
      <c r="C279" s="140"/>
      <c r="D279" s="140"/>
      <c r="E279" s="140"/>
      <c r="F279" s="140"/>
      <c r="G279" s="140"/>
      <c r="H279" s="140"/>
      <c r="I279" s="140"/>
      <c r="J279" s="140"/>
      <c r="K279" s="140"/>
      <c r="L279" s="140"/>
      <c r="M279" s="140"/>
      <c r="N279" s="140"/>
      <c r="O279" s="140"/>
      <c r="P279" s="140"/>
      <c r="Q279" s="140"/>
      <c r="R279" s="140"/>
      <c r="S279" s="140"/>
      <c r="T279" s="140"/>
      <c r="U279" s="140"/>
      <c r="V279" s="140"/>
      <c r="W279" s="140"/>
      <c r="X279" s="140"/>
      <c r="Y279" s="140"/>
    </row>
    <row r="280" spans="2:25" customFormat="1" ht="16">
      <c r="B280" s="127"/>
      <c r="C280" s="140"/>
      <c r="D280" s="140"/>
      <c r="E280" s="140"/>
      <c r="F280" s="140"/>
      <c r="G280" s="140"/>
      <c r="H280" s="140"/>
      <c r="I280" s="140"/>
      <c r="J280" s="140"/>
      <c r="K280" s="140"/>
      <c r="L280" s="140"/>
      <c r="M280" s="140"/>
      <c r="N280" s="140"/>
      <c r="O280" s="140"/>
      <c r="P280" s="140"/>
      <c r="Q280" s="140"/>
      <c r="R280" s="140"/>
      <c r="S280" s="140"/>
      <c r="T280" s="140"/>
      <c r="U280" s="140"/>
      <c r="V280" s="140"/>
      <c r="W280" s="140"/>
      <c r="X280" s="140"/>
      <c r="Y280" s="140"/>
    </row>
    <row r="281" spans="2:25" customFormat="1" ht="16">
      <c r="B281" s="127"/>
      <c r="C281" s="140"/>
      <c r="D281" s="140"/>
      <c r="E281" s="140" t="s">
        <v>90</v>
      </c>
      <c r="F281" s="140"/>
      <c r="G281" s="140"/>
      <c r="H281" s="140"/>
      <c r="I281" s="140"/>
      <c r="J281" s="140"/>
      <c r="K281" s="140"/>
      <c r="L281" s="140"/>
      <c r="M281" s="140"/>
      <c r="N281" s="140"/>
      <c r="O281" s="140"/>
      <c r="P281" s="140"/>
      <c r="Q281" s="140"/>
      <c r="R281" s="140"/>
      <c r="S281" s="140"/>
      <c r="T281" s="140"/>
      <c r="U281" s="140"/>
      <c r="V281" s="140"/>
      <c r="W281" s="140"/>
      <c r="X281" s="140"/>
      <c r="Y281" s="140"/>
    </row>
    <row r="282" spans="2:25" customFormat="1" ht="16">
      <c r="B282" s="127"/>
      <c r="C282" s="140"/>
      <c r="D282" s="140"/>
      <c r="E282" s="140"/>
      <c r="F282" s="140"/>
      <c r="G282" s="140"/>
      <c r="H282" s="140"/>
      <c r="I282" s="140"/>
      <c r="J282" s="140"/>
      <c r="K282" s="140"/>
      <c r="L282" s="140"/>
      <c r="M282" s="140"/>
      <c r="N282" s="140"/>
      <c r="O282" s="140"/>
      <c r="P282" s="140"/>
      <c r="Q282" s="140"/>
      <c r="R282" s="140"/>
      <c r="S282" s="140"/>
      <c r="T282" s="140"/>
      <c r="U282" s="140"/>
      <c r="V282" s="140"/>
      <c r="W282" s="140"/>
      <c r="X282" s="140"/>
      <c r="Y282" s="140"/>
    </row>
    <row r="283" spans="2:25" customFormat="1" ht="16">
      <c r="B283" s="127"/>
      <c r="C283" s="140"/>
      <c r="D283" s="140"/>
      <c r="E283" s="140"/>
      <c r="F283" s="140"/>
      <c r="G283" s="140"/>
      <c r="H283" s="140"/>
      <c r="I283" s="140"/>
      <c r="J283" s="140"/>
      <c r="K283" s="140"/>
      <c r="L283" s="140"/>
      <c r="M283" s="140"/>
      <c r="N283" s="140"/>
      <c r="O283" s="140"/>
      <c r="P283" s="140"/>
      <c r="Q283" s="140"/>
      <c r="R283" s="140"/>
      <c r="S283" s="140"/>
      <c r="T283" s="140"/>
      <c r="U283" s="140"/>
      <c r="V283" s="140"/>
      <c r="W283" s="140"/>
      <c r="X283" s="140"/>
      <c r="Y283" s="140"/>
    </row>
    <row r="284" spans="2:25" customFormat="1" ht="16">
      <c r="B284" s="127"/>
      <c r="C284" s="140"/>
      <c r="D284" s="140"/>
      <c r="E284" s="140"/>
      <c r="F284" s="140"/>
      <c r="G284" s="140"/>
      <c r="H284" s="140"/>
      <c r="I284" s="140"/>
      <c r="J284" s="140"/>
      <c r="K284" s="140"/>
      <c r="L284" s="140"/>
      <c r="M284" s="140"/>
      <c r="N284" s="140"/>
      <c r="O284" s="140"/>
      <c r="P284" s="140"/>
      <c r="Q284" s="140"/>
      <c r="R284" s="140"/>
      <c r="S284" s="140"/>
      <c r="T284" s="140"/>
      <c r="U284" s="140"/>
      <c r="V284" s="140"/>
      <c r="W284" s="140"/>
      <c r="X284" s="140"/>
      <c r="Y284" s="140"/>
    </row>
    <row r="285" spans="2:25" customFormat="1" ht="16">
      <c r="B285" s="127"/>
      <c r="C285" s="140"/>
      <c r="D285" s="140"/>
      <c r="E285" s="140"/>
      <c r="F285" s="140"/>
      <c r="G285" s="140"/>
      <c r="H285" s="140"/>
      <c r="I285" s="140"/>
      <c r="J285" s="140"/>
      <c r="K285" s="140"/>
      <c r="L285" s="140"/>
      <c r="M285" s="140"/>
      <c r="N285" s="140"/>
      <c r="O285" s="140"/>
      <c r="P285" s="140"/>
      <c r="Q285" s="140"/>
      <c r="R285" s="140"/>
      <c r="S285" s="140"/>
      <c r="T285" s="140"/>
      <c r="U285" s="140"/>
      <c r="V285" s="140"/>
      <c r="W285" s="140"/>
      <c r="X285" s="140"/>
      <c r="Y285" s="140"/>
    </row>
    <row r="286" spans="2:25" customFormat="1" ht="16">
      <c r="B286" s="127"/>
      <c r="C286" s="140"/>
      <c r="D286" s="140"/>
      <c r="E286" s="140"/>
      <c r="F286" s="140"/>
      <c r="G286" s="140"/>
      <c r="H286" s="140"/>
      <c r="I286" s="140"/>
      <c r="J286" s="140"/>
      <c r="K286" s="140"/>
      <c r="L286" s="140"/>
      <c r="M286" s="140"/>
      <c r="N286" s="140"/>
      <c r="O286" s="140"/>
      <c r="P286" s="140"/>
      <c r="Q286" s="140"/>
      <c r="R286" s="140"/>
      <c r="S286" s="140"/>
      <c r="T286" s="140"/>
      <c r="U286" s="140"/>
      <c r="V286" s="140"/>
      <c r="W286" s="140"/>
      <c r="X286" s="140"/>
      <c r="Y286" s="140"/>
    </row>
    <row r="287" spans="2:25" customFormat="1" ht="16">
      <c r="B287" s="127"/>
      <c r="C287" s="140"/>
      <c r="D287" s="140"/>
      <c r="E287" s="140"/>
      <c r="F287" s="140"/>
      <c r="G287" s="140"/>
      <c r="H287" s="140"/>
      <c r="I287" s="140"/>
      <c r="J287" s="140"/>
      <c r="K287" s="140"/>
      <c r="L287" s="140"/>
      <c r="M287" s="140"/>
      <c r="N287" s="140"/>
      <c r="O287" s="140"/>
      <c r="P287" s="140"/>
      <c r="Q287" s="140"/>
      <c r="R287" s="140"/>
      <c r="S287" s="140"/>
      <c r="T287" s="140"/>
      <c r="U287" s="140"/>
      <c r="V287" s="140"/>
      <c r="W287" s="140"/>
      <c r="X287" s="140"/>
      <c r="Y287" s="140"/>
    </row>
    <row r="288" spans="2:25" customFormat="1" ht="16">
      <c r="B288" s="127"/>
      <c r="C288" s="140"/>
      <c r="D288" s="140"/>
      <c r="E288" s="140"/>
      <c r="F288" s="140"/>
      <c r="G288" s="140"/>
      <c r="H288" s="140"/>
      <c r="I288" s="140"/>
      <c r="J288" s="140"/>
      <c r="K288" s="140"/>
      <c r="L288" s="140"/>
      <c r="M288" s="140"/>
      <c r="N288" s="140"/>
      <c r="O288" s="140"/>
      <c r="P288" s="140"/>
      <c r="Q288" s="140"/>
      <c r="R288" s="140"/>
      <c r="S288" s="140"/>
      <c r="T288" s="140"/>
      <c r="U288" s="140"/>
      <c r="V288" s="140"/>
      <c r="W288" s="140"/>
      <c r="X288" s="140"/>
      <c r="Y288" s="140"/>
    </row>
    <row r="289" spans="2:25" customFormat="1" ht="16">
      <c r="B289" s="127"/>
      <c r="C289" s="140"/>
      <c r="D289" s="140"/>
      <c r="E289" s="140"/>
      <c r="F289" s="140"/>
      <c r="G289" s="140"/>
      <c r="H289" s="140"/>
      <c r="I289" s="140"/>
      <c r="J289" s="140"/>
      <c r="K289" s="140"/>
      <c r="L289" s="140"/>
      <c r="M289" s="140"/>
      <c r="N289" s="140"/>
      <c r="O289" s="140"/>
      <c r="P289" s="140"/>
      <c r="Q289" s="140"/>
      <c r="R289" s="140"/>
      <c r="S289" s="140"/>
      <c r="T289" s="140"/>
      <c r="U289" s="140"/>
      <c r="V289" s="140"/>
      <c r="W289" s="140"/>
      <c r="X289" s="140"/>
      <c r="Y289" s="140"/>
    </row>
    <row r="290" spans="2:25" customFormat="1" ht="16">
      <c r="B290" s="127"/>
      <c r="C290" s="140"/>
      <c r="D290" s="140"/>
      <c r="E290" s="140"/>
      <c r="F290" s="140"/>
      <c r="G290" s="140"/>
      <c r="H290" s="140"/>
      <c r="I290" s="140"/>
      <c r="J290" s="140"/>
      <c r="K290" s="140"/>
      <c r="L290" s="140"/>
      <c r="M290" s="140"/>
      <c r="N290" s="140"/>
      <c r="O290" s="140"/>
      <c r="P290" s="140"/>
      <c r="Q290" s="140"/>
      <c r="R290" s="140"/>
      <c r="S290" s="140"/>
      <c r="T290" s="140"/>
      <c r="U290" s="140"/>
      <c r="V290" s="140"/>
      <c r="W290" s="140"/>
      <c r="X290" s="140"/>
      <c r="Y290" s="140"/>
    </row>
    <row r="291" spans="2:25" customFormat="1" ht="16">
      <c r="B291" s="127"/>
      <c r="C291" s="140"/>
      <c r="D291" s="140"/>
      <c r="E291" s="140"/>
      <c r="F291" s="140"/>
      <c r="G291" s="140"/>
      <c r="H291" s="140"/>
      <c r="I291" s="140"/>
      <c r="J291" s="140"/>
      <c r="K291" s="140"/>
      <c r="L291" s="140"/>
      <c r="M291" s="140"/>
      <c r="N291" s="140"/>
      <c r="O291" s="140"/>
      <c r="P291" s="140"/>
      <c r="Q291" s="140"/>
      <c r="R291" s="140"/>
      <c r="S291" s="140"/>
      <c r="T291" s="140"/>
      <c r="U291" s="140"/>
      <c r="V291" s="140"/>
      <c r="W291" s="140"/>
      <c r="X291" s="140"/>
      <c r="Y291" s="140"/>
    </row>
    <row r="292" spans="2:25" customFormat="1" ht="16">
      <c r="B292" s="127"/>
      <c r="C292" s="140"/>
      <c r="D292" s="140"/>
      <c r="E292" s="140"/>
      <c r="F292" s="140"/>
      <c r="G292" s="140"/>
      <c r="H292" s="140"/>
      <c r="I292" s="140"/>
      <c r="J292" s="140"/>
      <c r="K292" s="140"/>
      <c r="L292" s="140"/>
      <c r="M292" s="140"/>
      <c r="N292" s="140"/>
      <c r="O292" s="140"/>
      <c r="P292" s="140"/>
      <c r="Q292" s="140"/>
      <c r="R292" s="140"/>
      <c r="S292" s="140"/>
      <c r="T292" s="140"/>
      <c r="U292" s="140"/>
      <c r="V292" s="140"/>
      <c r="W292" s="140"/>
      <c r="X292" s="140"/>
      <c r="Y292" s="140"/>
    </row>
    <row r="293" spans="2:25" customFormat="1" ht="16">
      <c r="B293" s="127"/>
      <c r="C293" s="140"/>
      <c r="D293" s="140"/>
      <c r="E293" s="140"/>
      <c r="F293" s="140"/>
      <c r="G293" s="140"/>
      <c r="H293" s="140"/>
      <c r="I293" s="140"/>
      <c r="J293" s="140"/>
      <c r="K293" s="140"/>
      <c r="L293" s="140"/>
      <c r="M293" s="140"/>
      <c r="N293" s="140"/>
      <c r="O293" s="140"/>
      <c r="P293" s="140"/>
      <c r="Q293" s="140"/>
      <c r="R293" s="140"/>
      <c r="S293" s="140"/>
      <c r="T293" s="140"/>
      <c r="U293" s="140"/>
      <c r="V293" s="140"/>
      <c r="W293" s="140"/>
      <c r="X293" s="140"/>
      <c r="Y293" s="140"/>
    </row>
    <row r="294" spans="2:25" customFormat="1" ht="16">
      <c r="B294" s="127"/>
      <c r="C294" s="140"/>
      <c r="D294" s="140"/>
      <c r="E294" s="140"/>
      <c r="F294" s="140"/>
      <c r="G294" s="140"/>
      <c r="H294" s="140"/>
      <c r="I294" s="140"/>
      <c r="J294" s="140"/>
      <c r="K294" s="140"/>
      <c r="L294" s="140"/>
      <c r="M294" s="140"/>
      <c r="N294" s="140"/>
      <c r="O294" s="140"/>
      <c r="P294" s="140"/>
      <c r="Q294" s="140"/>
      <c r="R294" s="140"/>
      <c r="S294" s="140"/>
      <c r="T294" s="140"/>
      <c r="U294" s="140"/>
      <c r="V294" s="140"/>
      <c r="W294" s="140"/>
      <c r="X294" s="140"/>
      <c r="Y294" s="140"/>
    </row>
    <row r="295" spans="2:25" customFormat="1" ht="16">
      <c r="B295" s="127"/>
      <c r="C295" s="140"/>
      <c r="D295" s="140"/>
      <c r="E295" s="140"/>
      <c r="F295" s="140"/>
      <c r="G295" s="140"/>
      <c r="H295" s="140"/>
      <c r="I295" s="140"/>
      <c r="J295" s="140"/>
      <c r="K295" s="140"/>
      <c r="L295" s="140"/>
      <c r="M295" s="140"/>
      <c r="N295" s="140"/>
      <c r="O295" s="140"/>
      <c r="P295" s="140"/>
      <c r="Q295" s="140"/>
      <c r="R295" s="140"/>
      <c r="S295" s="140"/>
      <c r="T295" s="140"/>
      <c r="U295" s="140"/>
      <c r="V295" s="140"/>
      <c r="W295" s="140"/>
      <c r="X295" s="140"/>
      <c r="Y295" s="140"/>
    </row>
    <row r="296" spans="2:25" customFormat="1" ht="16">
      <c r="B296" s="127"/>
      <c r="C296" s="140"/>
      <c r="D296" s="140"/>
      <c r="E296" s="140"/>
      <c r="F296" s="140"/>
      <c r="G296" s="140"/>
      <c r="H296" s="140"/>
      <c r="I296" s="140"/>
      <c r="J296" s="140"/>
      <c r="K296" s="140"/>
      <c r="L296" s="140"/>
      <c r="M296" s="140"/>
      <c r="N296" s="140"/>
      <c r="O296" s="140"/>
      <c r="P296" s="140"/>
      <c r="Q296" s="140"/>
      <c r="R296" s="140"/>
      <c r="S296" s="140"/>
      <c r="T296" s="140"/>
      <c r="U296" s="140"/>
      <c r="V296" s="140"/>
      <c r="W296" s="140"/>
      <c r="X296" s="140"/>
      <c r="Y296" s="140"/>
    </row>
    <row r="297" spans="2:25" customFormat="1" ht="16">
      <c r="B297" s="127"/>
      <c r="C297" s="140"/>
      <c r="D297" s="140"/>
      <c r="E297" s="140"/>
      <c r="F297" s="140"/>
      <c r="G297" s="140"/>
      <c r="H297" s="140"/>
      <c r="I297" s="140"/>
      <c r="J297" s="140"/>
      <c r="K297" s="140"/>
      <c r="L297" s="140"/>
      <c r="M297" s="140"/>
      <c r="N297" s="140"/>
      <c r="O297" s="140"/>
      <c r="P297" s="140"/>
      <c r="Q297" s="140"/>
      <c r="R297" s="140"/>
      <c r="S297" s="140"/>
      <c r="T297" s="140"/>
      <c r="U297" s="140"/>
      <c r="V297" s="140"/>
      <c r="W297" s="140"/>
      <c r="X297" s="140"/>
      <c r="Y297" s="140"/>
    </row>
    <row r="298" spans="2:25" customFormat="1" ht="16">
      <c r="B298" s="127"/>
      <c r="C298" s="140"/>
      <c r="D298" s="140"/>
      <c r="E298" s="140"/>
      <c r="F298" s="140"/>
      <c r="G298" s="140"/>
      <c r="H298" s="140"/>
      <c r="I298" s="140"/>
      <c r="J298" s="140"/>
      <c r="K298" s="140"/>
      <c r="L298" s="140"/>
      <c r="M298" s="140"/>
      <c r="N298" s="140"/>
      <c r="O298" s="140"/>
      <c r="P298" s="140"/>
      <c r="Q298" s="140"/>
      <c r="R298" s="140"/>
      <c r="S298" s="140"/>
      <c r="T298" s="140"/>
      <c r="U298" s="140"/>
      <c r="V298" s="140"/>
      <c r="W298" s="140"/>
      <c r="X298" s="140"/>
      <c r="Y298" s="140"/>
    </row>
    <row r="299" spans="2:25" customFormat="1" ht="16">
      <c r="B299" s="127"/>
      <c r="C299" s="140"/>
      <c r="D299" s="140"/>
      <c r="E299" s="140"/>
      <c r="F299" s="140"/>
      <c r="G299" s="140"/>
      <c r="H299" s="140"/>
      <c r="I299" s="140"/>
      <c r="J299" s="140"/>
      <c r="K299" s="140"/>
      <c r="L299" s="140"/>
      <c r="M299" s="140"/>
      <c r="N299" s="140"/>
      <c r="O299" s="140"/>
      <c r="P299" s="140"/>
      <c r="Q299" s="140"/>
      <c r="R299" s="140"/>
      <c r="S299" s="140"/>
      <c r="T299" s="140"/>
      <c r="U299" s="140"/>
      <c r="V299" s="140"/>
      <c r="W299" s="140"/>
      <c r="X299" s="140"/>
      <c r="Y299" s="140"/>
    </row>
    <row r="300" spans="2:25" customFormat="1" ht="16">
      <c r="B300" s="127"/>
      <c r="C300" s="140"/>
      <c r="D300" s="140"/>
      <c r="E300" s="140"/>
      <c r="F300" s="140"/>
      <c r="G300" s="140"/>
      <c r="H300" s="140"/>
      <c r="I300" s="140"/>
      <c r="J300" s="140"/>
      <c r="K300" s="140"/>
      <c r="L300" s="140"/>
      <c r="M300" s="140"/>
      <c r="N300" s="140"/>
      <c r="O300" s="140"/>
      <c r="P300" s="140"/>
      <c r="Q300" s="140"/>
      <c r="R300" s="140"/>
      <c r="S300" s="140"/>
      <c r="T300" s="140"/>
      <c r="U300" s="140"/>
      <c r="V300" s="140"/>
      <c r="W300" s="140"/>
      <c r="X300" s="140"/>
      <c r="Y300" s="140"/>
    </row>
    <row r="301" spans="2:25" customFormat="1" ht="16">
      <c r="B301" s="127"/>
      <c r="C301" s="140"/>
      <c r="D301" s="140"/>
      <c r="E301" s="140"/>
      <c r="F301" s="140"/>
      <c r="G301" s="140"/>
      <c r="H301" s="140"/>
      <c r="I301" s="140"/>
      <c r="J301" s="140"/>
      <c r="K301" s="140"/>
      <c r="L301" s="140"/>
      <c r="M301" s="140"/>
      <c r="N301" s="140"/>
      <c r="O301" s="140"/>
      <c r="P301" s="140"/>
      <c r="Q301" s="140"/>
      <c r="R301" s="140"/>
      <c r="S301" s="140"/>
      <c r="T301" s="140"/>
      <c r="U301" s="140"/>
      <c r="V301" s="140"/>
      <c r="W301" s="140"/>
      <c r="X301" s="140"/>
      <c r="Y301" s="140"/>
    </row>
    <row r="302" spans="2:25" customFormat="1" ht="16">
      <c r="B302" s="127"/>
      <c r="C302" s="140"/>
      <c r="D302" s="140"/>
      <c r="E302" s="140"/>
      <c r="F302" s="140"/>
      <c r="G302" s="140"/>
      <c r="H302" s="140"/>
      <c r="I302" s="140"/>
      <c r="J302" s="140"/>
      <c r="K302" s="140"/>
      <c r="L302" s="140"/>
      <c r="M302" s="140"/>
      <c r="N302" s="140"/>
      <c r="O302" s="140"/>
      <c r="P302" s="140"/>
      <c r="Q302" s="140"/>
      <c r="R302" s="140"/>
      <c r="S302" s="140"/>
      <c r="T302" s="140"/>
      <c r="U302" s="140"/>
      <c r="V302" s="140"/>
      <c r="W302" s="140"/>
      <c r="X302" s="140"/>
      <c r="Y302" s="140"/>
    </row>
    <row r="303" spans="2:25" customFormat="1" ht="16">
      <c r="B303" s="127"/>
      <c r="C303" s="140"/>
      <c r="D303" s="140"/>
      <c r="E303" s="140"/>
      <c r="F303" s="140"/>
      <c r="G303" s="140"/>
      <c r="H303" s="140"/>
      <c r="I303" s="140"/>
      <c r="J303" s="140"/>
      <c r="K303" s="140"/>
      <c r="L303" s="140"/>
      <c r="M303" s="140"/>
      <c r="N303" s="140"/>
      <c r="O303" s="140"/>
      <c r="P303" s="140"/>
      <c r="Q303" s="140"/>
      <c r="R303" s="140"/>
      <c r="S303" s="140"/>
      <c r="T303" s="140"/>
      <c r="U303" s="140"/>
      <c r="V303" s="140"/>
      <c r="W303" s="140"/>
      <c r="X303" s="140"/>
      <c r="Y303" s="140"/>
    </row>
    <row r="304" spans="2:25" customFormat="1" ht="17" thickBot="1">
      <c r="B304" s="127"/>
      <c r="C304" s="140"/>
      <c r="D304" s="140"/>
      <c r="E304" s="140"/>
      <c r="F304" s="140"/>
      <c r="G304" s="140"/>
      <c r="H304" s="140"/>
      <c r="I304" s="140"/>
      <c r="J304" s="140"/>
      <c r="K304" s="140"/>
      <c r="L304" s="140"/>
      <c r="M304" s="140"/>
      <c r="N304" s="140"/>
      <c r="O304" s="140"/>
      <c r="P304" s="140"/>
      <c r="Q304" s="140"/>
      <c r="R304" s="140"/>
      <c r="S304" s="140"/>
      <c r="T304" s="140"/>
      <c r="U304" s="140"/>
      <c r="V304" s="140"/>
      <c r="W304" s="140"/>
      <c r="X304" s="140"/>
      <c r="Y304" s="140"/>
    </row>
    <row r="305" spans="2:25" s="26" customFormat="1">
      <c r="B305" s="130"/>
      <c r="C305" s="130" t="s">
        <v>25</v>
      </c>
      <c r="D305" s="130" t="s">
        <v>65</v>
      </c>
      <c r="E305" s="130"/>
      <c r="F305" s="130" t="s">
        <v>32</v>
      </c>
      <c r="G305" s="130"/>
      <c r="H305" s="130"/>
      <c r="I305" s="130"/>
      <c r="J305" s="130"/>
      <c r="K305" s="130"/>
      <c r="L305" s="130"/>
      <c r="M305" s="130"/>
      <c r="N305" s="130"/>
      <c r="O305" s="130"/>
      <c r="P305" s="130"/>
      <c r="Q305" s="130"/>
      <c r="R305" s="130"/>
      <c r="S305" s="130"/>
      <c r="T305" s="130"/>
      <c r="U305" s="130"/>
    </row>
    <row r="306" spans="2:25" customFormat="1" ht="16">
      <c r="B306" s="127"/>
      <c r="C306" s="150" t="s">
        <v>91</v>
      </c>
      <c r="D306" s="140"/>
      <c r="E306" s="140"/>
      <c r="F306" s="140"/>
      <c r="G306" s="140"/>
      <c r="H306" s="140"/>
      <c r="I306" s="140"/>
      <c r="J306" s="140"/>
      <c r="K306" s="140"/>
      <c r="L306" s="140"/>
      <c r="M306" s="140"/>
      <c r="N306" s="140"/>
      <c r="O306" s="140"/>
      <c r="P306" s="140"/>
      <c r="Q306" s="140"/>
      <c r="R306" s="140"/>
      <c r="S306" s="140"/>
      <c r="T306" s="140"/>
      <c r="U306" s="140"/>
      <c r="V306" s="140"/>
      <c r="W306" s="140"/>
      <c r="X306" s="140"/>
      <c r="Y306" s="140"/>
    </row>
    <row r="307" spans="2:25" customFormat="1" ht="16">
      <c r="B307" s="127"/>
      <c r="C307" s="140"/>
      <c r="D307" s="140"/>
      <c r="E307" s="140"/>
      <c r="F307" s="140"/>
      <c r="G307" s="140"/>
      <c r="H307" s="140"/>
      <c r="I307" s="140"/>
      <c r="J307" s="140"/>
      <c r="K307" s="140"/>
      <c r="L307" s="140"/>
      <c r="M307" s="140"/>
      <c r="N307" s="140"/>
      <c r="O307" s="140"/>
      <c r="P307" s="140"/>
      <c r="Q307" s="140"/>
      <c r="R307" s="140"/>
      <c r="S307" s="140"/>
      <c r="T307" s="140"/>
      <c r="U307" s="140"/>
      <c r="V307" s="140"/>
      <c r="W307" s="140"/>
      <c r="X307" s="140"/>
      <c r="Y307" s="140"/>
    </row>
    <row r="308" spans="2:25" customFormat="1" ht="16">
      <c r="B308" s="127"/>
      <c r="C308" s="140"/>
      <c r="D308" s="140"/>
      <c r="E308" s="140"/>
      <c r="F308" s="140"/>
      <c r="G308" s="140"/>
      <c r="H308" s="140"/>
      <c r="I308" s="140"/>
      <c r="J308" s="140"/>
      <c r="K308" s="140"/>
      <c r="L308" s="140"/>
      <c r="M308" s="140"/>
      <c r="N308" s="140"/>
      <c r="O308" s="140"/>
      <c r="P308" s="140"/>
      <c r="Q308" s="140"/>
      <c r="R308" s="140"/>
      <c r="S308" s="140"/>
      <c r="T308" s="140"/>
      <c r="U308" s="140"/>
      <c r="V308" s="140"/>
      <c r="W308" s="140"/>
      <c r="X308" s="140"/>
      <c r="Y308" s="140"/>
    </row>
    <row r="309" spans="2:25" customFormat="1" ht="16">
      <c r="B309" s="127"/>
      <c r="C309" s="140"/>
      <c r="D309" s="140"/>
      <c r="E309" s="140"/>
      <c r="F309" s="140"/>
      <c r="G309" s="140"/>
      <c r="H309" s="140"/>
      <c r="I309" s="140"/>
      <c r="J309" s="140"/>
      <c r="K309" s="140"/>
      <c r="L309" s="140"/>
      <c r="M309" s="140"/>
      <c r="N309" s="140"/>
      <c r="O309" s="140"/>
      <c r="P309" s="140"/>
      <c r="Q309" s="140"/>
      <c r="R309" s="140"/>
      <c r="S309" s="140"/>
      <c r="T309" s="140"/>
      <c r="U309" s="140"/>
      <c r="V309" s="140"/>
      <c r="W309" s="140"/>
      <c r="X309" s="140"/>
      <c r="Y309" s="140"/>
    </row>
    <row r="310" spans="2:25" customFormat="1" ht="16">
      <c r="B310" s="127"/>
      <c r="C310" s="140"/>
      <c r="D310" s="140"/>
      <c r="E310" s="140"/>
      <c r="F310" s="140"/>
      <c r="G310" s="140"/>
      <c r="H310" s="140"/>
      <c r="I310" s="140"/>
      <c r="J310" s="140"/>
      <c r="K310" s="140"/>
      <c r="L310" s="140"/>
      <c r="M310" s="140"/>
      <c r="N310" s="140"/>
      <c r="O310" s="140"/>
      <c r="P310" s="140"/>
      <c r="Q310" s="140"/>
      <c r="R310" s="140"/>
      <c r="S310" s="140"/>
      <c r="T310" s="140"/>
      <c r="U310" s="140"/>
      <c r="V310" s="140"/>
      <c r="W310" s="140"/>
      <c r="X310" s="140"/>
      <c r="Y310" s="140"/>
    </row>
    <row r="311" spans="2:25" customFormat="1" ht="16">
      <c r="B311" s="127"/>
      <c r="C311" s="140"/>
      <c r="D311" s="140"/>
      <c r="E311" s="140"/>
      <c r="F311" s="140"/>
      <c r="G311" s="140"/>
      <c r="H311" s="140"/>
      <c r="I311" s="140"/>
      <c r="J311" s="140"/>
      <c r="K311" s="140"/>
      <c r="L311" s="140"/>
      <c r="M311" s="140"/>
      <c r="N311" s="140"/>
      <c r="O311" s="140"/>
      <c r="P311" s="140"/>
      <c r="Q311" s="140"/>
      <c r="R311" s="140"/>
      <c r="S311" s="140"/>
      <c r="T311" s="140"/>
      <c r="U311" s="140"/>
      <c r="V311" s="140"/>
      <c r="W311" s="140"/>
      <c r="X311" s="140"/>
      <c r="Y311" s="140"/>
    </row>
    <row r="312" spans="2:25" customFormat="1" ht="16">
      <c r="B312" s="127"/>
      <c r="C312" s="140"/>
      <c r="D312" s="140"/>
      <c r="E312" s="140"/>
      <c r="F312" s="140"/>
      <c r="G312" s="140"/>
      <c r="H312" s="140"/>
      <c r="I312" s="140"/>
      <c r="J312" s="140"/>
      <c r="K312" s="140"/>
      <c r="L312" s="140"/>
      <c r="M312" s="140"/>
      <c r="N312" s="140"/>
      <c r="O312" s="140"/>
      <c r="P312" s="140"/>
      <c r="Q312" s="140"/>
      <c r="R312" s="140"/>
      <c r="S312" s="140"/>
      <c r="T312" s="140"/>
      <c r="U312" s="140"/>
      <c r="V312" s="140"/>
      <c r="W312" s="140"/>
      <c r="X312" s="140"/>
      <c r="Y312" s="140"/>
    </row>
    <row r="313" spans="2:25" customFormat="1" ht="16">
      <c r="B313" s="127"/>
      <c r="C313" s="140"/>
      <c r="D313" s="140"/>
      <c r="E313" s="140"/>
      <c r="F313" s="140"/>
      <c r="G313" s="140"/>
      <c r="H313" s="140"/>
      <c r="I313" s="140"/>
      <c r="J313" s="140"/>
      <c r="K313" s="140"/>
      <c r="L313" s="140"/>
      <c r="M313" s="140"/>
      <c r="N313" s="140"/>
      <c r="O313" s="140"/>
      <c r="P313" s="140"/>
      <c r="Q313" s="140"/>
      <c r="R313" s="140"/>
      <c r="S313" s="140"/>
      <c r="T313" s="140"/>
      <c r="U313" s="140"/>
      <c r="V313" s="140"/>
      <c r="W313" s="140"/>
      <c r="X313" s="140"/>
      <c r="Y313" s="140"/>
    </row>
    <row r="314" spans="2:25" customFormat="1" ht="16">
      <c r="B314" s="127"/>
      <c r="C314" s="140"/>
      <c r="D314" s="140"/>
      <c r="E314" s="140"/>
      <c r="F314" s="140"/>
      <c r="G314" s="140"/>
      <c r="H314" s="140"/>
      <c r="I314" s="140"/>
      <c r="J314" s="140"/>
      <c r="K314" s="140"/>
      <c r="L314" s="140"/>
      <c r="M314" s="140"/>
      <c r="N314" s="140"/>
      <c r="O314" s="140"/>
      <c r="P314" s="140"/>
      <c r="Q314" s="140"/>
      <c r="R314" s="140"/>
      <c r="S314" s="140"/>
      <c r="T314" s="140"/>
      <c r="U314" s="140"/>
      <c r="V314" s="140"/>
      <c r="W314" s="140"/>
      <c r="X314" s="140"/>
      <c r="Y314" s="140"/>
    </row>
    <row r="315" spans="2:25" customFormat="1" ht="16">
      <c r="B315" s="127"/>
      <c r="C315" s="140"/>
      <c r="D315" s="140"/>
      <c r="E315" s="140"/>
      <c r="F315" s="140"/>
      <c r="G315" s="140"/>
      <c r="H315" s="140"/>
      <c r="I315" s="140"/>
      <c r="J315" s="140"/>
      <c r="K315" s="140"/>
      <c r="L315" s="140"/>
      <c r="M315" s="140"/>
      <c r="N315" s="140"/>
      <c r="O315" s="140"/>
      <c r="P315" s="140"/>
      <c r="Q315" s="140"/>
      <c r="R315" s="140"/>
      <c r="S315" s="140"/>
      <c r="T315" s="140"/>
      <c r="U315" s="140"/>
      <c r="V315" s="140"/>
      <c r="W315" s="140"/>
      <c r="X315" s="140"/>
      <c r="Y315" s="140"/>
    </row>
    <row r="316" spans="2:25" customFormat="1" ht="16">
      <c r="B316" s="127"/>
      <c r="C316" s="140"/>
      <c r="D316" s="140"/>
      <c r="E316" s="140"/>
      <c r="F316" s="140"/>
      <c r="G316" s="140"/>
      <c r="H316" s="140"/>
      <c r="I316" s="140"/>
      <c r="J316" s="140"/>
      <c r="K316" s="140"/>
      <c r="L316" s="140"/>
      <c r="M316" s="140"/>
      <c r="N316" s="140"/>
      <c r="O316" s="140"/>
      <c r="P316" s="140"/>
      <c r="Q316" s="140"/>
      <c r="R316" s="140"/>
      <c r="S316" s="140"/>
      <c r="T316" s="140"/>
      <c r="U316" s="140"/>
      <c r="V316" s="140"/>
      <c r="W316" s="140"/>
      <c r="X316" s="140"/>
      <c r="Y316" s="140"/>
    </row>
    <row r="317" spans="2:25" customFormat="1" ht="16">
      <c r="B317" s="127"/>
      <c r="C317" s="140"/>
      <c r="D317" s="140"/>
      <c r="E317" s="140"/>
      <c r="F317" s="140"/>
      <c r="G317" s="140"/>
      <c r="H317" s="140"/>
      <c r="I317" s="140"/>
      <c r="J317" s="140"/>
      <c r="K317" s="140"/>
      <c r="L317" s="140"/>
      <c r="M317" s="140"/>
      <c r="N317" s="140"/>
      <c r="O317" s="140"/>
      <c r="P317" s="140"/>
      <c r="Q317" s="140"/>
      <c r="R317" s="140"/>
      <c r="S317" s="140"/>
      <c r="T317" s="140"/>
      <c r="U317" s="140"/>
      <c r="V317" s="140"/>
      <c r="W317" s="140"/>
      <c r="X317" s="140"/>
      <c r="Y317" s="140"/>
    </row>
    <row r="318" spans="2:25" customFormat="1" ht="16">
      <c r="B318" s="127"/>
      <c r="C318" s="140"/>
      <c r="D318" s="140"/>
      <c r="E318" s="140"/>
      <c r="F318" s="140"/>
      <c r="G318" s="140"/>
      <c r="H318" s="140"/>
      <c r="I318" s="140"/>
      <c r="J318" s="140"/>
      <c r="K318" s="140"/>
      <c r="L318" s="140"/>
      <c r="M318" s="140"/>
      <c r="N318" s="140"/>
      <c r="O318" s="140"/>
      <c r="P318" s="140"/>
      <c r="Q318" s="140"/>
      <c r="R318" s="140"/>
      <c r="S318" s="140"/>
      <c r="T318" s="140"/>
      <c r="U318" s="140"/>
      <c r="V318" s="140"/>
      <c r="W318" s="140"/>
      <c r="X318" s="140"/>
      <c r="Y318" s="140"/>
    </row>
    <row r="319" spans="2:25" customFormat="1" ht="16">
      <c r="B319" s="127"/>
      <c r="C319" s="140"/>
      <c r="D319" s="140"/>
      <c r="E319" s="140"/>
      <c r="F319" s="140"/>
      <c r="G319" s="140"/>
      <c r="H319" s="140"/>
      <c r="I319" s="140"/>
      <c r="J319" s="140"/>
      <c r="K319" s="140"/>
      <c r="L319" s="140"/>
      <c r="M319" s="140"/>
      <c r="N319" s="140"/>
      <c r="O319" s="140"/>
      <c r="P319" s="140"/>
      <c r="Q319" s="140"/>
      <c r="R319" s="140"/>
      <c r="S319" s="140"/>
      <c r="T319" s="140"/>
      <c r="U319" s="140"/>
      <c r="V319" s="140"/>
      <c r="W319" s="140"/>
      <c r="X319" s="140"/>
      <c r="Y319" s="140"/>
    </row>
    <row r="320" spans="2:25" customFormat="1" ht="16">
      <c r="B320" s="127"/>
      <c r="C320" s="140"/>
      <c r="D320" s="140"/>
      <c r="E320" s="140"/>
      <c r="F320" s="140"/>
      <c r="G320" s="140"/>
      <c r="H320" s="140"/>
      <c r="I320" s="140"/>
      <c r="J320" s="140"/>
      <c r="K320" s="140"/>
      <c r="L320" s="140"/>
      <c r="M320" s="140"/>
      <c r="N320" s="140"/>
      <c r="O320" s="140"/>
      <c r="P320" s="140"/>
      <c r="Q320" s="140"/>
      <c r="R320" s="140"/>
      <c r="S320" s="140"/>
      <c r="T320" s="140"/>
      <c r="U320" s="140"/>
      <c r="V320" s="140"/>
      <c r="W320" s="140"/>
      <c r="X320" s="140"/>
      <c r="Y320" s="140"/>
    </row>
    <row r="321" spans="2:25" customFormat="1" ht="16">
      <c r="B321" s="127"/>
      <c r="C321" s="140"/>
      <c r="D321" s="140"/>
      <c r="E321" s="140"/>
      <c r="F321" s="140"/>
      <c r="G321" s="140"/>
      <c r="H321" s="140"/>
      <c r="I321" s="140"/>
      <c r="J321" s="140"/>
      <c r="K321" s="140"/>
      <c r="L321" s="140"/>
      <c r="M321" s="140"/>
      <c r="N321" s="140"/>
      <c r="O321" s="140"/>
      <c r="P321" s="140"/>
      <c r="Q321" s="140"/>
      <c r="R321" s="140"/>
      <c r="S321" s="140"/>
      <c r="T321" s="140"/>
      <c r="U321" s="140"/>
      <c r="V321" s="140"/>
      <c r="W321" s="140"/>
      <c r="X321" s="140"/>
      <c r="Y321" s="140"/>
    </row>
    <row r="322" spans="2:25" customFormat="1" ht="16">
      <c r="B322" s="127"/>
      <c r="C322" s="140"/>
      <c r="D322" s="140"/>
      <c r="E322" s="140"/>
      <c r="F322" s="140"/>
      <c r="G322" s="140"/>
      <c r="H322" s="140"/>
      <c r="I322" s="140"/>
      <c r="J322" s="140"/>
      <c r="K322" s="140"/>
      <c r="L322" s="140"/>
      <c r="M322" s="140"/>
      <c r="N322" s="140"/>
      <c r="O322" s="140"/>
      <c r="P322" s="140"/>
      <c r="Q322" s="140"/>
      <c r="R322" s="140"/>
      <c r="S322" s="140"/>
      <c r="T322" s="140"/>
      <c r="U322" s="140"/>
      <c r="V322" s="140"/>
      <c r="W322" s="140"/>
      <c r="X322" s="140"/>
      <c r="Y322" s="140"/>
    </row>
    <row r="323" spans="2:25" customFormat="1" ht="16">
      <c r="B323" s="127"/>
      <c r="C323" s="140"/>
      <c r="D323" s="140"/>
      <c r="E323" s="140"/>
      <c r="F323" s="140"/>
      <c r="G323" s="140"/>
      <c r="H323" s="140"/>
      <c r="I323" s="140"/>
      <c r="J323" s="140"/>
      <c r="K323" s="140"/>
      <c r="L323" s="140"/>
      <c r="M323" s="140"/>
      <c r="N323" s="140"/>
      <c r="O323" s="140"/>
      <c r="P323" s="140"/>
      <c r="Q323" s="140"/>
      <c r="R323" s="140"/>
      <c r="S323" s="140"/>
      <c r="T323" s="140"/>
      <c r="U323" s="140"/>
      <c r="V323" s="140"/>
      <c r="W323" s="140"/>
      <c r="X323" s="140"/>
      <c r="Y323" s="140"/>
    </row>
    <row r="324" spans="2:25" customFormat="1" ht="16">
      <c r="B324" s="127"/>
      <c r="C324" s="140"/>
      <c r="D324" s="140"/>
      <c r="E324" s="140"/>
      <c r="F324" s="140"/>
      <c r="G324" s="140"/>
      <c r="H324" s="140"/>
      <c r="I324" s="140"/>
      <c r="J324" s="140"/>
      <c r="K324" s="140"/>
      <c r="L324" s="140"/>
      <c r="M324" s="140"/>
      <c r="N324" s="140"/>
      <c r="O324" s="140"/>
      <c r="P324" s="140"/>
      <c r="Q324" s="140"/>
      <c r="R324" s="140"/>
      <c r="S324" s="140"/>
      <c r="T324" s="140"/>
      <c r="U324" s="140"/>
      <c r="V324" s="140"/>
      <c r="W324" s="140"/>
      <c r="X324" s="140"/>
      <c r="Y324" s="140"/>
    </row>
    <row r="325" spans="2:25" customFormat="1" ht="16">
      <c r="B325" s="127"/>
      <c r="C325" s="140"/>
      <c r="D325" s="140"/>
      <c r="E325" s="140"/>
      <c r="F325" s="140"/>
      <c r="G325" s="140"/>
      <c r="H325" s="140"/>
      <c r="I325" s="140"/>
      <c r="J325" s="140"/>
      <c r="K325" s="140"/>
      <c r="L325" s="140"/>
      <c r="M325" s="140"/>
      <c r="N325" s="140"/>
      <c r="O325" s="140"/>
      <c r="P325" s="140"/>
      <c r="Q325" s="140"/>
      <c r="R325" s="140"/>
      <c r="S325" s="140"/>
      <c r="T325" s="140"/>
      <c r="U325" s="140"/>
      <c r="V325" s="140"/>
      <c r="W325" s="140"/>
      <c r="X325" s="140"/>
      <c r="Y325" s="140"/>
    </row>
    <row r="326" spans="2:25" customFormat="1" ht="16">
      <c r="B326" s="127"/>
      <c r="C326" s="140"/>
      <c r="D326" s="140"/>
      <c r="E326" s="140"/>
      <c r="F326" s="140"/>
      <c r="G326" s="140"/>
      <c r="H326" s="140"/>
      <c r="I326" s="140"/>
      <c r="J326" s="140"/>
      <c r="K326" s="140"/>
      <c r="L326" s="140"/>
      <c r="M326" s="140"/>
      <c r="N326" s="140"/>
      <c r="O326" s="140"/>
      <c r="P326" s="140"/>
      <c r="Q326" s="140"/>
      <c r="R326" s="140"/>
      <c r="S326" s="140"/>
      <c r="T326" s="140"/>
      <c r="U326" s="140"/>
      <c r="V326" s="140"/>
      <c r="W326" s="140"/>
      <c r="X326" s="140"/>
      <c r="Y326" s="140"/>
    </row>
    <row r="327" spans="2:25" customFormat="1" ht="16">
      <c r="B327" s="127"/>
      <c r="C327" s="140"/>
      <c r="D327" s="140"/>
      <c r="E327" s="140"/>
      <c r="F327" s="140"/>
      <c r="G327" s="140"/>
      <c r="H327" s="140"/>
      <c r="I327" s="140"/>
      <c r="J327" s="140"/>
      <c r="K327" s="140"/>
      <c r="L327" s="140"/>
      <c r="M327" s="140"/>
      <c r="N327" s="140"/>
      <c r="O327" s="140"/>
      <c r="P327" s="140"/>
      <c r="Q327" s="140"/>
      <c r="R327" s="140"/>
      <c r="S327" s="140"/>
      <c r="T327" s="140"/>
      <c r="U327" s="140"/>
      <c r="V327" s="140"/>
      <c r="W327" s="140"/>
      <c r="X327" s="140"/>
      <c r="Y327" s="140"/>
    </row>
    <row r="328" spans="2:25" customFormat="1" ht="17" thickBot="1">
      <c r="B328" s="127"/>
      <c r="C328" s="140"/>
      <c r="D328" s="140"/>
      <c r="E328" s="140"/>
      <c r="F328" s="140"/>
      <c r="G328" s="140"/>
      <c r="H328" s="140"/>
      <c r="I328" s="140"/>
      <c r="J328" s="140"/>
      <c r="K328" s="140"/>
      <c r="L328" s="140"/>
      <c r="M328" s="140"/>
      <c r="N328" s="140"/>
      <c r="O328" s="140"/>
      <c r="P328" s="140"/>
      <c r="Q328" s="140"/>
      <c r="R328" s="140"/>
      <c r="S328" s="140"/>
      <c r="T328" s="140"/>
      <c r="U328" s="140"/>
      <c r="V328" s="140"/>
      <c r="W328" s="140"/>
      <c r="X328" s="140"/>
      <c r="Y328" s="140"/>
    </row>
    <row r="329" spans="2:25" s="26" customFormat="1">
      <c r="B329" s="130"/>
      <c r="C329" s="130" t="s">
        <v>25</v>
      </c>
      <c r="D329" s="130" t="s">
        <v>65</v>
      </c>
      <c r="E329" s="130"/>
      <c r="F329" s="130" t="s">
        <v>32</v>
      </c>
      <c r="G329" s="130"/>
      <c r="H329" s="130"/>
      <c r="I329" s="130"/>
      <c r="J329" s="130"/>
      <c r="K329" s="130"/>
      <c r="L329" s="130"/>
      <c r="M329" s="130"/>
      <c r="N329" s="130"/>
      <c r="O329" s="130"/>
      <c r="P329" s="130"/>
      <c r="Q329" s="130"/>
      <c r="R329" s="130"/>
      <c r="S329" s="130"/>
      <c r="T329" s="130"/>
      <c r="U329" s="130"/>
    </row>
    <row r="330" spans="2:25" customFormat="1" ht="16">
      <c r="B330" s="127"/>
      <c r="C330" s="140" t="s">
        <v>92</v>
      </c>
      <c r="D330" s="140"/>
      <c r="E330" s="140"/>
      <c r="F330" s="140"/>
      <c r="G330" s="140"/>
      <c r="H330" s="140"/>
      <c r="I330" s="140"/>
      <c r="J330" s="140"/>
      <c r="K330" s="140"/>
      <c r="L330" s="140"/>
      <c r="M330" s="140"/>
      <c r="N330" s="140"/>
      <c r="O330" s="140"/>
      <c r="P330" s="140"/>
      <c r="Q330" s="140"/>
      <c r="R330" s="140"/>
      <c r="S330" s="140"/>
      <c r="T330" s="140"/>
      <c r="U330" s="140"/>
      <c r="V330" s="140"/>
      <c r="W330" s="140"/>
      <c r="X330" s="140"/>
      <c r="Y330" s="140"/>
    </row>
    <row r="331" spans="2:25" customFormat="1" ht="16">
      <c r="B331" s="127"/>
      <c r="C331" s="140"/>
      <c r="D331" s="140"/>
      <c r="E331" s="140"/>
      <c r="F331" s="140"/>
      <c r="G331" s="140"/>
      <c r="H331" s="140"/>
      <c r="I331" s="140"/>
      <c r="J331" s="140"/>
      <c r="K331" s="140"/>
      <c r="L331" s="140"/>
      <c r="M331" s="140"/>
      <c r="N331" s="140"/>
      <c r="O331" s="140"/>
      <c r="P331" s="140"/>
      <c r="Q331" s="140"/>
      <c r="R331" s="140"/>
      <c r="S331" s="140"/>
      <c r="T331" s="140"/>
      <c r="U331" s="140"/>
      <c r="V331" s="140"/>
      <c r="W331" s="140"/>
      <c r="X331" s="140"/>
      <c r="Y331" s="140"/>
    </row>
    <row r="332" spans="2:25" customFormat="1" ht="16">
      <c r="B332" s="127"/>
      <c r="C332" s="140"/>
      <c r="D332" s="140"/>
      <c r="E332" s="140"/>
      <c r="F332" s="140"/>
      <c r="G332" s="140"/>
      <c r="H332" s="140"/>
      <c r="I332" s="140"/>
      <c r="J332" s="140"/>
      <c r="K332" s="140"/>
      <c r="L332" s="140"/>
      <c r="M332" s="140"/>
      <c r="N332" s="140"/>
      <c r="O332" s="140"/>
      <c r="P332" s="140"/>
      <c r="Q332" s="140"/>
      <c r="R332" s="140"/>
      <c r="S332" s="140"/>
      <c r="T332" s="140"/>
      <c r="U332" s="140"/>
      <c r="V332" s="140"/>
      <c r="W332" s="140"/>
      <c r="X332" s="140"/>
      <c r="Y332" s="140"/>
    </row>
    <row r="333" spans="2:25" customFormat="1" ht="16">
      <c r="B333" s="127"/>
      <c r="C333" s="140"/>
      <c r="D333" s="140"/>
      <c r="E333" s="140" t="s">
        <v>93</v>
      </c>
      <c r="F333" s="140"/>
      <c r="G333" s="140"/>
      <c r="H333" s="140"/>
      <c r="I333" s="140"/>
      <c r="J333" s="140"/>
      <c r="K333" s="140"/>
      <c r="L333" s="140"/>
      <c r="M333" s="140"/>
      <c r="N333" s="140"/>
      <c r="O333" s="140"/>
      <c r="P333" s="140"/>
      <c r="Q333" s="140"/>
      <c r="R333" s="140"/>
      <c r="S333" s="140"/>
      <c r="T333" s="140"/>
      <c r="U333" s="140"/>
      <c r="V333" s="140"/>
      <c r="W333" s="140"/>
      <c r="X333" s="140"/>
      <c r="Y333" s="140"/>
    </row>
    <row r="334" spans="2:25" customFormat="1" ht="16">
      <c r="B334" s="127"/>
      <c r="C334" s="140"/>
      <c r="D334" s="140"/>
      <c r="F334" s="140"/>
      <c r="G334" s="140"/>
      <c r="H334" s="140"/>
      <c r="I334" s="140"/>
      <c r="J334" s="140"/>
      <c r="K334" s="140"/>
      <c r="L334" s="140"/>
      <c r="M334" s="140"/>
      <c r="N334" s="140"/>
      <c r="O334" s="140"/>
      <c r="P334" s="140"/>
      <c r="Q334" s="140"/>
      <c r="R334" s="140"/>
      <c r="S334" s="140"/>
      <c r="T334" s="140"/>
      <c r="U334" s="140"/>
      <c r="V334" s="140"/>
      <c r="W334" s="140"/>
      <c r="X334" s="140"/>
      <c r="Y334" s="140"/>
    </row>
    <row r="335" spans="2:25" customFormat="1" ht="16">
      <c r="B335" s="127"/>
      <c r="C335" s="140"/>
      <c r="D335" s="140"/>
      <c r="F335" s="140"/>
      <c r="G335" s="140"/>
      <c r="H335" s="140"/>
      <c r="I335" s="140"/>
      <c r="J335" s="140"/>
      <c r="K335" s="140"/>
      <c r="L335" s="140"/>
      <c r="M335" s="140"/>
      <c r="N335" s="140"/>
      <c r="O335" s="140"/>
      <c r="P335" s="140"/>
      <c r="Q335" s="140"/>
      <c r="R335" s="140"/>
      <c r="S335" s="140"/>
      <c r="T335" s="140"/>
      <c r="U335" s="140"/>
      <c r="V335" s="140"/>
      <c r="W335" s="140"/>
      <c r="X335" s="140"/>
      <c r="Y335" s="140"/>
    </row>
    <row r="336" spans="2:25" customFormat="1" ht="16">
      <c r="B336" s="127"/>
      <c r="C336" s="140"/>
      <c r="D336" s="140"/>
      <c r="F336" s="140"/>
      <c r="G336" s="140"/>
      <c r="H336" s="140"/>
      <c r="I336" s="140"/>
      <c r="J336" s="140"/>
      <c r="K336" s="140"/>
      <c r="L336" s="140"/>
      <c r="M336" s="140"/>
      <c r="N336" s="140"/>
      <c r="O336" s="140"/>
      <c r="P336" s="140"/>
      <c r="Q336" s="140"/>
      <c r="R336" s="140"/>
      <c r="S336" s="140"/>
      <c r="T336" s="140"/>
      <c r="U336" s="140"/>
      <c r="V336" s="140"/>
      <c r="W336" s="140"/>
      <c r="X336" s="140"/>
      <c r="Y336" s="140"/>
    </row>
    <row r="337" spans="2:25" customFormat="1" ht="16">
      <c r="B337" s="127"/>
      <c r="C337" s="140"/>
      <c r="D337" s="140"/>
      <c r="F337" s="140" t="s">
        <v>94</v>
      </c>
      <c r="G337" s="140"/>
      <c r="H337" s="140"/>
      <c r="I337" s="140"/>
      <c r="J337" s="140"/>
      <c r="K337" s="140"/>
      <c r="L337" s="140"/>
      <c r="M337" s="140"/>
      <c r="N337" s="140"/>
      <c r="O337" s="140"/>
      <c r="P337" s="140"/>
      <c r="Q337" s="140"/>
      <c r="R337" s="140"/>
      <c r="S337" s="140"/>
      <c r="T337" s="140"/>
      <c r="U337" s="140"/>
      <c r="V337" s="140"/>
      <c r="W337" s="140"/>
      <c r="X337" s="140"/>
      <c r="Y337" s="140"/>
    </row>
    <row r="338" spans="2:25" customFormat="1" ht="16">
      <c r="B338" s="127"/>
      <c r="C338" s="140"/>
      <c r="D338" s="140"/>
      <c r="F338" s="140">
        <v>5000</v>
      </c>
      <c r="G338" s="140" t="s">
        <v>95</v>
      </c>
      <c r="H338" s="140" t="s">
        <v>96</v>
      </c>
      <c r="I338" s="140"/>
      <c r="J338" s="140"/>
      <c r="K338" s="140"/>
      <c r="L338" s="140"/>
      <c r="M338" s="140"/>
      <c r="N338" s="140"/>
      <c r="O338" s="140"/>
      <c r="P338" s="140"/>
      <c r="Q338" s="140"/>
      <c r="R338" s="140"/>
      <c r="S338" s="140"/>
      <c r="T338" s="140"/>
      <c r="U338" s="140"/>
      <c r="V338" s="140"/>
      <c r="W338" s="140"/>
      <c r="X338" s="140"/>
      <c r="Y338" s="140"/>
    </row>
    <row r="339" spans="2:25" customFormat="1" ht="16">
      <c r="B339" s="127"/>
      <c r="C339" s="140"/>
      <c r="D339" s="140"/>
      <c r="F339" s="140">
        <v>1.27</v>
      </c>
      <c r="G339" s="140" t="s">
        <v>97</v>
      </c>
      <c r="H339" s="140"/>
      <c r="I339" s="140"/>
      <c r="J339" s="140"/>
      <c r="K339" s="140"/>
      <c r="L339" s="140"/>
      <c r="M339" s="140"/>
      <c r="N339" s="140"/>
      <c r="O339" s="140"/>
      <c r="P339" s="140"/>
      <c r="Q339" s="140"/>
      <c r="R339" s="140"/>
      <c r="S339" s="140"/>
      <c r="T339" s="140"/>
      <c r="U339" s="140"/>
      <c r="V339" s="140"/>
      <c r="W339" s="140"/>
      <c r="X339" s="140"/>
      <c r="Y339" s="140"/>
    </row>
    <row r="340" spans="2:25" customFormat="1" ht="16">
      <c r="B340" s="127"/>
      <c r="C340" s="140"/>
      <c r="D340" s="140"/>
      <c r="F340" s="140">
        <f>F341*100</f>
        <v>515620</v>
      </c>
      <c r="G340" s="140" t="s">
        <v>98</v>
      </c>
      <c r="H340" s="140"/>
      <c r="I340" s="140"/>
      <c r="J340" s="140"/>
      <c r="K340" s="140"/>
      <c r="L340" s="140"/>
      <c r="M340" s="140"/>
      <c r="N340" s="140"/>
      <c r="O340" s="140"/>
      <c r="P340" s="140"/>
      <c r="Q340" s="140"/>
      <c r="R340" s="140"/>
      <c r="S340" s="140"/>
      <c r="T340" s="140"/>
      <c r="U340" s="140"/>
      <c r="V340" s="140"/>
      <c r="W340" s="140"/>
      <c r="X340" s="140"/>
      <c r="Y340" s="140"/>
    </row>
    <row r="341" spans="2:25" customFormat="1" ht="16">
      <c r="B341" s="127"/>
      <c r="C341" s="140"/>
      <c r="D341" s="140"/>
      <c r="F341" s="140">
        <f>F342*F339</f>
        <v>5156.2</v>
      </c>
      <c r="G341" s="140" t="s">
        <v>99</v>
      </c>
      <c r="H341" s="140"/>
      <c r="I341" s="140"/>
      <c r="J341" s="140"/>
      <c r="K341" s="140"/>
      <c r="L341" s="140"/>
      <c r="M341" s="140"/>
      <c r="N341" s="140"/>
      <c r="O341" s="140"/>
      <c r="P341" s="140"/>
      <c r="Q341" s="140"/>
      <c r="R341" s="140"/>
      <c r="S341" s="140"/>
      <c r="T341" s="140"/>
      <c r="U341" s="140"/>
      <c r="V341" s="140"/>
      <c r="W341" s="140"/>
      <c r="X341" s="140"/>
      <c r="Y341" s="140"/>
    </row>
    <row r="342" spans="2:25" customFormat="1" ht="16">
      <c r="B342" s="127"/>
      <c r="C342" s="140"/>
      <c r="D342" s="140"/>
      <c r="F342" s="140">
        <v>4060</v>
      </c>
      <c r="G342" s="140" t="s">
        <v>100</v>
      </c>
      <c r="H342" s="140"/>
      <c r="I342" s="140"/>
      <c r="J342" s="140"/>
      <c r="K342" s="140"/>
      <c r="L342" s="140"/>
      <c r="M342" s="140"/>
      <c r="N342" s="140"/>
      <c r="O342" s="140"/>
      <c r="P342" s="140"/>
      <c r="Q342" s="140"/>
      <c r="R342" s="140"/>
      <c r="S342" s="140"/>
      <c r="T342" s="140"/>
      <c r="U342" s="140"/>
      <c r="V342" s="140"/>
      <c r="W342" s="140"/>
      <c r="X342" s="140"/>
      <c r="Y342" s="140"/>
    </row>
    <row r="343" spans="2:25" customFormat="1" ht="16">
      <c r="B343" s="127"/>
      <c r="C343" s="140"/>
      <c r="D343" s="140"/>
      <c r="F343" s="140">
        <f>F342*100</f>
        <v>406000</v>
      </c>
      <c r="G343" s="140" t="s">
        <v>101</v>
      </c>
      <c r="H343" s="140"/>
      <c r="I343" s="140"/>
      <c r="J343" s="140"/>
      <c r="K343" s="140"/>
      <c r="L343" s="140"/>
      <c r="M343" s="140"/>
      <c r="N343" s="140"/>
      <c r="O343" s="140"/>
      <c r="P343" s="140"/>
      <c r="Q343" s="140"/>
      <c r="R343" s="140"/>
      <c r="S343" s="140"/>
      <c r="T343" s="140"/>
      <c r="U343" s="140"/>
      <c r="V343" s="140"/>
      <c r="W343" s="140"/>
      <c r="X343" s="140"/>
      <c r="Y343" s="140"/>
    </row>
    <row r="344" spans="2:25" customFormat="1" ht="16">
      <c r="B344" s="127"/>
      <c r="C344" s="140"/>
      <c r="D344" s="140"/>
      <c r="F344" s="140">
        <v>103</v>
      </c>
      <c r="G344" s="140" t="s">
        <v>102</v>
      </c>
      <c r="H344" s="140"/>
      <c r="I344" s="140"/>
      <c r="J344" s="140"/>
      <c r="K344" s="140"/>
      <c r="L344" s="140"/>
      <c r="M344" s="140"/>
      <c r="N344" s="140"/>
      <c r="O344" s="140"/>
      <c r="P344" s="140"/>
      <c r="Q344" s="140"/>
      <c r="R344" s="140"/>
      <c r="S344" s="140"/>
      <c r="T344" s="140"/>
      <c r="U344" s="140"/>
      <c r="V344" s="140"/>
      <c r="W344" s="140"/>
      <c r="X344" s="140"/>
      <c r="Y344" s="140"/>
    </row>
    <row r="345" spans="2:25" customFormat="1" ht="16">
      <c r="B345" s="127"/>
      <c r="C345" s="140"/>
      <c r="D345" s="140"/>
      <c r="E345" s="126"/>
      <c r="F345" s="126">
        <f>F344*100*1000</f>
        <v>10300000</v>
      </c>
      <c r="G345" s="172" t="s">
        <v>134</v>
      </c>
      <c r="H345" s="140"/>
      <c r="I345" s="173"/>
      <c r="J345" s="140"/>
      <c r="K345" s="174"/>
      <c r="L345" s="140"/>
      <c r="M345" s="140"/>
      <c r="N345" s="140"/>
      <c r="O345" s="140"/>
      <c r="P345" s="140"/>
      <c r="Q345" s="140"/>
      <c r="R345" s="140"/>
      <c r="S345" s="140"/>
      <c r="T345" s="140"/>
      <c r="U345" s="140"/>
      <c r="V345" s="140"/>
      <c r="W345" s="140"/>
      <c r="X345" s="140"/>
      <c r="Y345" s="140"/>
    </row>
    <row r="346" spans="2:25" customFormat="1" ht="16">
      <c r="B346" s="127"/>
      <c r="C346" s="140"/>
      <c r="D346" s="140"/>
      <c r="F346" s="140">
        <f>F344/F342</f>
        <v>2.5369458128078819E-2</v>
      </c>
      <c r="G346" s="140" t="s">
        <v>103</v>
      </c>
      <c r="H346" s="140" t="s">
        <v>104</v>
      </c>
      <c r="I346" s="140"/>
      <c r="J346" s="140"/>
      <c r="K346" s="140"/>
      <c r="L346" s="140"/>
      <c r="M346" s="140"/>
      <c r="N346" s="140"/>
      <c r="O346" s="140"/>
      <c r="P346" s="140"/>
      <c r="Q346" s="140"/>
      <c r="R346" s="140"/>
      <c r="S346" s="140"/>
      <c r="T346" s="140"/>
      <c r="U346" s="140"/>
      <c r="V346" s="140"/>
      <c r="W346" s="140"/>
      <c r="X346" s="140"/>
      <c r="Y346" s="140"/>
    </row>
    <row r="347" spans="2:25" customFormat="1" ht="16">
      <c r="B347" s="127"/>
      <c r="C347" s="140"/>
      <c r="D347" s="140"/>
      <c r="F347" s="140">
        <f>F346*1000</f>
        <v>25.369458128078819</v>
      </c>
      <c r="G347" s="140" t="s">
        <v>61</v>
      </c>
      <c r="H347" s="140" t="s">
        <v>105</v>
      </c>
      <c r="I347" s="140"/>
      <c r="J347" s="140"/>
      <c r="K347" s="140"/>
      <c r="L347" s="140"/>
      <c r="M347" s="140"/>
      <c r="N347" s="140"/>
      <c r="O347" s="140"/>
      <c r="P347" s="140"/>
      <c r="Q347" s="140"/>
      <c r="R347" s="140"/>
      <c r="S347" s="140"/>
      <c r="T347" s="140"/>
      <c r="U347" s="140"/>
      <c r="V347" s="140"/>
      <c r="W347" s="140"/>
      <c r="X347" s="140"/>
      <c r="Y347" s="140"/>
    </row>
    <row r="348" spans="2:25" customFormat="1" ht="16">
      <c r="B348" s="127"/>
      <c r="C348" s="140"/>
      <c r="D348" s="140"/>
      <c r="E348" s="140"/>
      <c r="F348" s="140">
        <f>F347/1.27</f>
        <v>19.975951281951826</v>
      </c>
      <c r="G348" s="140" t="s">
        <v>73</v>
      </c>
      <c r="H348" s="140"/>
      <c r="I348" s="140"/>
      <c r="J348" s="140"/>
      <c r="K348" s="140"/>
      <c r="L348" s="140"/>
      <c r="M348" s="140"/>
      <c r="N348" s="140"/>
      <c r="O348" s="140"/>
      <c r="P348" s="140"/>
      <c r="Q348" s="140"/>
      <c r="R348" s="140"/>
      <c r="S348" s="140"/>
      <c r="T348" s="140"/>
      <c r="U348" s="140"/>
      <c r="V348" s="140"/>
      <c r="W348" s="140"/>
      <c r="X348" s="140"/>
      <c r="Y348" s="140"/>
    </row>
    <row r="349" spans="2:25" customFormat="1" ht="16">
      <c r="B349" s="127"/>
      <c r="C349" s="140"/>
      <c r="D349" s="140"/>
      <c r="E349" s="140"/>
      <c r="F349" s="140"/>
      <c r="G349" s="140"/>
      <c r="H349" s="140"/>
      <c r="I349" s="140"/>
      <c r="J349" s="140"/>
      <c r="K349" s="140"/>
      <c r="L349" s="140"/>
      <c r="M349" s="140"/>
      <c r="N349" s="140"/>
      <c r="O349" s="140"/>
      <c r="P349" s="140"/>
      <c r="Q349" s="140"/>
      <c r="R349" s="140"/>
      <c r="S349" s="140"/>
      <c r="T349" s="140"/>
      <c r="U349" s="140"/>
      <c r="V349" s="140"/>
      <c r="W349" s="140"/>
      <c r="X349" s="140"/>
      <c r="Y349" s="140"/>
    </row>
    <row r="350" spans="2:25" customFormat="1" ht="16">
      <c r="B350" s="127"/>
      <c r="C350" s="140"/>
      <c r="D350" s="140"/>
      <c r="E350" s="140"/>
      <c r="F350" s="140"/>
      <c r="G350" s="140"/>
      <c r="H350" s="140"/>
      <c r="I350" s="140"/>
      <c r="J350" s="140"/>
      <c r="K350" s="140"/>
      <c r="L350" s="140"/>
      <c r="M350" s="140"/>
      <c r="N350" s="140"/>
      <c r="O350" s="140"/>
      <c r="P350" s="140"/>
      <c r="Q350" s="140"/>
      <c r="R350" s="140"/>
      <c r="S350" s="140"/>
      <c r="T350" s="140"/>
      <c r="U350" s="140"/>
      <c r="V350" s="140"/>
      <c r="W350" s="140"/>
      <c r="X350" s="140"/>
      <c r="Y350" s="140"/>
    </row>
    <row r="351" spans="2:25" customFormat="1" ht="16">
      <c r="B351" s="127"/>
      <c r="C351" s="140"/>
      <c r="D351" s="140"/>
      <c r="E351" s="140"/>
      <c r="F351" s="140"/>
      <c r="G351" s="140"/>
      <c r="H351" s="140"/>
      <c r="I351" s="140"/>
      <c r="J351" s="140"/>
      <c r="K351" s="140"/>
      <c r="L351" s="140"/>
      <c r="M351" s="140"/>
      <c r="N351" s="140"/>
      <c r="O351" s="140"/>
      <c r="P351" s="140"/>
      <c r="Q351" s="140"/>
      <c r="R351" s="140"/>
      <c r="S351" s="140"/>
      <c r="T351" s="140"/>
      <c r="U351" s="140"/>
      <c r="V351" s="140"/>
      <c r="W351" s="140"/>
      <c r="X351" s="140"/>
      <c r="Y351" s="140"/>
    </row>
    <row r="352" spans="2:25" customFormat="1" ht="16">
      <c r="B352" s="127"/>
      <c r="C352" s="140"/>
      <c r="D352" s="140"/>
      <c r="E352" s="140"/>
      <c r="F352" s="140"/>
      <c r="G352" s="140"/>
      <c r="H352" s="140"/>
      <c r="I352" s="140"/>
      <c r="J352" s="140"/>
      <c r="K352" s="140"/>
      <c r="L352" s="140"/>
      <c r="M352" s="140"/>
      <c r="N352" s="140"/>
      <c r="O352" s="140"/>
      <c r="P352" s="140"/>
      <c r="Q352" s="140"/>
      <c r="R352" s="140"/>
      <c r="S352" s="140"/>
      <c r="T352" s="140"/>
      <c r="U352" s="140"/>
      <c r="V352" s="140"/>
      <c r="W352" s="140"/>
      <c r="X352" s="140"/>
      <c r="Y352" s="140"/>
    </row>
    <row r="353" spans="2:25" customFormat="1" ht="16">
      <c r="B353" s="127"/>
      <c r="C353" s="140"/>
      <c r="D353" s="140"/>
      <c r="E353" s="140"/>
      <c r="F353" s="140"/>
      <c r="G353" s="140"/>
      <c r="H353" s="140"/>
      <c r="I353" s="140"/>
      <c r="J353" s="140"/>
      <c r="K353" s="140"/>
      <c r="L353" s="140"/>
      <c r="M353" s="140"/>
      <c r="N353" s="140"/>
      <c r="O353" s="140"/>
      <c r="P353" s="140"/>
      <c r="Q353" s="140"/>
      <c r="R353" s="140"/>
      <c r="S353" s="140"/>
      <c r="T353" s="140"/>
      <c r="U353" s="140"/>
      <c r="V353" s="140"/>
      <c r="W353" s="140"/>
      <c r="X353" s="140"/>
      <c r="Y353" s="140"/>
    </row>
    <row r="354" spans="2:25" customFormat="1" ht="16">
      <c r="B354" s="127"/>
      <c r="C354" s="140"/>
      <c r="D354" s="140"/>
      <c r="E354" s="140"/>
      <c r="F354" s="140"/>
      <c r="G354" s="140"/>
      <c r="H354" s="140"/>
      <c r="I354" s="140"/>
      <c r="J354" s="140"/>
      <c r="K354" s="140"/>
      <c r="L354" s="140"/>
      <c r="M354" s="140"/>
      <c r="N354" s="140"/>
      <c r="O354" s="140"/>
      <c r="P354" s="140"/>
      <c r="Q354" s="140"/>
      <c r="R354" s="140"/>
      <c r="S354" s="140"/>
      <c r="T354" s="140"/>
      <c r="U354" s="140"/>
      <c r="V354" s="140"/>
      <c r="W354" s="140"/>
      <c r="X354" s="140"/>
      <c r="Y354" s="140"/>
    </row>
    <row r="355" spans="2:25" customFormat="1" ht="16">
      <c r="B355" s="127"/>
      <c r="C355" s="140"/>
      <c r="D355" s="140"/>
      <c r="E355" s="140"/>
      <c r="F355" s="140"/>
      <c r="G355" s="140"/>
      <c r="H355" s="140"/>
      <c r="I355" s="140"/>
      <c r="J355" s="140"/>
      <c r="K355" s="140"/>
      <c r="L355" s="140"/>
      <c r="M355" s="140"/>
      <c r="N355" s="140"/>
      <c r="O355" s="140"/>
      <c r="P355" s="140"/>
      <c r="Q355" s="140"/>
      <c r="R355" s="140"/>
      <c r="S355" s="140"/>
      <c r="T355" s="140"/>
      <c r="U355" s="140"/>
      <c r="V355" s="140"/>
      <c r="W355" s="140"/>
      <c r="X355" s="140"/>
      <c r="Y355" s="140"/>
    </row>
    <row r="356" spans="2:25" customFormat="1" ht="16">
      <c r="B356" s="127"/>
      <c r="C356" s="140"/>
      <c r="D356" s="140"/>
      <c r="E356" s="140"/>
      <c r="F356" s="140"/>
      <c r="G356" s="140"/>
      <c r="H356" s="140"/>
      <c r="I356" s="140"/>
      <c r="J356" s="140"/>
      <c r="K356" s="140"/>
      <c r="L356" s="140"/>
      <c r="M356" s="140"/>
      <c r="N356" s="140"/>
      <c r="O356" s="140"/>
      <c r="P356" s="140"/>
      <c r="Q356" s="140"/>
      <c r="R356" s="140"/>
      <c r="S356" s="140"/>
      <c r="T356" s="140"/>
      <c r="U356" s="140"/>
      <c r="V356" s="140"/>
      <c r="W356" s="140"/>
      <c r="X356" s="140"/>
      <c r="Y356" s="140"/>
    </row>
    <row r="357" spans="2:25" customFormat="1" ht="16">
      <c r="B357" s="127"/>
      <c r="C357" s="140"/>
      <c r="D357" s="140"/>
      <c r="E357" s="140"/>
      <c r="F357" s="140"/>
      <c r="G357" s="140"/>
      <c r="H357" s="140"/>
      <c r="I357" s="140"/>
      <c r="J357" s="140"/>
      <c r="K357" s="140"/>
      <c r="L357" s="140"/>
      <c r="M357" s="140"/>
      <c r="N357" s="140"/>
      <c r="O357" s="140"/>
      <c r="P357" s="140"/>
      <c r="Q357" s="140"/>
      <c r="R357" s="140"/>
      <c r="S357" s="140"/>
      <c r="T357" s="140"/>
      <c r="U357" s="140"/>
      <c r="V357" s="140"/>
      <c r="W357" s="140"/>
      <c r="X357" s="140"/>
      <c r="Y357" s="140"/>
    </row>
    <row r="358" spans="2:25" customFormat="1" ht="16">
      <c r="B358" s="127"/>
      <c r="C358" s="140"/>
      <c r="D358" s="140"/>
      <c r="E358" s="140"/>
      <c r="F358" s="140"/>
      <c r="G358" s="140"/>
      <c r="H358" s="140"/>
      <c r="I358" s="140"/>
      <c r="J358" s="140"/>
      <c r="K358" s="140"/>
      <c r="L358" s="140"/>
      <c r="M358" s="140"/>
      <c r="N358" s="140"/>
      <c r="O358" s="140"/>
      <c r="P358" s="140"/>
      <c r="Q358" s="140"/>
      <c r="R358" s="140"/>
      <c r="S358" s="140"/>
      <c r="T358" s="140"/>
      <c r="U358" s="140"/>
      <c r="V358" s="140"/>
      <c r="W358" s="140"/>
      <c r="X358" s="140"/>
      <c r="Y358" s="140"/>
    </row>
    <row r="359" spans="2:25" customFormat="1" ht="16">
      <c r="B359" s="127"/>
      <c r="C359" s="140"/>
      <c r="D359" s="140"/>
      <c r="E359" s="140"/>
      <c r="F359" s="140"/>
      <c r="G359" s="140"/>
      <c r="H359" s="140"/>
      <c r="I359" s="140"/>
      <c r="J359" s="140"/>
      <c r="K359" s="140"/>
      <c r="L359" s="140"/>
      <c r="M359" s="140"/>
      <c r="N359" s="140"/>
      <c r="O359" s="140"/>
      <c r="P359" s="140"/>
      <c r="Q359" s="140"/>
      <c r="R359" s="140"/>
      <c r="S359" s="140"/>
      <c r="T359" s="140"/>
      <c r="U359" s="140"/>
      <c r="V359" s="140"/>
      <c r="W359" s="140"/>
      <c r="X359" s="140"/>
      <c r="Y359" s="140"/>
    </row>
    <row r="360" spans="2:25" customFormat="1" ht="16">
      <c r="B360" s="127"/>
      <c r="C360" s="140"/>
      <c r="D360" s="140"/>
      <c r="E360" s="140"/>
      <c r="F360" s="140"/>
      <c r="G360" s="140"/>
      <c r="H360" s="140"/>
      <c r="I360" s="140"/>
      <c r="J360" s="140"/>
      <c r="K360" s="140"/>
      <c r="L360" s="140"/>
      <c r="M360" s="140"/>
      <c r="N360" s="140"/>
      <c r="O360" s="140"/>
      <c r="P360" s="140"/>
      <c r="Q360" s="140"/>
      <c r="R360" s="140"/>
      <c r="S360" s="140"/>
      <c r="T360" s="140"/>
      <c r="U360" s="140"/>
      <c r="V360" s="140"/>
      <c r="W360" s="140"/>
      <c r="X360" s="140"/>
      <c r="Y360" s="140"/>
    </row>
    <row r="361" spans="2:25" customFormat="1" ht="16">
      <c r="B361" s="127"/>
      <c r="C361" s="140"/>
      <c r="D361" s="140"/>
      <c r="E361" s="140"/>
      <c r="F361" s="140"/>
      <c r="G361" s="140"/>
      <c r="H361" s="140"/>
      <c r="I361" s="140"/>
      <c r="J361" s="140"/>
      <c r="K361" s="140"/>
      <c r="L361" s="140"/>
      <c r="M361" s="140"/>
      <c r="N361" s="140"/>
      <c r="O361" s="140"/>
      <c r="P361" s="140"/>
      <c r="Q361" s="140"/>
      <c r="R361" s="140"/>
      <c r="S361" s="140"/>
      <c r="T361" s="140"/>
      <c r="U361" s="140"/>
      <c r="V361" s="140"/>
      <c r="W361" s="140"/>
      <c r="X361" s="140"/>
      <c r="Y361" s="140"/>
    </row>
    <row r="362" spans="2:25" customFormat="1" ht="16">
      <c r="B362" s="127"/>
      <c r="C362" s="140"/>
      <c r="D362" s="140"/>
      <c r="E362" s="140"/>
      <c r="F362" s="140"/>
      <c r="G362" s="140"/>
      <c r="H362" s="140"/>
      <c r="I362" s="140"/>
      <c r="J362" s="140"/>
      <c r="K362" s="140"/>
      <c r="L362" s="140"/>
      <c r="M362" s="140"/>
      <c r="N362" s="140"/>
      <c r="O362" s="140"/>
      <c r="P362" s="140"/>
      <c r="Q362" s="140"/>
      <c r="R362" s="140"/>
      <c r="S362" s="140"/>
      <c r="T362" s="140"/>
      <c r="U362" s="140"/>
      <c r="V362" s="140"/>
      <c r="W362" s="140"/>
      <c r="X362" s="140"/>
      <c r="Y362" s="140"/>
    </row>
    <row r="363" spans="2:25" customFormat="1" ht="16">
      <c r="B363" s="127"/>
      <c r="C363" s="140"/>
      <c r="D363" s="140"/>
      <c r="E363" s="140"/>
      <c r="F363" s="140"/>
      <c r="G363" s="140"/>
      <c r="H363" s="140"/>
      <c r="I363" s="140"/>
      <c r="J363" s="140"/>
      <c r="K363" s="140"/>
      <c r="L363" s="140"/>
      <c r="M363" s="140"/>
      <c r="N363" s="140"/>
      <c r="O363" s="140"/>
      <c r="P363" s="140"/>
      <c r="Q363" s="140"/>
      <c r="R363" s="140"/>
      <c r="S363" s="140"/>
      <c r="T363" s="140"/>
      <c r="U363" s="140"/>
      <c r="V363" s="140"/>
      <c r="W363" s="140"/>
      <c r="X363" s="140"/>
      <c r="Y363" s="140"/>
    </row>
    <row r="364" spans="2:25" customFormat="1" ht="16">
      <c r="B364" s="127"/>
      <c r="C364" s="140"/>
      <c r="D364" s="140"/>
      <c r="E364" s="140"/>
      <c r="F364" s="140"/>
      <c r="G364" s="140"/>
      <c r="H364" s="140"/>
      <c r="I364" s="140"/>
      <c r="J364" s="140"/>
      <c r="K364" s="140"/>
      <c r="L364" s="140"/>
      <c r="M364" s="140"/>
      <c r="N364" s="140"/>
      <c r="O364" s="140"/>
      <c r="P364" s="140"/>
      <c r="Q364" s="140"/>
      <c r="R364" s="140"/>
      <c r="S364" s="140"/>
      <c r="T364" s="140"/>
      <c r="U364" s="140"/>
      <c r="V364" s="140"/>
      <c r="W364" s="140"/>
      <c r="X364" s="140"/>
      <c r="Y364" s="140"/>
    </row>
    <row r="365" spans="2:25" customFormat="1" ht="16">
      <c r="B365" s="127"/>
      <c r="C365" s="140"/>
      <c r="D365" s="140"/>
      <c r="E365" s="140"/>
      <c r="F365" s="140"/>
      <c r="G365" s="140"/>
      <c r="H365" s="140"/>
      <c r="I365" s="140"/>
      <c r="J365" s="140"/>
      <c r="K365" s="140"/>
      <c r="L365" s="140"/>
      <c r="M365" s="140"/>
      <c r="N365" s="140"/>
      <c r="O365" s="140"/>
      <c r="P365" s="140"/>
      <c r="Q365" s="140"/>
      <c r="R365" s="140"/>
      <c r="S365" s="140"/>
      <c r="T365" s="140"/>
      <c r="U365" s="140"/>
      <c r="V365" s="140"/>
      <c r="W365" s="140"/>
      <c r="X365" s="140"/>
      <c r="Y365" s="140"/>
    </row>
    <row r="366" spans="2:25" customFormat="1" ht="16">
      <c r="B366" s="127"/>
      <c r="C366" s="140"/>
      <c r="D366" s="140"/>
      <c r="E366" s="140"/>
      <c r="F366" s="140"/>
      <c r="G366" s="140"/>
      <c r="H366" s="140"/>
      <c r="I366" s="140"/>
      <c r="J366" s="140"/>
      <c r="K366" s="140"/>
      <c r="L366" s="140"/>
      <c r="M366" s="140"/>
      <c r="N366" s="140"/>
      <c r="O366" s="140"/>
      <c r="P366" s="140"/>
      <c r="Q366" s="140"/>
      <c r="R366" s="140"/>
      <c r="S366" s="140"/>
      <c r="T366" s="140"/>
      <c r="U366" s="140"/>
      <c r="V366" s="140"/>
      <c r="W366" s="140"/>
      <c r="X366" s="140"/>
      <c r="Y366" s="140"/>
    </row>
    <row r="367" spans="2:25" customFormat="1" ht="16">
      <c r="B367" s="127"/>
      <c r="C367" s="140"/>
      <c r="D367" s="140"/>
      <c r="E367" s="140"/>
      <c r="F367" s="140"/>
      <c r="G367" s="140"/>
      <c r="H367" s="140"/>
      <c r="I367" s="140"/>
      <c r="J367" s="140"/>
      <c r="K367" s="140"/>
      <c r="L367" s="140"/>
      <c r="M367" s="140"/>
      <c r="N367" s="140"/>
      <c r="O367" s="140"/>
      <c r="P367" s="140"/>
      <c r="Q367" s="140"/>
      <c r="R367" s="140"/>
      <c r="S367" s="140"/>
      <c r="T367" s="140"/>
      <c r="U367" s="140"/>
      <c r="V367" s="140"/>
      <c r="W367" s="140"/>
      <c r="X367" s="140"/>
      <c r="Y367" s="140"/>
    </row>
    <row r="368" spans="2:25" customFormat="1" ht="16">
      <c r="B368" s="127"/>
      <c r="C368" s="140"/>
      <c r="D368" s="140"/>
      <c r="E368" s="140"/>
      <c r="F368" s="140"/>
      <c r="G368" s="140"/>
      <c r="H368" s="140"/>
      <c r="I368" s="140"/>
      <c r="J368" s="140"/>
      <c r="K368" s="140"/>
      <c r="L368" s="140"/>
      <c r="M368" s="140"/>
      <c r="N368" s="140"/>
      <c r="O368" s="140"/>
      <c r="P368" s="140"/>
      <c r="Q368" s="140"/>
      <c r="R368" s="140"/>
      <c r="S368" s="140"/>
      <c r="T368" s="140"/>
      <c r="U368" s="140"/>
      <c r="V368" s="140"/>
      <c r="W368" s="140"/>
      <c r="X368" s="140"/>
      <c r="Y368" s="140"/>
    </row>
    <row r="369" spans="2:25" customFormat="1" ht="16">
      <c r="B369" s="127"/>
      <c r="C369" s="140"/>
      <c r="D369" s="140"/>
      <c r="E369" s="140"/>
      <c r="F369" s="140"/>
      <c r="G369" s="140"/>
      <c r="H369" s="140"/>
      <c r="I369" s="140"/>
      <c r="J369" s="140"/>
      <c r="K369" s="140"/>
      <c r="L369" s="140"/>
      <c r="M369" s="140"/>
      <c r="N369" s="140"/>
      <c r="O369" s="140"/>
      <c r="P369" s="140"/>
      <c r="Q369" s="140"/>
      <c r="R369" s="140"/>
      <c r="S369" s="140"/>
      <c r="T369" s="140"/>
      <c r="U369" s="140"/>
      <c r="V369" s="140"/>
      <c r="W369" s="140"/>
      <c r="X369" s="140"/>
      <c r="Y369" s="140"/>
    </row>
    <row r="370" spans="2:25" customFormat="1" ht="16">
      <c r="B370" s="127"/>
      <c r="C370" s="140"/>
      <c r="D370" s="140"/>
      <c r="E370" s="140"/>
      <c r="F370" s="140"/>
      <c r="G370" s="140"/>
      <c r="H370" s="140"/>
      <c r="I370" s="140"/>
      <c r="J370" s="140"/>
      <c r="K370" s="140"/>
      <c r="L370" s="140"/>
      <c r="M370" s="140"/>
      <c r="N370" s="140"/>
      <c r="O370" s="140"/>
      <c r="P370" s="140"/>
      <c r="Q370" s="140"/>
      <c r="R370" s="140"/>
      <c r="S370" s="140"/>
      <c r="T370" s="140"/>
      <c r="U370" s="140"/>
      <c r="V370" s="140"/>
      <c r="W370" s="140"/>
      <c r="X370" s="140"/>
      <c r="Y370" s="140"/>
    </row>
    <row r="371" spans="2:25" customFormat="1" ht="16">
      <c r="B371" s="127"/>
      <c r="C371" s="140"/>
      <c r="D371" s="140"/>
      <c r="E371" s="140"/>
      <c r="F371" s="140"/>
      <c r="G371" s="140"/>
      <c r="H371" s="140"/>
      <c r="I371" s="140"/>
      <c r="J371" s="140"/>
      <c r="K371" s="140"/>
      <c r="L371" s="140"/>
      <c r="M371" s="140"/>
      <c r="N371" s="140"/>
      <c r="O371" s="140"/>
      <c r="P371" s="140"/>
      <c r="Q371" s="140"/>
      <c r="R371" s="140"/>
      <c r="S371" s="140"/>
      <c r="T371" s="140"/>
      <c r="U371" s="140"/>
      <c r="V371" s="140"/>
      <c r="W371" s="140"/>
      <c r="X371" s="140"/>
      <c r="Y371" s="140"/>
    </row>
    <row r="372" spans="2:25" customFormat="1" ht="16">
      <c r="B372" s="127"/>
      <c r="C372" s="140"/>
      <c r="D372" s="140"/>
      <c r="E372" s="140"/>
      <c r="F372" s="140"/>
      <c r="G372" s="140"/>
      <c r="H372" s="140"/>
      <c r="I372" s="140"/>
      <c r="J372" s="140"/>
      <c r="K372" s="140"/>
      <c r="L372" s="140"/>
      <c r="M372" s="140"/>
      <c r="N372" s="140"/>
      <c r="O372" s="140"/>
      <c r="P372" s="140"/>
      <c r="Q372" s="140"/>
      <c r="R372" s="140"/>
      <c r="S372" s="140"/>
      <c r="T372" s="140"/>
      <c r="U372" s="140"/>
      <c r="V372" s="140"/>
      <c r="W372" s="140"/>
      <c r="X372" s="140"/>
      <c r="Y372" s="140"/>
    </row>
    <row r="373" spans="2:25" customFormat="1" ht="16">
      <c r="B373" s="127"/>
      <c r="C373" s="140"/>
      <c r="D373" s="140"/>
      <c r="E373" s="140"/>
      <c r="F373" s="140"/>
      <c r="G373" s="140"/>
      <c r="H373" s="140"/>
      <c r="I373" s="140"/>
      <c r="J373" s="140"/>
      <c r="K373" s="140"/>
      <c r="L373" s="140"/>
      <c r="M373" s="140"/>
      <c r="N373" s="140"/>
      <c r="O373" s="140"/>
      <c r="P373" s="140"/>
      <c r="Q373" s="140"/>
      <c r="R373" s="140"/>
      <c r="S373" s="140"/>
      <c r="T373" s="140"/>
      <c r="U373" s="140"/>
      <c r="V373" s="140"/>
      <c r="W373" s="140"/>
      <c r="X373" s="140"/>
      <c r="Y373" s="140"/>
    </row>
    <row r="374" spans="2:25" customFormat="1" ht="16">
      <c r="B374" s="127"/>
      <c r="C374" s="140"/>
      <c r="D374" s="140"/>
      <c r="E374" s="140"/>
      <c r="F374" s="140"/>
      <c r="G374" s="140"/>
      <c r="H374" s="140"/>
      <c r="I374" s="140"/>
      <c r="J374" s="140"/>
      <c r="K374" s="140"/>
      <c r="L374" s="140"/>
      <c r="M374" s="140"/>
      <c r="N374" s="140"/>
      <c r="O374" s="140"/>
      <c r="P374" s="140"/>
      <c r="Q374" s="140"/>
      <c r="R374" s="140"/>
      <c r="S374" s="140"/>
      <c r="T374" s="140"/>
      <c r="U374" s="140"/>
      <c r="V374" s="140"/>
      <c r="W374" s="140"/>
      <c r="X374" s="140"/>
      <c r="Y374" s="140"/>
    </row>
    <row r="375" spans="2:25" customFormat="1" ht="16">
      <c r="B375" s="127"/>
      <c r="C375" s="140"/>
      <c r="D375" s="140"/>
      <c r="E375" s="140"/>
      <c r="F375" s="140"/>
      <c r="G375" s="140"/>
      <c r="H375" s="140"/>
      <c r="I375" s="140"/>
      <c r="J375" s="140"/>
      <c r="K375" s="140"/>
      <c r="L375" s="140"/>
      <c r="M375" s="140"/>
      <c r="N375" s="140"/>
      <c r="O375" s="140"/>
      <c r="P375" s="140"/>
      <c r="Q375" s="140"/>
      <c r="R375" s="140"/>
      <c r="S375" s="140"/>
      <c r="T375" s="140"/>
      <c r="U375" s="140"/>
      <c r="V375" s="140"/>
      <c r="W375" s="140"/>
      <c r="X375" s="140"/>
      <c r="Y375" s="140"/>
    </row>
    <row r="376" spans="2:25" customFormat="1" ht="16">
      <c r="B376" s="127"/>
      <c r="C376" s="140"/>
      <c r="D376" s="140"/>
      <c r="E376" s="140"/>
      <c r="F376" s="140"/>
      <c r="G376" s="140"/>
      <c r="H376" s="140"/>
      <c r="I376" s="140"/>
      <c r="J376" s="140"/>
      <c r="K376" s="140"/>
      <c r="L376" s="140"/>
      <c r="M376" s="140"/>
      <c r="N376" s="140"/>
      <c r="O376" s="140"/>
      <c r="P376" s="140"/>
      <c r="Q376" s="140"/>
      <c r="R376" s="140"/>
      <c r="S376" s="140"/>
      <c r="T376" s="140"/>
      <c r="U376" s="140"/>
      <c r="V376" s="140"/>
      <c r="W376" s="140"/>
      <c r="X376" s="140"/>
      <c r="Y376" s="140"/>
    </row>
    <row r="377" spans="2:25" customFormat="1" ht="16">
      <c r="B377" s="127"/>
      <c r="C377" s="140"/>
      <c r="D377" s="140"/>
      <c r="E377" s="140"/>
      <c r="F377" s="140"/>
      <c r="G377" s="140"/>
      <c r="H377" s="140"/>
      <c r="I377" s="140"/>
      <c r="J377" s="140"/>
      <c r="K377" s="140"/>
      <c r="L377" s="140"/>
      <c r="M377" s="140"/>
      <c r="N377" s="140"/>
      <c r="O377" s="140"/>
      <c r="P377" s="140"/>
      <c r="Q377" s="140"/>
      <c r="R377" s="140"/>
      <c r="S377" s="140"/>
      <c r="T377" s="140"/>
      <c r="U377" s="140"/>
      <c r="V377" s="140"/>
      <c r="W377" s="140"/>
      <c r="X377" s="140"/>
      <c r="Y377" s="140"/>
    </row>
    <row r="378" spans="2:25" customFormat="1" ht="16">
      <c r="B378" s="127"/>
      <c r="C378" s="140"/>
      <c r="D378" s="140"/>
      <c r="E378" s="140"/>
      <c r="F378" s="140"/>
      <c r="G378" s="140"/>
      <c r="H378" s="140"/>
      <c r="I378" s="140"/>
      <c r="J378" s="140"/>
      <c r="K378" s="140"/>
      <c r="L378" s="140"/>
      <c r="M378" s="140"/>
      <c r="N378" s="140"/>
      <c r="O378" s="140"/>
      <c r="P378" s="140"/>
      <c r="Q378" s="140"/>
      <c r="R378" s="140"/>
      <c r="S378" s="140"/>
      <c r="T378" s="140"/>
      <c r="U378" s="140"/>
      <c r="V378" s="140"/>
      <c r="W378" s="140"/>
      <c r="X378" s="140"/>
      <c r="Y378" s="140"/>
    </row>
    <row r="379" spans="2:25" customFormat="1" ht="16">
      <c r="B379" s="127"/>
      <c r="C379" s="140"/>
      <c r="D379" s="140"/>
      <c r="E379" s="140"/>
      <c r="F379" s="140"/>
      <c r="G379" s="140"/>
      <c r="H379" s="140"/>
      <c r="I379" s="140"/>
      <c r="J379" s="140"/>
      <c r="K379" s="140"/>
      <c r="L379" s="140"/>
      <c r="M379" s="140"/>
      <c r="N379" s="140"/>
      <c r="O379" s="140"/>
      <c r="P379" s="140"/>
      <c r="Q379" s="140"/>
      <c r="R379" s="140"/>
      <c r="S379" s="140"/>
      <c r="T379" s="140"/>
      <c r="U379" s="140"/>
      <c r="V379" s="140"/>
      <c r="W379" s="140"/>
      <c r="X379" s="140"/>
      <c r="Y379" s="140"/>
    </row>
    <row r="380" spans="2:25" customFormat="1" ht="16">
      <c r="B380" s="127"/>
      <c r="C380" s="140"/>
      <c r="D380" s="140"/>
      <c r="E380" s="140"/>
      <c r="F380" s="140"/>
      <c r="G380" s="140"/>
      <c r="H380" s="140"/>
      <c r="I380" s="140"/>
      <c r="J380" s="140"/>
      <c r="K380" s="140"/>
      <c r="L380" s="140"/>
      <c r="M380" s="140"/>
      <c r="N380" s="140"/>
      <c r="O380" s="140"/>
      <c r="P380" s="140"/>
      <c r="Q380" s="140"/>
      <c r="R380" s="140"/>
      <c r="S380" s="140"/>
      <c r="T380" s="140"/>
      <c r="U380" s="140"/>
      <c r="V380" s="140"/>
      <c r="W380" s="140"/>
      <c r="X380" s="140"/>
      <c r="Y380" s="140"/>
    </row>
    <row r="381" spans="2:25" customFormat="1" ht="16">
      <c r="B381" s="127"/>
      <c r="C381" s="140"/>
      <c r="D381" s="140"/>
      <c r="E381" s="140"/>
      <c r="F381" s="140"/>
      <c r="G381" s="140"/>
      <c r="H381" s="140"/>
      <c r="I381" s="140"/>
      <c r="J381" s="140"/>
      <c r="K381" s="140"/>
      <c r="L381" s="140"/>
      <c r="M381" s="140"/>
      <c r="N381" s="140"/>
      <c r="O381" s="140"/>
      <c r="P381" s="140"/>
      <c r="Q381" s="140"/>
      <c r="R381" s="140"/>
      <c r="S381" s="140"/>
      <c r="T381" s="140"/>
      <c r="U381" s="140"/>
      <c r="V381" s="140"/>
      <c r="W381" s="140"/>
      <c r="X381" s="140"/>
      <c r="Y381" s="140"/>
    </row>
    <row r="382" spans="2:25" customFormat="1" ht="16">
      <c r="B382" s="127"/>
      <c r="C382" s="140"/>
      <c r="D382" s="140"/>
      <c r="E382" s="140"/>
      <c r="F382" s="140"/>
      <c r="G382" s="140"/>
      <c r="H382" s="140"/>
      <c r="I382" s="140"/>
      <c r="J382" s="140"/>
      <c r="K382" s="140"/>
      <c r="L382" s="140"/>
      <c r="M382" s="140"/>
      <c r="N382" s="140"/>
      <c r="O382" s="140"/>
      <c r="P382" s="140"/>
      <c r="Q382" s="140"/>
      <c r="R382" s="140"/>
      <c r="S382" s="140"/>
      <c r="T382" s="140"/>
      <c r="U382" s="140"/>
      <c r="V382" s="140"/>
      <c r="W382" s="140"/>
      <c r="X382" s="140"/>
      <c r="Y382" s="140"/>
    </row>
    <row r="383" spans="2:25" customFormat="1" ht="16">
      <c r="B383" s="127"/>
      <c r="C383" s="140"/>
      <c r="D383" s="140"/>
      <c r="E383" s="140"/>
      <c r="F383" s="140"/>
      <c r="G383" s="140"/>
      <c r="H383" s="140"/>
      <c r="I383" s="140"/>
      <c r="J383" s="140"/>
      <c r="K383" s="140"/>
      <c r="L383" s="140"/>
      <c r="M383" s="140"/>
      <c r="N383" s="140"/>
      <c r="O383" s="140"/>
      <c r="P383" s="140"/>
      <c r="Q383" s="140"/>
      <c r="R383" s="140"/>
      <c r="S383" s="140"/>
      <c r="T383" s="140"/>
      <c r="U383" s="140"/>
      <c r="V383" s="140"/>
      <c r="W383" s="140"/>
      <c r="X383" s="140"/>
      <c r="Y383" s="140"/>
    </row>
    <row r="384" spans="2:25" customFormat="1" ht="16">
      <c r="B384" s="127"/>
      <c r="C384" s="140"/>
      <c r="D384" s="140"/>
      <c r="E384" s="140"/>
      <c r="F384" s="140"/>
      <c r="G384" s="140"/>
      <c r="H384" s="140"/>
      <c r="I384" s="140"/>
      <c r="J384" s="140"/>
      <c r="K384" s="140"/>
      <c r="L384" s="140"/>
      <c r="M384" s="140"/>
      <c r="N384" s="140"/>
      <c r="O384" s="140"/>
      <c r="P384" s="140"/>
      <c r="Q384" s="140"/>
      <c r="R384" s="140"/>
      <c r="S384" s="140"/>
      <c r="T384" s="140"/>
      <c r="U384" s="140"/>
      <c r="V384" s="140"/>
      <c r="W384" s="140"/>
      <c r="X384" s="140"/>
      <c r="Y384" s="140"/>
    </row>
    <row r="385" spans="2:25" customFormat="1" ht="16">
      <c r="B385" s="127"/>
      <c r="C385" s="140"/>
      <c r="D385" s="140"/>
      <c r="E385" s="140"/>
      <c r="F385" s="140"/>
      <c r="G385" s="140"/>
      <c r="H385" s="140"/>
      <c r="I385" s="140"/>
      <c r="J385" s="140"/>
      <c r="K385" s="140"/>
      <c r="L385" s="140"/>
      <c r="M385" s="140"/>
      <c r="N385" s="140"/>
      <c r="O385" s="140"/>
      <c r="P385" s="140"/>
      <c r="Q385" s="140"/>
      <c r="R385" s="140"/>
      <c r="S385" s="140"/>
      <c r="T385" s="140"/>
      <c r="U385" s="140"/>
      <c r="V385" s="140"/>
      <c r="W385" s="140"/>
      <c r="X385" s="140"/>
      <c r="Y385" s="140"/>
    </row>
    <row r="386" spans="2:25" customFormat="1" ht="16">
      <c r="B386" s="127"/>
      <c r="C386" s="140"/>
      <c r="D386" s="140"/>
      <c r="E386" s="140"/>
      <c r="F386" s="140"/>
      <c r="G386" s="140"/>
      <c r="H386" s="140"/>
      <c r="I386" s="140"/>
      <c r="J386" s="140"/>
      <c r="K386" s="140"/>
      <c r="L386" s="140"/>
      <c r="M386" s="140"/>
      <c r="N386" s="140"/>
      <c r="O386" s="140"/>
      <c r="P386" s="140"/>
      <c r="Q386" s="140"/>
      <c r="R386" s="140"/>
      <c r="S386" s="140"/>
      <c r="T386" s="140"/>
      <c r="U386" s="140"/>
      <c r="V386" s="140"/>
      <c r="W386" s="140"/>
      <c r="X386" s="140"/>
      <c r="Y386" s="140"/>
    </row>
    <row r="387" spans="2:25" customFormat="1" ht="16">
      <c r="B387" s="127"/>
      <c r="C387" s="140"/>
      <c r="D387" s="140"/>
      <c r="E387" s="140"/>
      <c r="F387" s="140"/>
      <c r="G387" s="140"/>
      <c r="H387" s="140"/>
      <c r="I387" s="140"/>
      <c r="J387" s="140"/>
      <c r="K387" s="140"/>
      <c r="L387" s="140"/>
      <c r="M387" s="140"/>
      <c r="N387" s="140"/>
      <c r="O387" s="140"/>
      <c r="P387" s="140"/>
      <c r="Q387" s="140"/>
      <c r="R387" s="140"/>
      <c r="S387" s="140"/>
      <c r="T387" s="140"/>
      <c r="U387" s="140"/>
      <c r="V387" s="140"/>
      <c r="W387" s="140"/>
      <c r="X387" s="140"/>
      <c r="Y387" s="140"/>
    </row>
    <row r="388" spans="2:25" customFormat="1" ht="16">
      <c r="B388" s="127"/>
      <c r="C388" s="140"/>
      <c r="D388" s="140"/>
      <c r="E388" s="140"/>
      <c r="F388" s="140"/>
      <c r="G388" s="140"/>
      <c r="H388" s="140"/>
      <c r="I388" s="140"/>
      <c r="J388" s="140"/>
      <c r="K388" s="140"/>
      <c r="L388" s="140"/>
      <c r="M388" s="140"/>
      <c r="N388" s="140"/>
      <c r="O388" s="140"/>
      <c r="P388" s="140"/>
      <c r="Q388" s="140"/>
      <c r="R388" s="140"/>
      <c r="S388" s="140"/>
      <c r="T388" s="140"/>
      <c r="U388" s="140"/>
      <c r="V388" s="140"/>
      <c r="W388" s="140"/>
      <c r="X388" s="140"/>
      <c r="Y388" s="140"/>
    </row>
    <row r="389" spans="2:25" customFormat="1" ht="17" thickBot="1">
      <c r="B389" s="127"/>
      <c r="C389" s="140"/>
      <c r="D389" s="140"/>
      <c r="E389" s="140"/>
      <c r="F389" s="140"/>
      <c r="G389" s="140"/>
      <c r="H389" s="140"/>
      <c r="I389" s="140"/>
      <c r="J389" s="140"/>
      <c r="K389" s="140"/>
      <c r="L389" s="140"/>
      <c r="M389" s="140"/>
      <c r="N389" s="140"/>
      <c r="O389" s="140"/>
      <c r="P389" s="140"/>
      <c r="Q389" s="140"/>
      <c r="R389" s="140"/>
      <c r="S389" s="140"/>
      <c r="T389" s="140"/>
      <c r="U389" s="140"/>
      <c r="V389" s="140"/>
      <c r="W389" s="140"/>
      <c r="X389" s="140"/>
      <c r="Y389" s="140"/>
    </row>
    <row r="390" spans="2:25" s="26" customFormat="1">
      <c r="B390" s="130"/>
      <c r="C390" s="130" t="s">
        <v>25</v>
      </c>
      <c r="D390" s="130" t="s">
        <v>65</v>
      </c>
      <c r="E390" s="130"/>
      <c r="F390" s="130" t="s">
        <v>32</v>
      </c>
      <c r="G390" s="130"/>
      <c r="H390" s="130"/>
      <c r="I390" s="130"/>
      <c r="J390" s="130"/>
      <c r="K390" s="130"/>
      <c r="L390" s="130"/>
      <c r="M390" s="130"/>
      <c r="N390" s="130"/>
      <c r="O390" s="130"/>
      <c r="P390" s="130"/>
      <c r="Q390" s="130"/>
      <c r="R390" s="130"/>
      <c r="S390" s="130"/>
      <c r="T390" s="130"/>
      <c r="U390" s="130"/>
    </row>
    <row r="391" spans="2:25" customFormat="1" ht="16">
      <c r="B391" s="127"/>
      <c r="C391" s="140"/>
      <c r="D391" s="140"/>
      <c r="E391" s="140"/>
      <c r="F391" s="140"/>
      <c r="G391" s="140"/>
      <c r="H391" s="140"/>
      <c r="I391" s="140"/>
      <c r="J391" s="140"/>
      <c r="K391" s="140"/>
      <c r="L391" s="140"/>
      <c r="M391" s="140"/>
      <c r="N391" s="140"/>
      <c r="O391" s="140"/>
      <c r="P391" s="140"/>
      <c r="Q391" s="140"/>
      <c r="R391" s="140"/>
      <c r="S391" s="140"/>
      <c r="T391" s="140"/>
      <c r="U391" s="140"/>
      <c r="V391" s="140"/>
      <c r="W391" s="140"/>
      <c r="X391" s="140"/>
      <c r="Y391" s="140"/>
    </row>
    <row r="392" spans="2:25" customFormat="1" ht="16">
      <c r="B392" s="127"/>
      <c r="C392" s="150"/>
      <c r="D392" s="140"/>
      <c r="E392" s="140"/>
      <c r="F392" s="140"/>
      <c r="G392" s="140"/>
      <c r="H392" s="140"/>
      <c r="I392" s="140"/>
      <c r="J392" s="140"/>
      <c r="K392" s="140"/>
      <c r="L392" s="140"/>
      <c r="M392" s="140"/>
      <c r="N392" s="140"/>
      <c r="O392" s="140"/>
      <c r="P392" s="140"/>
      <c r="Q392" s="140"/>
      <c r="R392" s="140"/>
      <c r="S392" s="140"/>
      <c r="T392" s="140"/>
      <c r="U392" s="140"/>
      <c r="V392" s="140"/>
      <c r="W392" s="140"/>
      <c r="X392" s="140"/>
      <c r="Y392" s="140"/>
    </row>
    <row r="393" spans="2:25" customFormat="1" ht="16">
      <c r="B393" s="127"/>
      <c r="C393" s="151" t="s">
        <v>106</v>
      </c>
      <c r="D393" s="140"/>
      <c r="E393" s="140"/>
      <c r="F393" s="140"/>
      <c r="G393" s="140"/>
      <c r="H393" s="140"/>
      <c r="I393" s="140"/>
      <c r="J393" s="140"/>
      <c r="K393" s="140"/>
      <c r="L393" s="140"/>
      <c r="M393" s="140"/>
      <c r="N393" s="140"/>
      <c r="O393" s="140"/>
      <c r="P393" s="140"/>
      <c r="Q393" s="140"/>
      <c r="R393" s="140"/>
      <c r="S393" s="140"/>
      <c r="T393" s="140"/>
      <c r="U393" s="140"/>
      <c r="V393" s="140"/>
      <c r="W393" s="140"/>
      <c r="X393" s="140"/>
      <c r="Y393" s="140"/>
    </row>
    <row r="394" spans="2:25" customFormat="1" ht="16">
      <c r="B394" s="127"/>
      <c r="C394" s="140"/>
      <c r="D394" s="140"/>
      <c r="E394" s="140"/>
      <c r="F394" s="140"/>
      <c r="G394" s="140"/>
      <c r="H394" s="140"/>
      <c r="I394" s="140"/>
      <c r="J394" s="140"/>
      <c r="K394" s="140"/>
      <c r="L394" s="140"/>
      <c r="M394" s="140"/>
      <c r="N394" s="140"/>
      <c r="O394" s="140"/>
      <c r="P394" s="140"/>
      <c r="Q394" s="140"/>
      <c r="R394" s="140"/>
      <c r="S394" s="140"/>
      <c r="T394" s="140"/>
      <c r="U394" s="140"/>
      <c r="V394" s="140"/>
      <c r="W394" s="140"/>
      <c r="X394" s="140"/>
      <c r="Y394" s="140"/>
    </row>
    <row r="395" spans="2:25" customFormat="1" ht="16">
      <c r="B395" s="127"/>
      <c r="C395" s="140"/>
      <c r="D395" s="140"/>
      <c r="E395" s="140"/>
      <c r="F395" s="140"/>
      <c r="G395" s="140"/>
      <c r="H395" s="140"/>
      <c r="I395" s="140"/>
      <c r="J395" s="140"/>
      <c r="K395" s="140"/>
      <c r="L395" s="140"/>
      <c r="M395" s="140"/>
      <c r="N395" s="140"/>
      <c r="O395" s="140"/>
      <c r="P395" s="140"/>
      <c r="Q395" s="140"/>
      <c r="R395" s="140"/>
      <c r="S395" s="140"/>
      <c r="T395" s="140"/>
      <c r="U395" s="140"/>
      <c r="V395" s="140"/>
      <c r="W395" s="140"/>
      <c r="X395" s="140"/>
      <c r="Y395" s="140"/>
    </row>
    <row r="396" spans="2:25" customFormat="1" ht="16">
      <c r="B396" s="127"/>
      <c r="C396" s="140"/>
      <c r="D396" s="140"/>
      <c r="E396" s="143"/>
      <c r="F396" s="140"/>
      <c r="G396" s="140"/>
      <c r="H396" s="140"/>
      <c r="I396" s="140"/>
      <c r="J396" s="140"/>
      <c r="K396" s="140"/>
      <c r="L396" s="140"/>
      <c r="M396" s="140"/>
      <c r="N396" s="140"/>
      <c r="O396" s="140"/>
      <c r="P396" s="140"/>
      <c r="Q396" s="140"/>
      <c r="R396" s="140"/>
      <c r="S396" s="140"/>
      <c r="T396" s="140"/>
      <c r="U396" s="140"/>
      <c r="V396" s="140"/>
      <c r="W396" s="140"/>
      <c r="X396" s="140"/>
      <c r="Y396" s="140"/>
    </row>
    <row r="397" spans="2:25" customFormat="1" ht="16">
      <c r="B397" s="127"/>
      <c r="C397" s="140"/>
      <c r="D397" s="140"/>
      <c r="E397" s="140"/>
      <c r="F397" s="140">
        <v>1055</v>
      </c>
      <c r="G397" s="140" t="s">
        <v>107</v>
      </c>
      <c r="H397" s="140"/>
      <c r="K397" s="140"/>
      <c r="L397" s="140"/>
      <c r="M397" s="140"/>
      <c r="N397" s="140"/>
      <c r="O397" s="140"/>
      <c r="P397" s="140"/>
      <c r="Q397" s="140"/>
      <c r="R397" s="140"/>
      <c r="S397" s="140"/>
      <c r="T397" s="140"/>
      <c r="U397" s="140"/>
      <c r="V397" s="140"/>
      <c r="W397" s="140"/>
      <c r="X397" s="140"/>
      <c r="Y397" s="140"/>
    </row>
    <row r="398" spans="2:25" customFormat="1" ht="16">
      <c r="B398" s="127"/>
      <c r="C398" s="140"/>
      <c r="D398" s="140"/>
      <c r="E398" s="152"/>
      <c r="F398" s="140">
        <v>3.78541178</v>
      </c>
      <c r="G398" s="140" t="s">
        <v>108</v>
      </c>
      <c r="J398" s="140"/>
      <c r="K398" s="140"/>
      <c r="L398" s="140"/>
      <c r="M398" s="140"/>
      <c r="N398" s="140"/>
      <c r="O398" s="140"/>
      <c r="P398" s="140"/>
      <c r="Q398" s="140"/>
      <c r="R398" s="140"/>
      <c r="S398" s="140"/>
      <c r="T398" s="140"/>
      <c r="U398" s="140"/>
      <c r="V398" s="140"/>
      <c r="W398" s="140"/>
      <c r="X398" s="140"/>
      <c r="Y398" s="140"/>
    </row>
    <row r="399" spans="2:25" customFormat="1" ht="16">
      <c r="B399" s="127"/>
      <c r="C399" s="140"/>
      <c r="D399" s="140"/>
      <c r="E399" s="140"/>
      <c r="F399" s="140"/>
      <c r="G399" s="140"/>
      <c r="H399" s="140"/>
      <c r="I399" s="140"/>
      <c r="J399" s="140"/>
      <c r="K399" s="140"/>
      <c r="L399" s="140"/>
      <c r="M399" s="140"/>
      <c r="N399" s="140"/>
      <c r="O399" s="140"/>
      <c r="P399" s="140"/>
      <c r="Q399" s="140"/>
      <c r="R399" s="140"/>
      <c r="S399" s="140"/>
      <c r="T399" s="140"/>
      <c r="U399" s="140"/>
      <c r="V399" s="140"/>
      <c r="W399" s="140"/>
      <c r="X399" s="140"/>
      <c r="Y399" s="140"/>
    </row>
    <row r="400" spans="2:25" customFormat="1" ht="16">
      <c r="B400" s="127"/>
      <c r="C400" s="140"/>
      <c r="D400" s="140"/>
      <c r="E400" s="140"/>
      <c r="F400" s="140"/>
      <c r="G400" s="140"/>
      <c r="H400" s="140"/>
      <c r="I400" s="140"/>
      <c r="J400" s="140"/>
      <c r="K400" s="143"/>
      <c r="L400" s="140"/>
      <c r="M400" s="143"/>
      <c r="N400" s="140"/>
      <c r="O400" s="140"/>
      <c r="P400" s="140"/>
      <c r="Q400" s="140"/>
      <c r="R400" s="140"/>
      <c r="S400" s="140"/>
      <c r="T400" s="140"/>
      <c r="U400" s="140"/>
      <c r="V400" s="140"/>
      <c r="W400" s="140"/>
      <c r="X400" s="140"/>
      <c r="Y400" s="140"/>
    </row>
    <row r="401" spans="2:25" customFormat="1" ht="16">
      <c r="B401" s="127"/>
      <c r="C401" s="140"/>
      <c r="D401" s="140"/>
      <c r="E401" s="153"/>
      <c r="F401" s="154"/>
      <c r="G401" s="154"/>
      <c r="H401" s="154"/>
      <c r="I401" s="155"/>
      <c r="J401" s="140"/>
      <c r="K401" s="140"/>
      <c r="L401" s="140"/>
      <c r="M401" s="140"/>
      <c r="N401" s="140"/>
      <c r="O401" s="140"/>
      <c r="P401" s="140"/>
      <c r="Q401" s="140"/>
      <c r="R401" s="140"/>
      <c r="S401" s="140"/>
      <c r="T401" s="140"/>
      <c r="U401" s="140"/>
      <c r="V401" s="140"/>
      <c r="W401" s="140"/>
      <c r="X401" s="140"/>
      <c r="Y401" s="140"/>
    </row>
    <row r="402" spans="2:25" customFormat="1" ht="16">
      <c r="B402" s="127"/>
      <c r="C402" s="140"/>
      <c r="D402" s="140"/>
      <c r="E402" s="156" t="s">
        <v>109</v>
      </c>
      <c r="F402" s="157">
        <v>76330</v>
      </c>
      <c r="G402" s="157" t="s">
        <v>110</v>
      </c>
      <c r="H402" s="157"/>
      <c r="I402" s="158"/>
      <c r="J402" s="140"/>
      <c r="K402" s="140"/>
      <c r="L402" s="140"/>
      <c r="M402" s="140"/>
      <c r="N402" s="140"/>
      <c r="O402" s="140"/>
      <c r="P402" s="140"/>
      <c r="Q402" s="140"/>
      <c r="R402" s="140"/>
      <c r="S402" s="140"/>
      <c r="T402" s="140"/>
      <c r="U402" s="140"/>
      <c r="V402" s="140"/>
      <c r="W402" s="140"/>
      <c r="X402" s="140"/>
      <c r="Y402" s="140"/>
    </row>
    <row r="403" spans="2:25" customFormat="1" ht="16">
      <c r="B403" s="127"/>
      <c r="C403" s="140"/>
      <c r="D403" s="140"/>
      <c r="E403" s="159"/>
      <c r="F403" s="157">
        <f>F397*F402</f>
        <v>80528150</v>
      </c>
      <c r="G403" s="157" t="s">
        <v>111</v>
      </c>
      <c r="H403" s="157"/>
      <c r="I403" s="158"/>
      <c r="J403" s="140"/>
      <c r="K403" s="140"/>
      <c r="L403" s="140"/>
      <c r="M403" s="140"/>
      <c r="N403" s="140"/>
      <c r="O403" s="140"/>
      <c r="P403" s="140"/>
      <c r="Q403" s="140"/>
      <c r="R403" s="140"/>
      <c r="S403" s="140"/>
      <c r="T403" s="140"/>
      <c r="U403" s="140"/>
      <c r="V403" s="140"/>
      <c r="W403" s="140"/>
      <c r="X403" s="140"/>
      <c r="Y403" s="140"/>
    </row>
    <row r="404" spans="2:25" customFormat="1" ht="16">
      <c r="B404" s="127"/>
      <c r="C404" s="140"/>
      <c r="D404" s="140"/>
      <c r="E404" s="159"/>
      <c r="F404" s="157">
        <f>F403/10^6</f>
        <v>80.528149999999997</v>
      </c>
      <c r="G404" s="157" t="s">
        <v>112</v>
      </c>
      <c r="H404" s="157"/>
      <c r="I404" s="158"/>
      <c r="J404" s="140"/>
      <c r="K404" s="140"/>
      <c r="L404" s="140"/>
      <c r="M404" s="140"/>
      <c r="N404" s="140"/>
      <c r="O404" s="140"/>
      <c r="P404" s="140"/>
      <c r="Q404" s="140"/>
      <c r="R404" s="140"/>
      <c r="S404" s="140"/>
      <c r="T404" s="140"/>
      <c r="U404" s="140"/>
      <c r="V404" s="140"/>
      <c r="W404" s="140"/>
      <c r="X404" s="140"/>
      <c r="Y404" s="140"/>
    </row>
    <row r="405" spans="2:25" customFormat="1" ht="16">
      <c r="B405" s="127"/>
      <c r="C405" s="140"/>
      <c r="D405" s="140"/>
      <c r="E405" s="160" t="s">
        <v>113</v>
      </c>
      <c r="F405" s="161">
        <f>F404/F398</f>
        <v>21.273286680584061</v>
      </c>
      <c r="G405" s="161" t="s">
        <v>114</v>
      </c>
      <c r="H405" s="162"/>
      <c r="I405" s="163"/>
      <c r="J405" s="140"/>
      <c r="K405" s="140"/>
      <c r="L405" s="140"/>
      <c r="M405" s="140"/>
      <c r="N405" s="140"/>
      <c r="O405" s="140"/>
      <c r="P405" s="140"/>
      <c r="Q405" s="140"/>
      <c r="R405" s="140"/>
      <c r="S405" s="140"/>
      <c r="T405" s="140"/>
      <c r="U405" s="140"/>
      <c r="V405" s="140"/>
      <c r="W405" s="140"/>
      <c r="X405" s="140"/>
      <c r="Y405" s="140"/>
    </row>
    <row r="406" spans="2:25" customFormat="1" ht="16">
      <c r="B406" s="127"/>
      <c r="C406" s="140"/>
      <c r="D406" s="140"/>
      <c r="E406" s="140"/>
      <c r="F406" s="140"/>
      <c r="G406" s="140"/>
      <c r="H406" s="140"/>
      <c r="I406" s="140"/>
      <c r="J406" s="140"/>
      <c r="K406" s="140"/>
      <c r="L406" s="140"/>
      <c r="M406" s="140"/>
      <c r="N406" s="140"/>
      <c r="O406" s="140"/>
      <c r="P406" s="140"/>
      <c r="Q406" s="140"/>
      <c r="R406" s="140"/>
      <c r="S406" s="140"/>
      <c r="T406" s="140"/>
      <c r="U406" s="140"/>
      <c r="V406" s="140"/>
      <c r="W406" s="140"/>
      <c r="X406" s="140"/>
      <c r="Y406" s="140"/>
    </row>
    <row r="407" spans="2:25" customFormat="1" ht="16">
      <c r="B407" s="127"/>
      <c r="C407" s="140"/>
      <c r="D407" s="140"/>
      <c r="E407" s="140"/>
      <c r="F407" s="140"/>
      <c r="G407" s="140"/>
      <c r="H407" s="140"/>
      <c r="I407" s="140"/>
      <c r="J407" s="140"/>
      <c r="K407" s="140"/>
      <c r="L407" s="140"/>
      <c r="M407" s="140"/>
      <c r="N407" s="140"/>
      <c r="O407" s="140"/>
      <c r="P407" s="140"/>
      <c r="Q407" s="140"/>
      <c r="R407" s="140"/>
      <c r="S407" s="140"/>
      <c r="T407" s="140"/>
      <c r="U407" s="140"/>
      <c r="V407" s="140"/>
      <c r="W407" s="140"/>
      <c r="X407" s="140"/>
      <c r="Y407" s="140"/>
    </row>
    <row r="408" spans="2:25" customFormat="1" ht="16">
      <c r="B408" s="127"/>
      <c r="C408" s="140"/>
      <c r="D408" s="140"/>
      <c r="E408" s="140"/>
      <c r="F408" s="140"/>
      <c r="G408" s="140"/>
      <c r="H408" s="140"/>
      <c r="I408" s="140"/>
      <c r="J408" s="140"/>
      <c r="K408" s="140"/>
      <c r="L408" s="140"/>
      <c r="M408" s="140"/>
      <c r="N408" s="140"/>
      <c r="O408" s="140"/>
      <c r="P408" s="140"/>
      <c r="Q408" s="140"/>
      <c r="R408" s="140"/>
      <c r="S408" s="140"/>
      <c r="T408" s="140"/>
      <c r="U408" s="140"/>
      <c r="V408" s="140"/>
      <c r="W408" s="140"/>
      <c r="X408" s="140"/>
      <c r="Y408" s="140"/>
    </row>
    <row r="409" spans="2:25" customFormat="1" ht="16">
      <c r="B409" s="127"/>
      <c r="C409" s="140"/>
      <c r="D409" s="140"/>
      <c r="E409" s="140"/>
      <c r="F409" s="140"/>
      <c r="G409" s="140"/>
      <c r="H409" s="140"/>
      <c r="I409" s="140"/>
      <c r="J409" s="140"/>
      <c r="K409" s="140"/>
      <c r="L409" s="140"/>
      <c r="M409" s="140"/>
      <c r="N409" s="140"/>
      <c r="O409" s="140"/>
      <c r="P409" s="140"/>
      <c r="Q409" s="140"/>
      <c r="R409" s="140"/>
      <c r="S409" s="140"/>
      <c r="T409" s="140"/>
      <c r="U409" s="140"/>
      <c r="V409" s="140"/>
      <c r="W409" s="140"/>
      <c r="X409" s="140"/>
      <c r="Y409" s="140"/>
    </row>
    <row r="410" spans="2:25" customFormat="1" ht="16">
      <c r="B410" s="127"/>
      <c r="C410" s="140"/>
      <c r="D410" s="140"/>
      <c r="E410" s="140"/>
      <c r="F410" s="140"/>
      <c r="G410" s="140"/>
      <c r="H410" s="140"/>
      <c r="I410" s="140"/>
      <c r="J410" s="140"/>
      <c r="K410" s="140"/>
      <c r="L410" s="140"/>
      <c r="M410" s="140"/>
      <c r="N410" s="140"/>
      <c r="O410" s="140"/>
      <c r="P410" s="140"/>
      <c r="Q410" s="140"/>
      <c r="R410" s="140"/>
      <c r="S410" s="140"/>
      <c r="T410" s="140"/>
      <c r="U410" s="140"/>
      <c r="V410" s="140"/>
      <c r="W410" s="140"/>
      <c r="X410" s="140"/>
      <c r="Y410" s="140"/>
    </row>
    <row r="411" spans="2:25" customFormat="1" ht="16">
      <c r="B411" s="127"/>
      <c r="C411" s="140"/>
      <c r="D411" s="140"/>
      <c r="E411" s="140"/>
      <c r="F411" s="140"/>
      <c r="G411" s="140"/>
      <c r="H411" s="140"/>
      <c r="I411" s="140"/>
      <c r="J411" s="140"/>
      <c r="K411" s="140"/>
      <c r="L411" s="140"/>
      <c r="M411" s="140"/>
      <c r="N411" s="140"/>
      <c r="O411" s="140"/>
      <c r="P411" s="140"/>
      <c r="Q411" s="140"/>
      <c r="R411" s="140"/>
      <c r="S411" s="140"/>
      <c r="T411" s="140"/>
      <c r="U411" s="140"/>
      <c r="V411" s="140"/>
      <c r="W411" s="140"/>
      <c r="X411" s="140"/>
      <c r="Y411" s="140"/>
    </row>
    <row r="412" spans="2:25" customFormat="1" ht="16">
      <c r="B412" s="127"/>
      <c r="C412" s="140"/>
      <c r="D412" s="140"/>
      <c r="E412" s="140"/>
      <c r="F412" s="140"/>
      <c r="G412" s="140"/>
      <c r="H412" s="140"/>
      <c r="I412" s="140"/>
      <c r="J412" s="140"/>
      <c r="K412" s="140"/>
      <c r="L412" s="140"/>
      <c r="M412" s="140"/>
      <c r="N412" s="140"/>
      <c r="O412" s="140"/>
      <c r="P412" s="140"/>
      <c r="Q412" s="140"/>
      <c r="R412" s="140"/>
      <c r="S412" s="140"/>
      <c r="T412" s="140"/>
      <c r="U412" s="140"/>
      <c r="V412" s="140"/>
      <c r="W412" s="140"/>
      <c r="X412" s="140"/>
      <c r="Y412" s="140"/>
    </row>
    <row r="413" spans="2:25" customFormat="1" ht="16">
      <c r="B413" s="127"/>
      <c r="C413" s="140"/>
      <c r="D413" s="140"/>
      <c r="E413" s="140"/>
      <c r="F413" s="140"/>
      <c r="G413" s="140"/>
      <c r="H413" s="140"/>
      <c r="I413" s="140"/>
      <c r="J413" s="140"/>
      <c r="K413" s="140"/>
      <c r="L413" s="140"/>
      <c r="M413" s="140"/>
      <c r="N413" s="140"/>
      <c r="O413" s="140"/>
      <c r="P413" s="140"/>
      <c r="Q413" s="140"/>
      <c r="R413" s="140"/>
      <c r="S413" s="140"/>
      <c r="T413" s="140"/>
      <c r="U413" s="140"/>
      <c r="V413" s="140"/>
      <c r="W413" s="140"/>
      <c r="X413" s="140"/>
      <c r="Y413" s="140"/>
    </row>
    <row r="414" spans="2:25" customFormat="1" ht="16">
      <c r="B414" s="127"/>
      <c r="C414" s="140"/>
      <c r="D414" s="140"/>
      <c r="E414" s="140"/>
      <c r="F414" s="140"/>
      <c r="G414" s="140"/>
      <c r="H414" s="140"/>
      <c r="I414" s="140"/>
      <c r="J414" s="140"/>
      <c r="K414" s="140"/>
      <c r="L414" s="140"/>
      <c r="M414" s="140"/>
      <c r="N414" s="140"/>
      <c r="O414" s="140"/>
      <c r="P414" s="140"/>
      <c r="Q414" s="140"/>
      <c r="R414" s="140"/>
      <c r="S414" s="140"/>
      <c r="T414" s="140"/>
      <c r="U414" s="140"/>
      <c r="V414" s="140"/>
      <c r="W414" s="140"/>
      <c r="X414" s="140"/>
      <c r="Y414" s="140"/>
    </row>
    <row r="415" spans="2:25" customFormat="1" ht="16">
      <c r="B415" s="127"/>
      <c r="C415" s="140"/>
      <c r="D415" s="140"/>
      <c r="E415" s="140"/>
      <c r="F415" s="140"/>
      <c r="G415" s="140"/>
      <c r="H415" s="140"/>
      <c r="I415" s="140"/>
      <c r="J415" s="140"/>
      <c r="K415" s="140"/>
      <c r="L415" s="140"/>
      <c r="M415" s="140"/>
      <c r="N415" s="140"/>
      <c r="O415" s="140"/>
      <c r="P415" s="140"/>
      <c r="Q415" s="140"/>
      <c r="R415" s="140"/>
      <c r="S415" s="140"/>
      <c r="T415" s="140"/>
      <c r="U415" s="140"/>
      <c r="V415" s="140"/>
      <c r="W415" s="140"/>
      <c r="X415" s="140"/>
      <c r="Y415" s="140"/>
    </row>
    <row r="416" spans="2:25" customFormat="1" ht="16">
      <c r="B416" s="127"/>
      <c r="C416" s="140"/>
      <c r="D416" s="140"/>
      <c r="E416" s="140"/>
      <c r="F416" s="140"/>
      <c r="G416" s="140"/>
      <c r="H416" s="140"/>
      <c r="I416" s="140"/>
      <c r="J416" s="140"/>
      <c r="K416" s="140"/>
      <c r="L416" s="140"/>
      <c r="M416" s="140"/>
      <c r="N416" s="140"/>
      <c r="O416" s="140"/>
      <c r="P416" s="140"/>
      <c r="Q416" s="140"/>
      <c r="R416" s="140"/>
      <c r="S416" s="140"/>
      <c r="T416" s="140"/>
      <c r="U416" s="140"/>
      <c r="V416" s="140"/>
      <c r="W416" s="140"/>
      <c r="X416" s="140"/>
      <c r="Y416" s="140"/>
    </row>
    <row r="417" spans="2:25" customFormat="1" ht="16">
      <c r="B417" s="127"/>
      <c r="C417" s="140"/>
      <c r="D417" s="140"/>
      <c r="E417" s="140"/>
      <c r="F417" s="140"/>
      <c r="G417" s="140"/>
      <c r="H417" s="140"/>
      <c r="I417" s="140"/>
      <c r="J417" s="140"/>
      <c r="K417" s="140"/>
      <c r="L417" s="140"/>
      <c r="M417" s="140"/>
      <c r="N417" s="140"/>
      <c r="O417" s="140"/>
      <c r="P417" s="140"/>
      <c r="Q417" s="140"/>
      <c r="R417" s="140"/>
      <c r="S417" s="140"/>
      <c r="T417" s="140"/>
      <c r="U417" s="140"/>
      <c r="V417" s="140"/>
      <c r="W417" s="140"/>
      <c r="X417" s="140"/>
      <c r="Y417" s="140"/>
    </row>
    <row r="418" spans="2:25" customFormat="1" ht="16">
      <c r="B418" s="127"/>
      <c r="C418" s="140"/>
      <c r="D418" s="140"/>
      <c r="E418" s="140"/>
      <c r="F418" s="140"/>
      <c r="G418" s="140"/>
      <c r="H418" s="140"/>
      <c r="I418" s="140"/>
      <c r="J418" s="140"/>
      <c r="K418" s="140"/>
      <c r="L418" s="140"/>
      <c r="M418" s="140"/>
      <c r="N418" s="140"/>
      <c r="O418" s="140"/>
      <c r="P418" s="140"/>
      <c r="Q418" s="140"/>
      <c r="R418" s="140"/>
      <c r="S418" s="140"/>
      <c r="T418" s="140"/>
      <c r="U418" s="140"/>
      <c r="V418" s="140"/>
      <c r="W418" s="140"/>
      <c r="X418" s="140"/>
      <c r="Y418" s="140"/>
    </row>
    <row r="419" spans="2:25" customFormat="1" ht="16">
      <c r="B419" s="127"/>
      <c r="C419" s="140"/>
      <c r="D419" s="140"/>
      <c r="E419" s="140"/>
      <c r="F419" s="140"/>
      <c r="G419" s="140"/>
      <c r="H419" s="140"/>
      <c r="I419" s="140"/>
      <c r="J419" s="140"/>
      <c r="K419" s="140"/>
      <c r="L419" s="140"/>
      <c r="M419" s="140"/>
      <c r="N419" s="140"/>
      <c r="O419" s="140"/>
      <c r="P419" s="140"/>
      <c r="Q419" s="140"/>
      <c r="R419" s="140"/>
      <c r="S419" s="140"/>
      <c r="T419" s="140"/>
      <c r="U419" s="140"/>
      <c r="V419" s="140"/>
      <c r="W419" s="140"/>
      <c r="X419" s="140"/>
      <c r="Y419" s="140"/>
    </row>
    <row r="420" spans="2:25" customFormat="1" ht="16">
      <c r="B420" s="127"/>
      <c r="C420" s="140"/>
      <c r="D420" s="140"/>
      <c r="E420" s="140"/>
      <c r="F420" s="140"/>
      <c r="G420" s="140"/>
      <c r="H420" s="140"/>
      <c r="I420" s="140"/>
      <c r="J420" s="140"/>
      <c r="K420" s="140"/>
      <c r="L420" s="140"/>
      <c r="M420" s="140"/>
      <c r="N420" s="140"/>
      <c r="O420" s="140"/>
      <c r="P420" s="140"/>
      <c r="Q420" s="140"/>
      <c r="R420" s="140"/>
      <c r="S420" s="140"/>
      <c r="T420" s="140"/>
      <c r="U420" s="140"/>
      <c r="V420" s="140"/>
      <c r="W420" s="140"/>
      <c r="X420" s="140"/>
      <c r="Y420" s="140"/>
    </row>
    <row r="421" spans="2:25" customFormat="1" ht="16">
      <c r="B421" s="127"/>
      <c r="C421" s="140"/>
      <c r="D421" s="140"/>
      <c r="E421" s="140"/>
      <c r="F421" s="140"/>
      <c r="G421" s="140"/>
      <c r="H421" s="140"/>
      <c r="I421" s="140"/>
      <c r="J421" s="140"/>
      <c r="K421" s="140"/>
      <c r="L421" s="140"/>
      <c r="M421" s="140"/>
      <c r="N421" s="140"/>
      <c r="O421" s="140"/>
      <c r="P421" s="140"/>
      <c r="Q421" s="140"/>
      <c r="R421" s="140"/>
      <c r="S421" s="140"/>
      <c r="T421" s="140"/>
      <c r="U421" s="140"/>
      <c r="V421" s="140"/>
      <c r="W421" s="140"/>
      <c r="X421" s="140"/>
      <c r="Y421" s="140"/>
    </row>
    <row r="422" spans="2:25" customFormat="1" ht="16">
      <c r="B422" s="127"/>
      <c r="C422" s="140"/>
      <c r="D422" s="140"/>
      <c r="E422" s="140"/>
      <c r="F422" s="140"/>
      <c r="G422" s="140"/>
      <c r="H422" s="140"/>
      <c r="I422" s="140"/>
      <c r="J422" s="140"/>
      <c r="K422" s="140"/>
      <c r="L422" s="140"/>
      <c r="M422" s="140"/>
      <c r="N422" s="140"/>
      <c r="O422" s="140"/>
      <c r="P422" s="140"/>
      <c r="Q422" s="140"/>
      <c r="R422" s="140"/>
      <c r="S422" s="140"/>
      <c r="T422" s="140"/>
      <c r="U422" s="140"/>
      <c r="V422" s="140"/>
      <c r="W422" s="140"/>
      <c r="X422" s="140"/>
      <c r="Y422" s="140"/>
    </row>
    <row r="423" spans="2:25" customFormat="1" ht="17" thickBot="1">
      <c r="B423" s="127"/>
      <c r="C423" s="140"/>
      <c r="D423" s="140"/>
      <c r="E423" s="140"/>
      <c r="F423" s="140"/>
      <c r="G423" s="140"/>
      <c r="H423" s="140"/>
      <c r="I423" s="140"/>
      <c r="J423" s="140"/>
      <c r="K423" s="140"/>
      <c r="L423" s="140"/>
      <c r="M423" s="140"/>
      <c r="N423" s="140"/>
      <c r="O423" s="140"/>
      <c r="P423" s="140"/>
      <c r="Q423" s="140"/>
      <c r="R423" s="140"/>
      <c r="S423" s="140"/>
      <c r="T423" s="140"/>
      <c r="U423" s="140"/>
      <c r="V423" s="140"/>
      <c r="W423" s="140"/>
      <c r="X423" s="140"/>
      <c r="Y423" s="140"/>
    </row>
    <row r="424" spans="2:25" s="26" customFormat="1">
      <c r="B424" s="130"/>
      <c r="C424" s="130" t="s">
        <v>25</v>
      </c>
      <c r="D424" s="130" t="s">
        <v>65</v>
      </c>
      <c r="E424" s="130"/>
      <c r="F424" s="130" t="s">
        <v>32</v>
      </c>
      <c r="G424" s="130"/>
      <c r="H424" s="130"/>
      <c r="I424" s="130"/>
      <c r="J424" s="130"/>
      <c r="K424" s="130"/>
      <c r="L424" s="130"/>
      <c r="M424" s="130"/>
      <c r="N424" s="130"/>
      <c r="O424" s="130"/>
      <c r="P424" s="130"/>
      <c r="Q424" s="130"/>
      <c r="R424" s="130"/>
      <c r="S424" s="130"/>
      <c r="T424" s="130"/>
      <c r="U424" s="130"/>
    </row>
    <row r="425" spans="2:25" customFormat="1" ht="16">
      <c r="B425" s="127"/>
      <c r="C425" s="164" t="s">
        <v>115</v>
      </c>
      <c r="D425" s="140"/>
      <c r="E425" s="140"/>
      <c r="F425" s="140"/>
      <c r="G425" s="140"/>
      <c r="H425" s="140"/>
      <c r="I425" s="140"/>
      <c r="J425" s="140"/>
      <c r="K425" s="140"/>
      <c r="L425" s="140"/>
      <c r="M425" s="140"/>
      <c r="N425" s="140"/>
      <c r="O425" s="140"/>
      <c r="P425" s="140"/>
      <c r="Q425" s="140"/>
      <c r="R425" s="140"/>
      <c r="S425" s="140"/>
      <c r="T425" s="140"/>
      <c r="U425" s="140"/>
      <c r="V425" s="140"/>
      <c r="W425" s="140"/>
      <c r="X425" s="140"/>
      <c r="Y425" s="140"/>
    </row>
    <row r="426" spans="2:25" customFormat="1" ht="16">
      <c r="B426" s="127"/>
      <c r="C426" s="140"/>
      <c r="D426" s="140">
        <v>3</v>
      </c>
      <c r="E426" s="140"/>
      <c r="F426" s="140"/>
      <c r="G426" s="140"/>
      <c r="H426" s="140"/>
      <c r="I426" s="140"/>
      <c r="J426" s="140"/>
      <c r="K426" s="140"/>
      <c r="L426" s="140"/>
      <c r="M426" s="140"/>
      <c r="N426" s="140"/>
      <c r="O426" s="140"/>
      <c r="P426" s="140"/>
      <c r="Q426" s="140"/>
      <c r="R426" s="140"/>
      <c r="S426" s="140"/>
      <c r="T426" s="140"/>
      <c r="U426" s="140"/>
      <c r="V426" s="140"/>
      <c r="W426" s="140"/>
      <c r="X426" s="140"/>
      <c r="Y426" s="140"/>
    </row>
    <row r="427" spans="2:25" customFormat="1" ht="16">
      <c r="B427" s="127"/>
      <c r="C427" s="140"/>
      <c r="D427" s="140"/>
      <c r="E427" s="140"/>
      <c r="F427" s="140"/>
      <c r="G427" s="140"/>
      <c r="H427" s="140"/>
      <c r="I427" s="140"/>
      <c r="J427" s="140"/>
      <c r="K427" s="140"/>
      <c r="L427" s="140"/>
      <c r="M427" s="140"/>
      <c r="N427" s="140"/>
      <c r="O427" s="140"/>
      <c r="P427" s="140"/>
      <c r="Q427" s="140"/>
      <c r="R427" s="140"/>
      <c r="S427" s="140"/>
      <c r="T427" s="140"/>
      <c r="U427" s="140"/>
      <c r="V427" s="140"/>
      <c r="W427" s="140"/>
      <c r="X427" s="140"/>
      <c r="Y427" s="140"/>
    </row>
    <row r="428" spans="2:25" customFormat="1" ht="16">
      <c r="B428" s="127"/>
      <c r="C428" s="140"/>
      <c r="D428" s="140"/>
      <c r="E428" s="140" t="s">
        <v>116</v>
      </c>
      <c r="F428" s="140">
        <v>21.1</v>
      </c>
      <c r="G428" s="140" t="s">
        <v>73</v>
      </c>
      <c r="H428" s="140"/>
      <c r="I428" s="140"/>
      <c r="J428" s="140"/>
      <c r="K428" s="140"/>
      <c r="L428" s="140"/>
      <c r="M428" s="140"/>
      <c r="N428" s="140"/>
      <c r="O428" s="140"/>
      <c r="P428" s="140"/>
      <c r="Q428" s="140"/>
      <c r="R428" s="140"/>
      <c r="S428" s="140"/>
      <c r="T428" s="140"/>
      <c r="U428" s="140"/>
      <c r="V428" s="140"/>
      <c r="W428" s="140"/>
      <c r="X428" s="140"/>
      <c r="Y428" s="140"/>
    </row>
    <row r="429" spans="2:25" customFormat="1" ht="16">
      <c r="B429" s="127"/>
      <c r="C429" s="140"/>
      <c r="D429" s="140"/>
      <c r="E429" s="140" t="s">
        <v>117</v>
      </c>
      <c r="F429" s="140">
        <v>23.4</v>
      </c>
      <c r="G429" s="140" t="s">
        <v>73</v>
      </c>
      <c r="H429" s="140"/>
      <c r="I429" s="140"/>
      <c r="J429" s="140"/>
      <c r="K429" s="140"/>
      <c r="L429" s="140"/>
      <c r="M429" s="140"/>
      <c r="N429" s="140"/>
      <c r="O429" s="140"/>
      <c r="P429" s="140"/>
      <c r="Q429" s="140"/>
      <c r="R429" s="140"/>
      <c r="S429" s="140"/>
      <c r="T429" s="140"/>
      <c r="U429" s="140"/>
      <c r="V429" s="140"/>
      <c r="W429" s="140"/>
      <c r="X429" s="140"/>
      <c r="Y429" s="140"/>
    </row>
    <row r="430" spans="2:25" customFormat="1" ht="16">
      <c r="B430" s="127"/>
      <c r="C430" s="140"/>
      <c r="D430" s="140"/>
      <c r="E430" s="140"/>
      <c r="F430" s="140"/>
      <c r="G430" s="140"/>
      <c r="H430" s="140"/>
      <c r="I430" s="140"/>
      <c r="J430" s="140"/>
      <c r="K430" s="140"/>
      <c r="L430" s="140"/>
      <c r="M430" s="140"/>
      <c r="N430" s="140"/>
      <c r="O430" s="140"/>
      <c r="P430" s="140"/>
      <c r="Q430" s="140"/>
      <c r="R430" s="140"/>
      <c r="S430" s="140"/>
      <c r="T430" s="140"/>
      <c r="U430" s="140"/>
      <c r="V430" s="140"/>
      <c r="W430" s="140"/>
      <c r="X430" s="140"/>
      <c r="Y430" s="140"/>
    </row>
    <row r="431" spans="2:25" customFormat="1" ht="16">
      <c r="B431" s="127"/>
      <c r="C431" s="140"/>
      <c r="D431" s="140"/>
      <c r="E431" s="140"/>
      <c r="F431" s="140"/>
      <c r="G431" s="140"/>
      <c r="H431" s="140"/>
      <c r="I431" s="140"/>
      <c r="J431" s="140"/>
      <c r="K431" s="140"/>
      <c r="L431" s="140"/>
      <c r="M431" s="140"/>
      <c r="N431" s="140"/>
      <c r="O431" s="140"/>
      <c r="P431" s="140"/>
      <c r="Q431" s="140"/>
      <c r="R431" s="140"/>
      <c r="S431" s="140"/>
      <c r="T431" s="140"/>
      <c r="U431" s="140"/>
      <c r="V431" s="140"/>
      <c r="W431" s="140"/>
      <c r="X431" s="140"/>
      <c r="Y431" s="140"/>
    </row>
    <row r="432" spans="2:25" customFormat="1" ht="16">
      <c r="B432" s="127"/>
      <c r="C432" s="140"/>
      <c r="D432" s="140"/>
      <c r="E432" s="140" t="s">
        <v>118</v>
      </c>
      <c r="F432" s="140"/>
      <c r="G432" s="140"/>
      <c r="H432" s="140"/>
      <c r="I432" s="140"/>
      <c r="J432" s="140"/>
      <c r="K432" s="140"/>
      <c r="L432" s="140"/>
      <c r="M432" s="140"/>
      <c r="N432" s="140"/>
      <c r="O432" s="140"/>
      <c r="P432" s="140"/>
      <c r="Q432" s="140"/>
      <c r="R432" s="140"/>
      <c r="S432" s="140"/>
      <c r="T432" s="140"/>
      <c r="U432" s="140"/>
      <c r="V432" s="140"/>
      <c r="W432" s="140"/>
      <c r="X432" s="140"/>
      <c r="Y432" s="140"/>
    </row>
    <row r="433" spans="2:25" customFormat="1" ht="16">
      <c r="B433" s="127"/>
      <c r="C433" s="140"/>
      <c r="D433" s="140"/>
      <c r="E433" s="140"/>
      <c r="F433" s="140"/>
      <c r="G433" s="140"/>
      <c r="H433" s="140"/>
      <c r="I433" s="140"/>
      <c r="J433" s="140"/>
      <c r="K433" s="140"/>
      <c r="L433" s="140"/>
      <c r="M433" s="140"/>
      <c r="N433" s="140"/>
      <c r="O433" s="140"/>
      <c r="P433" s="140"/>
      <c r="Q433" s="140"/>
      <c r="R433" s="140"/>
      <c r="S433" s="140"/>
      <c r="T433" s="140"/>
      <c r="U433" s="140"/>
      <c r="V433" s="140"/>
      <c r="W433" s="140"/>
      <c r="X433" s="140"/>
      <c r="Y433" s="140"/>
    </row>
    <row r="434" spans="2:25" customFormat="1" ht="16">
      <c r="B434" s="127"/>
      <c r="C434" s="140"/>
      <c r="D434" s="140"/>
      <c r="E434" s="140"/>
      <c r="F434" s="140"/>
      <c r="G434" s="140"/>
      <c r="H434" s="140"/>
      <c r="I434" s="140"/>
      <c r="J434" s="140"/>
      <c r="K434" s="140"/>
      <c r="L434" s="140"/>
      <c r="M434" s="140"/>
      <c r="N434" s="140"/>
      <c r="O434" s="140"/>
      <c r="P434" s="140"/>
      <c r="Q434" s="140"/>
      <c r="R434" s="140"/>
      <c r="S434" s="140"/>
      <c r="T434" s="140"/>
      <c r="U434" s="140"/>
      <c r="V434" s="140"/>
      <c r="W434" s="140"/>
      <c r="X434" s="140"/>
      <c r="Y434" s="140"/>
    </row>
    <row r="435" spans="2:25" customFormat="1" ht="16">
      <c r="B435" s="127"/>
      <c r="C435" s="140"/>
      <c r="D435" s="140"/>
      <c r="E435" s="140"/>
      <c r="F435" s="140"/>
      <c r="G435" s="140"/>
      <c r="H435" s="140"/>
      <c r="I435" s="140"/>
      <c r="J435" s="140"/>
      <c r="K435" s="140"/>
      <c r="L435" s="140"/>
      <c r="M435" s="140"/>
      <c r="N435" s="140"/>
      <c r="O435" s="140"/>
      <c r="P435" s="140"/>
      <c r="Q435" s="140"/>
      <c r="R435" s="140"/>
      <c r="S435" s="140"/>
      <c r="T435" s="140"/>
      <c r="U435" s="140"/>
      <c r="V435" s="140"/>
      <c r="W435" s="140"/>
      <c r="X435" s="140"/>
      <c r="Y435" s="140"/>
    </row>
    <row r="436" spans="2:25" customFormat="1" ht="16">
      <c r="B436" s="127"/>
      <c r="C436" s="140"/>
      <c r="D436" s="140"/>
      <c r="E436" s="140"/>
      <c r="F436" s="140"/>
      <c r="G436" s="140"/>
      <c r="H436" s="140"/>
      <c r="I436" s="140"/>
      <c r="J436" s="140"/>
      <c r="K436" s="140"/>
      <c r="L436" s="140"/>
      <c r="M436" s="140"/>
      <c r="N436" s="140"/>
      <c r="O436" s="140"/>
      <c r="P436" s="140"/>
      <c r="Q436" s="140"/>
      <c r="R436" s="140"/>
      <c r="S436" s="140"/>
      <c r="T436" s="140"/>
      <c r="U436" s="140"/>
      <c r="V436" s="140"/>
      <c r="W436" s="140"/>
      <c r="X436" s="140"/>
      <c r="Y436" s="140"/>
    </row>
    <row r="437" spans="2:25" customFormat="1" ht="16">
      <c r="B437" s="127"/>
      <c r="C437" s="140"/>
      <c r="D437" s="140"/>
      <c r="E437" s="140"/>
      <c r="F437" s="140"/>
      <c r="G437" s="140"/>
      <c r="H437" s="140"/>
      <c r="I437" s="140"/>
      <c r="J437" s="140"/>
      <c r="K437" s="140"/>
      <c r="L437" s="140"/>
      <c r="M437" s="140"/>
      <c r="N437" s="140"/>
      <c r="O437" s="140"/>
      <c r="P437" s="140"/>
      <c r="Q437" s="140"/>
      <c r="R437" s="140"/>
      <c r="S437" s="140"/>
      <c r="T437" s="140"/>
      <c r="U437" s="140"/>
      <c r="V437" s="140"/>
      <c r="W437" s="140"/>
      <c r="X437" s="140"/>
      <c r="Y437" s="140"/>
    </row>
    <row r="438" spans="2:25" customFormat="1" ht="16">
      <c r="B438" s="127"/>
      <c r="C438" s="140"/>
      <c r="D438" s="140"/>
      <c r="E438" s="140"/>
      <c r="F438" s="140"/>
      <c r="G438" s="140"/>
      <c r="H438" s="140"/>
      <c r="I438" s="140"/>
      <c r="J438" s="140"/>
      <c r="K438" s="140"/>
      <c r="L438" s="140"/>
      <c r="M438" s="140"/>
      <c r="N438" s="140"/>
      <c r="O438" s="140"/>
      <c r="P438" s="140"/>
      <c r="Q438" s="140"/>
      <c r="R438" s="140"/>
      <c r="S438" s="140"/>
      <c r="T438" s="140"/>
      <c r="U438" s="140"/>
      <c r="V438" s="140"/>
      <c r="W438" s="140"/>
      <c r="X438" s="140"/>
      <c r="Y438" s="140"/>
    </row>
    <row r="439" spans="2:25" customFormat="1" ht="16">
      <c r="B439" s="127"/>
      <c r="C439" s="140"/>
      <c r="D439" s="140"/>
      <c r="E439" s="140"/>
      <c r="F439" s="140"/>
      <c r="G439" s="140"/>
      <c r="H439" s="140"/>
      <c r="I439" s="140"/>
      <c r="J439" s="140"/>
      <c r="K439" s="140"/>
      <c r="L439" s="140"/>
      <c r="M439" s="140"/>
      <c r="N439" s="140"/>
      <c r="O439" s="140"/>
      <c r="P439" s="140"/>
      <c r="Q439" s="140"/>
      <c r="R439" s="140"/>
      <c r="S439" s="140"/>
      <c r="T439" s="140"/>
      <c r="U439" s="140"/>
      <c r="V439" s="140"/>
      <c r="W439" s="140"/>
      <c r="X439" s="140"/>
      <c r="Y439" s="140"/>
    </row>
    <row r="440" spans="2:25" customFormat="1" ht="16">
      <c r="B440" s="127"/>
      <c r="C440" s="140"/>
      <c r="D440" s="140"/>
      <c r="E440" s="140"/>
      <c r="F440" s="140"/>
      <c r="G440" s="140"/>
      <c r="H440" s="140"/>
      <c r="I440" s="140"/>
      <c r="J440" s="140"/>
      <c r="K440" s="140"/>
      <c r="L440" s="140"/>
      <c r="M440" s="140"/>
      <c r="N440" s="140"/>
      <c r="O440" s="140"/>
      <c r="P440" s="140"/>
      <c r="Q440" s="140"/>
      <c r="R440" s="140"/>
      <c r="S440" s="140"/>
      <c r="T440" s="140"/>
      <c r="U440" s="140"/>
      <c r="V440" s="140"/>
      <c r="W440" s="140"/>
      <c r="X440" s="140"/>
      <c r="Y440" s="140"/>
    </row>
    <row r="441" spans="2:25" customFormat="1" ht="16">
      <c r="B441" s="127"/>
      <c r="C441" s="140"/>
      <c r="D441" s="140"/>
      <c r="E441" s="140"/>
      <c r="F441" s="140"/>
      <c r="G441" s="140"/>
      <c r="H441" s="140"/>
      <c r="I441" s="140"/>
      <c r="J441" s="140"/>
      <c r="K441" s="140"/>
      <c r="L441" s="140"/>
      <c r="M441" s="140"/>
      <c r="N441" s="140"/>
      <c r="O441" s="140"/>
      <c r="P441" s="140"/>
      <c r="Q441" s="140"/>
      <c r="R441" s="140"/>
      <c r="S441" s="140"/>
      <c r="T441" s="140"/>
      <c r="U441" s="140"/>
      <c r="V441" s="140"/>
      <c r="W441" s="140"/>
      <c r="X441" s="140"/>
      <c r="Y441" s="140"/>
    </row>
    <row r="442" spans="2:25" customFormat="1" ht="16">
      <c r="B442" s="127"/>
      <c r="C442" s="140"/>
      <c r="D442" s="140"/>
      <c r="E442" s="140"/>
      <c r="F442" s="140"/>
      <c r="G442" s="140"/>
      <c r="H442" s="140"/>
      <c r="I442" s="140"/>
      <c r="J442" s="140"/>
      <c r="K442" s="140"/>
      <c r="L442" s="140"/>
      <c r="M442" s="140"/>
      <c r="N442" s="140"/>
      <c r="O442" s="140"/>
      <c r="P442" s="140"/>
      <c r="Q442" s="140"/>
      <c r="R442" s="140"/>
      <c r="S442" s="140"/>
      <c r="T442" s="140"/>
      <c r="U442" s="140"/>
      <c r="V442" s="140"/>
      <c r="W442" s="140"/>
      <c r="X442" s="140"/>
      <c r="Y442" s="140"/>
    </row>
    <row r="443" spans="2:25" customFormat="1" ht="16">
      <c r="B443" s="127"/>
      <c r="C443" s="140"/>
      <c r="D443" s="140"/>
      <c r="E443" s="140"/>
      <c r="F443" s="140"/>
      <c r="G443" s="140"/>
      <c r="H443" s="140"/>
      <c r="I443" s="140"/>
      <c r="J443" s="140"/>
      <c r="K443" s="140"/>
      <c r="L443" s="140"/>
      <c r="M443" s="140"/>
      <c r="N443" s="140"/>
      <c r="O443" s="140"/>
      <c r="P443" s="140"/>
      <c r="Q443" s="140"/>
      <c r="R443" s="140"/>
      <c r="S443" s="140"/>
      <c r="T443" s="140"/>
      <c r="U443" s="140"/>
      <c r="V443" s="140"/>
      <c r="W443" s="140"/>
      <c r="X443" s="140"/>
      <c r="Y443" s="140"/>
    </row>
    <row r="444" spans="2:25" customFormat="1" ht="16">
      <c r="B444" s="127"/>
      <c r="C444" s="140"/>
      <c r="D444" s="140"/>
      <c r="E444" s="140"/>
      <c r="F444" s="140"/>
      <c r="G444" s="140"/>
      <c r="H444" s="140"/>
      <c r="I444" s="140"/>
      <c r="J444" s="140"/>
      <c r="K444" s="140"/>
      <c r="L444" s="140"/>
      <c r="M444" s="140"/>
      <c r="N444" s="140"/>
      <c r="O444" s="140"/>
      <c r="P444" s="140"/>
      <c r="Q444" s="140"/>
      <c r="R444" s="140"/>
      <c r="S444" s="140"/>
      <c r="T444" s="140"/>
      <c r="U444" s="140"/>
      <c r="V444" s="140"/>
      <c r="W444" s="140"/>
      <c r="X444" s="140"/>
      <c r="Y444" s="140"/>
    </row>
    <row r="445" spans="2:25" customFormat="1" ht="16">
      <c r="B445" s="127"/>
      <c r="C445" s="140"/>
      <c r="D445" s="140"/>
      <c r="E445" s="140"/>
      <c r="F445" s="140"/>
      <c r="G445" s="140"/>
      <c r="H445" s="140"/>
      <c r="I445" s="140"/>
      <c r="J445" s="140"/>
      <c r="K445" s="140"/>
      <c r="L445" s="140"/>
      <c r="M445" s="140"/>
      <c r="N445" s="140"/>
      <c r="O445" s="140"/>
      <c r="P445" s="140"/>
      <c r="Q445" s="140"/>
      <c r="R445" s="140"/>
      <c r="S445" s="140"/>
      <c r="T445" s="140"/>
      <c r="U445" s="140"/>
      <c r="V445" s="140"/>
      <c r="W445" s="140"/>
      <c r="X445" s="140"/>
      <c r="Y445" s="140"/>
    </row>
    <row r="446" spans="2:25" customFormat="1" ht="16">
      <c r="B446" s="127"/>
      <c r="C446" s="140"/>
      <c r="D446" s="140"/>
      <c r="E446" s="140"/>
      <c r="F446" s="140"/>
      <c r="G446" s="140"/>
      <c r="H446" s="140"/>
      <c r="I446" s="140"/>
      <c r="J446" s="140"/>
      <c r="K446" s="140"/>
      <c r="L446" s="140"/>
      <c r="M446" s="140"/>
      <c r="N446" s="140"/>
      <c r="O446" s="140"/>
      <c r="P446" s="140"/>
      <c r="Q446" s="140"/>
      <c r="R446" s="140"/>
      <c r="S446" s="140"/>
      <c r="T446" s="140"/>
      <c r="U446" s="140"/>
      <c r="V446" s="140"/>
      <c r="W446" s="140"/>
      <c r="X446" s="140"/>
      <c r="Y446" s="140"/>
    </row>
    <row r="447" spans="2:25" customFormat="1" ht="16">
      <c r="B447" s="127"/>
      <c r="C447" s="140"/>
      <c r="D447" s="140"/>
      <c r="E447" s="140"/>
      <c r="F447" s="140"/>
      <c r="G447" s="140"/>
      <c r="H447" s="140"/>
      <c r="I447" s="140"/>
      <c r="J447" s="140"/>
      <c r="K447" s="140"/>
      <c r="L447" s="140"/>
      <c r="M447" s="140"/>
      <c r="N447" s="140"/>
      <c r="O447" s="140"/>
      <c r="P447" s="140"/>
      <c r="Q447" s="140"/>
      <c r="R447" s="140"/>
      <c r="S447" s="140"/>
      <c r="T447" s="140"/>
      <c r="U447" s="140"/>
      <c r="V447" s="140"/>
      <c r="W447" s="140"/>
      <c r="X447" s="140"/>
      <c r="Y447" s="140"/>
    </row>
    <row r="448" spans="2:25" customFormat="1" ht="16">
      <c r="B448" s="127"/>
      <c r="C448" s="140"/>
      <c r="D448" s="140"/>
      <c r="E448" s="140"/>
      <c r="F448" s="140"/>
      <c r="G448" s="140"/>
      <c r="H448" s="140"/>
      <c r="I448" s="140"/>
      <c r="J448" s="140"/>
      <c r="K448" s="140"/>
      <c r="L448" s="140"/>
      <c r="M448" s="140"/>
      <c r="N448" s="140"/>
      <c r="O448" s="140"/>
      <c r="P448" s="140"/>
      <c r="Q448" s="140"/>
      <c r="R448" s="140"/>
      <c r="S448" s="140"/>
      <c r="T448" s="140"/>
      <c r="U448" s="140"/>
      <c r="V448" s="140"/>
      <c r="W448" s="140"/>
      <c r="X448" s="140"/>
      <c r="Y448" s="140"/>
    </row>
    <row r="449" spans="2:25" customFormat="1" ht="17" thickBot="1">
      <c r="B449" s="127"/>
      <c r="C449" s="140"/>
      <c r="D449" s="140"/>
      <c r="E449" s="140"/>
      <c r="F449" s="140"/>
      <c r="G449" s="140"/>
      <c r="H449" s="140"/>
      <c r="I449" s="140"/>
      <c r="J449" s="140"/>
      <c r="K449" s="140"/>
      <c r="L449" s="140"/>
      <c r="M449" s="140"/>
      <c r="N449" s="140"/>
      <c r="O449" s="140"/>
      <c r="P449" s="140"/>
      <c r="Q449" s="140"/>
      <c r="R449" s="140"/>
      <c r="S449" s="140"/>
      <c r="T449" s="140"/>
      <c r="U449" s="140"/>
      <c r="V449" s="140"/>
      <c r="W449" s="140"/>
      <c r="X449" s="140"/>
      <c r="Y449" s="140"/>
    </row>
    <row r="450" spans="2:25" s="26" customFormat="1">
      <c r="B450" s="130"/>
      <c r="C450" s="130" t="s">
        <v>25</v>
      </c>
      <c r="D450" s="130" t="s">
        <v>65</v>
      </c>
      <c r="E450" s="130"/>
      <c r="F450" s="130" t="s">
        <v>32</v>
      </c>
      <c r="G450" s="130"/>
      <c r="H450" s="130"/>
      <c r="I450" s="130"/>
      <c r="J450" s="130"/>
      <c r="K450" s="130"/>
      <c r="L450" s="130"/>
      <c r="M450" s="130"/>
      <c r="N450" s="130"/>
      <c r="O450" s="130"/>
      <c r="P450" s="130"/>
      <c r="Q450" s="130"/>
      <c r="R450" s="130"/>
      <c r="S450" s="130"/>
      <c r="T450" s="130"/>
      <c r="U450" s="130"/>
    </row>
    <row r="451" spans="2:25" customFormat="1" ht="16">
      <c r="B451" s="127"/>
      <c r="C451" s="164"/>
      <c r="D451" s="140"/>
      <c r="E451" s="140"/>
      <c r="F451" s="140"/>
      <c r="G451" s="140"/>
      <c r="H451" s="140"/>
      <c r="I451" s="140"/>
      <c r="J451" s="140"/>
      <c r="K451" s="140"/>
      <c r="L451" s="140"/>
      <c r="M451" s="140"/>
      <c r="N451" s="140"/>
      <c r="O451" s="140"/>
      <c r="P451" s="140"/>
      <c r="Q451" s="140"/>
      <c r="R451" s="140"/>
      <c r="S451" s="140"/>
      <c r="T451" s="140"/>
      <c r="U451" s="140"/>
      <c r="V451" s="140"/>
      <c r="W451" s="140"/>
      <c r="X451" s="140"/>
      <c r="Y451" s="140"/>
    </row>
    <row r="452" spans="2:25" customFormat="1" ht="17">
      <c r="B452" s="127"/>
      <c r="C452" s="175" t="s">
        <v>136</v>
      </c>
      <c r="D452" s="140"/>
      <c r="E452" s="140"/>
      <c r="F452" s="140"/>
      <c r="G452" s="140"/>
      <c r="H452" s="140"/>
      <c r="I452" s="140"/>
      <c r="J452" s="140"/>
      <c r="K452" s="140"/>
      <c r="L452" s="140"/>
      <c r="M452" s="140"/>
      <c r="N452" s="140"/>
      <c r="O452" s="140"/>
      <c r="P452" s="140"/>
      <c r="Q452" s="140"/>
      <c r="R452" s="140"/>
      <c r="S452" s="140"/>
      <c r="T452" s="140"/>
      <c r="U452" s="140"/>
      <c r="V452" s="140"/>
      <c r="W452" s="140"/>
      <c r="X452" s="140"/>
      <c r="Y452" s="140"/>
    </row>
    <row r="453" spans="2:25" customFormat="1" ht="16">
      <c r="B453" s="127"/>
      <c r="C453" s="140"/>
      <c r="D453" s="140"/>
      <c r="E453" s="140"/>
      <c r="F453" s="140"/>
      <c r="G453" s="140"/>
      <c r="H453" s="140"/>
      <c r="I453" s="140"/>
      <c r="J453" s="140"/>
      <c r="K453" s="140"/>
      <c r="L453" s="140"/>
      <c r="M453" s="140"/>
      <c r="N453" s="140"/>
      <c r="O453" s="140"/>
      <c r="P453" s="140"/>
      <c r="Q453" s="140"/>
      <c r="R453" s="140"/>
      <c r="S453" s="140"/>
      <c r="T453" s="140"/>
      <c r="U453" s="140"/>
      <c r="V453" s="140"/>
      <c r="W453" s="140"/>
      <c r="X453" s="140"/>
      <c r="Y453" s="140"/>
    </row>
    <row r="454" spans="2:25" customFormat="1" ht="16">
      <c r="B454" s="127"/>
      <c r="C454" s="140"/>
      <c r="D454" s="140"/>
      <c r="E454" s="140"/>
      <c r="F454" s="140"/>
      <c r="G454" s="140"/>
      <c r="H454" s="140"/>
      <c r="I454" s="140"/>
      <c r="J454" s="140"/>
      <c r="K454" s="140"/>
      <c r="L454" s="140"/>
      <c r="M454" s="140"/>
      <c r="N454" s="140"/>
      <c r="O454" s="140"/>
      <c r="P454" s="140"/>
      <c r="Q454" s="140"/>
      <c r="R454" s="140"/>
      <c r="S454" s="140"/>
      <c r="T454" s="140"/>
      <c r="U454" s="140"/>
      <c r="V454" s="140"/>
      <c r="W454" s="140"/>
      <c r="X454" s="140"/>
      <c r="Y454" s="140"/>
    </row>
    <row r="455" spans="2:25">
      <c r="B455" s="127"/>
    </row>
    <row r="456" spans="2:25">
      <c r="B456" s="127"/>
      <c r="D456" s="126">
        <v>12</v>
      </c>
    </row>
    <row r="457" spans="2:25">
      <c r="B457" s="127"/>
    </row>
    <row r="458" spans="2:25">
      <c r="B458" s="127"/>
    </row>
    <row r="459" spans="2:25">
      <c r="B459" s="127"/>
    </row>
    <row r="460" spans="2:25">
      <c r="B460" s="127"/>
    </row>
    <row r="461" spans="2:25">
      <c r="B461" s="127"/>
      <c r="E461" s="176" t="s">
        <v>46</v>
      </c>
    </row>
    <row r="462" spans="2:25">
      <c r="B462" s="127"/>
      <c r="E462" s="140" t="s">
        <v>47</v>
      </c>
      <c r="F462" s="140"/>
      <c r="G462" s="140"/>
      <c r="H462" s="140">
        <v>0</v>
      </c>
      <c r="I462" s="140" t="s">
        <v>140</v>
      </c>
      <c r="J462" s="140"/>
      <c r="K462" s="140" t="s">
        <v>139</v>
      </c>
    </row>
    <row r="463" spans="2:25">
      <c r="B463" s="127"/>
      <c r="E463" s="140" t="s">
        <v>48</v>
      </c>
      <c r="F463" s="140"/>
      <c r="G463" s="140"/>
      <c r="H463" s="140">
        <v>11.5</v>
      </c>
      <c r="I463" s="140" t="s">
        <v>140</v>
      </c>
      <c r="J463" s="140"/>
      <c r="K463" s="140"/>
    </row>
    <row r="464" spans="2:25">
      <c r="B464" s="127"/>
      <c r="E464" s="140" t="s">
        <v>52</v>
      </c>
      <c r="F464" s="140"/>
      <c r="G464" s="140"/>
      <c r="H464" s="140">
        <v>16.7</v>
      </c>
      <c r="I464" s="140" t="s">
        <v>140</v>
      </c>
      <c r="J464" s="140"/>
      <c r="K464" s="140"/>
    </row>
    <row r="465" spans="2:11">
      <c r="B465" s="127"/>
      <c r="D465" s="140"/>
      <c r="E465" s="140" t="s">
        <v>51</v>
      </c>
      <c r="F465" s="140"/>
      <c r="G465" s="140"/>
      <c r="H465" s="140">
        <v>1.3</v>
      </c>
      <c r="I465" s="140" t="s">
        <v>140</v>
      </c>
      <c r="J465" s="140"/>
      <c r="K465" s="140"/>
    </row>
    <row r="466" spans="2:11">
      <c r="B466" s="127"/>
      <c r="D466" s="140"/>
      <c r="E466" s="140" t="s">
        <v>40</v>
      </c>
      <c r="F466" s="140"/>
      <c r="G466" s="140"/>
      <c r="H466" s="140">
        <v>0</v>
      </c>
      <c r="I466" s="140" t="s">
        <v>140</v>
      </c>
      <c r="J466" s="140"/>
      <c r="K466" s="140"/>
    </row>
    <row r="467" spans="2:11">
      <c r="B467" s="127"/>
      <c r="D467" s="140"/>
      <c r="E467" s="140" t="s">
        <v>50</v>
      </c>
      <c r="F467" s="140"/>
      <c r="G467" s="140"/>
      <c r="H467" s="140">
        <v>0</v>
      </c>
      <c r="I467" s="140" t="s">
        <v>140</v>
      </c>
      <c r="J467" s="140"/>
      <c r="K467" s="140" t="s">
        <v>139</v>
      </c>
    </row>
    <row r="468" spans="2:11">
      <c r="B468" s="127"/>
      <c r="D468" s="140"/>
      <c r="E468" s="140"/>
      <c r="F468" s="140"/>
      <c r="G468" s="140"/>
      <c r="H468" s="140"/>
      <c r="I468" s="140"/>
      <c r="J468" s="140"/>
    </row>
    <row r="469" spans="2:11">
      <c r="B469" s="127"/>
      <c r="D469" s="140"/>
      <c r="E469" s="140"/>
      <c r="F469" s="140"/>
      <c r="G469" s="140"/>
      <c r="H469" s="140"/>
      <c r="I469" s="140"/>
      <c r="J469" s="140"/>
    </row>
    <row r="470" spans="2:11">
      <c r="B470" s="127"/>
      <c r="D470" s="140"/>
      <c r="E470" s="140" t="s">
        <v>47</v>
      </c>
      <c r="F470" s="140"/>
      <c r="G470" s="140"/>
      <c r="H470" s="140">
        <f>H462/1000</f>
        <v>0</v>
      </c>
      <c r="I470" s="140" t="s">
        <v>140</v>
      </c>
      <c r="J470" s="140"/>
      <c r="K470" s="140" t="s">
        <v>139</v>
      </c>
    </row>
    <row r="471" spans="2:11">
      <c r="B471" s="127"/>
      <c r="E471" s="140" t="s">
        <v>48</v>
      </c>
      <c r="F471" s="140"/>
      <c r="G471" s="140"/>
      <c r="H471" s="140">
        <f t="shared" ref="H471:H475" si="0">H463/1000</f>
        <v>1.15E-2</v>
      </c>
      <c r="I471" s="140" t="s">
        <v>140</v>
      </c>
      <c r="J471" s="140"/>
      <c r="K471" s="140"/>
    </row>
    <row r="472" spans="2:11">
      <c r="B472" s="127"/>
      <c r="E472" s="140" t="s">
        <v>52</v>
      </c>
      <c r="F472" s="140"/>
      <c r="G472" s="140"/>
      <c r="H472" s="140">
        <f t="shared" si="0"/>
        <v>1.67E-2</v>
      </c>
      <c r="I472" s="140" t="s">
        <v>140</v>
      </c>
      <c r="J472" s="140"/>
      <c r="K472" s="140"/>
    </row>
    <row r="473" spans="2:11">
      <c r="B473" s="127"/>
      <c r="E473" s="140" t="s">
        <v>51</v>
      </c>
      <c r="F473" s="140"/>
      <c r="G473" s="140"/>
      <c r="H473" s="140">
        <f t="shared" si="0"/>
        <v>1.2999999999999999E-3</v>
      </c>
      <c r="I473" s="140" t="s">
        <v>140</v>
      </c>
      <c r="J473" s="140"/>
      <c r="K473" s="140"/>
    </row>
    <row r="474" spans="2:11">
      <c r="B474" s="127"/>
      <c r="E474" s="140" t="s">
        <v>40</v>
      </c>
      <c r="F474" s="140"/>
      <c r="G474" s="140"/>
      <c r="H474" s="140">
        <f t="shared" si="0"/>
        <v>0</v>
      </c>
      <c r="I474" s="140" t="s">
        <v>140</v>
      </c>
      <c r="J474" s="140"/>
      <c r="K474" s="140"/>
    </row>
    <row r="475" spans="2:11">
      <c r="B475" s="127"/>
      <c r="E475" s="140" t="s">
        <v>50</v>
      </c>
      <c r="F475" s="140"/>
      <c r="G475" s="140"/>
      <c r="H475" s="140">
        <f t="shared" si="0"/>
        <v>0</v>
      </c>
      <c r="I475" s="140" t="s">
        <v>140</v>
      </c>
      <c r="J475" s="140"/>
      <c r="K475" s="140" t="s">
        <v>139</v>
      </c>
    </row>
    <row r="476" spans="2:11">
      <c r="B476" s="127"/>
    </row>
    <row r="477" spans="2:11">
      <c r="B477" s="127"/>
    </row>
    <row r="478" spans="2:11">
      <c r="B478" s="127"/>
      <c r="E478" s="177" t="s">
        <v>59</v>
      </c>
      <c r="F478" s="178"/>
      <c r="G478" s="178"/>
      <c r="H478" s="178"/>
      <c r="I478" s="178"/>
      <c r="J478" s="178"/>
      <c r="K478" s="178"/>
    </row>
    <row r="479" spans="2:11">
      <c r="B479" s="127"/>
      <c r="E479" s="140" t="s">
        <v>47</v>
      </c>
      <c r="F479" s="140"/>
      <c r="G479" s="140"/>
      <c r="H479" s="140">
        <v>0</v>
      </c>
      <c r="I479" s="140" t="s">
        <v>140</v>
      </c>
      <c r="J479" s="140"/>
      <c r="K479" s="140" t="s">
        <v>139</v>
      </c>
    </row>
    <row r="480" spans="2:11">
      <c r="B480" s="127"/>
      <c r="E480" s="140" t="s">
        <v>48</v>
      </c>
      <c r="F480" s="140"/>
      <c r="G480" s="140"/>
      <c r="H480" s="140">
        <v>14.3</v>
      </c>
      <c r="I480" s="140" t="s">
        <v>140</v>
      </c>
      <c r="J480" s="140"/>
      <c r="K480" s="140"/>
    </row>
    <row r="481" spans="2:11">
      <c r="B481" s="127"/>
      <c r="E481" s="140" t="s">
        <v>52</v>
      </c>
      <c r="F481" s="140"/>
      <c r="G481" s="140"/>
      <c r="H481" s="140">
        <v>0.9</v>
      </c>
      <c r="I481" s="140" t="s">
        <v>140</v>
      </c>
      <c r="J481" s="140"/>
      <c r="K481" s="140"/>
    </row>
    <row r="482" spans="2:11">
      <c r="B482" s="127"/>
      <c r="E482" s="140" t="s">
        <v>51</v>
      </c>
      <c r="F482" s="140"/>
      <c r="G482" s="140"/>
      <c r="H482" s="140">
        <v>2.4</v>
      </c>
      <c r="I482" s="140" t="s">
        <v>140</v>
      </c>
      <c r="J482" s="140"/>
      <c r="K482" s="140"/>
    </row>
    <row r="483" spans="2:11">
      <c r="B483" s="127"/>
      <c r="E483" s="140" t="s">
        <v>40</v>
      </c>
      <c r="F483" s="140"/>
      <c r="G483" s="140"/>
      <c r="H483" s="140">
        <v>0</v>
      </c>
      <c r="I483" s="140" t="s">
        <v>140</v>
      </c>
      <c r="J483" s="140"/>
      <c r="K483" s="140"/>
    </row>
    <row r="484" spans="2:11">
      <c r="B484" s="127"/>
      <c r="E484" s="140" t="s">
        <v>50</v>
      </c>
      <c r="F484" s="140"/>
      <c r="G484" s="140"/>
      <c r="H484" s="140">
        <v>0</v>
      </c>
      <c r="I484" s="140" t="s">
        <v>140</v>
      </c>
      <c r="J484" s="140"/>
      <c r="K484" s="140" t="s">
        <v>139</v>
      </c>
    </row>
    <row r="485" spans="2:11">
      <c r="B485" s="127"/>
      <c r="E485" s="140"/>
      <c r="F485" s="140"/>
      <c r="G485" s="140"/>
      <c r="H485" s="140"/>
      <c r="I485" s="140"/>
      <c r="J485" s="140"/>
      <c r="K485" s="178"/>
    </row>
    <row r="486" spans="2:11">
      <c r="B486" s="127"/>
      <c r="E486" s="140"/>
      <c r="F486" s="140"/>
      <c r="G486" s="140"/>
      <c r="H486" s="140"/>
      <c r="I486" s="140"/>
      <c r="J486" s="140"/>
      <c r="K486" s="178"/>
    </row>
    <row r="487" spans="2:11">
      <c r="B487" s="127"/>
      <c r="E487" s="140" t="s">
        <v>47</v>
      </c>
      <c r="F487" s="140"/>
      <c r="G487" s="140"/>
      <c r="H487" s="140">
        <f>H479/1000</f>
        <v>0</v>
      </c>
      <c r="I487" s="140" t="s">
        <v>140</v>
      </c>
      <c r="J487" s="140"/>
      <c r="K487" s="140" t="s">
        <v>139</v>
      </c>
    </row>
    <row r="488" spans="2:11">
      <c r="B488" s="127"/>
      <c r="E488" s="140" t="s">
        <v>48</v>
      </c>
      <c r="F488" s="140"/>
      <c r="G488" s="140"/>
      <c r="H488" s="140">
        <f t="shared" ref="H488:H492" si="1">H480/1000</f>
        <v>1.43E-2</v>
      </c>
      <c r="I488" s="140" t="s">
        <v>140</v>
      </c>
      <c r="J488" s="140"/>
      <c r="K488" s="140"/>
    </row>
    <row r="489" spans="2:11">
      <c r="B489" s="127"/>
      <c r="E489" s="140" t="s">
        <v>52</v>
      </c>
      <c r="F489" s="140"/>
      <c r="G489" s="140"/>
      <c r="H489" s="140">
        <f t="shared" si="1"/>
        <v>8.9999999999999998E-4</v>
      </c>
      <c r="I489" s="140" t="s">
        <v>140</v>
      </c>
      <c r="J489" s="140"/>
      <c r="K489" s="140"/>
    </row>
    <row r="490" spans="2:11">
      <c r="B490" s="127"/>
      <c r="E490" s="140" t="s">
        <v>51</v>
      </c>
      <c r="F490" s="140"/>
      <c r="G490" s="140"/>
      <c r="H490" s="140">
        <f t="shared" si="1"/>
        <v>2.3999999999999998E-3</v>
      </c>
      <c r="I490" s="140" t="s">
        <v>140</v>
      </c>
      <c r="J490" s="140"/>
      <c r="K490" s="140"/>
    </row>
    <row r="491" spans="2:11">
      <c r="B491" s="127"/>
      <c r="E491" s="140" t="s">
        <v>40</v>
      </c>
      <c r="F491" s="140"/>
      <c r="G491" s="140"/>
      <c r="H491" s="140">
        <f t="shared" si="1"/>
        <v>0</v>
      </c>
      <c r="I491" s="140" t="s">
        <v>140</v>
      </c>
      <c r="J491" s="140"/>
      <c r="K491" s="140"/>
    </row>
    <row r="492" spans="2:11">
      <c r="B492" s="127"/>
      <c r="E492" s="140" t="s">
        <v>50</v>
      </c>
      <c r="F492" s="140"/>
      <c r="G492" s="140"/>
      <c r="H492" s="140">
        <f t="shared" si="1"/>
        <v>0</v>
      </c>
      <c r="I492" s="140" t="s">
        <v>140</v>
      </c>
      <c r="J492" s="140"/>
      <c r="K492" s="140" t="s">
        <v>139</v>
      </c>
    </row>
    <row r="493" spans="2:11">
      <c r="B493" s="127"/>
    </row>
    <row r="494" spans="2:11">
      <c r="B494" s="127"/>
    </row>
    <row r="495" spans="2:11">
      <c r="B495" s="127"/>
    </row>
    <row r="496" spans="2:11">
      <c r="B496" s="127"/>
    </row>
    <row r="497" spans="2:2">
      <c r="B497" s="127"/>
    </row>
    <row r="498" spans="2:2">
      <c r="B498" s="127"/>
    </row>
    <row r="499" spans="2:2">
      <c r="B499" s="127"/>
    </row>
    <row r="500" spans="2:2">
      <c r="B500" s="127"/>
    </row>
    <row r="501" spans="2:2">
      <c r="B501" s="127"/>
    </row>
    <row r="502" spans="2:2">
      <c r="B502" s="127"/>
    </row>
    <row r="503" spans="2:2">
      <c r="B503" s="127"/>
    </row>
    <row r="504" spans="2:2">
      <c r="B504" s="127"/>
    </row>
    <row r="505" spans="2:2">
      <c r="B505" s="127"/>
    </row>
    <row r="506" spans="2:2">
      <c r="B506" s="127"/>
    </row>
    <row r="507" spans="2:2">
      <c r="B507" s="127"/>
    </row>
    <row r="508" spans="2:2">
      <c r="B508" s="127"/>
    </row>
    <row r="509" spans="2:2">
      <c r="B509" s="127"/>
    </row>
    <row r="510" spans="2:2">
      <c r="B510" s="127"/>
    </row>
    <row r="511" spans="2:2">
      <c r="B511" s="127"/>
    </row>
    <row r="512" spans="2:2" ht="16" thickBot="1">
      <c r="B512" s="127"/>
    </row>
    <row r="513" spans="1:25">
      <c r="A513" s="185"/>
      <c r="B513" s="186"/>
      <c r="C513" s="186" t="s">
        <v>25</v>
      </c>
      <c r="D513" s="186" t="s">
        <v>65</v>
      </c>
      <c r="E513" s="186"/>
      <c r="F513" s="186" t="s">
        <v>32</v>
      </c>
      <c r="G513" s="186"/>
      <c r="H513" s="186"/>
      <c r="I513" s="186"/>
      <c r="J513" s="186"/>
      <c r="K513" s="186"/>
      <c r="L513" s="186"/>
      <c r="M513" s="186"/>
      <c r="N513" s="186"/>
      <c r="O513" s="186"/>
      <c r="P513" s="186"/>
      <c r="Q513" s="186"/>
      <c r="R513" s="186"/>
      <c r="S513" s="186"/>
      <c r="T513" s="186"/>
      <c r="U513" s="186"/>
      <c r="V513" s="185"/>
      <c r="W513" s="185"/>
      <c r="X513" s="185"/>
      <c r="Y513" s="185"/>
    </row>
    <row r="514" spans="1:25" ht="16">
      <c r="A514" s="187"/>
      <c r="B514" s="188"/>
      <c r="C514" s="140"/>
      <c r="D514" s="140"/>
      <c r="E514" s="140"/>
      <c r="F514" s="140"/>
      <c r="G514" s="140"/>
      <c r="H514" s="140"/>
      <c r="I514" s="140"/>
      <c r="J514" s="140"/>
      <c r="K514" s="140"/>
      <c r="L514" s="140"/>
      <c r="M514" s="140"/>
      <c r="N514" s="140"/>
      <c r="O514" s="140"/>
      <c r="P514" s="140"/>
      <c r="Q514" s="140"/>
      <c r="R514" s="140"/>
      <c r="S514" s="140"/>
      <c r="T514" s="140"/>
      <c r="U514" s="140"/>
      <c r="V514" s="140"/>
      <c r="W514" s="140"/>
      <c r="X514" s="140"/>
      <c r="Y514" s="140"/>
    </row>
    <row r="515" spans="1:25" ht="16">
      <c r="A515" s="187"/>
      <c r="B515" s="188"/>
      <c r="C515" s="185" t="s">
        <v>153</v>
      </c>
      <c r="D515" s="140"/>
      <c r="E515" s="140"/>
      <c r="F515" s="140"/>
      <c r="G515" s="140"/>
      <c r="H515" s="140"/>
      <c r="I515" s="140"/>
      <c r="J515" s="140"/>
      <c r="K515" s="140"/>
      <c r="L515" s="140"/>
      <c r="M515" s="140"/>
      <c r="N515" s="140"/>
      <c r="O515" s="140"/>
      <c r="P515" s="140"/>
      <c r="Q515" s="140"/>
      <c r="R515" s="140"/>
      <c r="S515" s="140"/>
      <c r="T515" s="140"/>
      <c r="U515" s="140"/>
      <c r="V515" s="140"/>
      <c r="W515" s="140"/>
      <c r="X515" s="140"/>
      <c r="Y515" s="140"/>
    </row>
    <row r="516" spans="1:25" ht="16">
      <c r="A516" s="187"/>
      <c r="B516" s="188"/>
      <c r="C516" s="189" t="s">
        <v>154</v>
      </c>
      <c r="D516" s="140"/>
      <c r="E516" s="140"/>
      <c r="F516" s="140"/>
      <c r="G516" s="140"/>
      <c r="H516" s="140"/>
      <c r="I516" s="140"/>
      <c r="J516" s="140"/>
      <c r="K516" s="140"/>
      <c r="L516" s="140"/>
      <c r="M516" s="140"/>
      <c r="N516" s="140"/>
      <c r="O516" s="140"/>
      <c r="P516" s="140"/>
      <c r="Q516" s="140"/>
      <c r="R516" s="140"/>
      <c r="S516" s="140"/>
      <c r="T516" s="140"/>
      <c r="U516" s="140"/>
      <c r="V516" s="140"/>
      <c r="W516" s="140"/>
      <c r="X516" s="140"/>
      <c r="Y516" s="140"/>
    </row>
    <row r="517" spans="1:25" ht="16">
      <c r="A517" s="187"/>
      <c r="B517" s="188"/>
      <c r="C517" s="140"/>
      <c r="D517" s="187"/>
      <c r="E517" s="140"/>
      <c r="F517" s="140"/>
      <c r="G517" s="140"/>
      <c r="H517" s="140"/>
      <c r="I517" s="140"/>
      <c r="J517" s="140"/>
      <c r="K517" s="140"/>
      <c r="L517" s="140"/>
      <c r="M517" s="140"/>
      <c r="N517" s="140"/>
      <c r="O517" s="140"/>
      <c r="P517" s="140"/>
      <c r="Q517" s="140"/>
      <c r="R517" s="140"/>
      <c r="S517" s="140"/>
      <c r="T517" s="140"/>
      <c r="U517" s="140"/>
      <c r="V517" s="140"/>
      <c r="W517" s="140"/>
      <c r="X517" s="140"/>
      <c r="Y517" s="140"/>
    </row>
    <row r="518" spans="1:25" ht="16">
      <c r="A518" s="187"/>
      <c r="B518" s="188"/>
      <c r="C518" s="140"/>
      <c r="D518" s="140" t="s">
        <v>155</v>
      </c>
      <c r="E518" s="140"/>
      <c r="F518" s="140"/>
      <c r="G518" s="140"/>
      <c r="H518" s="140"/>
      <c r="I518" s="140"/>
      <c r="J518" s="140"/>
      <c r="K518" s="140"/>
      <c r="L518" s="140"/>
      <c r="M518" s="140"/>
      <c r="N518" s="140"/>
      <c r="O518" s="140"/>
      <c r="P518" s="140"/>
      <c r="Q518" s="140"/>
      <c r="R518" s="140"/>
      <c r="S518" s="140"/>
      <c r="T518" s="140"/>
      <c r="U518" s="140"/>
      <c r="V518" s="140"/>
      <c r="W518" s="140"/>
      <c r="X518" s="140"/>
      <c r="Y518" s="140"/>
    </row>
    <row r="519" spans="1:25" ht="24">
      <c r="A519" s="187"/>
      <c r="B519" s="188"/>
      <c r="C519" s="140"/>
      <c r="D519" s="190" t="s">
        <v>3</v>
      </c>
      <c r="E519" s="187"/>
      <c r="F519" s="140"/>
      <c r="G519" s="140"/>
      <c r="H519" s="233" t="s">
        <v>156</v>
      </c>
      <c r="I519" s="234" t="s">
        <v>157</v>
      </c>
      <c r="J519" s="235" t="s">
        <v>200</v>
      </c>
      <c r="K519" s="196" t="s">
        <v>199</v>
      </c>
      <c r="L519" s="140"/>
      <c r="M519" s="140"/>
      <c r="N519" s="140"/>
      <c r="O519" s="140"/>
      <c r="P519" s="140"/>
      <c r="Q519" s="140"/>
      <c r="R519" s="140"/>
      <c r="S519" s="140"/>
      <c r="T519" s="140"/>
      <c r="U519" s="140"/>
      <c r="V519" s="140"/>
    </row>
    <row r="520" spans="1:25" ht="17" thickBot="1">
      <c r="A520" s="187"/>
      <c r="B520" s="188"/>
      <c r="C520" s="140"/>
      <c r="D520" s="140" t="s">
        <v>162</v>
      </c>
      <c r="E520" s="187"/>
      <c r="F520" s="140"/>
      <c r="G520" s="140"/>
      <c r="H520" s="191"/>
      <c r="I520" s="192"/>
      <c r="J520" s="236" t="s">
        <v>158</v>
      </c>
      <c r="K520" s="197" t="s">
        <v>158</v>
      </c>
      <c r="L520" s="140"/>
      <c r="M520" s="140"/>
      <c r="N520" s="140"/>
      <c r="O520" s="140"/>
      <c r="P520" s="140"/>
      <c r="Q520" s="140"/>
      <c r="R520" s="140"/>
      <c r="S520" s="140"/>
      <c r="T520" s="140"/>
      <c r="U520" s="140"/>
      <c r="V520" s="140"/>
    </row>
    <row r="521" spans="1:25" ht="17" thickBot="1">
      <c r="A521" s="187"/>
      <c r="B521" s="188"/>
      <c r="C521" s="140"/>
      <c r="D521" s="140"/>
      <c r="E521" s="187" t="s">
        <v>159</v>
      </c>
      <c r="F521" s="193">
        <f>AVERAGE(J521:J525)</f>
        <v>401.60399999999998</v>
      </c>
      <c r="G521" s="140" t="s">
        <v>160</v>
      </c>
      <c r="H521" s="194">
        <v>42408</v>
      </c>
      <c r="I521" s="237">
        <v>1</v>
      </c>
      <c r="J521" s="238">
        <v>395.65</v>
      </c>
      <c r="K521" s="239">
        <v>1420</v>
      </c>
      <c r="L521" s="140"/>
      <c r="M521" s="140"/>
      <c r="N521" s="140"/>
      <c r="O521" s="140"/>
      <c r="P521" s="140"/>
      <c r="Q521" s="140"/>
      <c r="R521" s="140"/>
      <c r="S521" s="140"/>
      <c r="T521" s="140"/>
      <c r="U521" s="140"/>
      <c r="V521" s="140"/>
    </row>
    <row r="522" spans="1:25" ht="17" thickBot="1">
      <c r="A522" s="187"/>
      <c r="B522" s="188"/>
      <c r="C522" s="140"/>
      <c r="D522" s="140"/>
      <c r="E522" s="187" t="s">
        <v>159</v>
      </c>
      <c r="F522" s="195">
        <f>F521/1000</f>
        <v>0.40160399999999996</v>
      </c>
      <c r="G522" s="140" t="s">
        <v>161</v>
      </c>
      <c r="H522" s="194">
        <v>42401</v>
      </c>
      <c r="I522" s="237">
        <v>1</v>
      </c>
      <c r="J522" s="238">
        <v>399.79</v>
      </c>
      <c r="K522" s="240">
        <v>1425</v>
      </c>
      <c r="L522" s="140"/>
      <c r="M522" s="140"/>
      <c r="N522" s="140"/>
      <c r="O522" s="140"/>
      <c r="P522" s="140"/>
      <c r="Q522" s="140"/>
      <c r="R522" s="140"/>
      <c r="S522" s="140"/>
      <c r="T522" s="140"/>
      <c r="U522" s="140"/>
      <c r="V522" s="140"/>
    </row>
    <row r="523" spans="1:25" ht="17" thickBot="1">
      <c r="A523" s="187"/>
      <c r="B523" s="188"/>
      <c r="C523" s="140"/>
      <c r="D523" s="140"/>
      <c r="E523" s="140"/>
      <c r="F523" s="140"/>
      <c r="G523" s="140"/>
      <c r="H523" s="194">
        <v>42394</v>
      </c>
      <c r="I523" s="237">
        <v>1</v>
      </c>
      <c r="J523" s="238">
        <v>393.17</v>
      </c>
      <c r="K523" s="240">
        <v>1417</v>
      </c>
      <c r="L523" s="140"/>
      <c r="M523" s="140"/>
      <c r="N523" s="140"/>
      <c r="O523" s="140"/>
      <c r="P523" s="140"/>
      <c r="Q523" s="140"/>
      <c r="R523" s="140"/>
      <c r="S523" s="140"/>
      <c r="T523" s="140"/>
      <c r="U523" s="140"/>
      <c r="V523" s="140"/>
    </row>
    <row r="524" spans="1:25" ht="17" thickBot="1">
      <c r="A524" s="187"/>
      <c r="B524" s="188"/>
      <c r="C524" s="140"/>
      <c r="D524" s="140" t="s">
        <v>163</v>
      </c>
      <c r="E524" s="187" t="s">
        <v>159</v>
      </c>
      <c r="F524" s="193">
        <f>AVERAGE(K521:K525)</f>
        <v>1427.2</v>
      </c>
      <c r="G524" s="140" t="s">
        <v>160</v>
      </c>
      <c r="H524" s="194">
        <v>42387</v>
      </c>
      <c r="I524" s="237">
        <v>1</v>
      </c>
      <c r="J524" s="238">
        <v>402.27</v>
      </c>
      <c r="K524" s="240">
        <v>1428</v>
      </c>
      <c r="L524" s="140"/>
      <c r="M524" s="140"/>
      <c r="N524" s="140"/>
      <c r="O524" s="140"/>
      <c r="P524" s="140"/>
      <c r="Q524" s="140"/>
      <c r="R524" s="140"/>
      <c r="S524" s="140"/>
      <c r="T524" s="140"/>
      <c r="U524" s="140"/>
      <c r="V524" s="140"/>
    </row>
    <row r="525" spans="1:25" ht="17" thickBot="1">
      <c r="A525" s="187"/>
      <c r="B525" s="188"/>
      <c r="C525" s="140"/>
      <c r="D525" s="140"/>
      <c r="E525" s="187" t="s">
        <v>159</v>
      </c>
      <c r="F525" s="195">
        <f>F524/1000</f>
        <v>1.4272</v>
      </c>
      <c r="G525" s="140" t="s">
        <v>161</v>
      </c>
      <c r="H525" s="194">
        <v>42380</v>
      </c>
      <c r="I525" s="237">
        <v>1</v>
      </c>
      <c r="J525" s="238">
        <v>417.14</v>
      </c>
      <c r="K525" s="240">
        <v>1446</v>
      </c>
      <c r="L525" s="140"/>
      <c r="M525" s="140"/>
      <c r="N525" s="140"/>
      <c r="O525" s="140"/>
      <c r="P525" s="140"/>
      <c r="Q525" s="140"/>
      <c r="R525" s="140"/>
      <c r="S525" s="140"/>
      <c r="T525" s="140"/>
      <c r="U525" s="140"/>
      <c r="V525" s="140"/>
    </row>
    <row r="526" spans="1:25" ht="16">
      <c r="A526" s="187"/>
      <c r="B526" s="188"/>
      <c r="C526" s="140"/>
      <c r="D526" s="140"/>
      <c r="E526" s="140"/>
      <c r="F526" s="140"/>
      <c r="G526" s="140"/>
      <c r="H526" s="194">
        <v>42373</v>
      </c>
      <c r="I526" s="237">
        <v>1</v>
      </c>
      <c r="J526" s="238">
        <v>412.18</v>
      </c>
      <c r="K526" s="240">
        <v>1440</v>
      </c>
      <c r="L526" s="140"/>
      <c r="M526" s="140"/>
      <c r="N526" s="140"/>
      <c r="O526" s="140"/>
      <c r="P526" s="140"/>
      <c r="Q526" s="140"/>
      <c r="R526" s="140"/>
      <c r="S526" s="140"/>
      <c r="T526" s="140"/>
      <c r="U526" s="140"/>
      <c r="V526" s="140"/>
    </row>
    <row r="527" spans="1:25" ht="16">
      <c r="A527" s="187"/>
      <c r="B527" s="188"/>
      <c r="C527" s="140"/>
      <c r="D527" s="143" t="s">
        <v>174</v>
      </c>
      <c r="E527" s="140"/>
      <c r="F527" s="198"/>
      <c r="G527" s="140"/>
      <c r="H527" s="194">
        <v>42352</v>
      </c>
      <c r="I527" s="237">
        <v>1</v>
      </c>
      <c r="J527" s="238">
        <v>435.02</v>
      </c>
      <c r="K527" s="240">
        <v>1463</v>
      </c>
      <c r="L527" s="140"/>
      <c r="M527" s="140"/>
      <c r="N527" s="140"/>
      <c r="O527" s="140"/>
      <c r="P527" s="140"/>
      <c r="Q527" s="140"/>
      <c r="R527" s="140"/>
      <c r="S527" s="140"/>
      <c r="T527" s="140"/>
      <c r="U527" s="140"/>
      <c r="V527" s="140"/>
    </row>
    <row r="528" spans="1:25" ht="16">
      <c r="A528" s="187"/>
      <c r="B528" s="188"/>
      <c r="C528" s="140"/>
      <c r="D528" s="140" t="s">
        <v>168</v>
      </c>
      <c r="E528" s="187" t="s">
        <v>159</v>
      </c>
      <c r="F528" s="140">
        <v>21</v>
      </c>
      <c r="G528" s="140" t="s">
        <v>171</v>
      </c>
      <c r="H528" s="194">
        <v>42345</v>
      </c>
      <c r="I528" s="237">
        <v>1</v>
      </c>
      <c r="J528" s="238">
        <v>452.38</v>
      </c>
      <c r="K528" s="240">
        <v>1484</v>
      </c>
      <c r="L528" s="140"/>
      <c r="M528" s="140"/>
      <c r="N528" s="140"/>
      <c r="O528" s="140"/>
      <c r="P528" s="140"/>
      <c r="Q528" s="140"/>
      <c r="R528" s="140"/>
      <c r="S528" s="140"/>
      <c r="T528" s="140"/>
      <c r="U528" s="140"/>
      <c r="V528" s="140"/>
    </row>
    <row r="529" spans="1:22" ht="16">
      <c r="A529" s="187"/>
      <c r="B529" s="188"/>
      <c r="C529" s="140"/>
      <c r="D529" s="140" t="s">
        <v>167</v>
      </c>
      <c r="E529" s="187" t="s">
        <v>159</v>
      </c>
      <c r="F529" s="140">
        <f>766.07/1000</f>
        <v>0.76607000000000003</v>
      </c>
      <c r="G529" s="140" t="s">
        <v>161</v>
      </c>
      <c r="H529" s="194">
        <v>42338</v>
      </c>
      <c r="I529" s="237">
        <v>1</v>
      </c>
      <c r="J529" s="238">
        <v>459.81</v>
      </c>
      <c r="K529" s="240">
        <v>1493</v>
      </c>
      <c r="L529" s="140"/>
      <c r="M529" s="140"/>
      <c r="N529" s="140"/>
      <c r="O529" s="140"/>
      <c r="P529" s="140"/>
      <c r="Q529" s="140"/>
      <c r="R529" s="140"/>
      <c r="S529" s="140"/>
      <c r="T529" s="140"/>
      <c r="U529" s="140"/>
      <c r="V529" s="140"/>
    </row>
    <row r="530" spans="1:22" ht="16">
      <c r="A530" s="187"/>
      <c r="B530" s="188"/>
      <c r="C530" s="140"/>
      <c r="D530" s="140" t="s">
        <v>173</v>
      </c>
      <c r="E530" s="187" t="s">
        <v>159</v>
      </c>
      <c r="F530" s="198">
        <f>8/1000</f>
        <v>8.0000000000000002E-3</v>
      </c>
      <c r="G530" s="140" t="s">
        <v>161</v>
      </c>
      <c r="H530" s="194">
        <v>42331</v>
      </c>
      <c r="I530" s="237">
        <v>1</v>
      </c>
      <c r="J530" s="238">
        <v>469.73</v>
      </c>
      <c r="K530" s="240">
        <v>1505</v>
      </c>
      <c r="L530" s="140"/>
      <c r="M530" s="140"/>
      <c r="N530" s="140"/>
      <c r="O530" s="140"/>
      <c r="P530" s="140"/>
      <c r="Q530" s="140"/>
      <c r="R530" s="140"/>
      <c r="S530" s="140"/>
      <c r="T530" s="140"/>
      <c r="U530" s="140"/>
      <c r="V530" s="140"/>
    </row>
    <row r="531" spans="1:22" ht="16">
      <c r="A531" s="187"/>
      <c r="B531" s="188"/>
      <c r="C531" s="140"/>
      <c r="D531" s="140"/>
      <c r="E531" s="140"/>
      <c r="F531" s="140"/>
      <c r="G531" s="140"/>
      <c r="H531" s="194">
        <v>42324</v>
      </c>
      <c r="I531" s="237">
        <v>1</v>
      </c>
      <c r="J531" s="238">
        <v>492.87</v>
      </c>
      <c r="K531" s="240">
        <v>1533</v>
      </c>
      <c r="L531" s="140"/>
      <c r="M531" s="140"/>
      <c r="N531" s="140"/>
      <c r="O531" s="140"/>
      <c r="P531" s="140"/>
      <c r="Q531" s="140"/>
      <c r="R531" s="140"/>
      <c r="S531" s="140"/>
      <c r="T531" s="140"/>
      <c r="U531" s="140"/>
      <c r="V531" s="140"/>
    </row>
    <row r="532" spans="1:22" ht="16">
      <c r="A532" s="187"/>
      <c r="B532" s="188"/>
      <c r="C532" s="140"/>
      <c r="D532" s="140" t="s">
        <v>175</v>
      </c>
      <c r="E532" s="187" t="s">
        <v>159</v>
      </c>
      <c r="F532" s="198">
        <f>(F530+F529+F522)*1.21</f>
        <v>1.4225655399999999</v>
      </c>
      <c r="G532" s="140" t="s">
        <v>176</v>
      </c>
      <c r="H532" s="194">
        <v>42317</v>
      </c>
      <c r="I532" s="237">
        <v>1</v>
      </c>
      <c r="J532" s="238">
        <v>478</v>
      </c>
      <c r="K532" s="240">
        <v>1515</v>
      </c>
      <c r="L532" s="140"/>
      <c r="M532" s="140"/>
      <c r="N532" s="140"/>
      <c r="O532" s="140"/>
      <c r="P532" s="140"/>
      <c r="Q532" s="140"/>
      <c r="R532" s="140"/>
      <c r="S532" s="140"/>
      <c r="T532" s="140"/>
      <c r="U532" s="140"/>
      <c r="V532" s="140"/>
    </row>
    <row r="533" spans="1:22" ht="16">
      <c r="A533" s="187"/>
      <c r="B533" s="188"/>
      <c r="C533" s="140"/>
      <c r="D533" s="140"/>
      <c r="E533" s="140"/>
      <c r="F533" s="140"/>
      <c r="G533" s="140"/>
      <c r="H533" s="194">
        <v>42310</v>
      </c>
      <c r="I533" s="237">
        <v>1</v>
      </c>
      <c r="J533" s="238">
        <v>449.07</v>
      </c>
      <c r="K533" s="240">
        <v>1480</v>
      </c>
      <c r="L533" s="140"/>
      <c r="M533" s="140"/>
      <c r="N533" s="140"/>
      <c r="O533" s="140"/>
      <c r="P533" s="140"/>
      <c r="Q533" s="140"/>
      <c r="R533" s="140"/>
      <c r="S533" s="140"/>
      <c r="T533" s="140"/>
      <c r="U533" s="140"/>
      <c r="V533" s="140"/>
    </row>
    <row r="534" spans="1:22" ht="16">
      <c r="A534" s="187"/>
      <c r="B534" s="188"/>
      <c r="C534" s="140"/>
      <c r="D534" s="140"/>
      <c r="E534" s="140"/>
      <c r="F534" s="140"/>
      <c r="G534" s="140"/>
      <c r="H534" s="194">
        <v>42303</v>
      </c>
      <c r="I534" s="237">
        <v>1</v>
      </c>
      <c r="J534" s="238">
        <v>439.98</v>
      </c>
      <c r="K534" s="240">
        <v>1469</v>
      </c>
      <c r="L534" s="140"/>
      <c r="M534" s="140"/>
      <c r="N534" s="140"/>
      <c r="O534" s="140"/>
      <c r="P534" s="140"/>
      <c r="Q534" s="140"/>
      <c r="R534" s="140"/>
      <c r="S534" s="140"/>
      <c r="T534" s="140"/>
      <c r="U534" s="140"/>
      <c r="V534" s="140"/>
    </row>
    <row r="535" spans="1:22" ht="16">
      <c r="A535" s="187"/>
      <c r="B535" s="188"/>
      <c r="C535" s="140"/>
      <c r="D535" s="140"/>
      <c r="E535" s="140"/>
      <c r="F535" s="140"/>
      <c r="G535" s="140"/>
      <c r="H535" s="194">
        <v>42296</v>
      </c>
      <c r="I535" s="237">
        <v>1</v>
      </c>
      <c r="J535" s="238">
        <v>454.03</v>
      </c>
      <c r="K535" s="240">
        <v>1486</v>
      </c>
      <c r="L535" s="140"/>
      <c r="M535" s="140"/>
      <c r="N535" s="140"/>
      <c r="O535" s="140"/>
      <c r="P535" s="140"/>
      <c r="Q535" s="140"/>
      <c r="R535" s="140"/>
      <c r="S535" s="140"/>
      <c r="T535" s="140"/>
      <c r="U535" s="140"/>
      <c r="V535" s="140"/>
    </row>
    <row r="536" spans="1:22" ht="16">
      <c r="A536" s="187"/>
      <c r="B536" s="188"/>
      <c r="C536" s="140"/>
      <c r="D536" s="140"/>
      <c r="E536" s="140"/>
      <c r="F536" s="140"/>
      <c r="G536" s="140"/>
      <c r="H536" s="194">
        <v>42289</v>
      </c>
      <c r="I536" s="237">
        <v>1</v>
      </c>
      <c r="J536" s="238">
        <v>462.29</v>
      </c>
      <c r="K536" s="240">
        <v>1496</v>
      </c>
      <c r="L536" s="140"/>
      <c r="M536" s="140"/>
      <c r="N536" s="140"/>
      <c r="O536" s="140"/>
      <c r="P536" s="140"/>
      <c r="Q536" s="140"/>
      <c r="R536" s="140"/>
      <c r="S536" s="140"/>
      <c r="T536" s="140"/>
      <c r="U536" s="140"/>
      <c r="V536" s="140"/>
    </row>
    <row r="537" spans="1:22" ht="16">
      <c r="A537" s="187"/>
      <c r="B537" s="188"/>
      <c r="C537" s="140"/>
      <c r="D537" s="140"/>
      <c r="E537" s="140"/>
      <c r="F537" s="140"/>
      <c r="G537" s="140"/>
      <c r="H537" s="194">
        <v>42282</v>
      </c>
      <c r="I537" s="237">
        <v>1</v>
      </c>
      <c r="J537" s="238">
        <v>451.55</v>
      </c>
      <c r="K537" s="240">
        <v>1483</v>
      </c>
      <c r="L537" s="140"/>
      <c r="M537" s="140"/>
      <c r="N537" s="140"/>
      <c r="O537" s="140"/>
      <c r="P537" s="140"/>
      <c r="Q537" s="140"/>
      <c r="R537" s="140"/>
      <c r="S537" s="140"/>
      <c r="T537" s="140"/>
      <c r="U537" s="140"/>
      <c r="V537" s="140"/>
    </row>
    <row r="538" spans="1:22" ht="16">
      <c r="A538" s="187"/>
      <c r="B538" s="188"/>
      <c r="C538" s="140"/>
      <c r="D538" s="140"/>
      <c r="E538" s="140"/>
      <c r="F538" s="140"/>
      <c r="G538" s="140"/>
      <c r="H538" s="194">
        <v>42275</v>
      </c>
      <c r="I538" s="237">
        <v>1</v>
      </c>
      <c r="J538" s="238">
        <v>463.12</v>
      </c>
      <c r="K538" s="240">
        <v>1497</v>
      </c>
      <c r="L538" s="140"/>
      <c r="M538" s="140"/>
      <c r="N538" s="140"/>
      <c r="O538" s="140"/>
      <c r="P538" s="140"/>
      <c r="Q538" s="140"/>
      <c r="R538" s="140"/>
      <c r="S538" s="140"/>
      <c r="T538" s="140"/>
      <c r="U538" s="140"/>
      <c r="V538" s="140"/>
    </row>
    <row r="539" spans="1:22" ht="16">
      <c r="A539" s="187"/>
      <c r="B539" s="188"/>
      <c r="C539" s="140"/>
      <c r="D539" s="140"/>
      <c r="E539" s="140"/>
      <c r="F539" s="140"/>
      <c r="G539" s="140"/>
      <c r="H539" s="194">
        <v>42268</v>
      </c>
      <c r="I539" s="237">
        <v>1</v>
      </c>
      <c r="J539" s="238">
        <v>472.21</v>
      </c>
      <c r="K539" s="240">
        <v>1508</v>
      </c>
      <c r="L539" s="140"/>
      <c r="M539" s="140"/>
      <c r="N539" s="140"/>
      <c r="O539" s="140"/>
      <c r="P539" s="140"/>
      <c r="Q539" s="140"/>
      <c r="R539" s="140"/>
      <c r="S539" s="140"/>
      <c r="T539" s="140"/>
      <c r="U539" s="140"/>
      <c r="V539" s="140"/>
    </row>
    <row r="540" spans="1:22" ht="16">
      <c r="A540" s="187"/>
      <c r="B540" s="188"/>
      <c r="C540" s="187"/>
      <c r="D540" s="187"/>
      <c r="E540" s="187"/>
      <c r="F540" s="140"/>
      <c r="G540" s="140"/>
      <c r="H540" s="194">
        <v>42261</v>
      </c>
      <c r="I540" s="237">
        <v>1</v>
      </c>
      <c r="J540" s="238">
        <v>481.3</v>
      </c>
      <c r="K540" s="240">
        <v>1519</v>
      </c>
      <c r="L540" s="187"/>
      <c r="M540" s="187"/>
      <c r="N540" s="187"/>
      <c r="O540" s="187"/>
      <c r="P540" s="187"/>
      <c r="Q540" s="187"/>
      <c r="R540" s="187"/>
      <c r="S540" s="187"/>
      <c r="T540" s="187"/>
      <c r="U540" s="187"/>
      <c r="V540" s="187"/>
    </row>
    <row r="541" spans="1:22" ht="16">
      <c r="A541" s="187"/>
      <c r="B541" s="188"/>
      <c r="C541" s="187"/>
      <c r="D541" s="187"/>
      <c r="E541" s="187"/>
      <c r="F541" s="140"/>
      <c r="G541" s="140"/>
      <c r="H541" s="194">
        <v>42254</v>
      </c>
      <c r="I541" s="237">
        <v>1</v>
      </c>
      <c r="J541" s="238">
        <v>482.13</v>
      </c>
      <c r="K541" s="240">
        <v>1520</v>
      </c>
      <c r="L541" s="187"/>
      <c r="M541" s="187"/>
      <c r="N541" s="187"/>
      <c r="O541" s="187"/>
      <c r="P541" s="187"/>
      <c r="Q541" s="187"/>
      <c r="R541" s="187"/>
      <c r="S541" s="187"/>
      <c r="T541" s="187"/>
      <c r="U541" s="187"/>
      <c r="V541" s="187"/>
    </row>
    <row r="542" spans="1:22" ht="16">
      <c r="A542" s="187"/>
      <c r="B542" s="188"/>
      <c r="C542" s="187"/>
      <c r="D542" s="187"/>
      <c r="E542" s="187"/>
      <c r="F542" s="140"/>
      <c r="G542" s="140"/>
      <c r="H542" s="194">
        <v>42247</v>
      </c>
      <c r="I542" s="237">
        <v>1</v>
      </c>
      <c r="J542" s="238">
        <v>482.95</v>
      </c>
      <c r="K542" s="240">
        <v>1521</v>
      </c>
      <c r="L542" s="187"/>
      <c r="M542" s="187"/>
      <c r="N542" s="187"/>
      <c r="O542" s="187"/>
      <c r="P542" s="187"/>
      <c r="Q542" s="187"/>
      <c r="R542" s="187"/>
      <c r="S542" s="187"/>
      <c r="T542" s="187"/>
      <c r="U542" s="187"/>
      <c r="V542" s="187"/>
    </row>
    <row r="543" spans="1:22" ht="16">
      <c r="A543" s="187"/>
      <c r="B543" s="188"/>
      <c r="C543" s="187"/>
      <c r="D543" s="187"/>
      <c r="E543" s="187"/>
      <c r="F543" s="140"/>
      <c r="G543" s="140"/>
      <c r="H543" s="194">
        <v>42240</v>
      </c>
      <c r="I543" s="237">
        <v>1</v>
      </c>
      <c r="J543" s="238">
        <v>513.53</v>
      </c>
      <c r="K543" s="240">
        <v>1558</v>
      </c>
      <c r="L543" s="187"/>
      <c r="M543" s="187"/>
      <c r="N543" s="187"/>
      <c r="O543" s="187"/>
      <c r="P543" s="187"/>
      <c r="Q543" s="187"/>
      <c r="R543" s="187"/>
      <c r="S543" s="187"/>
      <c r="T543" s="187"/>
      <c r="U543" s="187"/>
      <c r="V543" s="187"/>
    </row>
    <row r="544" spans="1:22" ht="16">
      <c r="A544" s="187"/>
      <c r="B544" s="188"/>
      <c r="C544" s="187"/>
      <c r="D544" s="187"/>
      <c r="E544" s="187"/>
      <c r="F544" s="140"/>
      <c r="G544" s="140"/>
      <c r="H544" s="194">
        <v>42233</v>
      </c>
      <c r="I544" s="237">
        <v>1</v>
      </c>
      <c r="J544" s="238">
        <v>542.46</v>
      </c>
      <c r="K544" s="240">
        <v>1593</v>
      </c>
      <c r="L544" s="187"/>
      <c r="M544" s="187"/>
      <c r="N544" s="187"/>
      <c r="O544" s="187"/>
      <c r="P544" s="187"/>
      <c r="Q544" s="187"/>
      <c r="R544" s="187"/>
      <c r="S544" s="187"/>
      <c r="T544" s="187"/>
      <c r="U544" s="187"/>
      <c r="V544" s="187"/>
    </row>
    <row r="545" spans="1:25" ht="16">
      <c r="A545" s="187"/>
      <c r="B545" s="188"/>
      <c r="C545" s="187"/>
      <c r="D545" s="187"/>
      <c r="E545" s="187"/>
      <c r="F545" s="140"/>
      <c r="G545" s="140"/>
      <c r="H545" s="194">
        <v>42226</v>
      </c>
      <c r="I545" s="237">
        <v>1</v>
      </c>
      <c r="J545" s="238">
        <v>562.29</v>
      </c>
      <c r="K545" s="240">
        <v>1617</v>
      </c>
      <c r="L545" s="187"/>
      <c r="M545" s="187"/>
      <c r="N545" s="187"/>
      <c r="O545" s="187"/>
      <c r="P545" s="187"/>
      <c r="Q545" s="187"/>
      <c r="R545" s="187"/>
      <c r="S545" s="187"/>
      <c r="T545" s="187"/>
      <c r="U545" s="187"/>
      <c r="V545" s="187"/>
    </row>
    <row r="546" spans="1:25" ht="16">
      <c r="A546" s="187"/>
      <c r="B546" s="188"/>
      <c r="C546" s="187"/>
      <c r="D546" s="187"/>
      <c r="E546" s="187"/>
      <c r="F546" s="140"/>
      <c r="G546" s="140"/>
      <c r="H546" s="194">
        <v>42219</v>
      </c>
      <c r="I546" s="237">
        <v>1</v>
      </c>
      <c r="J546" s="238">
        <v>573.86</v>
      </c>
      <c r="K546" s="240">
        <v>1631</v>
      </c>
      <c r="L546" s="187"/>
      <c r="M546" s="187"/>
      <c r="N546" s="187"/>
      <c r="O546" s="187"/>
      <c r="P546" s="187"/>
      <c r="Q546" s="187"/>
      <c r="R546" s="187"/>
      <c r="S546" s="187"/>
      <c r="T546" s="187"/>
      <c r="U546" s="187"/>
      <c r="V546" s="187"/>
    </row>
    <row r="547" spans="1:25" ht="16">
      <c r="A547" s="187"/>
      <c r="B547" s="188"/>
      <c r="C547" s="187"/>
      <c r="D547" s="187"/>
      <c r="E547" s="187"/>
      <c r="F547" s="140"/>
      <c r="G547" s="140"/>
      <c r="H547" s="194">
        <v>42212</v>
      </c>
      <c r="I547" s="237">
        <v>1</v>
      </c>
      <c r="J547" s="238">
        <v>586.26</v>
      </c>
      <c r="K547" s="240">
        <v>1646</v>
      </c>
      <c r="L547" s="187"/>
      <c r="M547" s="187"/>
      <c r="N547" s="187"/>
      <c r="O547" s="187"/>
      <c r="P547" s="187"/>
      <c r="Q547" s="187"/>
      <c r="R547" s="187"/>
      <c r="S547" s="187"/>
      <c r="T547" s="187"/>
      <c r="U547" s="187"/>
      <c r="V547" s="187"/>
    </row>
    <row r="548" spans="1:25" ht="16">
      <c r="A548" s="187"/>
      <c r="B548" s="188"/>
      <c r="C548" s="187"/>
      <c r="D548" s="187"/>
      <c r="E548" s="187"/>
      <c r="F548" s="140"/>
      <c r="G548" s="140"/>
      <c r="H548" s="194">
        <v>42205</v>
      </c>
      <c r="I548" s="237">
        <v>1</v>
      </c>
      <c r="J548" s="238">
        <v>599.48</v>
      </c>
      <c r="K548" s="240">
        <v>1662</v>
      </c>
      <c r="L548" s="187"/>
      <c r="M548" s="187"/>
      <c r="N548" s="187"/>
      <c r="O548" s="187"/>
      <c r="P548" s="187"/>
      <c r="Q548" s="187"/>
      <c r="R548" s="187"/>
      <c r="S548" s="187"/>
      <c r="T548" s="187"/>
      <c r="U548" s="187"/>
      <c r="V548" s="187"/>
    </row>
    <row r="549" spans="1:25" ht="16">
      <c r="A549" s="187"/>
      <c r="B549" s="188"/>
      <c r="C549" s="187"/>
      <c r="D549" s="187"/>
      <c r="E549" s="187"/>
      <c r="F549" s="140"/>
      <c r="G549" s="140"/>
      <c r="H549" s="194">
        <v>42198</v>
      </c>
      <c r="I549" s="237">
        <v>1</v>
      </c>
      <c r="J549" s="238">
        <v>617.66999999999996</v>
      </c>
      <c r="K549" s="240">
        <v>1684</v>
      </c>
      <c r="L549" s="187"/>
      <c r="M549" s="187"/>
      <c r="N549" s="187"/>
      <c r="O549" s="187"/>
      <c r="P549" s="187"/>
      <c r="Q549" s="187"/>
      <c r="R549" s="187"/>
      <c r="S549" s="187"/>
      <c r="T549" s="187"/>
      <c r="U549" s="187"/>
      <c r="V549" s="187"/>
    </row>
    <row r="550" spans="1:25" ht="16">
      <c r="A550" s="187"/>
      <c r="B550" s="188"/>
      <c r="C550" s="187"/>
      <c r="D550" s="187"/>
      <c r="E550" s="187"/>
      <c r="F550" s="140"/>
      <c r="G550" s="140"/>
      <c r="H550" s="194">
        <v>42191</v>
      </c>
      <c r="I550" s="237">
        <v>1</v>
      </c>
      <c r="J550" s="238">
        <v>601.14</v>
      </c>
      <c r="K550" s="240">
        <v>1664</v>
      </c>
      <c r="L550" s="187"/>
      <c r="M550" s="187"/>
      <c r="N550" s="187"/>
      <c r="O550" s="187"/>
      <c r="P550" s="187"/>
      <c r="Q550" s="187"/>
      <c r="R550" s="187"/>
      <c r="S550" s="187"/>
      <c r="T550" s="187"/>
      <c r="U550" s="187"/>
      <c r="V550" s="187"/>
    </row>
    <row r="555" spans="1:25" ht="16" thickBot="1"/>
    <row r="556" spans="1:25" s="26" customFormat="1">
      <c r="B556" s="130"/>
      <c r="C556" s="130" t="s">
        <v>25</v>
      </c>
      <c r="D556" s="130" t="s">
        <v>65</v>
      </c>
      <c r="E556" s="130"/>
      <c r="F556" s="130" t="s">
        <v>32</v>
      </c>
      <c r="G556" s="130"/>
      <c r="H556" s="130"/>
      <c r="I556" s="130"/>
      <c r="J556" s="130"/>
      <c r="K556" s="130"/>
      <c r="L556" s="130"/>
      <c r="M556" s="130"/>
      <c r="N556" s="130"/>
      <c r="O556" s="130"/>
      <c r="P556" s="130"/>
      <c r="Q556" s="130"/>
      <c r="R556" s="130"/>
      <c r="S556" s="130"/>
      <c r="T556" s="130"/>
      <c r="U556" s="130"/>
    </row>
    <row r="557" spans="1:25" customFormat="1" ht="16">
      <c r="B557" s="127"/>
      <c r="C557" s="164"/>
      <c r="D557" s="140"/>
      <c r="E557" s="140"/>
      <c r="F557" s="140"/>
      <c r="G557" s="140"/>
      <c r="H557" s="140"/>
      <c r="I557" s="140"/>
      <c r="J557" s="140"/>
      <c r="K557" s="140"/>
      <c r="L557" s="140"/>
      <c r="M557" s="140"/>
      <c r="N557" s="140"/>
      <c r="O557" s="140"/>
      <c r="P557" s="140"/>
      <c r="Q557" s="140"/>
      <c r="R557" s="140"/>
      <c r="S557" s="140"/>
      <c r="T557" s="140"/>
      <c r="U557" s="140"/>
      <c r="V557" s="140"/>
      <c r="W557" s="140"/>
      <c r="X557" s="140"/>
      <c r="Y557" s="140"/>
    </row>
    <row r="558" spans="1:25" customFormat="1" ht="16">
      <c r="B558" s="127"/>
      <c r="C558" s="126" t="s">
        <v>148</v>
      </c>
      <c r="D558" s="140"/>
      <c r="E558" s="140"/>
      <c r="F558" s="140"/>
      <c r="G558" s="140"/>
      <c r="H558" s="140"/>
      <c r="I558" s="140"/>
      <c r="J558" s="140"/>
      <c r="K558" s="140"/>
      <c r="L558" s="140"/>
      <c r="M558" s="140"/>
      <c r="N558" s="140"/>
      <c r="O558" s="140"/>
      <c r="P558" s="140"/>
      <c r="Q558" s="140"/>
      <c r="R558" s="140"/>
      <c r="S558" s="140"/>
      <c r="T558" s="140"/>
      <c r="U558" s="140"/>
      <c r="V558" s="140"/>
      <c r="W558" s="140"/>
      <c r="X558" s="140"/>
      <c r="Y558" s="140"/>
    </row>
    <row r="559" spans="1:25">
      <c r="B559" s="127"/>
    </row>
    <row r="560" spans="1:25">
      <c r="B560" s="127"/>
    </row>
    <row r="561" spans="2:8">
      <c r="B561" s="127"/>
      <c r="D561" s="184" t="s">
        <v>149</v>
      </c>
      <c r="F561" s="184" t="s">
        <v>150</v>
      </c>
      <c r="G561" s="184" t="s">
        <v>151</v>
      </c>
    </row>
    <row r="562" spans="2:8">
      <c r="B562" s="127"/>
      <c r="D562" s="199" t="s">
        <v>178</v>
      </c>
      <c r="G562" s="184" t="s">
        <v>152</v>
      </c>
    </row>
    <row r="563" spans="2:8">
      <c r="B563" s="127"/>
    </row>
    <row r="564" spans="2:8">
      <c r="B564" s="127"/>
      <c r="F564" s="126">
        <v>0.6</v>
      </c>
      <c r="G564" s="199" t="s">
        <v>161</v>
      </c>
      <c r="H564" s="199" t="s">
        <v>164</v>
      </c>
    </row>
    <row r="565" spans="2:8">
      <c r="B565" s="127"/>
      <c r="F565" s="200">
        <f>F525</f>
        <v>1.4272</v>
      </c>
      <c r="G565" s="199" t="s">
        <v>161</v>
      </c>
      <c r="H565" s="199" t="s">
        <v>165</v>
      </c>
    </row>
    <row r="566" spans="2:8">
      <c r="B566" s="127"/>
      <c r="F566" s="200">
        <f>F564+F565</f>
        <v>2.0272000000000001</v>
      </c>
      <c r="G566" s="199" t="s">
        <v>161</v>
      </c>
      <c r="H566" s="199" t="s">
        <v>166</v>
      </c>
    </row>
    <row r="567" spans="2:8">
      <c r="B567" s="127"/>
    </row>
    <row r="568" spans="2:8">
      <c r="B568" s="127"/>
      <c r="F568" s="126">
        <f>F529</f>
        <v>0.76607000000000003</v>
      </c>
      <c r="G568" s="199" t="s">
        <v>161</v>
      </c>
      <c r="H568" s="199" t="s">
        <v>169</v>
      </c>
    </row>
    <row r="569" spans="2:8">
      <c r="B569" s="127"/>
      <c r="F569" s="200">
        <f>F530</f>
        <v>8.0000000000000002E-3</v>
      </c>
      <c r="G569" s="199" t="s">
        <v>161</v>
      </c>
      <c r="H569" s="199" t="s">
        <v>177</v>
      </c>
    </row>
    <row r="570" spans="2:8">
      <c r="B570" s="127"/>
      <c r="F570" s="126">
        <f>F528</f>
        <v>21</v>
      </c>
      <c r="G570" s="199" t="s">
        <v>171</v>
      </c>
      <c r="H570" s="199" t="s">
        <v>170</v>
      </c>
    </row>
    <row r="571" spans="2:8">
      <c r="B571" s="127"/>
    </row>
    <row r="572" spans="2:8">
      <c r="B572" s="127"/>
      <c r="G572" s="199"/>
      <c r="H572" s="199"/>
    </row>
    <row r="573" spans="2:8">
      <c r="B573" s="127"/>
      <c r="G573" s="199"/>
      <c r="H573" s="199"/>
    </row>
    <row r="574" spans="2:8">
      <c r="B574" s="127"/>
    </row>
    <row r="575" spans="2:8">
      <c r="B575" s="127"/>
      <c r="F575" s="201">
        <f>F566/1.21-F569-F568</f>
        <v>0.90130190082644646</v>
      </c>
      <c r="G575" s="199" t="s">
        <v>161</v>
      </c>
      <c r="H575" s="199" t="s">
        <v>172</v>
      </c>
    </row>
    <row r="576" spans="2:8">
      <c r="B576" s="127"/>
      <c r="F576" s="213">
        <f>F575/F24</f>
        <v>3.9332535344938857E-2</v>
      </c>
      <c r="G576" s="199" t="s">
        <v>62</v>
      </c>
    </row>
    <row r="577" spans="2:2">
      <c r="B577" s="127"/>
    </row>
    <row r="578" spans="2:2">
      <c r="B578" s="127"/>
    </row>
    <row r="579" spans="2:2">
      <c r="B579" s="127"/>
    </row>
    <row r="580" spans="2:2">
      <c r="B580" s="127"/>
    </row>
    <row r="581" spans="2:2">
      <c r="B581" s="127"/>
    </row>
    <row r="582" spans="2:2">
      <c r="B582" s="127"/>
    </row>
    <row r="583" spans="2:2">
      <c r="B583" s="127"/>
    </row>
    <row r="584" spans="2:2">
      <c r="B584" s="127"/>
    </row>
    <row r="585" spans="2:2">
      <c r="B585" s="127"/>
    </row>
    <row r="586" spans="2:2">
      <c r="B586" s="127"/>
    </row>
    <row r="587" spans="2:2">
      <c r="B587" s="127"/>
    </row>
    <row r="588" spans="2:2">
      <c r="B588" s="127"/>
    </row>
    <row r="589" spans="2:2">
      <c r="B589" s="127"/>
    </row>
    <row r="590" spans="2:2">
      <c r="B590" s="127"/>
    </row>
    <row r="591" spans="2:2">
      <c r="B591" s="127"/>
    </row>
    <row r="592" spans="2:2">
      <c r="B592" s="127"/>
    </row>
    <row r="593" spans="2:2">
      <c r="B593" s="127"/>
    </row>
    <row r="594" spans="2:2">
      <c r="B594" s="127"/>
    </row>
    <row r="595" spans="2:2">
      <c r="B595" s="127"/>
    </row>
    <row r="596" spans="2:2">
      <c r="B596" s="127"/>
    </row>
    <row r="597" spans="2:2">
      <c r="B597" s="127"/>
    </row>
    <row r="598" spans="2:2">
      <c r="B598" s="127"/>
    </row>
    <row r="599" spans="2:2">
      <c r="B599" s="127"/>
    </row>
    <row r="600" spans="2:2">
      <c r="B600" s="127"/>
    </row>
    <row r="601" spans="2:2">
      <c r="B601" s="127"/>
    </row>
    <row r="602" spans="2:2">
      <c r="B602" s="127"/>
    </row>
    <row r="603" spans="2:2">
      <c r="B603" s="127"/>
    </row>
    <row r="604" spans="2:2">
      <c r="B604" s="127"/>
    </row>
    <row r="605" spans="2:2">
      <c r="B605" s="127"/>
    </row>
    <row r="606" spans="2:2">
      <c r="B606" s="127"/>
    </row>
    <row r="607" spans="2:2">
      <c r="B607" s="127"/>
    </row>
    <row r="608" spans="2:2">
      <c r="B608" s="127"/>
    </row>
    <row r="609" spans="2:2">
      <c r="B609" s="127"/>
    </row>
    <row r="610" spans="2:2">
      <c r="B610" s="127"/>
    </row>
    <row r="611" spans="2:2">
      <c r="B611" s="127"/>
    </row>
    <row r="612" spans="2:2">
      <c r="B612" s="127"/>
    </row>
    <row r="613" spans="2:2">
      <c r="B613" s="127"/>
    </row>
  </sheetData>
  <hyperlinks>
    <hyperlink ref="C306" r:id="rId1"/>
    <hyperlink ref="C425" r:id="rId2"/>
    <hyperlink ref="C393" r:id="rId3"/>
    <hyperlink ref="C516" r:id="rId4"/>
  </hyperlinks>
  <pageMargins left="0.75" right="0.75" top="1" bottom="1" header="0.5" footer="0.5"/>
  <pageSetup paperSize="9" orientation="portrait" horizontalDpi="4294967292" verticalDpi="4294967292"/>
  <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2016-02-12T13:02:01Z</dcterms:modified>
</cp:coreProperties>
</file>