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48000" yWindow="0" windowWidth="19200" windowHeight="21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D47" i="1"/>
  <c r="E47" i="1"/>
  <c r="F47" i="1"/>
  <c r="G47" i="1"/>
  <c r="D66" i="1"/>
  <c r="D48" i="1"/>
  <c r="D67" i="1"/>
  <c r="D68" i="1"/>
  <c r="H74" i="1"/>
  <c r="C48" i="1"/>
  <c r="E48" i="1"/>
  <c r="F48" i="1"/>
  <c r="G48" i="1"/>
  <c r="H75" i="1"/>
  <c r="C49" i="1"/>
  <c r="D49" i="1"/>
  <c r="E49" i="1"/>
  <c r="F49" i="1"/>
  <c r="G49" i="1"/>
  <c r="H76" i="1"/>
  <c r="C50" i="1"/>
  <c r="D50" i="1"/>
  <c r="E50" i="1"/>
  <c r="F50" i="1"/>
  <c r="G50" i="1"/>
  <c r="H77" i="1"/>
  <c r="C51" i="1"/>
  <c r="D51" i="1"/>
  <c r="E51" i="1"/>
  <c r="F51" i="1"/>
  <c r="G51" i="1"/>
  <c r="H78" i="1"/>
  <c r="C52" i="1"/>
  <c r="D52" i="1"/>
  <c r="E52" i="1"/>
  <c r="F52" i="1"/>
  <c r="G52" i="1"/>
  <c r="H79" i="1"/>
  <c r="C46" i="1"/>
  <c r="D46" i="1"/>
  <c r="E46" i="1"/>
  <c r="F46" i="1"/>
  <c r="G46" i="1"/>
  <c r="H73" i="1"/>
  <c r="D58" i="1"/>
  <c r="E58" i="1"/>
  <c r="F58" i="1"/>
  <c r="G58" i="1"/>
  <c r="E74" i="1"/>
  <c r="F74" i="1"/>
  <c r="D59" i="1"/>
  <c r="E59" i="1"/>
  <c r="F59" i="1"/>
  <c r="G59" i="1"/>
  <c r="E75" i="1"/>
  <c r="F75" i="1"/>
  <c r="D60" i="1"/>
  <c r="E60" i="1"/>
  <c r="F60" i="1"/>
  <c r="G60" i="1"/>
  <c r="E76" i="1"/>
  <c r="F76" i="1"/>
  <c r="D61" i="1"/>
  <c r="E61" i="1"/>
  <c r="F61" i="1"/>
  <c r="G61" i="1"/>
  <c r="E77" i="1"/>
  <c r="F77" i="1"/>
  <c r="D62" i="1"/>
  <c r="E62" i="1"/>
  <c r="F62" i="1"/>
  <c r="G62" i="1"/>
  <c r="E78" i="1"/>
  <c r="F78" i="1"/>
  <c r="D63" i="1"/>
  <c r="E63" i="1"/>
  <c r="F63" i="1"/>
  <c r="G63" i="1"/>
  <c r="E79" i="1"/>
  <c r="F79" i="1"/>
  <c r="D57" i="1"/>
  <c r="E57" i="1"/>
  <c r="F57" i="1"/>
  <c r="G57" i="1"/>
  <c r="F73" i="1"/>
  <c r="E73" i="1"/>
  <c r="G74" i="1"/>
  <c r="G75" i="1"/>
  <c r="G76" i="1"/>
  <c r="G77" i="1"/>
  <c r="G78" i="1"/>
  <c r="G79" i="1"/>
  <c r="G73" i="1"/>
</calcChain>
</file>

<file path=xl/sharedStrings.xml><?xml version="1.0" encoding="utf-8"?>
<sst xmlns="http://schemas.openxmlformats.org/spreadsheetml/2006/main" count="121" uniqueCount="87">
  <si>
    <t>Country</t>
  </si>
  <si>
    <t>NL</t>
  </si>
  <si>
    <t>DE</t>
  </si>
  <si>
    <t>EU</t>
  </si>
  <si>
    <t>UK</t>
  </si>
  <si>
    <t>PL</t>
  </si>
  <si>
    <t>ES</t>
  </si>
  <si>
    <t>FR</t>
  </si>
  <si>
    <t>Source</t>
  </si>
  <si>
    <t>Waste source analysis</t>
  </si>
  <si>
    <t>References</t>
  </si>
  <si>
    <t>Eurostat</t>
  </si>
  <si>
    <t>GEO/WST_OPER</t>
  </si>
  <si>
    <t>Waste generated</t>
  </si>
  <si>
    <t>Total waste treatment</t>
  </si>
  <si>
    <t>Deposit onto or into land</t>
  </si>
  <si>
    <t>Total incineration (including energy recovery)</t>
  </si>
  <si>
    <t>Incineration / energy recovery (R1)</t>
  </si>
  <si>
    <t>Incineration / disposal (D10)</t>
  </si>
  <si>
    <t>Material recycling</t>
  </si>
  <si>
    <t>Composting and digestion</t>
  </si>
  <si>
    <t>European Union (28 countries)</t>
  </si>
  <si>
    <t>:</t>
  </si>
  <si>
    <t>European Union (27 countries)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</si>
  <si>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</si>
  <si>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</si>
  <si>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</si>
  <si>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</si>
  <si>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</si>
  <si>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</si>
  <si>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</si>
  <si>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</si>
  <si>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</si>
  <si>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</si>
  <si>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</si>
  <si>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</si>
  <si>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</si>
  <si>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</si>
  <si>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</si>
  <si>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</si>
  <si>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</si>
  <si>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</si>
  <si>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</si>
  <si>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</si>
  <si>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</si>
  <si>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</si>
  <si>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</si>
  <si>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</si>
  <si>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</si>
  <si>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</si>
  <si>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</si>
  <si>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</si>
  <si>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</si>
  <si>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</si>
  <si>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Switzerland</t>
  </si>
  <si>
    <t>Former Yugoslav Republic of Macedonia, the</t>
  </si>
  <si>
    <t>Serbia</t>
  </si>
  <si>
    <t>Turkey</t>
  </si>
  <si>
    <t>Bosnia and Herzegovina</t>
  </si>
  <si>
    <t>Total incineration with energy recovery (%)</t>
  </si>
  <si>
    <t>Available for incineration with energy recovery (%)</t>
  </si>
  <si>
    <t>Total recycling (%)</t>
  </si>
  <si>
    <t>Total composting (%)</t>
  </si>
  <si>
    <t>Waste production in 2012 (Mt)</t>
  </si>
  <si>
    <t>Total waste production (Mt)</t>
  </si>
  <si>
    <t>Total incineration with energy recovery (Mt)</t>
  </si>
  <si>
    <t>Total recycling (Mt)</t>
  </si>
  <si>
    <t>Total composting (Mt)</t>
  </si>
  <si>
    <t>Available for incineration with energy recovery (Mt)</t>
  </si>
  <si>
    <t>TJ/Mt</t>
  </si>
  <si>
    <t>Method 1</t>
  </si>
  <si>
    <t>Method 2</t>
  </si>
  <si>
    <t>Max biogenic</t>
  </si>
  <si>
    <t>Max non-biogenic</t>
  </si>
  <si>
    <t>Total max waste</t>
  </si>
  <si>
    <t xml:space="preserve">Total max waste </t>
  </si>
  <si>
    <t>Biogenic</t>
  </si>
  <si>
    <t xml:space="preserve">Non-biogenic </t>
  </si>
  <si>
    <t>Municipal waste on energy balance for EU-27</t>
  </si>
  <si>
    <t>TJ</t>
  </si>
  <si>
    <t>[2]</t>
  </si>
  <si>
    <t>Total incineration with energy  recovery for EU-27</t>
  </si>
  <si>
    <t>Mt</t>
  </si>
  <si>
    <t>Ratio</t>
  </si>
  <si>
    <t>[1] Eurostat (2012) Municipal waste (env_wasmun)</t>
  </si>
  <si>
    <t>[2] Quintel Intelligence (2014) Primary production analysis. Value derivived from IEA (2012).</t>
  </si>
  <si>
    <t>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</si>
</sst>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3" fontId="0" fillId="0" borderId="1" xfId="0" applyNumberFormat="1" applyBorder="1"/>
    <xf numFmtId="0" fontId="0" fillId="0" borderId="0" xfId="0" applyAlignment="1">
      <alignment wrapText="1"/>
    </xf>
    <xf numFmtId="0" fontId="1" fillId="0" borderId="0" xfId="0" applyFont="1"/>
    <xf numFmtId="3" fontId="0" fillId="0" borderId="0" xfId="0" applyNumberFormat="1" applyBorder="1"/>
    <xf numFmtId="3" fontId="0" fillId="0" borderId="3" xfId="0" applyNumberFormat="1" applyBorder="1"/>
    <xf numFmtId="10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3" fontId="0" fillId="0" borderId="0" xfId="0" applyNumberFormat="1" applyFont="1" applyBorder="1" applyAlignment="1">
      <alignment wrapText="1"/>
    </xf>
    <xf numFmtId="3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3" fontId="0" fillId="0" borderId="3" xfId="0" applyNumberFormat="1" applyFont="1" applyBorder="1"/>
    <xf numFmtId="0" fontId="0" fillId="0" borderId="3" xfId="0" applyBorder="1"/>
    <xf numFmtId="164" fontId="0" fillId="0" borderId="3" xfId="0" applyNumberFormat="1" applyBorder="1"/>
    <xf numFmtId="3" fontId="1" fillId="0" borderId="2" xfId="0" applyNumberFormat="1" applyFont="1" applyBorder="1" applyAlignment="1">
      <alignment horizontal="left" vertical="center"/>
    </xf>
    <xf numFmtId="3" fontId="0" fillId="0" borderId="3" xfId="0" applyNumberFormat="1" applyFont="1" applyBorder="1" applyAlignment="1">
      <alignment horizontal="left" vertical="center" wrapText="1"/>
    </xf>
    <xf numFmtId="0" fontId="5" fillId="0" borderId="1" xfId="0" applyFont="1" applyBorder="1"/>
    <xf numFmtId="3" fontId="0" fillId="0" borderId="1" xfId="0" applyNumberFormat="1" applyBorder="1" applyAlignment="1">
      <alignment horizontal="right"/>
    </xf>
    <xf numFmtId="0" fontId="0" fillId="0" borderId="1" xfId="0" applyFont="1" applyFill="1" applyBorder="1" applyAlignment="1">
      <alignment wrapText="1"/>
    </xf>
    <xf numFmtId="3" fontId="0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0" fillId="0" borderId="0" xfId="0" applyNumberFormat="1" applyBorder="1" applyAlignment="1">
      <alignment vertical="center"/>
    </xf>
    <xf numFmtId="3" fontId="1" fillId="0" borderId="2" xfId="0" applyNumberFormat="1" applyFont="1" applyBorder="1" applyAlignment="1">
      <alignment horizontal="left" vertical="center"/>
    </xf>
    <xf numFmtId="3" fontId="1" fillId="0" borderId="2" xfId="0" applyNumberFormat="1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/>
    <xf numFmtId="3" fontId="1" fillId="0" borderId="0" xfId="0" applyNumberFormat="1" applyFont="1" applyBorder="1"/>
    <xf numFmtId="164" fontId="1" fillId="0" borderId="0" xfId="0" applyNumberFormat="1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3" fontId="0" fillId="0" borderId="2" xfId="0" applyNumberFormat="1" applyBorder="1" applyAlignment="1">
      <alignment vertical="center"/>
    </xf>
    <xf numFmtId="0" fontId="0" fillId="0" borderId="3" xfId="0" applyFont="1" applyBorder="1" applyAlignment="1">
      <alignment vertical="center"/>
    </xf>
    <xf numFmtId="3" fontId="0" fillId="0" borderId="3" xfId="0" applyNumberFormat="1" applyBorder="1" applyAlignment="1">
      <alignment vertical="center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4"/>
  <sheetViews>
    <sheetView tabSelected="1" workbookViewId="0"/>
  </sheetViews>
  <sheetFormatPr baseColWidth="10" defaultRowHeight="15" x14ac:dyDescent="0"/>
  <cols>
    <col min="1" max="1" width="3.83203125" customWidth="1"/>
    <col min="2" max="2" width="20.83203125" customWidth="1"/>
    <col min="3" max="4" width="10.83203125" style="2"/>
    <col min="5" max="6" width="10.83203125" style="1"/>
    <col min="7" max="8" width="10.83203125" style="2"/>
  </cols>
  <sheetData>
    <row r="2" spans="2:10" ht="20">
      <c r="B2" s="3" t="s">
        <v>9</v>
      </c>
    </row>
    <row r="4" spans="2:10">
      <c r="B4" s="37" t="s">
        <v>11</v>
      </c>
      <c r="C4" s="38" t="s">
        <v>63</v>
      </c>
      <c r="D4" s="38"/>
      <c r="E4" s="39"/>
      <c r="F4" s="39"/>
      <c r="G4" s="38"/>
      <c r="H4" s="38"/>
      <c r="I4" s="37"/>
      <c r="J4" s="37"/>
    </row>
    <row r="5" spans="2:10" s="8" customFormat="1" ht="75">
      <c r="B5" s="41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17</v>
      </c>
      <c r="H5" s="41" t="s">
        <v>18</v>
      </c>
      <c r="I5" s="41" t="s">
        <v>19</v>
      </c>
      <c r="J5" s="41" t="s">
        <v>20</v>
      </c>
    </row>
    <row r="6" spans="2:10">
      <c r="B6" s="40" t="s">
        <v>21</v>
      </c>
      <c r="C6" s="10">
        <v>248302</v>
      </c>
      <c r="D6" s="10">
        <v>242522</v>
      </c>
      <c r="E6" s="10">
        <v>82664</v>
      </c>
      <c r="F6" s="10">
        <v>58072</v>
      </c>
      <c r="G6" s="10">
        <v>47847</v>
      </c>
      <c r="H6" s="10">
        <v>9024</v>
      </c>
      <c r="I6" s="10">
        <v>66090</v>
      </c>
      <c r="J6" s="10">
        <v>35695</v>
      </c>
    </row>
    <row r="7" spans="2:10">
      <c r="B7" s="40" t="s">
        <v>23</v>
      </c>
      <c r="C7" s="10">
        <v>246632</v>
      </c>
      <c r="D7" s="10">
        <v>240894</v>
      </c>
      <c r="E7" s="10">
        <v>81284</v>
      </c>
      <c r="F7" s="10">
        <v>58070</v>
      </c>
      <c r="G7" s="10">
        <v>47846</v>
      </c>
      <c r="H7" s="10">
        <v>9024</v>
      </c>
      <c r="I7" s="10">
        <v>65871</v>
      </c>
      <c r="J7" s="10">
        <v>35669</v>
      </c>
    </row>
    <row r="8" spans="2:10">
      <c r="B8" s="40" t="s">
        <v>24</v>
      </c>
      <c r="C8" s="10">
        <v>5069</v>
      </c>
      <c r="D8" s="10">
        <v>5095</v>
      </c>
      <c r="E8" s="10">
        <v>59</v>
      </c>
      <c r="F8" s="10">
        <v>2133</v>
      </c>
      <c r="G8" s="10">
        <v>2030</v>
      </c>
      <c r="H8" s="10">
        <v>102</v>
      </c>
      <c r="I8" s="10">
        <v>1840</v>
      </c>
      <c r="J8" s="10">
        <v>1063</v>
      </c>
    </row>
    <row r="9" spans="2:10">
      <c r="B9" s="40" t="s">
        <v>25</v>
      </c>
      <c r="C9" s="10">
        <v>3364</v>
      </c>
      <c r="D9" s="10">
        <v>3164</v>
      </c>
      <c r="E9" s="10">
        <v>2323</v>
      </c>
      <c r="F9" s="10">
        <v>0</v>
      </c>
      <c r="G9" s="10">
        <v>0</v>
      </c>
      <c r="H9" s="10">
        <v>0</v>
      </c>
      <c r="I9" s="10">
        <v>749</v>
      </c>
      <c r="J9" s="10">
        <v>92</v>
      </c>
    </row>
    <row r="10" spans="2:10">
      <c r="B10" s="40" t="s">
        <v>26</v>
      </c>
      <c r="C10" s="10">
        <v>3233</v>
      </c>
      <c r="D10" s="10">
        <v>3233</v>
      </c>
      <c r="E10" s="10">
        <v>1828</v>
      </c>
      <c r="F10" s="10">
        <v>654</v>
      </c>
      <c r="G10" s="10">
        <v>652</v>
      </c>
      <c r="H10" s="10">
        <v>3</v>
      </c>
      <c r="I10" s="10">
        <v>665</v>
      </c>
      <c r="J10" s="10">
        <v>85</v>
      </c>
    </row>
    <row r="11" spans="2:10">
      <c r="B11" s="40" t="s">
        <v>27</v>
      </c>
      <c r="C11" s="10">
        <v>3735</v>
      </c>
      <c r="D11" s="10">
        <v>3734</v>
      </c>
      <c r="E11" s="10">
        <v>94</v>
      </c>
      <c r="F11" s="10">
        <v>1952</v>
      </c>
      <c r="G11" s="10">
        <v>1952</v>
      </c>
      <c r="H11" s="10">
        <v>0</v>
      </c>
      <c r="I11" s="10">
        <v>1201</v>
      </c>
      <c r="J11" s="10">
        <v>487</v>
      </c>
    </row>
    <row r="12" spans="2:10">
      <c r="B12" s="40" t="s">
        <v>28</v>
      </c>
      <c r="C12" s="10">
        <v>49154</v>
      </c>
      <c r="D12" s="10">
        <v>49041</v>
      </c>
      <c r="E12" s="10">
        <v>205</v>
      </c>
      <c r="F12" s="10">
        <v>17152</v>
      </c>
      <c r="G12" s="10">
        <v>8846</v>
      </c>
      <c r="H12" s="10">
        <v>8306</v>
      </c>
      <c r="I12" s="10">
        <v>22857</v>
      </c>
      <c r="J12" s="10">
        <v>8827</v>
      </c>
    </row>
    <row r="13" spans="2:10">
      <c r="B13" s="40" t="s">
        <v>29</v>
      </c>
      <c r="C13" s="10">
        <v>371</v>
      </c>
      <c r="D13" s="10">
        <v>293</v>
      </c>
      <c r="E13" s="10">
        <v>129</v>
      </c>
      <c r="F13" s="10">
        <v>46</v>
      </c>
      <c r="G13" s="10">
        <v>46</v>
      </c>
      <c r="H13" s="10">
        <v>0</v>
      </c>
      <c r="I13" s="10">
        <v>99</v>
      </c>
      <c r="J13" s="10">
        <v>19</v>
      </c>
    </row>
    <row r="14" spans="2:10">
      <c r="B14" s="40" t="s">
        <v>30</v>
      </c>
      <c r="C14" s="10">
        <v>2615</v>
      </c>
      <c r="D14" s="10">
        <v>2615</v>
      </c>
      <c r="E14" s="10">
        <v>1027</v>
      </c>
      <c r="F14" s="10">
        <v>425</v>
      </c>
      <c r="G14" s="10">
        <v>425</v>
      </c>
      <c r="H14" s="10">
        <v>0</v>
      </c>
      <c r="I14" s="10">
        <v>955</v>
      </c>
      <c r="J14" s="10">
        <v>208</v>
      </c>
    </row>
    <row r="15" spans="2:10">
      <c r="B15" s="40" t="s">
        <v>31</v>
      </c>
      <c r="C15" s="10">
        <v>5585</v>
      </c>
      <c r="D15" s="10">
        <v>5464</v>
      </c>
      <c r="E15" s="10">
        <v>4507</v>
      </c>
      <c r="F15" s="10">
        <v>0</v>
      </c>
      <c r="G15" s="10">
        <v>0</v>
      </c>
      <c r="H15" s="10">
        <v>0</v>
      </c>
      <c r="I15" s="10">
        <v>869</v>
      </c>
      <c r="J15" s="10">
        <v>89</v>
      </c>
    </row>
    <row r="16" spans="2:10">
      <c r="B16" s="40" t="s">
        <v>32</v>
      </c>
      <c r="C16" s="10">
        <v>21678</v>
      </c>
      <c r="D16" s="10">
        <v>21678</v>
      </c>
      <c r="E16" s="10">
        <v>13725</v>
      </c>
      <c r="F16" s="10">
        <v>2075</v>
      </c>
      <c r="G16" s="10">
        <v>2075</v>
      </c>
      <c r="H16" s="10" t="s">
        <v>22</v>
      </c>
      <c r="I16" s="10">
        <v>3672</v>
      </c>
      <c r="J16" s="10">
        <v>2206</v>
      </c>
    </row>
    <row r="17" spans="2:10">
      <c r="B17" s="40" t="s">
        <v>33</v>
      </c>
      <c r="C17" s="10">
        <v>34938</v>
      </c>
      <c r="D17" s="10">
        <v>34939</v>
      </c>
      <c r="E17" s="10">
        <v>9937</v>
      </c>
      <c r="F17" s="10">
        <v>11468</v>
      </c>
      <c r="G17" s="10">
        <v>11079</v>
      </c>
      <c r="H17" s="10">
        <v>389</v>
      </c>
      <c r="I17" s="10">
        <v>7905</v>
      </c>
      <c r="J17" s="10">
        <v>5629</v>
      </c>
    </row>
    <row r="18" spans="2:10">
      <c r="B18" s="40" t="s">
        <v>34</v>
      </c>
      <c r="C18" s="10">
        <v>1670</v>
      </c>
      <c r="D18" s="10">
        <v>1627</v>
      </c>
      <c r="E18" s="10">
        <v>1380</v>
      </c>
      <c r="F18" s="10">
        <v>2</v>
      </c>
      <c r="G18" s="10">
        <v>2</v>
      </c>
      <c r="H18" s="10">
        <v>0</v>
      </c>
      <c r="I18" s="10">
        <v>220</v>
      </c>
      <c r="J18" s="10">
        <v>26</v>
      </c>
    </row>
    <row r="19" spans="2:10">
      <c r="B19" s="40" t="s">
        <v>35</v>
      </c>
      <c r="C19" s="10">
        <v>31506</v>
      </c>
      <c r="D19" s="10">
        <v>31145</v>
      </c>
      <c r="E19" s="10">
        <v>12808</v>
      </c>
      <c r="F19" s="10">
        <v>6274</v>
      </c>
      <c r="G19" s="10">
        <v>6225</v>
      </c>
      <c r="H19" s="10">
        <v>49</v>
      </c>
      <c r="I19" s="10">
        <v>7575</v>
      </c>
      <c r="J19" s="10">
        <v>4488</v>
      </c>
    </row>
    <row r="20" spans="2:10">
      <c r="B20" s="40" t="s">
        <v>36</v>
      </c>
      <c r="C20" s="10">
        <v>572</v>
      </c>
      <c r="D20" s="10">
        <v>572</v>
      </c>
      <c r="E20" s="10">
        <v>451</v>
      </c>
      <c r="F20" s="10">
        <v>0</v>
      </c>
      <c r="G20" s="10">
        <v>0</v>
      </c>
      <c r="H20" s="10">
        <v>0</v>
      </c>
      <c r="I20" s="10">
        <v>70</v>
      </c>
      <c r="J20" s="10">
        <v>51</v>
      </c>
    </row>
    <row r="21" spans="2:10">
      <c r="B21" s="40" t="s">
        <v>37</v>
      </c>
      <c r="C21" s="10">
        <v>613</v>
      </c>
      <c r="D21" s="10">
        <v>613</v>
      </c>
      <c r="E21" s="10">
        <v>516</v>
      </c>
      <c r="F21" s="10">
        <v>0</v>
      </c>
      <c r="G21" s="10">
        <v>0</v>
      </c>
      <c r="H21" s="10">
        <v>0</v>
      </c>
      <c r="I21" s="10">
        <v>84</v>
      </c>
      <c r="J21" s="10">
        <v>13</v>
      </c>
    </row>
    <row r="22" spans="2:10">
      <c r="B22" s="40" t="s">
        <v>38</v>
      </c>
      <c r="C22" s="10">
        <v>1400</v>
      </c>
      <c r="D22" s="10">
        <v>1368</v>
      </c>
      <c r="E22" s="10">
        <v>1080</v>
      </c>
      <c r="F22" s="10">
        <v>8</v>
      </c>
      <c r="G22" s="10">
        <v>6</v>
      </c>
      <c r="H22" s="10">
        <v>2</v>
      </c>
      <c r="I22" s="10">
        <v>255</v>
      </c>
      <c r="J22" s="10">
        <v>25</v>
      </c>
    </row>
    <row r="23" spans="2:10">
      <c r="B23" s="40" t="s">
        <v>39</v>
      </c>
      <c r="C23" s="10">
        <v>351</v>
      </c>
      <c r="D23" s="10">
        <v>351</v>
      </c>
      <c r="E23" s="10">
        <v>62</v>
      </c>
      <c r="F23" s="10">
        <v>126</v>
      </c>
      <c r="G23" s="10">
        <v>126</v>
      </c>
      <c r="H23" s="10">
        <v>0</v>
      </c>
      <c r="I23" s="10">
        <v>100</v>
      </c>
      <c r="J23" s="10">
        <v>65</v>
      </c>
    </row>
    <row r="24" spans="2:10">
      <c r="B24" s="40" t="s">
        <v>40</v>
      </c>
      <c r="C24" s="10">
        <v>3988</v>
      </c>
      <c r="D24" s="10">
        <v>3988</v>
      </c>
      <c r="E24" s="10">
        <v>2608</v>
      </c>
      <c r="F24" s="10">
        <v>364</v>
      </c>
      <c r="G24" s="10">
        <v>364</v>
      </c>
      <c r="H24" s="10" t="s">
        <v>22</v>
      </c>
      <c r="I24" s="10">
        <v>832</v>
      </c>
      <c r="J24" s="10">
        <v>183</v>
      </c>
    </row>
    <row r="25" spans="2:10">
      <c r="B25" s="40" t="s">
        <v>41</v>
      </c>
      <c r="C25" s="10">
        <v>247</v>
      </c>
      <c r="D25" s="10">
        <v>234</v>
      </c>
      <c r="E25" s="10">
        <v>203</v>
      </c>
      <c r="F25" s="10">
        <v>1</v>
      </c>
      <c r="G25" s="10">
        <v>1</v>
      </c>
      <c r="H25" s="10">
        <v>0</v>
      </c>
      <c r="I25" s="10">
        <v>20</v>
      </c>
      <c r="J25" s="10">
        <v>10</v>
      </c>
    </row>
    <row r="26" spans="2:10">
      <c r="B26" s="40" t="s">
        <v>42</v>
      </c>
      <c r="C26" s="10">
        <v>9225</v>
      </c>
      <c r="D26" s="10">
        <v>9224</v>
      </c>
      <c r="E26" s="10">
        <v>140</v>
      </c>
      <c r="F26" s="10">
        <v>4518</v>
      </c>
      <c r="G26" s="10">
        <v>4406</v>
      </c>
      <c r="H26" s="10">
        <v>112</v>
      </c>
      <c r="I26" s="10">
        <v>2205</v>
      </c>
      <c r="J26" s="10">
        <v>2361</v>
      </c>
    </row>
    <row r="27" spans="2:10">
      <c r="B27" s="40" t="s">
        <v>43</v>
      </c>
      <c r="C27" s="10">
        <v>4650</v>
      </c>
      <c r="D27" s="10">
        <v>4450</v>
      </c>
      <c r="E27" s="10">
        <v>150</v>
      </c>
      <c r="F27" s="10">
        <v>1540</v>
      </c>
      <c r="G27" s="10">
        <v>1540</v>
      </c>
      <c r="H27" s="10">
        <v>0</v>
      </c>
      <c r="I27" s="10">
        <v>1250</v>
      </c>
      <c r="J27" s="10">
        <v>1510</v>
      </c>
    </row>
    <row r="28" spans="2:10">
      <c r="B28" s="40" t="s">
        <v>44</v>
      </c>
      <c r="C28" s="10">
        <v>12084</v>
      </c>
      <c r="D28" s="10">
        <v>9581</v>
      </c>
      <c r="E28" s="10">
        <v>7158</v>
      </c>
      <c r="F28" s="10">
        <v>51</v>
      </c>
      <c r="G28" s="10">
        <v>0</v>
      </c>
      <c r="H28" s="10">
        <v>51</v>
      </c>
      <c r="I28" s="10">
        <v>1244</v>
      </c>
      <c r="J28" s="10">
        <v>1128</v>
      </c>
    </row>
    <row r="29" spans="2:10">
      <c r="B29" s="40" t="s">
        <v>45</v>
      </c>
      <c r="C29" s="10">
        <v>4766</v>
      </c>
      <c r="D29" s="10">
        <v>4766</v>
      </c>
      <c r="E29" s="10">
        <v>2593</v>
      </c>
      <c r="F29" s="10">
        <v>930</v>
      </c>
      <c r="G29" s="10">
        <v>930</v>
      </c>
      <c r="H29" s="10">
        <v>0</v>
      </c>
      <c r="I29" s="10">
        <v>549</v>
      </c>
      <c r="J29" s="10">
        <v>694</v>
      </c>
    </row>
    <row r="30" spans="2:10">
      <c r="B30" s="40" t="s">
        <v>46</v>
      </c>
      <c r="C30" s="10">
        <v>7800</v>
      </c>
      <c r="D30" s="10">
        <v>6274</v>
      </c>
      <c r="E30" s="10">
        <v>6190</v>
      </c>
      <c r="F30" s="10">
        <v>0</v>
      </c>
      <c r="G30" s="10">
        <v>0</v>
      </c>
      <c r="H30" s="10">
        <v>0</v>
      </c>
      <c r="I30" s="10">
        <v>80</v>
      </c>
      <c r="J30" s="10">
        <v>4</v>
      </c>
    </row>
    <row r="31" spans="2:10">
      <c r="B31" s="40" t="s">
        <v>47</v>
      </c>
      <c r="C31" s="10">
        <v>744</v>
      </c>
      <c r="D31" s="10">
        <v>619</v>
      </c>
      <c r="E31" s="10">
        <v>315</v>
      </c>
      <c r="F31" s="10">
        <v>10</v>
      </c>
      <c r="G31" s="10">
        <v>9</v>
      </c>
      <c r="H31" s="10">
        <v>1</v>
      </c>
      <c r="I31" s="10">
        <v>261</v>
      </c>
      <c r="J31" s="10">
        <v>33</v>
      </c>
    </row>
    <row r="32" spans="2:10">
      <c r="B32" s="40" t="s">
        <v>48</v>
      </c>
      <c r="C32" s="10">
        <v>1751</v>
      </c>
      <c r="D32" s="10">
        <v>1692</v>
      </c>
      <c r="E32" s="10">
        <v>1297</v>
      </c>
      <c r="F32" s="10">
        <v>168</v>
      </c>
      <c r="G32" s="10">
        <v>164</v>
      </c>
      <c r="H32" s="10">
        <v>4</v>
      </c>
      <c r="I32" s="10">
        <v>104</v>
      </c>
      <c r="J32" s="10">
        <v>123</v>
      </c>
    </row>
    <row r="33" spans="2:13">
      <c r="B33" s="40" t="s">
        <v>49</v>
      </c>
      <c r="C33" s="10">
        <v>2738</v>
      </c>
      <c r="D33" s="10">
        <v>2738</v>
      </c>
      <c r="E33" s="10">
        <v>901</v>
      </c>
      <c r="F33" s="10">
        <v>925</v>
      </c>
      <c r="G33" s="10">
        <v>925</v>
      </c>
      <c r="H33" s="10">
        <v>0</v>
      </c>
      <c r="I33" s="10">
        <v>589</v>
      </c>
      <c r="J33" s="10">
        <v>323</v>
      </c>
    </row>
    <row r="34" spans="2:13">
      <c r="B34" s="40" t="s">
        <v>50</v>
      </c>
      <c r="C34" s="10">
        <v>4399</v>
      </c>
      <c r="D34" s="10">
        <v>4399</v>
      </c>
      <c r="E34" s="10">
        <v>33</v>
      </c>
      <c r="F34" s="10">
        <v>2271</v>
      </c>
      <c r="G34" s="10">
        <v>2271</v>
      </c>
      <c r="H34" s="10">
        <v>0</v>
      </c>
      <c r="I34" s="10">
        <v>1422</v>
      </c>
      <c r="J34" s="10">
        <v>673</v>
      </c>
    </row>
    <row r="35" spans="2:13">
      <c r="B35" s="40" t="s">
        <v>51</v>
      </c>
      <c r="C35" s="10">
        <v>30056</v>
      </c>
      <c r="D35" s="10">
        <v>29624</v>
      </c>
      <c r="E35" s="10">
        <v>10944</v>
      </c>
      <c r="F35" s="10">
        <v>4980</v>
      </c>
      <c r="G35" s="10">
        <v>3775</v>
      </c>
      <c r="H35" s="10">
        <v>5</v>
      </c>
      <c r="I35" s="10">
        <v>8418</v>
      </c>
      <c r="J35" s="10">
        <v>5282</v>
      </c>
    </row>
    <row r="36" spans="2:13">
      <c r="B36" s="40" t="s">
        <v>52</v>
      </c>
      <c r="C36" s="10">
        <v>108</v>
      </c>
      <c r="D36" s="10">
        <v>108</v>
      </c>
      <c r="E36" s="10">
        <v>54</v>
      </c>
      <c r="F36" s="10">
        <v>8</v>
      </c>
      <c r="G36" s="10">
        <v>7</v>
      </c>
      <c r="H36" s="10">
        <v>2</v>
      </c>
      <c r="I36" s="10">
        <v>39</v>
      </c>
      <c r="J36" s="10">
        <v>7</v>
      </c>
    </row>
    <row r="37" spans="2:13">
      <c r="B37" s="40" t="s">
        <v>53</v>
      </c>
      <c r="C37" s="10">
        <v>2392</v>
      </c>
      <c r="D37" s="10">
        <v>2343</v>
      </c>
      <c r="E37" s="10">
        <v>44</v>
      </c>
      <c r="F37" s="10">
        <v>1346</v>
      </c>
      <c r="G37" s="10">
        <v>1346</v>
      </c>
      <c r="H37" s="10">
        <v>0</v>
      </c>
      <c r="I37" s="10">
        <v>620</v>
      </c>
      <c r="J37" s="10">
        <v>333</v>
      </c>
    </row>
    <row r="38" spans="2:13">
      <c r="B38" s="40" t="s">
        <v>54</v>
      </c>
      <c r="C38" s="10">
        <v>5576</v>
      </c>
      <c r="D38" s="10">
        <v>5576</v>
      </c>
      <c r="E38" s="10">
        <v>0</v>
      </c>
      <c r="F38" s="10">
        <v>2787</v>
      </c>
      <c r="G38" s="10">
        <v>2787</v>
      </c>
      <c r="H38" s="10">
        <v>0</v>
      </c>
      <c r="I38" s="10">
        <v>1938</v>
      </c>
      <c r="J38" s="10">
        <v>851</v>
      </c>
    </row>
    <row r="39" spans="2:13">
      <c r="B39" s="40" t="s">
        <v>55</v>
      </c>
      <c r="C39" s="10">
        <v>786</v>
      </c>
      <c r="D39" s="10">
        <v>786</v>
      </c>
      <c r="E39" s="10">
        <v>786</v>
      </c>
      <c r="F39" s="10" t="s">
        <v>22</v>
      </c>
      <c r="G39" s="10" t="s">
        <v>22</v>
      </c>
      <c r="H39" s="10" t="s">
        <v>22</v>
      </c>
      <c r="I39" s="10" t="s">
        <v>22</v>
      </c>
      <c r="J39" s="10" t="s">
        <v>22</v>
      </c>
    </row>
    <row r="40" spans="2:13">
      <c r="B40" s="40" t="s">
        <v>56</v>
      </c>
      <c r="C40" s="10">
        <v>2620</v>
      </c>
      <c r="D40" s="10">
        <v>1830</v>
      </c>
      <c r="E40" s="10">
        <v>1830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2:13">
      <c r="B41" s="40" t="s">
        <v>57</v>
      </c>
      <c r="C41" s="10">
        <v>29300</v>
      </c>
      <c r="D41" s="10">
        <v>24730</v>
      </c>
      <c r="E41" s="10">
        <v>24540</v>
      </c>
      <c r="F41" s="10">
        <v>0</v>
      </c>
      <c r="G41" s="10">
        <v>0</v>
      </c>
      <c r="H41" s="10">
        <v>0</v>
      </c>
      <c r="I41" s="10">
        <v>0</v>
      </c>
      <c r="J41" s="10">
        <v>190</v>
      </c>
    </row>
    <row r="42" spans="2:13">
      <c r="B42" s="22" t="s">
        <v>58</v>
      </c>
      <c r="C42" s="11">
        <v>1328</v>
      </c>
      <c r="D42" s="11">
        <v>1091</v>
      </c>
      <c r="E42" s="11">
        <v>1091</v>
      </c>
      <c r="F42" s="11" t="s">
        <v>22</v>
      </c>
      <c r="G42" s="11" t="s">
        <v>22</v>
      </c>
      <c r="H42" s="11" t="s">
        <v>22</v>
      </c>
      <c r="I42" s="11" t="s">
        <v>22</v>
      </c>
      <c r="J42" s="11" t="s">
        <v>22</v>
      </c>
    </row>
    <row r="43" spans="2:13">
      <c r="E43" s="2"/>
      <c r="F43" s="2"/>
      <c r="I43" s="2"/>
      <c r="J43" s="2"/>
    </row>
    <row r="44" spans="2:13">
      <c r="E44" s="2"/>
      <c r="F44" s="2"/>
      <c r="I44" s="2"/>
      <c r="J44" s="2"/>
    </row>
    <row r="45" spans="2:13" ht="105">
      <c r="B45" s="4" t="s">
        <v>0</v>
      </c>
      <c r="C45" s="5" t="s">
        <v>64</v>
      </c>
      <c r="D45" s="6" t="s">
        <v>65</v>
      </c>
      <c r="E45" s="6" t="s">
        <v>66</v>
      </c>
      <c r="F45" s="6" t="s">
        <v>67</v>
      </c>
      <c r="G45" s="6" t="s">
        <v>68</v>
      </c>
      <c r="I45" s="2"/>
      <c r="J45" s="2"/>
      <c r="K45" s="2"/>
      <c r="L45" s="2"/>
    </row>
    <row r="46" spans="2:13">
      <c r="B46" s="16" t="s">
        <v>1</v>
      </c>
      <c r="C46" s="18">
        <f>C26</f>
        <v>9225</v>
      </c>
      <c r="D46" s="17">
        <f>G26</f>
        <v>4406</v>
      </c>
      <c r="E46" s="18">
        <f>I26</f>
        <v>2205</v>
      </c>
      <c r="F46" s="18">
        <f>J26</f>
        <v>2361</v>
      </c>
      <c r="G46" s="18">
        <f t="shared" ref="G46:G52" si="0">C46-D46-E46-F46</f>
        <v>253</v>
      </c>
      <c r="I46" s="2"/>
      <c r="J46" s="12"/>
      <c r="K46" s="12"/>
      <c r="L46" s="12"/>
      <c r="M46" s="12"/>
    </row>
    <row r="47" spans="2:13">
      <c r="B47" s="16" t="s">
        <v>2</v>
      </c>
      <c r="C47" s="18">
        <f>C12</f>
        <v>49154</v>
      </c>
      <c r="D47" s="17">
        <f>G12</f>
        <v>8846</v>
      </c>
      <c r="E47" s="18">
        <f>I12</f>
        <v>22857</v>
      </c>
      <c r="F47" s="18">
        <f>J12</f>
        <v>8827</v>
      </c>
      <c r="G47" s="18">
        <f t="shared" si="0"/>
        <v>8624</v>
      </c>
      <c r="I47" s="2"/>
      <c r="J47" s="12"/>
      <c r="K47" s="12"/>
      <c r="L47" s="12"/>
      <c r="M47" s="12"/>
    </row>
    <row r="48" spans="2:13">
      <c r="B48" s="15" t="s">
        <v>3</v>
      </c>
      <c r="C48" s="18">
        <f>C7</f>
        <v>246632</v>
      </c>
      <c r="D48" s="18">
        <f>G7</f>
        <v>47846</v>
      </c>
      <c r="E48" s="18">
        <f>I7</f>
        <v>65871</v>
      </c>
      <c r="F48" s="18">
        <f>J7</f>
        <v>35669</v>
      </c>
      <c r="G48" s="18">
        <f>C48-D48-E48-F48</f>
        <v>97246</v>
      </c>
      <c r="I48" s="2"/>
      <c r="J48" s="12"/>
      <c r="K48" s="12"/>
      <c r="L48" s="12"/>
      <c r="M48" s="12"/>
    </row>
    <row r="49" spans="2:13">
      <c r="B49" s="19" t="s">
        <v>4</v>
      </c>
      <c r="C49" s="18">
        <f>C35</f>
        <v>30056</v>
      </c>
      <c r="D49" s="18">
        <f>G35</f>
        <v>3775</v>
      </c>
      <c r="E49" s="18">
        <f>I35</f>
        <v>8418</v>
      </c>
      <c r="F49" s="18">
        <f>J35</f>
        <v>5282</v>
      </c>
      <c r="G49" s="18">
        <f t="shared" si="0"/>
        <v>12581</v>
      </c>
      <c r="I49" s="2"/>
      <c r="J49" s="12"/>
      <c r="K49" s="12"/>
      <c r="L49" s="12"/>
      <c r="M49" s="12"/>
    </row>
    <row r="50" spans="2:13">
      <c r="B50" s="19" t="s">
        <v>5</v>
      </c>
      <c r="C50" s="18">
        <f>C28</f>
        <v>12084</v>
      </c>
      <c r="D50" s="18">
        <f>G28</f>
        <v>0</v>
      </c>
      <c r="E50" s="18">
        <f>I28</f>
        <v>1244</v>
      </c>
      <c r="F50" s="18">
        <f>J28</f>
        <v>1128</v>
      </c>
      <c r="G50" s="18">
        <f t="shared" si="0"/>
        <v>9712</v>
      </c>
      <c r="I50" s="2"/>
      <c r="J50" s="12"/>
      <c r="K50" s="12"/>
      <c r="L50" s="12"/>
      <c r="M50" s="12"/>
    </row>
    <row r="51" spans="2:13">
      <c r="B51" s="19" t="s">
        <v>6</v>
      </c>
      <c r="C51" s="18">
        <f>C16</f>
        <v>21678</v>
      </c>
      <c r="D51" s="18">
        <f>G16</f>
        <v>2075</v>
      </c>
      <c r="E51" s="18">
        <f>I16</f>
        <v>3672</v>
      </c>
      <c r="F51" s="18">
        <f>J16</f>
        <v>2206</v>
      </c>
      <c r="G51" s="18">
        <f t="shared" si="0"/>
        <v>13725</v>
      </c>
      <c r="I51" s="2"/>
      <c r="J51" s="12"/>
      <c r="K51" s="12"/>
      <c r="L51" s="12"/>
      <c r="M51" s="12"/>
    </row>
    <row r="52" spans="2:13">
      <c r="B52" s="20" t="s">
        <v>7</v>
      </c>
      <c r="C52" s="21">
        <f>C17</f>
        <v>34938</v>
      </c>
      <c r="D52" s="21">
        <f>G17</f>
        <v>11079</v>
      </c>
      <c r="E52" s="21">
        <f>I17</f>
        <v>7905</v>
      </c>
      <c r="F52" s="21">
        <f>J17</f>
        <v>5629</v>
      </c>
      <c r="G52" s="21">
        <f t="shared" si="0"/>
        <v>10325</v>
      </c>
      <c r="I52" s="2"/>
      <c r="J52" s="12"/>
      <c r="K52" s="12"/>
      <c r="L52" s="12"/>
      <c r="M52" s="12"/>
    </row>
    <row r="53" spans="2:13" ht="16" customHeight="1">
      <c r="B53" s="28" t="s">
        <v>8</v>
      </c>
      <c r="C53" s="29" t="s">
        <v>86</v>
      </c>
      <c r="D53" s="29" t="s">
        <v>86</v>
      </c>
      <c r="E53" s="29" t="s">
        <v>86</v>
      </c>
      <c r="F53" s="29" t="s">
        <v>86</v>
      </c>
      <c r="G53" s="29" t="s">
        <v>86</v>
      </c>
      <c r="I53" s="2"/>
      <c r="J53" s="12"/>
      <c r="K53" s="12"/>
      <c r="L53" s="12"/>
      <c r="M53" s="12"/>
    </row>
    <row r="54" spans="2:13" ht="16" customHeight="1">
      <c r="B54" s="19"/>
      <c r="C54" s="18"/>
      <c r="D54" s="18"/>
      <c r="E54" s="18"/>
      <c r="F54" s="18"/>
      <c r="G54" s="18"/>
      <c r="I54" s="2"/>
      <c r="J54" s="12"/>
      <c r="K54" s="12"/>
      <c r="L54" s="12"/>
      <c r="M54" s="12"/>
    </row>
    <row r="55" spans="2:13">
      <c r="E55" s="2"/>
      <c r="F55" s="2"/>
      <c r="I55" s="2"/>
      <c r="J55" s="2"/>
    </row>
    <row r="56" spans="2:13" ht="105">
      <c r="B56" s="4" t="s">
        <v>0</v>
      </c>
      <c r="C56" s="4"/>
      <c r="D56" s="6" t="s">
        <v>59</v>
      </c>
      <c r="E56" s="6" t="s">
        <v>61</v>
      </c>
      <c r="F56" s="6" t="s">
        <v>62</v>
      </c>
      <c r="G56" s="6" t="s">
        <v>60</v>
      </c>
      <c r="I56" s="2"/>
      <c r="J56" s="2"/>
      <c r="K56" s="2"/>
      <c r="L56" s="2"/>
    </row>
    <row r="57" spans="2:13">
      <c r="B57" t="s">
        <v>1</v>
      </c>
      <c r="C57"/>
      <c r="D57" s="1">
        <f t="shared" ref="D57:D63" si="1">D46/C46</f>
        <v>0.47761517615176152</v>
      </c>
      <c r="E57" s="1">
        <f t="shared" ref="E57:E63" si="2">E46/C46</f>
        <v>0.23902439024390243</v>
      </c>
      <c r="F57" s="1">
        <f t="shared" ref="F57:F63" si="3">F46/C46</f>
        <v>0.25593495934959348</v>
      </c>
      <c r="G57" s="1">
        <f>1-D57-E57-F57</f>
        <v>2.7425474254742566E-2</v>
      </c>
      <c r="I57" s="2"/>
      <c r="J57" s="2"/>
      <c r="K57" s="2"/>
      <c r="L57" s="2"/>
    </row>
    <row r="58" spans="2:13">
      <c r="B58" t="s">
        <v>2</v>
      </c>
      <c r="C58"/>
      <c r="D58" s="1">
        <f t="shared" si="1"/>
        <v>0.17996500793424747</v>
      </c>
      <c r="E58" s="1">
        <f t="shared" si="2"/>
        <v>0.46500793424746717</v>
      </c>
      <c r="F58" s="1">
        <f t="shared" si="3"/>
        <v>0.17957846767302763</v>
      </c>
      <c r="G58" s="1">
        <f t="shared" ref="G58:G63" si="4">1-D58-E58-F58</f>
        <v>0.17544859014525779</v>
      </c>
      <c r="I58" s="2"/>
      <c r="J58" s="2"/>
      <c r="K58" s="2"/>
      <c r="L58" s="2"/>
    </row>
    <row r="59" spans="2:13">
      <c r="B59" s="13" t="s">
        <v>3</v>
      </c>
      <c r="C59" s="13"/>
      <c r="D59" s="1">
        <f t="shared" si="1"/>
        <v>0.19399753478867302</v>
      </c>
      <c r="E59" s="1">
        <f t="shared" si="2"/>
        <v>0.26708213046157836</v>
      </c>
      <c r="F59" s="1">
        <f t="shared" si="3"/>
        <v>0.14462437964254435</v>
      </c>
      <c r="G59" s="14">
        <f t="shared" si="4"/>
        <v>0.39429595510720428</v>
      </c>
      <c r="I59" s="2"/>
      <c r="J59" s="2"/>
      <c r="K59" s="2"/>
      <c r="L59" s="2"/>
    </row>
    <row r="60" spans="2:13">
      <c r="B60" s="13" t="s">
        <v>4</v>
      </c>
      <c r="C60" s="13"/>
      <c r="D60" s="1">
        <f t="shared" si="1"/>
        <v>0.12559888208677136</v>
      </c>
      <c r="E60" s="1">
        <f t="shared" si="2"/>
        <v>0.28007718924673941</v>
      </c>
      <c r="F60" s="1">
        <f t="shared" si="3"/>
        <v>0.17573862124035133</v>
      </c>
      <c r="G60" s="14">
        <f t="shared" si="4"/>
        <v>0.41858530742613786</v>
      </c>
      <c r="I60" s="2"/>
      <c r="J60" s="2"/>
      <c r="K60" s="2"/>
      <c r="L60" s="2"/>
    </row>
    <row r="61" spans="2:13">
      <c r="B61" s="13" t="s">
        <v>5</v>
      </c>
      <c r="C61" s="13"/>
      <c r="D61" s="1">
        <f t="shared" si="1"/>
        <v>0</v>
      </c>
      <c r="E61" s="1">
        <f t="shared" si="2"/>
        <v>0.10294604435617345</v>
      </c>
      <c r="F61" s="1">
        <f t="shared" si="3"/>
        <v>9.3346573982125119E-2</v>
      </c>
      <c r="G61" s="14">
        <f t="shared" si="4"/>
        <v>0.80370738166170141</v>
      </c>
      <c r="I61" s="2"/>
      <c r="J61" s="2"/>
      <c r="K61" s="2"/>
      <c r="L61" s="2"/>
    </row>
    <row r="62" spans="2:13">
      <c r="B62" s="13" t="s">
        <v>6</v>
      </c>
      <c r="C62" s="13"/>
      <c r="D62" s="1">
        <f t="shared" si="1"/>
        <v>9.5719162284343573E-2</v>
      </c>
      <c r="E62" s="1">
        <f t="shared" si="2"/>
        <v>0.16938831995571546</v>
      </c>
      <c r="F62" s="1">
        <f t="shared" si="3"/>
        <v>0.10176215518036719</v>
      </c>
      <c r="G62" s="14">
        <f t="shared" si="4"/>
        <v>0.63313036257957367</v>
      </c>
      <c r="I62" s="2"/>
      <c r="J62" s="2"/>
      <c r="K62" s="2"/>
      <c r="L62" s="2"/>
    </row>
    <row r="63" spans="2:13">
      <c r="B63" s="22" t="s">
        <v>7</v>
      </c>
      <c r="C63" s="22"/>
      <c r="D63" s="23">
        <f t="shared" si="1"/>
        <v>0.31710458526532714</v>
      </c>
      <c r="E63" s="23">
        <f t="shared" si="2"/>
        <v>0.22625794264125021</v>
      </c>
      <c r="F63" s="23">
        <f t="shared" si="3"/>
        <v>0.16111397332417426</v>
      </c>
      <c r="G63" s="23">
        <f t="shared" si="4"/>
        <v>0.29552349876924838</v>
      </c>
      <c r="I63" s="2"/>
      <c r="J63" s="2"/>
      <c r="K63" s="2"/>
      <c r="L63" s="2"/>
    </row>
    <row r="64" spans="2:13">
      <c r="B64" s="15"/>
      <c r="C64" s="10"/>
      <c r="D64" s="10"/>
      <c r="E64" s="10"/>
      <c r="F64" s="10"/>
      <c r="G64" s="10"/>
      <c r="I64" s="2"/>
      <c r="J64" s="2"/>
      <c r="K64" s="2"/>
      <c r="L64" s="2"/>
    </row>
    <row r="65" spans="2:13">
      <c r="B65" s="15"/>
      <c r="C65" s="10"/>
      <c r="D65" s="10"/>
      <c r="E65" s="10"/>
      <c r="F65" s="10"/>
      <c r="G65" s="10"/>
      <c r="I65" s="2"/>
      <c r="J65" s="2"/>
      <c r="K65" s="2"/>
      <c r="L65" s="2"/>
    </row>
    <row r="66" spans="2:13" ht="30" customHeight="1">
      <c r="B66" s="43" t="s">
        <v>78</v>
      </c>
      <c r="C66" s="43"/>
      <c r="D66" s="44">
        <f>355858+571304</f>
        <v>927162</v>
      </c>
      <c r="E66" s="44" t="s">
        <v>79</v>
      </c>
      <c r="F66" s="44" t="s">
        <v>80</v>
      </c>
      <c r="G66" s="10"/>
      <c r="H66" s="10"/>
      <c r="I66" s="2"/>
      <c r="J66" s="2"/>
      <c r="K66" s="2"/>
      <c r="L66" s="2"/>
      <c r="M66" s="2"/>
    </row>
    <row r="67" spans="2:13" ht="30" customHeight="1">
      <c r="B67" s="42" t="s">
        <v>81</v>
      </c>
      <c r="C67" s="42"/>
      <c r="D67" s="31">
        <f>D48</f>
        <v>47846</v>
      </c>
      <c r="E67" s="31" t="s">
        <v>82</v>
      </c>
      <c r="F67" s="31"/>
      <c r="G67" s="10"/>
      <c r="H67" s="10"/>
      <c r="I67" s="2"/>
      <c r="J67" s="2"/>
      <c r="K67" s="2"/>
      <c r="L67" s="2"/>
      <c r="M67" s="2"/>
    </row>
    <row r="68" spans="2:13">
      <c r="B68" s="45" t="s">
        <v>83</v>
      </c>
      <c r="C68" s="45"/>
      <c r="D68" s="46">
        <f>D66/D67</f>
        <v>19.378046231659908</v>
      </c>
      <c r="E68" s="46" t="s">
        <v>69</v>
      </c>
      <c r="F68" s="46"/>
      <c r="G68" s="10"/>
      <c r="I68" s="2"/>
      <c r="J68" s="2"/>
      <c r="K68" s="2"/>
      <c r="L68" s="2"/>
    </row>
    <row r="69" spans="2:13">
      <c r="B69" s="15"/>
      <c r="C69" s="10"/>
      <c r="D69" s="10"/>
      <c r="E69" s="10"/>
      <c r="F69" s="10"/>
      <c r="G69" s="10"/>
      <c r="I69" s="2"/>
      <c r="J69" s="2"/>
      <c r="K69" s="2"/>
      <c r="L69" s="2"/>
    </row>
    <row r="70" spans="2:13">
      <c r="F70" s="2"/>
      <c r="I70" s="2"/>
      <c r="J70" s="2"/>
    </row>
    <row r="71" spans="2:13">
      <c r="B71" s="35" t="s">
        <v>0</v>
      </c>
      <c r="C71" s="33" t="s">
        <v>76</v>
      </c>
      <c r="D71" s="33" t="s">
        <v>77</v>
      </c>
      <c r="E71" s="32" t="s">
        <v>70</v>
      </c>
      <c r="F71" s="32"/>
      <c r="G71" s="32"/>
      <c r="H71" s="24" t="s">
        <v>71</v>
      </c>
      <c r="I71" s="2"/>
      <c r="J71" s="2"/>
    </row>
    <row r="72" spans="2:13" ht="30">
      <c r="B72" s="36"/>
      <c r="C72" s="34"/>
      <c r="D72" s="34"/>
      <c r="E72" s="25" t="s">
        <v>72</v>
      </c>
      <c r="F72" s="25" t="s">
        <v>73</v>
      </c>
      <c r="G72" s="25" t="s">
        <v>74</v>
      </c>
      <c r="H72" s="25" t="s">
        <v>75</v>
      </c>
      <c r="I72" s="2"/>
      <c r="J72" s="2"/>
    </row>
    <row r="73" spans="2:13">
      <c r="B73" t="s">
        <v>1</v>
      </c>
      <c r="C73" s="2">
        <v>35568.160000000003</v>
      </c>
      <c r="D73" s="2">
        <v>27946.639999999999</v>
      </c>
      <c r="E73" s="2">
        <f>(D57+G57)/D57*C73</f>
        <v>37610.544130730836</v>
      </c>
      <c r="F73" s="2">
        <f>(D57+G57)/D57*D73</f>
        <v>29551.383513390836</v>
      </c>
      <c r="G73" s="2">
        <f>E73+F73</f>
        <v>67161.927644121664</v>
      </c>
      <c r="H73" s="2">
        <f>(C73+D73)+(G46*D$68)</f>
        <v>68417.445696609953</v>
      </c>
      <c r="I73" s="2"/>
      <c r="J73" s="2"/>
    </row>
    <row r="74" spans="2:13">
      <c r="B74" t="s">
        <v>2</v>
      </c>
      <c r="C74" s="2">
        <v>108652.11</v>
      </c>
      <c r="D74" s="2">
        <v>168104.66999999998</v>
      </c>
      <c r="E74" s="2">
        <f>(D58+G58)/D58*C74</f>
        <v>214577.47701786118</v>
      </c>
      <c r="F74" s="2">
        <f>(D58+G58)/D58*D74</f>
        <v>331990.57030296174</v>
      </c>
      <c r="G74" s="2">
        <f t="shared" ref="G74:G79" si="5">E74+F74</f>
        <v>546568.04732082295</v>
      </c>
      <c r="H74" s="2">
        <f>(C74+D74)+(G47*D$68)</f>
        <v>443873.05070183502</v>
      </c>
      <c r="I74" s="2"/>
      <c r="J74" s="2"/>
    </row>
    <row r="75" spans="2:13">
      <c r="B75" s="13" t="s">
        <v>3</v>
      </c>
      <c r="C75" s="2">
        <v>355857.61</v>
      </c>
      <c r="D75" s="2">
        <v>571304.17999999993</v>
      </c>
      <c r="E75" s="2">
        <f>(D59+G59)/D59*C75</f>
        <v>1079130.8019504242</v>
      </c>
      <c r="F75" s="2">
        <f>(D59+G59)/D59*D75</f>
        <v>1732468.045072942</v>
      </c>
      <c r="G75" s="2">
        <f t="shared" si="5"/>
        <v>2811598.847023366</v>
      </c>
      <c r="H75" s="2">
        <f>(C75+D75)+(G48*D$68)</f>
        <v>2811599.2738439995</v>
      </c>
      <c r="I75" s="2"/>
      <c r="J75" s="2"/>
    </row>
    <row r="76" spans="2:13">
      <c r="B76" s="13" t="s">
        <v>4</v>
      </c>
      <c r="C76" s="30">
        <v>32423.75</v>
      </c>
      <c r="D76" s="30">
        <v>31954.87</v>
      </c>
      <c r="E76" s="2">
        <f>(D60+G60)/D60*C76</f>
        <v>140482.87549668874</v>
      </c>
      <c r="F76" s="2">
        <f>(D60+G60)/D60*D76</f>
        <v>138451.35197880794</v>
      </c>
      <c r="G76" s="30">
        <f t="shared" si="5"/>
        <v>278934.22747549671</v>
      </c>
      <c r="H76" s="2">
        <f>(C76+D76)+(G49*D$68)</f>
        <v>308173.81964051328</v>
      </c>
      <c r="I76" s="2"/>
      <c r="J76" s="2"/>
    </row>
    <row r="77" spans="2:13">
      <c r="B77" s="13" t="s">
        <v>5</v>
      </c>
      <c r="C77" s="30">
        <v>1359.75</v>
      </c>
      <c r="D77" s="30">
        <v>25381.14</v>
      </c>
      <c r="E77" s="2" t="e">
        <f>(D61+G61)/D61*C77</f>
        <v>#DIV/0!</v>
      </c>
      <c r="F77" s="2" t="e">
        <f>(D61+G61)/D61*D77</f>
        <v>#DIV/0!</v>
      </c>
      <c r="G77" s="30" t="e">
        <f t="shared" si="5"/>
        <v>#DIV/0!</v>
      </c>
      <c r="H77" s="2">
        <f>(C77+D77)+(G50*D$68)</f>
        <v>214940.47500188102</v>
      </c>
      <c r="I77" s="2"/>
      <c r="J77" s="2"/>
    </row>
    <row r="78" spans="2:13">
      <c r="B78" s="13" t="s">
        <v>6</v>
      </c>
      <c r="C78" s="2">
        <v>7353.57</v>
      </c>
      <c r="D78" s="2">
        <v>7353.57</v>
      </c>
      <c r="E78" s="2">
        <f>(D62+G62)/D62*C78</f>
        <v>55993.44867469879</v>
      </c>
      <c r="F78" s="2">
        <f>(D62+G62)/D62*D78</f>
        <v>55993.44867469879</v>
      </c>
      <c r="G78" s="2">
        <f t="shared" si="5"/>
        <v>111986.89734939758</v>
      </c>
      <c r="H78" s="2">
        <f>(C78+D78)+(G51*D$68)</f>
        <v>280670.82452953228</v>
      </c>
      <c r="I78" s="2"/>
      <c r="J78" s="2"/>
    </row>
    <row r="79" spans="2:13">
      <c r="B79" s="22" t="s">
        <v>7</v>
      </c>
      <c r="C79" s="11">
        <v>52814.85</v>
      </c>
      <c r="D79" s="11">
        <v>52814.85</v>
      </c>
      <c r="E79" s="2">
        <f>(D63+G63)/D63*C79</f>
        <v>102035.29645274843</v>
      </c>
      <c r="F79" s="2">
        <f>(D63+G63)/D63*D79</f>
        <v>102035.29645274843</v>
      </c>
      <c r="G79" s="11">
        <f t="shared" si="5"/>
        <v>204070.59290549686</v>
      </c>
      <c r="H79" s="2">
        <f>(C79+D79)+(G52*D$68)</f>
        <v>305708.02734188858</v>
      </c>
      <c r="I79" s="2"/>
      <c r="J79" s="2"/>
    </row>
    <row r="80" spans="2:13">
      <c r="B80" s="26" t="s">
        <v>8</v>
      </c>
      <c r="C80" s="27" t="s">
        <v>80</v>
      </c>
      <c r="D80" s="27" t="s">
        <v>80</v>
      </c>
      <c r="E80" s="7"/>
      <c r="F80" s="7"/>
      <c r="G80" s="7"/>
      <c r="H80" s="7"/>
      <c r="I80" s="2"/>
    </row>
    <row r="82" spans="2:2">
      <c r="B82" s="9" t="s">
        <v>10</v>
      </c>
    </row>
    <row r="83" spans="2:2">
      <c r="B83" t="s">
        <v>84</v>
      </c>
    </row>
    <row r="84" spans="2:2">
      <c r="B84" t="s">
        <v>85</v>
      </c>
    </row>
  </sheetData>
  <mergeCells count="6">
    <mergeCell ref="E71:G71"/>
    <mergeCell ref="C71:C72"/>
    <mergeCell ref="D71:D72"/>
    <mergeCell ref="B71:B72"/>
    <mergeCell ref="B66:C66"/>
    <mergeCell ref="B67:C6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Terlouw</dc:creator>
  <cp:lastModifiedBy>Wouter Terlouw</cp:lastModifiedBy>
  <dcterms:created xsi:type="dcterms:W3CDTF">2014-06-24T15:07:21Z</dcterms:created>
  <dcterms:modified xsi:type="dcterms:W3CDTF">2014-06-25T09:28:26Z</dcterms:modified>
</cp:coreProperties>
</file>