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itre_per_gallon">Notes!$F$85</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4" i="16" l="1"/>
  <c r="F86" i="16"/>
  <c r="F87" i="16"/>
  <c r="K7" i="13"/>
  <c r="I9" i="13"/>
  <c r="I8" i="13"/>
  <c r="F71" i="16"/>
  <c r="G9" i="13"/>
  <c r="E13" i="12"/>
  <c r="G7" i="13"/>
  <c r="E11" i="12"/>
  <c r="G8" i="13"/>
  <c r="E12" i="12"/>
  <c r="E10" i="12"/>
</calcChain>
</file>

<file path=xl/sharedStrings.xml><?xml version="1.0" encoding="utf-8"?>
<sst xmlns="http://schemas.openxmlformats.org/spreadsheetml/2006/main" count="117" uniqueCount="80">
  <si>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</si>
  <si>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</si>
  <si>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</si>
  <si>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</si>
  <si>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</si>
  <si>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</si>
  <si>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</si>
  <si>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</si>
  <si>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</si>
  <si>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</si>
  <si>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</si>
  <si>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</si>
  <si>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</si>
  <si>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</si>
  <si>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</si>
  <si>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</si>
  <si>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</si>
  <si>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</si>
  <si>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</si>
  <si>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</si>
  <si>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</si>
  <si>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</si>
  <si>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</si>
  <si>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</si>
  <si>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</si>
  <si>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</si>
  <si>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</si>
  <si>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</si>
  <si>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</si>
  <si>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</si>
  <si>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</si>
  <si>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</si>
  <si>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</si>
  <si>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</si>
  <si>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</si>
  <si>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</si>
  <si>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</si>
  <si>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</si>
  <si>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</si>
  <si>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</si>
  <si>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</si>
  <si>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</si>
  <si>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</si>
  <si>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</si>
  <si>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</si>
  <si>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</si>
  <si>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</si>
  <si>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</si>
  <si>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MJ/L</t>
  </si>
  <si>
    <t>global</t>
  </si>
  <si>
    <t xml:space="preserve"> </t>
  </si>
  <si>
    <t>Source 3</t>
  </si>
  <si>
    <t>kg/L</t>
  </si>
  <si>
    <t>2011</t>
  </si>
  <si>
    <t>http://refman.et-model.com/publications/1708</t>
  </si>
  <si>
    <t>NL</t>
  </si>
  <si>
    <t>2015</t>
  </si>
  <si>
    <t>Jan 2015</t>
  </si>
  <si>
    <t>EUR/L</t>
  </si>
  <si>
    <t>mj_per_kg</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</si>
  <si>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</si>
  <si>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</si>
  <si>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</si>
  <si>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Not used in the ETM, as this calculates CO2 for primary carriers</t>
  </si>
  <si>
    <t>kg_per_liter</t>
  </si>
  <si>
    <t>kerosene</t>
  </si>
  <si>
    <t>http://www.statoilaviation.com/en_EN/pg1332347009500/ar1334072083204/SFRAviation/fuel_jeta1.html</t>
  </si>
  <si>
    <t>StatOilAviation</t>
  </si>
  <si>
    <t>Month</t>
  </si>
  <si>
    <t>Price</t>
  </si>
  <si>
    <t>Product information</t>
  </si>
  <si>
    <t>Jet A-1</t>
  </si>
  <si>
    <t>Fuel price</t>
  </si>
  <si>
    <t>EUR/Gallon</t>
  </si>
  <si>
    <t>6 month average 2015</t>
  </si>
  <si>
    <t>EUR/US Gallon</t>
  </si>
  <si>
    <t>L/US Gallon</t>
  </si>
  <si>
    <t>http://www.indexmundi.com/commodities/?commodity=jet-fuel&amp;currency=eur</t>
  </si>
  <si>
    <t>IndexMundi</t>
  </si>
  <si>
    <t>StatOil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</si>
</sst>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000000"/>
    <numFmt numFmtId="167" formatCode="0.00000000000000"/>
    <numFmt numFmtId="168" formatCode="0.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sz val="12"/>
      <color rgb="FF000000"/>
      <name val="Lucida Grande"/>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s>
  <cellStyleXfs count="355">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alignment vertical="top"/>
      <protection locked="0"/>
    </xf>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49">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5" fontId="8" fillId="2" borderId="0" xfId="0" applyNumberFormat="1" applyFont="1" applyFill="1" applyBorder="1" applyAlignment="1" applyProtection="1">
      <alignment vertical="center"/>
    </xf>
    <xf numFmtId="0" fontId="8" fillId="2" borderId="6" xfId="0" applyFont="1" applyFill="1" applyBorder="1"/>
    <xf numFmtId="0" fontId="8"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164"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Alignment="1">
      <alignment horizontal="left" vertical="center" indent="2"/>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164" fontId="23" fillId="2" borderId="0" xfId="0" applyNumberFormat="1" applyFont="1" applyFill="1" applyAlignment="1">
      <alignment horizontal="left" vertical="center" indent="2"/>
    </xf>
    <xf numFmtId="2" fontId="17" fillId="2" borderId="9" xfId="0" applyNumberFormat="1" applyFont="1" applyFill="1" applyBorder="1" applyAlignment="1" applyProtection="1">
      <alignment vertical="center"/>
    </xf>
    <xf numFmtId="0" fontId="23" fillId="4" borderId="0" xfId="0" applyFont="1" applyFill="1" applyAlignment="1">
      <alignment vertical="top"/>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5" fontId="12" fillId="2" borderId="0" xfId="0" applyNumberFormat="1" applyFont="1" applyFill="1" applyBorder="1" applyAlignment="1" applyProtection="1">
      <alignmen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9" fillId="2" borderId="0" xfId="0" applyFont="1" applyFill="1"/>
    <xf numFmtId="0" fontId="9" fillId="2" borderId="6" xfId="0" applyFont="1" applyFill="1" applyBorder="1"/>
    <xf numFmtId="0" fontId="17" fillId="2" borderId="20" xfId="0" applyFont="1" applyFill="1" applyBorder="1"/>
    <xf numFmtId="0" fontId="17" fillId="2" borderId="21" xfId="0" applyFont="1" applyFill="1" applyBorder="1"/>
    <xf numFmtId="0" fontId="7" fillId="0" borderId="0" xfId="0" applyFont="1" applyFill="1" applyBorder="1"/>
    <xf numFmtId="0" fontId="7"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7" fillId="0" borderId="0" xfId="0" applyFont="1" applyFill="1" applyBorder="1" applyAlignment="1">
      <alignment horizontal="left" indent="2"/>
    </xf>
    <xf numFmtId="0" fontId="13" fillId="0" borderId="0" xfId="0" applyFont="1" applyFill="1" applyBorder="1" applyAlignment="1">
      <alignment horizontal="left" indent="2"/>
    </xf>
    <xf numFmtId="0" fontId="27" fillId="0" borderId="0" xfId="0" applyFont="1"/>
    <xf numFmtId="0" fontId="7" fillId="2" borderId="0" xfId="0" applyFont="1" applyFill="1" applyBorder="1" applyAlignment="1">
      <alignment horizontal="left" indent="2"/>
    </xf>
    <xf numFmtId="0" fontId="7" fillId="2" borderId="0" xfId="0" applyFont="1" applyFill="1" applyBorder="1" applyAlignment="1"/>
    <xf numFmtId="0" fontId="15" fillId="0" borderId="0" xfId="183" applyAlignment="1" applyProtection="1"/>
    <xf numFmtId="166" fontId="13" fillId="2" borderId="18" xfId="0" applyNumberFormat="1" applyFont="1" applyFill="1" applyBorder="1"/>
    <xf numFmtId="164" fontId="23" fillId="2" borderId="0" xfId="0" applyNumberFormat="1" applyFont="1" applyFill="1" applyAlignment="1">
      <alignment vertical="center"/>
    </xf>
    <xf numFmtId="0" fontId="6" fillId="0" borderId="5" xfId="0" applyFont="1" applyFill="1" applyBorder="1"/>
    <xf numFmtId="0" fontId="6" fillId="2" borderId="0" xfId="0" applyFont="1" applyFill="1" applyBorder="1" applyAlignment="1"/>
    <xf numFmtId="167" fontId="13" fillId="2" borderId="18" xfId="0" applyNumberFormat="1"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165" fontId="13" fillId="2" borderId="18" xfId="0" applyNumberFormat="1" applyFont="1" applyFill="1" applyBorder="1"/>
    <xf numFmtId="168" fontId="13" fillId="2" borderId="18" xfId="0" applyNumberFormat="1" applyFont="1" applyFill="1" applyBorder="1"/>
    <xf numFmtId="0" fontId="5" fillId="0" borderId="5" xfId="0" applyFont="1" applyFill="1" applyBorder="1"/>
    <xf numFmtId="0" fontId="4" fillId="0" borderId="0" xfId="0" applyFont="1" applyFill="1" applyBorder="1" applyAlignment="1">
      <alignment horizontal="left" indent="2"/>
    </xf>
    <xf numFmtId="0" fontId="29"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3" fillId="0" borderId="5" xfId="0" applyFont="1" applyFill="1" applyBorder="1"/>
    <xf numFmtId="0" fontId="25" fillId="0" borderId="0" xfId="0" applyFont="1"/>
    <xf numFmtId="0" fontId="2" fillId="2" borderId="0" xfId="0" applyFont="1" applyFill="1"/>
    <xf numFmtId="17" fontId="9" fillId="2" borderId="0" xfId="0" applyNumberFormat="1" applyFont="1" applyFill="1"/>
    <xf numFmtId="0" fontId="9" fillId="2" borderId="27" xfId="0" applyFont="1" applyFill="1" applyBorder="1"/>
    <xf numFmtId="0" fontId="2" fillId="2" borderId="18" xfId="0" applyFont="1" applyFill="1" applyBorder="1"/>
    <xf numFmtId="0" fontId="2" fillId="2" borderId="0" xfId="0" applyFont="1" applyFill="1" applyBorder="1" applyAlignment="1"/>
    <xf numFmtId="0" fontId="1" fillId="2" borderId="0" xfId="0" applyFont="1" applyFill="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10" fontId="9" fillId="2" borderId="0" xfId="0" applyNumberFormat="1" applyFont="1" applyFill="1"/>
  </cellXfs>
  <cellStyles count="3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7</xdr:col>
      <xdr:colOff>0</xdr:colOff>
      <xdr:row>7</xdr:row>
      <xdr:rowOff>0</xdr:rowOff>
    </xdr:from>
    <xdr:to>
      <xdr:col>24</xdr:col>
      <xdr:colOff>295413</xdr:colOff>
      <xdr:row>75</xdr:row>
      <xdr:rowOff>124239</xdr:rowOff>
    </xdr:to>
    <xdr:pic>
      <xdr:nvPicPr>
        <xdr:cNvPr id="3" name="Picture 2"/>
        <xdr:cNvPicPr>
          <a:picLocks noChangeAspect="1"/>
        </xdr:cNvPicPr>
      </xdr:nvPicPr>
      <xdr:blipFill>
        <a:blip xmlns:r="http://schemas.openxmlformats.org/officeDocument/2006/relationships" r:embed="rId1"/>
        <a:stretch>
          <a:fillRect/>
        </a:stretch>
      </xdr:blipFill>
      <xdr:spPr>
        <a:xfrm>
          <a:off x="5124174" y="1347304"/>
          <a:ext cx="12509500" cy="12890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 val="carrier_manager.xlsm"/>
    </sheetNames>
    <definedNames>
      <definedName name="update_attributes"/>
    </definedNames>
    <sheetDataSet>
      <sheetData sheetId="0"/>
      <sheetData sheetId="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5" sqref="C5"/>
    </sheetView>
  </sheetViews>
  <sheetFormatPr baseColWidth="10" defaultRowHeight="15" x14ac:dyDescent="0"/>
  <cols>
    <col min="1" max="1" width="3.375" style="29" customWidth="1"/>
    <col min="2" max="2" width="9.125" style="21" customWidth="1"/>
    <col min="3" max="3" width="44.125" style="21" customWidth="1"/>
    <col min="4" max="4" width="2.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60</v>
      </c>
      <c r="C4" s="9" t="s">
        <v>65</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26"/>
    </row>
    <row r="10" spans="1:4">
      <c r="A10" s="7"/>
      <c r="B10" s="77"/>
      <c r="C10" s="78"/>
      <c r="D10" s="127"/>
    </row>
    <row r="11" spans="1:4">
      <c r="A11" s="7"/>
      <c r="B11" s="77" t="s">
        <v>15</v>
      </c>
      <c r="C11" s="79" t="s">
        <v>16</v>
      </c>
      <c r="D11" s="127"/>
    </row>
    <row r="12" spans="1:4" ht="16" thickBot="1">
      <c r="A12" s="7"/>
      <c r="B12" s="77"/>
      <c r="C12" s="18" t="s">
        <v>17</v>
      </c>
      <c r="D12" s="127"/>
    </row>
    <row r="13" spans="1:4" ht="16" thickBot="1">
      <c r="A13" s="7"/>
      <c r="B13" s="77"/>
      <c r="C13" s="80" t="s">
        <v>18</v>
      </c>
      <c r="D13" s="127"/>
    </row>
    <row r="14" spans="1:4">
      <c r="A14" s="7"/>
      <c r="B14" s="77"/>
      <c r="C14" s="78" t="s">
        <v>19</v>
      </c>
      <c r="D14" s="127"/>
    </row>
    <row r="15" spans="1:4">
      <c r="A15" s="7"/>
      <c r="B15" s="77"/>
      <c r="C15" s="78"/>
      <c r="D15" s="127"/>
    </row>
    <row r="16" spans="1:4">
      <c r="A16" s="7"/>
      <c r="B16" s="77" t="s">
        <v>20</v>
      </c>
      <c r="C16" s="81" t="s">
        <v>21</v>
      </c>
      <c r="D16" s="127"/>
    </row>
    <row r="17" spans="1:4">
      <c r="A17" s="7"/>
      <c r="B17" s="77"/>
      <c r="C17" s="82" t="s">
        <v>22</v>
      </c>
      <c r="D17" s="127"/>
    </row>
    <row r="18" spans="1:4">
      <c r="A18" s="7"/>
      <c r="B18" s="77"/>
      <c r="C18" s="83" t="s">
        <v>23</v>
      </c>
      <c r="D18" s="127"/>
    </row>
    <row r="19" spans="1:4">
      <c r="A19" s="7"/>
      <c r="B19" s="77"/>
      <c r="C19" s="84" t="s">
        <v>24</v>
      </c>
      <c r="D19" s="127"/>
    </row>
    <row r="20" spans="1:4">
      <c r="A20" s="7"/>
      <c r="B20" s="85"/>
      <c r="C20" s="86" t="s">
        <v>25</v>
      </c>
      <c r="D20" s="127"/>
    </row>
    <row r="21" spans="1:4">
      <c r="A21" s="7"/>
      <c r="B21" s="85"/>
      <c r="C21" s="87" t="s">
        <v>26</v>
      </c>
      <c r="D21" s="127"/>
    </row>
    <row r="22" spans="1:4">
      <c r="A22" s="7"/>
      <c r="B22" s="85"/>
      <c r="C22" s="88" t="s">
        <v>27</v>
      </c>
      <c r="D22" s="127"/>
    </row>
    <row r="23" spans="1:4">
      <c r="B23" s="85"/>
      <c r="C23" s="89" t="s">
        <v>28</v>
      </c>
      <c r="D23" s="127"/>
    </row>
    <row r="24" spans="1:4">
      <c r="B24" s="128"/>
      <c r="C24" s="129"/>
      <c r="D24" s="13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4"/>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39" t="s">
        <v>62</v>
      </c>
      <c r="C2" s="140"/>
      <c r="D2" s="140"/>
      <c r="E2" s="141"/>
      <c r="F2" s="33"/>
      <c r="G2" s="33"/>
    </row>
    <row r="3" spans="2:10">
      <c r="B3" s="142"/>
      <c r="C3" s="143"/>
      <c r="D3" s="143"/>
      <c r="E3" s="144"/>
      <c r="F3" s="33"/>
      <c r="G3" s="33"/>
    </row>
    <row r="4" spans="2:10">
      <c r="B4" s="145"/>
      <c r="C4" s="146"/>
      <c r="D4" s="146"/>
      <c r="E4" s="147"/>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25" t="s">
        <v>61</v>
      </c>
      <c r="D9" s="31"/>
      <c r="E9" s="18"/>
      <c r="F9" s="18"/>
      <c r="G9" s="18"/>
      <c r="H9" s="18"/>
      <c r="I9" s="18"/>
      <c r="J9" s="42"/>
    </row>
    <row r="10" spans="2:10" s="41" customFormat="1" ht="19" thickBot="1">
      <c r="B10" s="23"/>
      <c r="C10" s="97" t="s">
        <v>36</v>
      </c>
      <c r="D10" s="22" t="s">
        <v>1</v>
      </c>
      <c r="E10" s="104">
        <f>'Research data'!G6</f>
        <v>0</v>
      </c>
      <c r="F10" s="34"/>
      <c r="G10" s="102" t="s">
        <v>39</v>
      </c>
      <c r="H10" s="30"/>
      <c r="I10" s="103" t="s">
        <v>40</v>
      </c>
      <c r="J10" s="42"/>
    </row>
    <row r="11" spans="2:10" s="41" customFormat="1" ht="19" thickBot="1">
      <c r="B11" s="23"/>
      <c r="C11" s="102" t="s">
        <v>37</v>
      </c>
      <c r="D11" s="22" t="s">
        <v>44</v>
      </c>
      <c r="E11" s="116">
        <f>'Research data'!G7</f>
        <v>9.327952262183763E-3</v>
      </c>
      <c r="F11" s="34"/>
      <c r="G11" s="102"/>
      <c r="H11" s="30"/>
      <c r="I11" s="136" t="s">
        <v>78</v>
      </c>
      <c r="J11" s="42"/>
    </row>
    <row r="12" spans="2:10" s="41" customFormat="1" ht="19" thickBot="1">
      <c r="B12" s="23"/>
      <c r="C12" s="102" t="s">
        <v>59</v>
      </c>
      <c r="D12" s="22" t="s">
        <v>43</v>
      </c>
      <c r="E12" s="43">
        <f>'Research data'!G8</f>
        <v>43.15</v>
      </c>
      <c r="F12" s="34"/>
      <c r="G12" s="102"/>
      <c r="H12" s="30"/>
      <c r="I12" s="136" t="s">
        <v>67</v>
      </c>
      <c r="J12" s="42"/>
    </row>
    <row r="13" spans="2:10" s="41" customFormat="1" ht="19" thickBot="1">
      <c r="B13" s="23"/>
      <c r="C13" s="132" t="s">
        <v>64</v>
      </c>
      <c r="D13" s="22" t="s">
        <v>52</v>
      </c>
      <c r="E13" s="122">
        <f>'Research data'!G9</f>
        <v>0.80400000000000005</v>
      </c>
      <c r="F13" s="34"/>
      <c r="G13" s="102"/>
      <c r="H13" s="30"/>
      <c r="I13" s="136" t="s">
        <v>67</v>
      </c>
      <c r="J13" s="42"/>
    </row>
    <row r="14" spans="2:10" ht="20" customHeight="1" thickBot="1">
      <c r="B14" s="38"/>
      <c r="C14" s="39"/>
      <c r="D14" s="39"/>
      <c r="E14" s="39"/>
      <c r="F14" s="39"/>
      <c r="G14" s="39"/>
      <c r="H14" s="39"/>
      <c r="I14" s="39"/>
      <c r="J14"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3]!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6" sqref="A16"/>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67</v>
      </c>
      <c r="J3" s="63"/>
      <c r="K3" s="63" t="s">
        <v>78</v>
      </c>
      <c r="L3" s="63"/>
      <c r="M3" s="63" t="s">
        <v>51</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5" t="s">
        <v>36</v>
      </c>
      <c r="D6" s="105" t="s">
        <v>36</v>
      </c>
      <c r="E6" s="105" t="s">
        <v>36</v>
      </c>
      <c r="F6" s="22" t="s">
        <v>1</v>
      </c>
      <c r="G6" s="44">
        <v>0</v>
      </c>
      <c r="H6" s="74"/>
      <c r="I6" s="17"/>
      <c r="J6" s="17"/>
      <c r="K6" s="17"/>
      <c r="L6" s="17"/>
      <c r="M6" s="17"/>
      <c r="N6" s="17"/>
      <c r="O6" s="16"/>
      <c r="P6" s="16"/>
      <c r="Q6" s="3"/>
    </row>
    <row r="7" spans="2:17" s="6" customFormat="1" ht="16" thickBot="1">
      <c r="B7" s="5"/>
      <c r="C7" s="106" t="s">
        <v>37</v>
      </c>
      <c r="D7" s="106" t="s">
        <v>37</v>
      </c>
      <c r="E7" s="106" t="s">
        <v>37</v>
      </c>
      <c r="F7" s="22" t="s">
        <v>44</v>
      </c>
      <c r="G7" s="112">
        <f>K7</f>
        <v>9.327952262183763E-3</v>
      </c>
      <c r="H7" s="4"/>
      <c r="I7" s="17"/>
      <c r="J7" s="17"/>
      <c r="K7" s="112">
        <f>Notes!F87</f>
        <v>9.327952262183763E-3</v>
      </c>
      <c r="L7" s="17"/>
      <c r="M7" s="17"/>
      <c r="N7" s="17"/>
      <c r="O7" s="16"/>
      <c r="P7" s="16"/>
      <c r="Q7" s="123"/>
    </row>
    <row r="8" spans="2:17" s="6" customFormat="1" ht="16" thickBot="1">
      <c r="B8" s="5"/>
      <c r="C8" s="124" t="s">
        <v>59</v>
      </c>
      <c r="D8" s="106" t="s">
        <v>42</v>
      </c>
      <c r="E8" s="106" t="s">
        <v>42</v>
      </c>
      <c r="F8" s="22" t="s">
        <v>43</v>
      </c>
      <c r="G8" s="44">
        <f>I8</f>
        <v>43.15</v>
      </c>
      <c r="H8" s="4"/>
      <c r="I8" s="44">
        <f>Notes!F70</f>
        <v>43.15</v>
      </c>
      <c r="J8" s="17"/>
      <c r="K8" s="17"/>
      <c r="L8" s="17"/>
      <c r="M8" s="17"/>
      <c r="N8" s="17"/>
      <c r="O8" s="16"/>
      <c r="P8" s="16"/>
      <c r="Q8" s="114"/>
    </row>
    <row r="9" spans="2:17" s="6" customFormat="1" ht="16" thickBot="1">
      <c r="B9" s="5"/>
      <c r="C9" s="124" t="s">
        <v>64</v>
      </c>
      <c r="D9" s="107"/>
      <c r="E9" s="107"/>
      <c r="F9" s="22" t="s">
        <v>52</v>
      </c>
      <c r="G9" s="121">
        <f>I9</f>
        <v>0.80400000000000005</v>
      </c>
      <c r="H9" s="4"/>
      <c r="I9" s="121">
        <f>Notes!F69</f>
        <v>0.80400000000000005</v>
      </c>
      <c r="J9" s="17"/>
      <c r="K9" s="17"/>
      <c r="L9" s="17"/>
      <c r="M9" s="17"/>
      <c r="N9" s="17"/>
      <c r="O9" s="16"/>
      <c r="P9" s="16"/>
      <c r="Q9" s="3"/>
    </row>
    <row r="10" spans="2:17" s="6" customFormat="1" ht="16" thickBot="1">
      <c r="B10" s="5"/>
      <c r="C10" s="107" t="s">
        <v>38</v>
      </c>
      <c r="D10" s="107" t="s">
        <v>38</v>
      </c>
      <c r="E10" s="107" t="s">
        <v>38</v>
      </c>
      <c r="F10" s="22" t="s">
        <v>41</v>
      </c>
      <c r="G10" s="122"/>
      <c r="H10" s="4"/>
      <c r="I10" s="17"/>
      <c r="J10" s="17"/>
      <c r="K10" s="17"/>
      <c r="L10" s="17"/>
      <c r="M10" s="17"/>
      <c r="N10" s="17"/>
      <c r="O10" s="16"/>
      <c r="P10" s="16"/>
      <c r="Q10" s="131" t="s">
        <v>63</v>
      </c>
    </row>
    <row r="11" spans="2:17" ht="16" thickBot="1">
      <c r="B11" s="117"/>
      <c r="C11" s="118"/>
      <c r="D11" s="118"/>
      <c r="E11" s="118"/>
      <c r="F11" s="118"/>
      <c r="G11" s="118"/>
      <c r="H11" s="118"/>
      <c r="I11" s="119"/>
      <c r="J11" s="119"/>
      <c r="K11" s="119"/>
      <c r="L11" s="119"/>
      <c r="M11" s="119"/>
      <c r="N11" s="119"/>
      <c r="O11" s="119"/>
      <c r="P11" s="119"/>
      <c r="Q11" s="12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election activeCell="L11" sqref="L11"/>
    </sheetView>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09"/>
      <c r="F6" s="109"/>
      <c r="G6" s="51"/>
      <c r="H6" s="51"/>
      <c r="I6" s="51"/>
      <c r="J6" s="51"/>
      <c r="K6" s="52"/>
      <c r="L6" s="51"/>
    </row>
    <row r="7" spans="2:12" ht="16">
      <c r="B7" s="50"/>
      <c r="C7" s="113" t="s">
        <v>59</v>
      </c>
      <c r="D7" s="58"/>
      <c r="E7" s="137" t="s">
        <v>79</v>
      </c>
      <c r="F7" s="115" t="s">
        <v>50</v>
      </c>
      <c r="G7" s="53" t="s">
        <v>49</v>
      </c>
      <c r="H7" s="54" t="s">
        <v>53</v>
      </c>
      <c r="I7" s="54" t="s">
        <v>53</v>
      </c>
      <c r="J7" s="54"/>
      <c r="K7" s="54" t="s">
        <v>54</v>
      </c>
      <c r="L7" s="111"/>
    </row>
    <row r="8" spans="2:12">
      <c r="B8" s="50"/>
      <c r="C8" s="113" t="s">
        <v>38</v>
      </c>
      <c r="D8" s="59"/>
      <c r="E8" s="110"/>
      <c r="F8" s="110"/>
      <c r="G8" s="53"/>
      <c r="H8" s="54"/>
      <c r="I8" s="54"/>
      <c r="J8" s="54"/>
      <c r="L8" s="64"/>
    </row>
    <row r="9" spans="2:12">
      <c r="B9" s="50"/>
      <c r="C9" s="113" t="s">
        <v>64</v>
      </c>
      <c r="D9" s="59"/>
      <c r="E9" s="108"/>
      <c r="G9" s="53"/>
      <c r="H9" s="54"/>
      <c r="I9" s="54"/>
      <c r="J9" s="54"/>
      <c r="K9" s="54"/>
      <c r="L9" s="64"/>
    </row>
    <row r="10" spans="2:12">
      <c r="B10" s="50"/>
      <c r="C10" s="113"/>
      <c r="D10" s="59"/>
      <c r="E10" s="110"/>
      <c r="F10" s="110"/>
      <c r="G10" s="53"/>
      <c r="H10" s="54"/>
      <c r="I10" s="54"/>
      <c r="J10" s="54"/>
      <c r="K10" s="54"/>
      <c r="L10" s="64"/>
    </row>
    <row r="11" spans="2:12">
      <c r="B11" s="50"/>
      <c r="C11" s="113" t="s">
        <v>37</v>
      </c>
      <c r="D11" s="62"/>
      <c r="E11" s="45" t="s">
        <v>78</v>
      </c>
      <c r="F11" s="110"/>
      <c r="G11" s="60" t="s">
        <v>55</v>
      </c>
      <c r="H11" s="61" t="s">
        <v>56</v>
      </c>
      <c r="I11" s="61" t="s">
        <v>56</v>
      </c>
      <c r="J11" s="61" t="s">
        <v>57</v>
      </c>
      <c r="K11" s="54"/>
      <c r="L11" s="138" t="s">
        <v>77</v>
      </c>
    </row>
    <row r="12" spans="2:12">
      <c r="B12" s="50"/>
    </row>
    <row r="13" spans="2:12">
      <c r="B13" s="50"/>
    </row>
    <row r="14" spans="2:12">
      <c r="B14" s="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89"/>
  <sheetViews>
    <sheetView topLeftCell="A66" zoomScale="115" zoomScaleNormal="115" zoomScalePageLayoutView="115" workbookViewId="0">
      <selection activeCell="F84" sqref="F84"/>
    </sheetView>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0"/>
      <c r="C2" s="101" t="s">
        <v>24</v>
      </c>
      <c r="D2" s="101" t="s">
        <v>47</v>
      </c>
      <c r="E2" s="101"/>
      <c r="F2" s="101" t="s">
        <v>31</v>
      </c>
      <c r="G2" s="101"/>
      <c r="H2" s="101"/>
      <c r="I2" s="101"/>
      <c r="J2" s="101"/>
      <c r="K2" s="101"/>
      <c r="L2" s="101"/>
      <c r="M2" s="101"/>
      <c r="N2" s="101"/>
      <c r="O2" s="101"/>
      <c r="P2" s="101"/>
      <c r="Q2" s="101"/>
      <c r="R2" s="101"/>
      <c r="S2" s="101"/>
      <c r="T2" s="101"/>
      <c r="U2" s="101"/>
    </row>
    <row r="3" spans="2:25" customFormat="1" ht="16">
      <c r="B3" s="99"/>
      <c r="C3" s="108"/>
      <c r="D3" s="108"/>
      <c r="E3" s="108"/>
      <c r="F3" s="108"/>
      <c r="G3" s="108"/>
      <c r="H3" s="108"/>
      <c r="I3" s="108"/>
      <c r="J3" s="108"/>
      <c r="K3" s="108"/>
      <c r="L3" s="108"/>
      <c r="M3" s="108"/>
      <c r="N3" s="108"/>
      <c r="O3" s="108"/>
      <c r="P3" s="108"/>
      <c r="Q3" s="108"/>
      <c r="R3" s="108"/>
      <c r="S3" s="108"/>
      <c r="T3" s="108"/>
      <c r="U3" s="108"/>
      <c r="V3" s="108"/>
      <c r="W3" s="108"/>
      <c r="X3" s="108"/>
      <c r="Y3" s="108"/>
    </row>
    <row r="4" spans="2:25" ht="16">
      <c r="E4"/>
      <c r="F4"/>
      <c r="G4"/>
    </row>
    <row r="5" spans="2:25">
      <c r="C5" s="98" t="s">
        <v>66</v>
      </c>
    </row>
    <row r="8" spans="2:25">
      <c r="F8" s="133" t="s">
        <v>70</v>
      </c>
    </row>
    <row r="9" spans="2:25">
      <c r="F9" s="133" t="s">
        <v>71</v>
      </c>
    </row>
    <row r="69" spans="2:25">
      <c r="F69" s="98">
        <v>0.80400000000000005</v>
      </c>
      <c r="G69" s="133" t="s">
        <v>52</v>
      </c>
    </row>
    <row r="70" spans="2:25">
      <c r="F70" s="98">
        <v>43.15</v>
      </c>
      <c r="G70" s="133" t="s">
        <v>43</v>
      </c>
    </row>
    <row r="71" spans="2:25">
      <c r="F71" s="98">
        <f>F69*F70</f>
        <v>34.692599999999999</v>
      </c>
      <c r="G71" s="133" t="s">
        <v>48</v>
      </c>
    </row>
    <row r="76" spans="2:25" ht="16" thickBot="1"/>
    <row r="77" spans="2:25" s="24" customFormat="1">
      <c r="B77" s="100"/>
      <c r="C77" s="101" t="s">
        <v>24</v>
      </c>
      <c r="D77" s="101" t="s">
        <v>47</v>
      </c>
      <c r="E77" s="101"/>
      <c r="F77" s="101" t="s">
        <v>31</v>
      </c>
      <c r="G77" s="101"/>
      <c r="H77" s="101"/>
      <c r="I77" s="101"/>
      <c r="J77" s="101"/>
      <c r="K77" s="101"/>
      <c r="L77" s="101"/>
      <c r="M77" s="101"/>
      <c r="N77" s="101"/>
      <c r="O77" s="101"/>
      <c r="P77" s="101"/>
      <c r="Q77" s="101"/>
      <c r="R77" s="101"/>
      <c r="S77" s="101"/>
      <c r="T77" s="101"/>
      <c r="U77" s="101"/>
    </row>
    <row r="78" spans="2:25" customFormat="1" ht="16">
      <c r="B78" s="99"/>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spans="2:25" ht="16">
      <c r="C79" s="98" t="s">
        <v>77</v>
      </c>
      <c r="E79"/>
      <c r="F79"/>
      <c r="G79"/>
    </row>
    <row r="80" spans="2:25">
      <c r="F80" s="133" t="s">
        <v>72</v>
      </c>
    </row>
    <row r="82" spans="6:12">
      <c r="J82" s="24" t="s">
        <v>73</v>
      </c>
    </row>
    <row r="83" spans="6:12">
      <c r="J83" s="24" t="s">
        <v>68</v>
      </c>
      <c r="K83" s="24" t="s">
        <v>69</v>
      </c>
    </row>
    <row r="84" spans="6:12">
      <c r="F84" s="98">
        <f>AVERAGE(K84:K89)</f>
        <v>1.2249999999999999</v>
      </c>
      <c r="G84" s="133" t="s">
        <v>75</v>
      </c>
      <c r="H84" s="133" t="s">
        <v>74</v>
      </c>
      <c r="J84" s="134">
        <v>42186</v>
      </c>
      <c r="K84" s="98">
        <v>1.4</v>
      </c>
    </row>
    <row r="85" spans="6:12">
      <c r="F85" s="98">
        <v>3.7854100000000002</v>
      </c>
      <c r="G85" s="133" t="s">
        <v>76</v>
      </c>
      <c r="J85" s="134">
        <v>42217</v>
      </c>
      <c r="K85" s="98">
        <v>1.25</v>
      </c>
      <c r="L85" s="148"/>
    </row>
    <row r="86" spans="6:12">
      <c r="F86" s="98">
        <f>F84/litre_per_gallon</f>
        <v>0.32361091665103642</v>
      </c>
      <c r="G86" s="133" t="s">
        <v>58</v>
      </c>
      <c r="J86" s="134">
        <v>42248</v>
      </c>
      <c r="K86" s="98">
        <v>1.24</v>
      </c>
      <c r="L86" s="148"/>
    </row>
    <row r="87" spans="6:12">
      <c r="F87" s="135">
        <f>F86/F71</f>
        <v>9.327952262183763E-3</v>
      </c>
      <c r="G87" s="133" t="s">
        <v>44</v>
      </c>
      <c r="J87" s="134">
        <v>42278</v>
      </c>
      <c r="K87" s="98">
        <v>1.24</v>
      </c>
      <c r="L87" s="148"/>
    </row>
    <row r="88" spans="6:12">
      <c r="J88" s="134">
        <v>42309</v>
      </c>
      <c r="K88" s="98">
        <v>1.23</v>
      </c>
      <c r="L88" s="148"/>
    </row>
    <row r="89" spans="6:12">
      <c r="J89" s="134">
        <v>42339</v>
      </c>
      <c r="K89" s="98">
        <v>0.99</v>
      </c>
      <c r="L89" s="148"/>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2016-02-12T13:21:10Z</dcterms:modified>
</cp:coreProperties>
</file>