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6" i="20" l="1"/>
  <c r="E91" i="20"/>
  <c r="E84" i="20"/>
  <c r="F76" i="20"/>
  <c r="F77" i="20"/>
  <c r="F78" i="20"/>
  <c r="F79" i="20"/>
  <c r="E71" i="20"/>
  <c r="E83" i="20"/>
  <c r="J7" i="13"/>
  <c r="E90" i="20"/>
  <c r="E92" i="20"/>
  <c r="L12" i="13"/>
  <c r="H12" i="13"/>
  <c r="E17" i="12"/>
  <c r="E85" i="20"/>
  <c r="L11" i="13"/>
  <c r="E13" i="20"/>
  <c r="N10" i="13"/>
  <c r="H11" i="13"/>
  <c r="L15" i="13"/>
  <c r="H15" i="13"/>
  <c r="E20" i="12"/>
  <c r="H7" i="13"/>
  <c r="E12" i="12"/>
  <c r="H10" i="13"/>
  <c r="E15" i="12"/>
  <c r="E16" i="12"/>
</calcChain>
</file>

<file path=xl/sharedStrings.xml><?xml version="1.0" encoding="utf-8"?>
<sst xmlns="http://schemas.openxmlformats.org/spreadsheetml/2006/main" count="151" uniqueCount="125">
  <si>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</si>
  <si>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</si>
  <si>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</si>
  <si>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</si>
  <si>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</si>
  <si>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</si>
  <si>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</si>
  <si>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</si>
  <si>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</si>
  <si>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</si>
  <si>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</si>
  <si>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</si>
  <si>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</si>
  <si>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</si>
  <si>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</si>
  <si>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</si>
  <si>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</si>
  <si>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</si>
  <si>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</si>
  <si>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</si>
  <si>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</si>
  <si>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</si>
  <si>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</si>
  <si>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</si>
  <si>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</si>
  <si>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</si>
  <si>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</si>
  <si>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</si>
  <si>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</si>
  <si>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</si>
  <si>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</si>
  <si>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</si>
  <si>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</si>
  <si>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</si>
  <si>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</si>
  <si>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</si>
  <si>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</si>
  <si>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</si>
  <si>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</si>
  <si>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</si>
  <si>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</si>
  <si>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</si>
  <si>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</si>
  <si>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</si>
  <si>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</si>
  <si>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</si>
  <si>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</si>
  <si>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</si>
  <si>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</si>
  <si>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</si>
  <si>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</si>
  <si>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</si>
  <si>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</si>
  <si>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</si>
  <si>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</si>
  <si>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</si>
  <si>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</si>
  <si>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</si>
  <si>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</si>
  <si>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</si>
  <si>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</si>
  <si>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</si>
  <si>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</si>
  <si>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</si>
  <si>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</si>
  <si>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</si>
  <si>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</si>
  <si>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</si>
  <si>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</si>
  <si>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</si>
  <si>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</si>
  <si>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</si>
  <si>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</si>
  <si>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</si>
  <si>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</si>
  <si>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</si>
  <si>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</si>
  <si>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</si>
  <si>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</si>
  <si>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</si>
  <si>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</si>
  <si>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</si>
  <si>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</si>
  <si>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</si>
  <si>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</si>
  <si>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</si>
  <si>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</si>
  <si>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</si>
  <si>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</si>
  <si>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</si>
  <si>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</si>
  <si>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</si>
  <si>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</si>
  <si>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</si>
  <si>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PJ/day  capacity</t>
  </si>
  <si>
    <t>USD/euro</t>
  </si>
  <si>
    <t>USD/yr</t>
  </si>
  <si>
    <t>Euro/yr</t>
  </si>
  <si>
    <t>Ministerie van Economische Zaken</t>
  </si>
  <si>
    <t>USD/GJ</t>
  </si>
  <si>
    <t>USD/MJ</t>
  </si>
  <si>
    <t>Euro/MJ</t>
  </si>
  <si>
    <t>IEA</t>
  </si>
  <si>
    <t>US</t>
  </si>
  <si>
    <t>http://www.eia.gov/forecasts/aeo/nems/documentation/ingm/pdf/ingm(2011).pdf</t>
  </si>
  <si>
    <t>Fixed operational and maintenance costs</t>
  </si>
  <si>
    <t>Scaled to 16 bcm capacity</t>
  </si>
  <si>
    <t>Variable costs</t>
  </si>
  <si>
    <t>euro/MJ</t>
  </si>
  <si>
    <t>Variable operation and maintenance costs per mj</t>
  </si>
  <si>
    <t>Energy Information Administration</t>
  </si>
  <si>
    <t>variable_operation_and_maintenance_costs_per_mj</t>
  </si>
  <si>
    <t>euro/mj</t>
  </si>
  <si>
    <t>DECC</t>
  </si>
  <si>
    <t>Ministerie van Economisiche Zaken</t>
  </si>
  <si>
    <t>Department of Energy and Climate Change</t>
  </si>
  <si>
    <t>http://refman.et-model.com/publications/2000</t>
  </si>
  <si>
    <t>Variable Operation and Maintenance costs</t>
  </si>
  <si>
    <t>Page</t>
  </si>
  <si>
    <t>comparison</t>
  </si>
  <si>
    <t>Since close in capacity, we scale the fixed operational costs</t>
  </si>
  <si>
    <t>Fixed O&amp;M</t>
  </si>
  <si>
    <t>Fixed O&amp;M, scaled</t>
  </si>
  <si>
    <t>Variable O&amp;M</t>
  </si>
  <si>
    <t>ECB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</si>
</sst>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1">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26" fillId="2" borderId="0" xfId="177" applyFont="1" applyFill="1" applyBorder="1" applyAlignment="1" applyProtection="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horizontal="right" vertical="center"/>
    </xf>
    <xf numFmtId="0" fontId="11" fillId="0" borderId="0" xfId="0" applyFont="1" applyFill="1"/>
    <xf numFmtId="0" fontId="10" fillId="0" borderId="0" xfId="0" applyFont="1" applyFill="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5" xfId="0" applyFont="1" applyFill="1" applyBorder="1"/>
    <xf numFmtId="0" fontId="26" fillId="2" borderId="6" xfId="0" applyFont="1" applyFill="1" applyBorder="1"/>
    <xf numFmtId="0" fontId="26" fillId="2" borderId="0" xfId="0" applyFont="1" applyFill="1" applyBorder="1"/>
    <xf numFmtId="0" fontId="8" fillId="0" borderId="0" xfId="0" applyFont="1" applyFill="1" applyBorder="1"/>
    <xf numFmtId="0" fontId="27" fillId="2" borderId="9" xfId="0" applyFont="1" applyFill="1" applyBorder="1"/>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8"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164" fontId="26" fillId="2" borderId="20" xfId="0" applyNumberFormat="1" applyFont="1" applyFill="1" applyBorder="1"/>
    <xf numFmtId="0" fontId="20" fillId="2" borderId="19" xfId="0" applyFont="1" applyFill="1" applyBorder="1"/>
    <xf numFmtId="0" fontId="16" fillId="2" borderId="5" xfId="0" applyFont="1" applyFill="1" applyBorder="1"/>
    <xf numFmtId="0" fontId="21" fillId="2" borderId="0" xfId="0" applyFont="1" applyFill="1" applyBorder="1"/>
    <xf numFmtId="164" fontId="26" fillId="2" borderId="0" xfId="0" applyNumberFormat="1" applyFont="1" applyFill="1" applyBorder="1"/>
    <xf numFmtId="0" fontId="27" fillId="2" borderId="16" xfId="0" applyFont="1" applyFill="1" applyBorder="1"/>
    <xf numFmtId="0" fontId="26" fillId="2" borderId="19"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applyAlignment="1">
      <alignment vertical="top"/>
    </xf>
    <xf numFmtId="0" fontId="27" fillId="2" borderId="0" xfId="0" applyFont="1" applyFill="1" applyBorder="1"/>
    <xf numFmtId="10" fontId="26" fillId="2" borderId="0" xfId="0" applyNumberFormat="1" applyFont="1" applyFill="1" applyBorder="1"/>
    <xf numFmtId="0" fontId="3" fillId="2" borderId="0" xfId="0" applyFont="1" applyFill="1" applyBorder="1"/>
    <xf numFmtId="17" fontId="9" fillId="2" borderId="0" xfId="0" applyNumberFormat="1" applyFont="1" applyFill="1" applyBorder="1" applyAlignment="1">
      <alignment horizontal="right"/>
    </xf>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2" borderId="18" xfId="0" applyFont="1" applyFill="1" applyBorder="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2" fillId="2" borderId="0" xfId="0" applyFont="1" applyFill="1" applyBorder="1"/>
    <xf numFmtId="0" fontId="2" fillId="2" borderId="0" xfId="0" applyFont="1" applyFill="1"/>
    <xf numFmtId="0" fontId="2" fillId="0" borderId="0" xfId="0" applyFont="1" applyFill="1"/>
    <xf numFmtId="0" fontId="2" fillId="0" borderId="0" xfId="0" applyFont="1" applyFill="1" applyBorder="1"/>
    <xf numFmtId="0" fontId="2" fillId="2" borderId="18" xfId="0" applyFont="1" applyFill="1" applyBorder="1"/>
    <xf numFmtId="0" fontId="2" fillId="0" borderId="0" xfId="0" applyFont="1" applyFill="1" applyBorder="1" applyAlignment="1">
      <alignment vertical="top"/>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7" fontId="15" fillId="2" borderId="18" xfId="0" applyNumberFormat="1" applyFont="1" applyFill="1" applyBorder="1" applyAlignment="1" applyProtection="1">
      <alignment horizontal="right" vertical="center"/>
    </xf>
    <xf numFmtId="167" fontId="26" fillId="2" borderId="18" xfId="0" applyNumberFormat="1" applyFont="1" applyFill="1" applyBorder="1"/>
    <xf numFmtId="0" fontId="1" fillId="0"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29" fillId="0" borderId="0" xfId="0" applyFont="1"/>
    <xf numFmtId="0" fontId="29" fillId="12" borderId="3" xfId="0" applyFont="1" applyFill="1" applyBorder="1"/>
    <xf numFmtId="0" fontId="31" fillId="12" borderId="4" xfId="0" applyFont="1" applyFill="1" applyBorder="1"/>
    <xf numFmtId="0" fontId="29" fillId="12" borderId="15" xfId="0" applyFont="1" applyFill="1" applyBorder="1"/>
    <xf numFmtId="0" fontId="31" fillId="12" borderId="16" xfId="0" applyFont="1" applyFill="1" applyBorder="1"/>
    <xf numFmtId="0" fontId="31" fillId="12" borderId="9" xfId="0" applyFont="1" applyFill="1" applyBorder="1"/>
    <xf numFmtId="0" fontId="32" fillId="12" borderId="19" xfId="0" applyFont="1" applyFill="1" applyBorder="1"/>
    <xf numFmtId="0" fontId="31" fillId="12" borderId="6" xfId="0" applyFont="1" applyFill="1" applyBorder="1"/>
    <xf numFmtId="0" fontId="33" fillId="0" borderId="0" xfId="0" applyFont="1"/>
    <xf numFmtId="0" fontId="32" fillId="12" borderId="5" xfId="0" applyFont="1" applyFill="1" applyBorder="1"/>
    <xf numFmtId="165" fontId="29" fillId="12" borderId="18" xfId="0" applyNumberFormat="1" applyFont="1" applyFill="1" applyBorder="1"/>
    <xf numFmtId="14" fontId="29" fillId="0" borderId="0" xfId="0" applyNumberFormat="1" applyFont="1"/>
    <xf numFmtId="0" fontId="29" fillId="12" borderId="18" xfId="0" applyFont="1" applyFill="1" applyBorder="1"/>
    <xf numFmtId="0" fontId="34" fillId="12" borderId="10" xfId="0" applyFont="1" applyFill="1" applyBorder="1"/>
    <xf numFmtId="0" fontId="34" fillId="12" borderId="11" xfId="0" applyFont="1" applyFill="1" applyBorder="1"/>
    <xf numFmtId="0" fontId="34" fillId="12" borderId="12" xfId="0" applyFont="1" applyFill="1" applyBorder="1"/>
    <xf numFmtId="165" fontId="26" fillId="2" borderId="0" xfId="0" applyNumberFormat="1" applyFont="1" applyFill="1"/>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png"/><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330200</xdr:colOff>
      <xdr:row>7</xdr:row>
      <xdr:rowOff>76200</xdr:rowOff>
    </xdr:from>
    <xdr:to>
      <xdr:col>14</xdr:col>
      <xdr:colOff>736600</xdr:colOff>
      <xdr:row>14</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359400" y="1422400"/>
          <a:ext cx="8763000" cy="1295400"/>
        </a:xfrm>
        <a:prstGeom prst="rect">
          <a:avLst/>
        </a:prstGeom>
      </xdr:spPr>
    </xdr:pic>
    <xdr:clientData/>
  </xdr:twoCellAnchor>
  <xdr:twoCellAnchor editAs="oneCell">
    <xdr:from>
      <xdr:col>7</xdr:col>
      <xdr:colOff>342900</xdr:colOff>
      <xdr:row>14</xdr:row>
      <xdr:rowOff>38100</xdr:rowOff>
    </xdr:from>
    <xdr:to>
      <xdr:col>14</xdr:col>
      <xdr:colOff>901700</xdr:colOff>
      <xdr:row>21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372100" y="2717800"/>
          <a:ext cx="8915400" cy="1473200"/>
        </a:xfrm>
        <a:prstGeom prst="rect">
          <a:avLst/>
        </a:prstGeom>
      </xdr:spPr>
    </xdr:pic>
    <xdr:clientData/>
  </xdr:twoCellAnchor>
  <xdr:twoCellAnchor editAs="oneCell">
    <xdr:from>
      <xdr:col>7</xdr:col>
      <xdr:colOff>355600</xdr:colOff>
      <xdr:row>23</xdr:row>
      <xdr:rowOff>139700</xdr:rowOff>
    </xdr:from>
    <xdr:to>
      <xdr:col>15</xdr:col>
      <xdr:colOff>215900</xdr:colOff>
      <xdr:row>39</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84800" y="4533900"/>
          <a:ext cx="9296400" cy="2933700"/>
        </a:xfrm>
        <a:prstGeom prst="rect">
          <a:avLst/>
        </a:prstGeom>
      </xdr:spPr>
    </xdr:pic>
    <xdr:clientData/>
  </xdr:twoCellAnchor>
  <xdr:twoCellAnchor editAs="oneCell">
    <xdr:from>
      <xdr:col>7</xdr:col>
      <xdr:colOff>381000</xdr:colOff>
      <xdr:row>42</xdr:row>
      <xdr:rowOff>139700</xdr:rowOff>
    </xdr:from>
    <xdr:to>
      <xdr:col>15</xdr:col>
      <xdr:colOff>330200</xdr:colOff>
      <xdr:row>48</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410200" y="8153400"/>
          <a:ext cx="9385300" cy="1003300"/>
        </a:xfrm>
        <a:prstGeom prst="rect">
          <a:avLst/>
        </a:prstGeom>
      </xdr:spPr>
    </xdr:pic>
    <xdr:clientData/>
  </xdr:twoCellAnchor>
  <xdr:twoCellAnchor editAs="oneCell">
    <xdr:from>
      <xdr:col>8</xdr:col>
      <xdr:colOff>1104900</xdr:colOff>
      <xdr:row>69</xdr:row>
      <xdr:rowOff>0</xdr:rowOff>
    </xdr:from>
    <xdr:to>
      <xdr:col>15</xdr:col>
      <xdr:colOff>4762500</xdr:colOff>
      <xdr:row>93</xdr:row>
      <xdr:rowOff>139700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213600" y="11036300"/>
          <a:ext cx="12014200" cy="4711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68</v>
      </c>
    </row>
    <row r="5" spans="1:3">
      <c r="A5" s="1"/>
      <c r="B5" s="4" t="s">
        <v>45</v>
      </c>
      <c r="C5" s="5" t="s">
        <v>53</v>
      </c>
    </row>
    <row r="6" spans="1:3">
      <c r="A6" s="1"/>
      <c r="B6" s="6" t="s">
        <v>13</v>
      </c>
      <c r="C6" s="7" t="s">
        <v>14</v>
      </c>
    </row>
    <row r="7" spans="1:3">
      <c r="A7" s="1"/>
      <c r="B7" s="8"/>
      <c r="C7" s="8"/>
    </row>
    <row r="8" spans="1:3">
      <c r="A8" s="1"/>
      <c r="B8" s="8"/>
      <c r="C8" s="8"/>
    </row>
    <row r="9" spans="1:3">
      <c r="A9" s="1"/>
      <c r="B9" s="92" t="s">
        <v>30</v>
      </c>
      <c r="C9" s="93"/>
    </row>
    <row r="10" spans="1:3">
      <c r="A10" s="1"/>
      <c r="B10" s="94"/>
      <c r="C10" s="95"/>
    </row>
    <row r="11" spans="1:3">
      <c r="A11" s="1"/>
      <c r="B11" s="94" t="s">
        <v>31</v>
      </c>
      <c r="C11" s="96" t="s">
        <v>32</v>
      </c>
    </row>
    <row r="12" spans="1:3" ht="16" thickBot="1">
      <c r="A12" s="1"/>
      <c r="B12" s="94"/>
      <c r="C12" s="13" t="s">
        <v>33</v>
      </c>
    </row>
    <row r="13" spans="1:3" ht="16" thickBot="1">
      <c r="A13" s="1"/>
      <c r="B13" s="94"/>
      <c r="C13" s="97" t="s">
        <v>34</v>
      </c>
    </row>
    <row r="14" spans="1:3">
      <c r="A14" s="1"/>
      <c r="B14" s="94"/>
      <c r="C14" s="95" t="s">
        <v>35</v>
      </c>
    </row>
    <row r="15" spans="1:3">
      <c r="A15" s="1"/>
      <c r="B15" s="94"/>
      <c r="C15" s="95"/>
    </row>
    <row r="16" spans="1:3">
      <c r="A16" s="1"/>
      <c r="B16" s="94" t="s">
        <v>36</v>
      </c>
      <c r="C16" s="98" t="s">
        <v>37</v>
      </c>
    </row>
    <row r="17" spans="1:3">
      <c r="A17" s="1"/>
      <c r="B17" s="94"/>
      <c r="C17" s="99" t="s">
        <v>38</v>
      </c>
    </row>
    <row r="18" spans="1:3">
      <c r="A18" s="1"/>
      <c r="B18" s="94"/>
      <c r="C18" s="100" t="s">
        <v>39</v>
      </c>
    </row>
    <row r="19" spans="1:3">
      <c r="A19" s="1"/>
      <c r="B19" s="94"/>
      <c r="C19" s="101" t="s">
        <v>40</v>
      </c>
    </row>
    <row r="20" spans="1:3">
      <c r="A20" s="1"/>
      <c r="B20" s="102"/>
      <c r="C20" s="103" t="s">
        <v>41</v>
      </c>
    </row>
    <row r="21" spans="1:3">
      <c r="A21" s="1"/>
      <c r="B21" s="102"/>
      <c r="C21" s="104" t="s">
        <v>42</v>
      </c>
    </row>
    <row r="22" spans="1:3">
      <c r="A22" s="1"/>
      <c r="B22" s="102"/>
      <c r="C22" s="105" t="s">
        <v>43</v>
      </c>
    </row>
    <row r="23" spans="1:3">
      <c r="B23" s="102"/>
      <c r="C23" s="106"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2"/>
  <sheetViews>
    <sheetView workbookViewId="0">
      <selection activeCell="I20" sqref="I20"/>
    </sheetView>
  </sheetViews>
  <sheetFormatPr baseColWidth="10" defaultRowHeight="15" x14ac:dyDescent="0"/>
  <cols>
    <col min="1" max="1" width="3.375" style="36" customWidth="1"/>
    <col min="2" max="2" width="3.625" style="36" customWidth="1"/>
    <col min="3" max="3" width="36" style="36" customWidth="1"/>
    <col min="4" max="4" width="9.375" style="36" customWidth="1"/>
    <col min="5" max="5" width="15.375" style="36" customWidth="1"/>
    <col min="6" max="6" width="4.625" style="36" customWidth="1"/>
    <col min="7" max="7" width="34" style="36" customWidth="1"/>
    <col min="8" max="8" width="5.125" style="36" customWidth="1"/>
    <col min="9" max="9" width="42.5" style="36" customWidth="1"/>
    <col min="10" max="10" width="5.375" style="36" customWidth="1"/>
    <col min="11" max="16384" width="10.625" style="36"/>
  </cols>
  <sheetData>
    <row r="1" spans="2:11">
      <c r="D1" s="37"/>
    </row>
    <row r="2" spans="2:11">
      <c r="B2" s="145" t="s">
        <v>49</v>
      </c>
      <c r="C2" s="146"/>
      <c r="D2" s="146"/>
      <c r="E2" s="147"/>
      <c r="F2" s="37"/>
      <c r="G2" s="37"/>
    </row>
    <row r="3" spans="2:11">
      <c r="B3" s="148"/>
      <c r="C3" s="149"/>
      <c r="D3" s="149"/>
      <c r="E3" s="150"/>
      <c r="F3" s="37"/>
      <c r="G3" s="37"/>
    </row>
    <row r="4" spans="2:11">
      <c r="B4" s="148"/>
      <c r="C4" s="149"/>
      <c r="D4" s="149"/>
      <c r="E4" s="150"/>
      <c r="F4" s="37"/>
      <c r="G4" s="37"/>
    </row>
    <row r="5" spans="2:11">
      <c r="B5" s="151"/>
      <c r="C5" s="152"/>
      <c r="D5" s="152"/>
      <c r="E5" s="153"/>
      <c r="F5" s="37"/>
      <c r="G5" s="37"/>
    </row>
    <row r="6" spans="2:11">
      <c r="C6" s="37"/>
      <c r="D6" s="37"/>
      <c r="E6" s="37"/>
      <c r="F6" s="37"/>
      <c r="G6" s="37"/>
    </row>
    <row r="7" spans="2:11" ht="16" thickBot="1">
      <c r="D7" s="37"/>
    </row>
    <row r="8" spans="2:11">
      <c r="B8" s="38"/>
      <c r="C8" s="20"/>
      <c r="D8" s="20"/>
      <c r="E8" s="20"/>
      <c r="F8" s="20"/>
      <c r="G8" s="20"/>
      <c r="H8" s="20"/>
      <c r="I8" s="20"/>
      <c r="J8" s="39"/>
    </row>
    <row r="9" spans="2:11" s="26" customFormat="1">
      <c r="B9" s="24"/>
      <c r="C9" s="16" t="s">
        <v>19</v>
      </c>
      <c r="D9" s="17" t="s">
        <v>8</v>
      </c>
      <c r="E9" s="15" t="s">
        <v>4</v>
      </c>
      <c r="F9" s="16"/>
      <c r="G9" s="16" t="s">
        <v>7</v>
      </c>
      <c r="H9" s="16"/>
      <c r="I9" s="16" t="s">
        <v>0</v>
      </c>
      <c r="J9" s="113"/>
    </row>
    <row r="10" spans="2:11" s="26" customFormat="1">
      <c r="B10" s="25"/>
      <c r="C10" s="13"/>
      <c r="D10" s="33"/>
      <c r="E10" s="13"/>
      <c r="F10" s="13"/>
      <c r="G10" s="13"/>
      <c r="H10" s="13"/>
      <c r="I10" s="13"/>
      <c r="J10" s="14"/>
    </row>
    <row r="11" spans="2:11" s="26" customFormat="1" ht="16" thickBot="1">
      <c r="B11" s="25"/>
      <c r="C11" s="13" t="s">
        <v>48</v>
      </c>
      <c r="D11" s="33"/>
      <c r="E11" s="13"/>
      <c r="F11" s="13"/>
      <c r="G11" s="13"/>
      <c r="H11" s="13"/>
      <c r="I11" s="13"/>
      <c r="J11" s="14"/>
    </row>
    <row r="12" spans="2:11" s="26" customFormat="1" ht="16" thickBot="1">
      <c r="B12" s="25"/>
      <c r="C12" s="127" t="s">
        <v>64</v>
      </c>
      <c r="D12" s="21" t="s">
        <v>2</v>
      </c>
      <c r="E12" s="133">
        <f>'Research data'!H7</f>
        <v>0.98499999999999999</v>
      </c>
      <c r="F12" s="40"/>
      <c r="G12" s="127" t="s">
        <v>58</v>
      </c>
      <c r="H12" s="32"/>
      <c r="I12" s="138" t="s">
        <v>115</v>
      </c>
      <c r="J12" s="14"/>
    </row>
    <row r="13" spans="2:11">
      <c r="B13" s="41"/>
      <c r="C13" s="37"/>
      <c r="D13" s="37"/>
      <c r="E13" s="37"/>
      <c r="F13" s="37"/>
      <c r="G13" s="37"/>
      <c r="H13" s="37"/>
      <c r="I13" s="37"/>
      <c r="J13" s="114"/>
      <c r="K13" s="37"/>
    </row>
    <row r="14" spans="2:11" ht="16" thickBot="1">
      <c r="B14" s="41"/>
      <c r="C14" s="13" t="s">
        <v>47</v>
      </c>
      <c r="D14" s="37"/>
      <c r="E14" s="37"/>
      <c r="F14" s="37"/>
      <c r="G14" s="37"/>
      <c r="H14" s="37"/>
      <c r="I14" s="37"/>
      <c r="J14" s="114"/>
      <c r="K14" s="37"/>
    </row>
    <row r="15" spans="2:11" ht="16" thickBot="1">
      <c r="B15" s="41"/>
      <c r="C15" s="40" t="s">
        <v>22</v>
      </c>
      <c r="D15" s="23" t="s">
        <v>20</v>
      </c>
      <c r="E15" s="42">
        <f>'Research data'!H10</f>
        <v>1090000000</v>
      </c>
      <c r="F15" s="40"/>
      <c r="G15" s="40" t="s">
        <v>6</v>
      </c>
      <c r="H15" s="40"/>
      <c r="I15" s="138" t="s">
        <v>114</v>
      </c>
      <c r="J15" s="114"/>
    </row>
    <row r="16" spans="2:11" ht="16" thickBot="1">
      <c r="B16" s="41"/>
      <c r="C16" s="40" t="s">
        <v>23</v>
      </c>
      <c r="D16" s="23" t="s">
        <v>66</v>
      </c>
      <c r="E16" s="112">
        <f>'Research data'!L11</f>
        <v>40252688.618643649</v>
      </c>
      <c r="F16" s="40"/>
      <c r="G16" s="40" t="s">
        <v>26</v>
      </c>
      <c r="H16" s="40"/>
      <c r="I16" s="138" t="s">
        <v>110</v>
      </c>
      <c r="J16" s="114"/>
    </row>
    <row r="17" spans="2:10" ht="16" thickBot="1">
      <c r="B17" s="41"/>
      <c r="C17" s="137" t="s">
        <v>111</v>
      </c>
      <c r="D17" s="23" t="s">
        <v>112</v>
      </c>
      <c r="E17" s="143">
        <f>'Research data'!H12</f>
        <v>1.1261202185792348E-4</v>
      </c>
      <c r="F17" s="40"/>
      <c r="G17" s="137" t="s">
        <v>109</v>
      </c>
      <c r="H17" s="40"/>
      <c r="I17" s="138" t="s">
        <v>110</v>
      </c>
      <c r="J17" s="114"/>
    </row>
    <row r="18" spans="2:10">
      <c r="B18" s="41"/>
      <c r="C18" s="37"/>
      <c r="D18" s="115"/>
      <c r="E18" s="116"/>
      <c r="F18" s="37"/>
      <c r="G18" s="37"/>
      <c r="H18" s="37"/>
      <c r="I18" s="69"/>
      <c r="J18" s="114"/>
    </row>
    <row r="19" spans="2:10" ht="16" thickBot="1">
      <c r="B19" s="41"/>
      <c r="C19" s="13" t="s">
        <v>5</v>
      </c>
      <c r="D19" s="115"/>
      <c r="E19" s="116"/>
      <c r="F19" s="37"/>
      <c r="G19" s="37"/>
      <c r="H19" s="37"/>
      <c r="I19" s="69"/>
      <c r="J19" s="114"/>
    </row>
    <row r="20" spans="2:10" ht="16" thickBot="1">
      <c r="B20" s="41"/>
      <c r="C20" s="40" t="s">
        <v>24</v>
      </c>
      <c r="D20" s="23" t="s">
        <v>1</v>
      </c>
      <c r="E20" s="42">
        <f>'Research data'!H15</f>
        <v>40</v>
      </c>
      <c r="F20" s="40"/>
      <c r="G20" s="90" t="s">
        <v>29</v>
      </c>
      <c r="H20" s="40"/>
      <c r="I20" s="129" t="s">
        <v>63</v>
      </c>
      <c r="J20" s="114"/>
    </row>
    <row r="21" spans="2:10" ht="15" customHeight="1" thickBot="1">
      <c r="B21" s="41"/>
      <c r="C21" s="40" t="s">
        <v>21</v>
      </c>
      <c r="D21" s="23" t="s">
        <v>2</v>
      </c>
      <c r="E21" s="42">
        <v>0</v>
      </c>
      <c r="F21" s="40"/>
      <c r="G21" s="40"/>
      <c r="H21" s="40"/>
      <c r="I21" s="35"/>
      <c r="J21" s="114"/>
    </row>
    <row r="22" spans="2:10" ht="16" thickBot="1">
      <c r="B22" s="43"/>
      <c r="C22" s="44"/>
      <c r="D22" s="44"/>
      <c r="E22" s="44"/>
      <c r="F22" s="44"/>
      <c r="G22" s="44"/>
      <c r="H22" s="44"/>
      <c r="I22" s="44"/>
      <c r="J22"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topLeftCell="B1" workbookViewId="0">
      <selection activeCell="L12" sqref="L12"/>
    </sheetView>
  </sheetViews>
  <sheetFormatPr baseColWidth="10" defaultRowHeight="15" x14ac:dyDescent="0"/>
  <cols>
    <col min="1" max="1" width="3.625" style="46" customWidth="1"/>
    <col min="2" max="2" width="3" style="46" customWidth="1"/>
    <col min="3" max="3" width="34.375" style="46" customWidth="1"/>
    <col min="4" max="4" width="16.625" style="46" hidden="1" customWidth="1"/>
    <col min="5" max="5" width="13.875" style="46" hidden="1" customWidth="1"/>
    <col min="6" max="6" width="10" style="46" customWidth="1"/>
    <col min="7" max="7" width="3" style="46" customWidth="1"/>
    <col min="8" max="8" width="14.875" style="46" customWidth="1"/>
    <col min="9" max="9" width="2.625" style="46" customWidth="1"/>
    <col min="10" max="10" width="10.5" style="46" customWidth="1"/>
    <col min="11" max="11" width="2.5" style="46" customWidth="1"/>
    <col min="12" max="12" width="15.875" style="46" customWidth="1"/>
    <col min="13" max="13" width="2.375" style="46" customWidth="1"/>
    <col min="14" max="14" width="14.875" style="46" customWidth="1"/>
    <col min="15" max="15" width="2.125" style="46" customWidth="1"/>
    <col min="16" max="16" width="9.125" style="46" customWidth="1"/>
    <col min="17" max="17" width="2.875" style="46" customWidth="1"/>
    <col min="18" max="18" width="11" style="46" customWidth="1"/>
    <col min="19" max="19" width="2.5" style="46" customWidth="1"/>
    <col min="20" max="20" width="22.375" style="46" customWidth="1"/>
    <col min="21" max="16384" width="10.625" style="46"/>
  </cols>
  <sheetData>
    <row r="2" spans="2:20" ht="16" thickBot="1"/>
    <row r="3" spans="2:20">
      <c r="B3" s="47"/>
      <c r="C3" s="48"/>
      <c r="D3" s="48"/>
      <c r="E3" s="48"/>
      <c r="F3" s="48"/>
      <c r="G3" s="48"/>
      <c r="H3" s="48"/>
      <c r="I3" s="48"/>
      <c r="J3" s="48"/>
      <c r="K3" s="48"/>
      <c r="L3" s="48"/>
      <c r="M3" s="48"/>
      <c r="N3" s="48"/>
      <c r="O3" s="48"/>
      <c r="P3" s="48"/>
      <c r="Q3" s="48"/>
      <c r="R3" s="48"/>
      <c r="S3" s="48"/>
      <c r="T3" s="48"/>
    </row>
    <row r="4" spans="2:20" s="26" customFormat="1">
      <c r="B4" s="25"/>
      <c r="C4" s="108" t="s">
        <v>19</v>
      </c>
      <c r="D4" s="9"/>
      <c r="E4" s="9"/>
      <c r="F4" s="108" t="s">
        <v>8</v>
      </c>
      <c r="G4" s="108"/>
      <c r="H4" s="108" t="s">
        <v>65</v>
      </c>
      <c r="I4" s="108"/>
      <c r="J4" s="108" t="s">
        <v>59</v>
      </c>
      <c r="K4" s="108"/>
      <c r="L4" s="108" t="s">
        <v>56</v>
      </c>
      <c r="M4" s="108"/>
      <c r="N4" s="108" t="s">
        <v>54</v>
      </c>
      <c r="O4" s="108"/>
      <c r="P4" s="108"/>
      <c r="Q4" s="108" t="s">
        <v>50</v>
      </c>
    </row>
    <row r="5" spans="2:20" ht="18" customHeight="1">
      <c r="B5" s="49"/>
      <c r="C5" s="57"/>
      <c r="D5" s="57"/>
      <c r="E5" s="57"/>
      <c r="F5" s="50"/>
      <c r="G5" s="50"/>
      <c r="H5" s="54"/>
      <c r="I5" s="54"/>
      <c r="J5" s="54"/>
      <c r="K5" s="54"/>
      <c r="L5" s="54"/>
      <c r="M5" s="54"/>
      <c r="N5" s="56"/>
      <c r="Q5" s="64"/>
    </row>
    <row r="6" spans="2:20" ht="18" customHeight="1" thickBot="1">
      <c r="B6" s="49"/>
      <c r="C6" s="12" t="s">
        <v>48</v>
      </c>
      <c r="D6" s="12"/>
      <c r="E6" s="12"/>
      <c r="F6" s="12"/>
      <c r="G6" s="34"/>
      <c r="H6" s="10"/>
      <c r="I6" s="10"/>
      <c r="J6" s="10"/>
      <c r="K6" s="10"/>
      <c r="L6" s="10"/>
      <c r="M6" s="10"/>
      <c r="N6" s="50"/>
      <c r="O6" s="50"/>
      <c r="P6" s="50"/>
      <c r="Q6" s="62"/>
    </row>
    <row r="7" spans="2:20" ht="16" thickBot="1">
      <c r="B7" s="49"/>
      <c r="C7" s="128" t="s">
        <v>64</v>
      </c>
      <c r="D7" s="58"/>
      <c r="E7" s="58"/>
      <c r="F7" s="130" t="s">
        <v>2</v>
      </c>
      <c r="G7" s="109"/>
      <c r="H7" s="132">
        <f>J7</f>
        <v>0.98499999999999999</v>
      </c>
      <c r="I7" s="54"/>
      <c r="J7" s="132">
        <f>Notes!E47</f>
        <v>0.98499999999999999</v>
      </c>
      <c r="K7" s="54"/>
      <c r="L7" s="63"/>
      <c r="M7" s="54"/>
      <c r="N7" s="63"/>
      <c r="O7" s="50"/>
      <c r="P7" s="50"/>
      <c r="Q7" s="144"/>
    </row>
    <row r="8" spans="2:20">
      <c r="B8" s="49"/>
      <c r="C8" s="58"/>
      <c r="D8" s="58"/>
      <c r="E8" s="58"/>
      <c r="F8" s="52"/>
      <c r="G8" s="109"/>
      <c r="H8" s="63"/>
      <c r="I8" s="54"/>
      <c r="J8" s="54"/>
      <c r="K8" s="54"/>
      <c r="L8" s="63"/>
      <c r="M8" s="54"/>
      <c r="N8" s="63"/>
      <c r="O8" s="50"/>
      <c r="P8" s="50"/>
      <c r="Q8" s="68"/>
    </row>
    <row r="9" spans="2:20" ht="16" thickBot="1">
      <c r="B9" s="49"/>
      <c r="C9" s="12" t="s">
        <v>46</v>
      </c>
      <c r="D9" s="12"/>
      <c r="E9" s="12"/>
      <c r="F9" s="12"/>
      <c r="G9" s="34"/>
      <c r="H9" s="11"/>
      <c r="I9" s="11"/>
      <c r="J9" s="11"/>
      <c r="K9" s="11"/>
      <c r="L9" s="11"/>
      <c r="M9" s="11"/>
      <c r="N9" s="50"/>
      <c r="O9" s="50"/>
      <c r="P9" s="50"/>
      <c r="Q9" s="68"/>
    </row>
    <row r="10" spans="2:20" ht="16" thickBot="1">
      <c r="B10" s="49"/>
      <c r="C10" s="140" t="s">
        <v>6</v>
      </c>
      <c r="D10" s="12"/>
      <c r="E10" s="12"/>
      <c r="F10" s="65" t="s">
        <v>20</v>
      </c>
      <c r="G10" s="110"/>
      <c r="H10" s="55">
        <f>N10</f>
        <v>1090000000</v>
      </c>
      <c r="I10" s="11"/>
      <c r="K10" s="66"/>
      <c r="M10" s="66"/>
      <c r="N10" s="55">
        <f>Notes!E19+Notes!E13</f>
        <v>1090000000</v>
      </c>
      <c r="O10" s="50"/>
      <c r="P10" s="50"/>
      <c r="Q10" s="136" t="s">
        <v>70</v>
      </c>
    </row>
    <row r="11" spans="2:20" ht="16" thickBot="1">
      <c r="B11" s="49"/>
      <c r="C11" s="140" t="s">
        <v>105</v>
      </c>
      <c r="D11" s="59"/>
      <c r="E11" s="59"/>
      <c r="F11" s="107" t="s">
        <v>25</v>
      </c>
      <c r="G11" s="111"/>
      <c r="H11" s="55">
        <f>L11</f>
        <v>40252688.618643649</v>
      </c>
      <c r="I11" s="61"/>
      <c r="K11" s="61"/>
      <c r="L11" s="55">
        <f>Notes!E85</f>
        <v>40252688.618643649</v>
      </c>
      <c r="M11" s="61"/>
      <c r="N11" s="50"/>
      <c r="O11" s="50"/>
      <c r="P11" s="50"/>
      <c r="Q11" s="53"/>
    </row>
    <row r="12" spans="2:20" ht="16" thickBot="1">
      <c r="B12" s="49"/>
      <c r="C12" s="140" t="s">
        <v>107</v>
      </c>
      <c r="D12" s="59"/>
      <c r="E12" s="59"/>
      <c r="F12" s="141" t="s">
        <v>108</v>
      </c>
      <c r="G12" s="111"/>
      <c r="H12" s="142">
        <f>L12</f>
        <v>1.1261202185792348E-4</v>
      </c>
      <c r="I12" s="61"/>
      <c r="K12" s="61"/>
      <c r="L12" s="142">
        <f>Notes!E92</f>
        <v>1.1261202185792348E-4</v>
      </c>
      <c r="M12" s="61"/>
      <c r="N12" s="50"/>
      <c r="O12" s="50"/>
      <c r="P12" s="50"/>
      <c r="Q12" s="136" t="s">
        <v>106</v>
      </c>
    </row>
    <row r="13" spans="2:20">
      <c r="B13" s="49"/>
      <c r="P13" s="50"/>
      <c r="Q13" s="64"/>
    </row>
    <row r="14" spans="2:20" ht="16" thickBot="1">
      <c r="B14" s="49"/>
      <c r="C14" s="26" t="s">
        <v>5</v>
      </c>
      <c r="P14" s="54"/>
      <c r="Q14" s="67"/>
    </row>
    <row r="15" spans="2:20" ht="16" thickBot="1">
      <c r="B15" s="49"/>
      <c r="C15" s="128" t="s">
        <v>67</v>
      </c>
      <c r="F15" s="131" t="s">
        <v>57</v>
      </c>
      <c r="H15" s="60">
        <f>L15</f>
        <v>40</v>
      </c>
      <c r="L15" s="60">
        <f>Notes!E33</f>
        <v>40</v>
      </c>
      <c r="P15" s="54"/>
      <c r="Q15" s="68"/>
    </row>
    <row r="16" spans="2:20" ht="16" thickBot="1">
      <c r="C16" s="128" t="s">
        <v>21</v>
      </c>
      <c r="F16" s="12"/>
      <c r="H16" s="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E38" sqref="E38"/>
    </sheetView>
  </sheetViews>
  <sheetFormatPr baseColWidth="10" defaultColWidth="33.125" defaultRowHeight="15" x14ac:dyDescent="0"/>
  <cols>
    <col min="1" max="1" width="3.5" style="70" customWidth="1"/>
    <col min="2" max="2" width="6.375" style="70" customWidth="1"/>
    <col min="3" max="3" width="27.875" style="70" customWidth="1"/>
    <col min="4" max="4" width="16.125" style="70" customWidth="1"/>
    <col min="5" max="5" width="10.125" style="70" customWidth="1"/>
    <col min="6" max="7" width="13.125" style="70" customWidth="1"/>
    <col min="8" max="8" width="12.625" style="75" customWidth="1"/>
    <col min="9" max="9" width="31.5" style="75" customWidth="1"/>
    <col min="10" max="10" width="98.375" style="70" customWidth="1"/>
    <col min="11" max="16384" width="33.125" style="70"/>
  </cols>
  <sheetData>
    <row r="1" spans="2:10" ht="16" thickBot="1"/>
    <row r="2" spans="2:10">
      <c r="B2" s="71"/>
      <c r="C2" s="72"/>
      <c r="D2" s="72"/>
      <c r="E2" s="72"/>
      <c r="F2" s="72"/>
      <c r="G2" s="72"/>
      <c r="H2" s="76"/>
      <c r="I2" s="76"/>
      <c r="J2" s="72"/>
    </row>
    <row r="3" spans="2:10">
      <c r="B3" s="73"/>
      <c r="C3" s="13" t="s">
        <v>15</v>
      </c>
      <c r="D3" s="13"/>
      <c r="E3" s="13"/>
      <c r="F3" s="13"/>
      <c r="G3" s="13"/>
      <c r="H3" s="18"/>
      <c r="I3" s="18"/>
      <c r="J3" s="69"/>
    </row>
    <row r="4" spans="2:10">
      <c r="B4" s="73"/>
      <c r="C4" s="69"/>
      <c r="D4" s="69"/>
      <c r="E4" s="69"/>
      <c r="F4" s="69"/>
      <c r="G4" s="69"/>
      <c r="H4" s="77"/>
      <c r="I4" s="77"/>
      <c r="J4" s="69"/>
    </row>
    <row r="5" spans="2:10">
      <c r="B5" s="78"/>
      <c r="C5" s="15" t="s">
        <v>16</v>
      </c>
      <c r="D5" s="15" t="s">
        <v>0</v>
      </c>
      <c r="E5" s="15" t="s">
        <v>12</v>
      </c>
      <c r="F5" s="15" t="s">
        <v>17</v>
      </c>
      <c r="G5" s="15" t="s">
        <v>51</v>
      </c>
      <c r="H5" s="19" t="s">
        <v>18</v>
      </c>
      <c r="I5" s="19" t="s">
        <v>52</v>
      </c>
      <c r="J5" s="15" t="s">
        <v>9</v>
      </c>
    </row>
    <row r="6" spans="2:10">
      <c r="B6" s="73"/>
      <c r="C6" s="13"/>
      <c r="D6" s="13"/>
      <c r="E6" s="13"/>
      <c r="F6" s="13"/>
      <c r="G6" s="13"/>
      <c r="H6" s="18"/>
      <c r="I6" s="18"/>
      <c r="J6" s="13"/>
    </row>
    <row r="7" spans="2:10">
      <c r="B7" s="73"/>
      <c r="C7" s="79" t="s">
        <v>3</v>
      </c>
      <c r="D7" s="125" t="s">
        <v>63</v>
      </c>
      <c r="E7" s="125" t="s">
        <v>62</v>
      </c>
      <c r="F7" s="69">
        <v>2012</v>
      </c>
      <c r="G7" s="69">
        <v>2012</v>
      </c>
      <c r="H7" s="126">
        <v>42278</v>
      </c>
      <c r="I7" s="121" t="s">
        <v>75</v>
      </c>
      <c r="J7" s="51" t="s">
        <v>61</v>
      </c>
    </row>
    <row r="8" spans="2:10">
      <c r="B8" s="73"/>
      <c r="D8" s="69"/>
      <c r="E8" s="69"/>
      <c r="F8" s="69"/>
      <c r="G8" s="69"/>
      <c r="H8" s="69"/>
      <c r="I8" s="69"/>
      <c r="J8" s="69"/>
    </row>
    <row r="9" spans="2:10">
      <c r="B9" s="73"/>
      <c r="C9" s="79" t="s">
        <v>6</v>
      </c>
      <c r="D9" s="134" t="s">
        <v>71</v>
      </c>
      <c r="E9" s="134" t="s">
        <v>72</v>
      </c>
      <c r="F9" s="69">
        <v>2010</v>
      </c>
      <c r="G9" s="69">
        <v>2010</v>
      </c>
      <c r="H9" s="126">
        <v>42278</v>
      </c>
      <c r="I9" s="69" t="s">
        <v>73</v>
      </c>
      <c r="J9" s="70" t="s">
        <v>74</v>
      </c>
    </row>
    <row r="10" spans="2:10">
      <c r="B10" s="73"/>
      <c r="C10" s="80"/>
      <c r="D10" s="69"/>
      <c r="E10" s="69"/>
      <c r="F10" s="69"/>
      <c r="G10" s="69"/>
      <c r="H10" s="74"/>
      <c r="I10" s="121"/>
      <c r="J10" s="120"/>
    </row>
    <row r="11" spans="2:10">
      <c r="B11" s="73"/>
      <c r="C11" s="122" t="s">
        <v>58</v>
      </c>
      <c r="D11" s="134" t="s">
        <v>77</v>
      </c>
      <c r="E11" s="134" t="s">
        <v>69</v>
      </c>
      <c r="F11" s="69">
        <v>2014</v>
      </c>
      <c r="G11" s="69">
        <v>2014</v>
      </c>
      <c r="H11" s="126">
        <v>42278</v>
      </c>
      <c r="I11" s="69" t="s">
        <v>78</v>
      </c>
      <c r="J11" s="69" t="s">
        <v>76</v>
      </c>
    </row>
    <row r="12" spans="2:10">
      <c r="B12" s="73"/>
      <c r="C12" s="80"/>
      <c r="D12" s="69"/>
      <c r="E12" s="69"/>
      <c r="F12" s="69"/>
      <c r="G12" s="69"/>
      <c r="H12" s="69"/>
      <c r="I12" s="69"/>
      <c r="J12" s="69"/>
    </row>
    <row r="13" spans="2:10">
      <c r="B13" s="73"/>
      <c r="C13" s="139" t="s">
        <v>117</v>
      </c>
      <c r="D13" s="134" t="s">
        <v>102</v>
      </c>
      <c r="E13" s="134" t="s">
        <v>103</v>
      </c>
      <c r="F13" s="69">
        <v>2013</v>
      </c>
      <c r="G13" s="69">
        <v>2013</v>
      </c>
      <c r="H13" s="126">
        <v>42278</v>
      </c>
      <c r="I13" s="121" t="s">
        <v>116</v>
      </c>
      <c r="J13" s="119" t="s">
        <v>104</v>
      </c>
    </row>
    <row r="14" spans="2:10">
      <c r="B14" s="73"/>
      <c r="C14" s="79" t="s">
        <v>27</v>
      </c>
      <c r="D14" s="135"/>
      <c r="E14" s="69"/>
      <c r="F14" s="69"/>
      <c r="G14" s="69"/>
      <c r="H14" s="69"/>
      <c r="I14" s="69"/>
      <c r="J14" s="69"/>
    </row>
    <row r="15" spans="2:10">
      <c r="B15" s="73"/>
    </row>
    <row r="16" spans="2:10">
      <c r="B16" s="73"/>
    </row>
    <row r="17" spans="2:10">
      <c r="B17" s="73"/>
    </row>
    <row r="18" spans="2:10">
      <c r="B18" s="73"/>
      <c r="C18" s="80"/>
      <c r="D18" s="69"/>
      <c r="E18" s="69"/>
      <c r="F18" s="69"/>
      <c r="G18" s="69"/>
      <c r="H18" s="69"/>
      <c r="I18" s="69"/>
      <c r="J18" s="69"/>
    </row>
    <row r="19" spans="2:10">
      <c r="B19" s="73"/>
      <c r="C19" s="79"/>
      <c r="D19" s="69"/>
      <c r="E19" s="69"/>
      <c r="F19" s="69"/>
      <c r="G19" s="69"/>
      <c r="H19" s="69"/>
      <c r="I19" s="121"/>
      <c r="J19" s="69"/>
    </row>
    <row r="20" spans="2:10">
      <c r="B20" s="73"/>
      <c r="D20" s="69"/>
      <c r="E20" s="69"/>
      <c r="F20" s="69"/>
      <c r="G20" s="69"/>
      <c r="H20" s="69"/>
      <c r="I20" s="69"/>
      <c r="J20" s="69"/>
    </row>
  </sheetData>
  <phoneticPr fontId="3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153"/>
  <sheetViews>
    <sheetView tabSelected="1" workbookViewId="0">
      <selection activeCell="G56" sqref="G56"/>
    </sheetView>
  </sheetViews>
  <sheetFormatPr baseColWidth="10" defaultRowHeight="15" x14ac:dyDescent="0"/>
  <cols>
    <col min="1" max="1" width="3.625" style="81" customWidth="1"/>
    <col min="2" max="2" width="3.5" style="81" customWidth="1"/>
    <col min="3" max="3" width="9.375" style="81" customWidth="1"/>
    <col min="4" max="4" width="4" style="81" customWidth="1"/>
    <col min="5" max="5" width="13.125" style="81" customWidth="1"/>
    <col min="6" max="6" width="5.25" style="81" customWidth="1"/>
    <col min="7" max="8" width="10.625" style="81"/>
    <col min="9" max="9" width="13" style="81" customWidth="1"/>
    <col min="10" max="13" width="10.625" style="81"/>
    <col min="14" max="14" width="16.125" style="81" customWidth="1"/>
    <col min="15" max="15" width="10.625" style="81"/>
    <col min="16" max="16" width="55.75" style="81" customWidth="1"/>
    <col min="17" max="16384" width="10.625" style="81"/>
  </cols>
  <sheetData>
    <row r="1" spans="1:14" ht="16" thickBot="1"/>
    <row r="2" spans="1:14">
      <c r="B2" s="82"/>
      <c r="C2" s="83"/>
      <c r="D2" s="83"/>
      <c r="E2" s="83"/>
      <c r="F2" s="83"/>
      <c r="G2" s="83"/>
      <c r="H2" s="83"/>
      <c r="I2" s="83"/>
      <c r="J2" s="83"/>
      <c r="K2" s="83"/>
      <c r="L2" s="83"/>
      <c r="M2" s="83"/>
      <c r="N2" s="84"/>
    </row>
    <row r="3" spans="1:14">
      <c r="A3" s="85"/>
      <c r="B3" s="117"/>
      <c r="C3" s="91" t="s">
        <v>0</v>
      </c>
      <c r="D3" s="91" t="s">
        <v>118</v>
      </c>
      <c r="E3" s="91" t="s">
        <v>28</v>
      </c>
      <c r="F3" s="91"/>
      <c r="G3" s="91"/>
      <c r="H3" s="86"/>
      <c r="I3" s="86"/>
      <c r="J3" s="86"/>
      <c r="K3" s="86"/>
      <c r="L3" s="86"/>
      <c r="M3" s="86"/>
      <c r="N3" s="118"/>
    </row>
    <row r="4" spans="1:14">
      <c r="B4" s="88"/>
      <c r="C4" s="89"/>
      <c r="D4" s="89"/>
      <c r="E4" s="89"/>
      <c r="F4" s="89"/>
      <c r="G4" s="89"/>
      <c r="H4" s="89"/>
      <c r="I4" s="89"/>
      <c r="J4" s="89"/>
      <c r="K4" s="89"/>
      <c r="L4" s="89"/>
      <c r="M4" s="89"/>
      <c r="N4" s="87"/>
    </row>
    <row r="5" spans="1:14">
      <c r="B5" s="88"/>
      <c r="D5" s="89"/>
      <c r="E5" s="89"/>
      <c r="F5" s="89"/>
      <c r="G5" s="89"/>
      <c r="H5" s="89"/>
      <c r="I5" s="89"/>
      <c r="J5" s="89"/>
      <c r="K5" s="89"/>
      <c r="L5" s="89"/>
      <c r="M5" s="89"/>
      <c r="N5" s="87"/>
    </row>
    <row r="6" spans="1:14">
      <c r="B6" s="88"/>
      <c r="C6" s="89" t="s">
        <v>98</v>
      </c>
      <c r="D6" s="89"/>
      <c r="G6" s="89" t="s">
        <v>55</v>
      </c>
      <c r="H6" s="89"/>
      <c r="I6" s="89"/>
      <c r="J6" s="89"/>
      <c r="K6" s="89"/>
      <c r="L6" s="89"/>
      <c r="M6" s="89"/>
    </row>
    <row r="7" spans="1:14">
      <c r="B7" s="88"/>
      <c r="C7" s="89"/>
      <c r="D7" s="89"/>
      <c r="E7" s="89"/>
      <c r="F7" s="89"/>
      <c r="G7" s="89"/>
      <c r="H7" s="89"/>
      <c r="I7" s="89"/>
      <c r="J7" s="89"/>
      <c r="K7" s="89"/>
      <c r="L7" s="89"/>
      <c r="M7" s="89"/>
    </row>
    <row r="8" spans="1:14">
      <c r="B8" s="88"/>
      <c r="C8" s="89"/>
      <c r="D8" s="89"/>
      <c r="E8" s="89"/>
      <c r="F8" s="89"/>
      <c r="G8" s="89"/>
      <c r="H8" s="89"/>
      <c r="I8" s="89"/>
      <c r="J8" s="89"/>
      <c r="K8" s="89"/>
      <c r="L8" s="89"/>
      <c r="M8" s="89"/>
    </row>
    <row r="9" spans="1:14">
      <c r="B9" s="88"/>
      <c r="C9" s="89"/>
      <c r="D9" s="89">
        <v>66</v>
      </c>
      <c r="E9" s="89"/>
      <c r="F9" s="89"/>
      <c r="G9" s="89"/>
      <c r="H9" s="89"/>
      <c r="I9" s="89"/>
      <c r="J9" s="89"/>
      <c r="K9" s="89"/>
      <c r="L9" s="89"/>
      <c r="M9" s="89"/>
    </row>
    <row r="10" spans="1:14">
      <c r="B10" s="88"/>
      <c r="C10" s="89"/>
      <c r="D10" s="89"/>
      <c r="E10" s="89"/>
      <c r="F10" s="89"/>
      <c r="G10" s="89"/>
      <c r="H10" s="89"/>
      <c r="I10" s="89"/>
      <c r="J10" s="89"/>
      <c r="K10" s="89"/>
      <c r="L10" s="89"/>
      <c r="M10" s="89"/>
    </row>
    <row r="11" spans="1:14">
      <c r="B11" s="88"/>
      <c r="C11" s="89"/>
      <c r="D11" s="89"/>
      <c r="E11" s="89"/>
      <c r="F11" s="89"/>
      <c r="G11" s="89"/>
      <c r="H11" s="89"/>
      <c r="I11" s="89"/>
      <c r="J11" s="89"/>
      <c r="K11" s="89"/>
      <c r="L11" s="89"/>
      <c r="M11" s="89"/>
    </row>
    <row r="12" spans="1:14">
      <c r="B12" s="88"/>
      <c r="C12" s="89"/>
      <c r="D12" s="89"/>
      <c r="E12" s="89"/>
      <c r="F12" s="89"/>
      <c r="G12" s="89"/>
      <c r="H12" s="89"/>
      <c r="I12" s="89"/>
      <c r="J12" s="89"/>
      <c r="K12" s="89"/>
      <c r="L12" s="89"/>
      <c r="M12" s="89"/>
    </row>
    <row r="13" spans="1:14">
      <c r="B13" s="88"/>
      <c r="C13" s="89"/>
      <c r="D13" s="89"/>
      <c r="E13" s="89">
        <f>290*10^6</f>
        <v>290000000</v>
      </c>
      <c r="F13" s="89" t="s">
        <v>20</v>
      </c>
      <c r="G13" s="89"/>
      <c r="H13" s="89"/>
      <c r="I13" s="89"/>
      <c r="J13" s="89"/>
      <c r="K13" s="89"/>
      <c r="L13" s="89"/>
      <c r="M13" s="89"/>
    </row>
    <row r="14" spans="1:14">
      <c r="B14" s="88"/>
      <c r="C14" s="89"/>
      <c r="D14" s="89"/>
      <c r="E14" s="89"/>
      <c r="F14" s="89"/>
      <c r="G14" s="89"/>
      <c r="H14" s="89"/>
      <c r="I14" s="89"/>
      <c r="J14" s="89"/>
      <c r="K14" s="89"/>
      <c r="L14" s="89"/>
      <c r="M14" s="89"/>
    </row>
    <row r="15" spans="1:14">
      <c r="B15" s="88"/>
      <c r="C15" s="89"/>
      <c r="D15" s="89">
        <v>22</v>
      </c>
      <c r="E15" s="89"/>
      <c r="F15" s="89"/>
      <c r="G15" s="89"/>
      <c r="H15" s="89"/>
      <c r="I15" s="89"/>
      <c r="J15" s="89"/>
      <c r="K15" s="89"/>
      <c r="L15" s="89"/>
      <c r="M15" s="89"/>
    </row>
    <row r="16" spans="1:14">
      <c r="B16" s="88"/>
      <c r="C16" s="89"/>
      <c r="D16" s="89"/>
      <c r="E16" s="89"/>
      <c r="F16" s="89"/>
      <c r="G16" s="89"/>
      <c r="H16" s="89"/>
      <c r="I16" s="89"/>
      <c r="J16" s="89"/>
      <c r="K16" s="89"/>
      <c r="L16" s="89"/>
      <c r="M16" s="89"/>
    </row>
    <row r="17" spans="2:13">
      <c r="B17" s="88"/>
      <c r="C17" s="89"/>
      <c r="D17" s="89"/>
      <c r="E17" s="89"/>
      <c r="F17" s="89"/>
      <c r="G17" s="89"/>
      <c r="H17" s="89"/>
      <c r="I17" s="89"/>
      <c r="J17" s="89"/>
      <c r="K17" s="89"/>
      <c r="L17" s="89"/>
      <c r="M17" s="89"/>
    </row>
    <row r="18" spans="2:13">
      <c r="B18" s="88"/>
      <c r="C18" s="89"/>
      <c r="D18" s="89"/>
      <c r="E18" s="89"/>
      <c r="F18" s="89"/>
      <c r="G18" s="89"/>
      <c r="H18" s="89"/>
      <c r="I18" s="89"/>
      <c r="J18" s="89"/>
      <c r="K18" s="89"/>
      <c r="L18" s="89"/>
      <c r="M18" s="89"/>
    </row>
    <row r="19" spans="2:13">
      <c r="B19" s="88"/>
      <c r="C19" s="89"/>
      <c r="D19" s="89"/>
      <c r="E19" s="89">
        <v>800000000</v>
      </c>
      <c r="F19" s="89" t="s">
        <v>20</v>
      </c>
      <c r="G19" s="89"/>
      <c r="H19" s="89"/>
      <c r="I19" s="89"/>
      <c r="J19" s="89"/>
      <c r="K19" s="89"/>
      <c r="L19" s="89"/>
      <c r="M19" s="89"/>
    </row>
    <row r="20" spans="2:13">
      <c r="B20" s="88"/>
      <c r="C20" s="89"/>
      <c r="D20" s="89"/>
      <c r="E20" s="89"/>
      <c r="F20" s="89"/>
      <c r="G20" s="89"/>
      <c r="H20" s="89"/>
      <c r="I20" s="89"/>
      <c r="J20" s="89"/>
      <c r="K20" s="89"/>
      <c r="L20" s="89"/>
      <c r="M20" s="89"/>
    </row>
    <row r="21" spans="2:13">
      <c r="B21" s="88"/>
      <c r="C21" s="89"/>
      <c r="D21" s="89"/>
      <c r="E21" s="89"/>
      <c r="F21" s="89"/>
      <c r="G21" s="89"/>
      <c r="H21" s="89"/>
      <c r="I21" s="89"/>
      <c r="J21" s="89"/>
      <c r="K21" s="89"/>
      <c r="L21" s="89"/>
      <c r="M21" s="89"/>
    </row>
    <row r="22" spans="2:13">
      <c r="B22" s="88"/>
      <c r="C22" s="89"/>
      <c r="D22" s="89"/>
      <c r="E22" s="89"/>
      <c r="F22" s="89"/>
      <c r="G22" s="89"/>
      <c r="H22" s="89"/>
      <c r="I22" s="89"/>
      <c r="J22" s="89"/>
      <c r="K22" s="89"/>
      <c r="L22" s="89"/>
      <c r="M22" s="89"/>
    </row>
    <row r="23" spans="2:13">
      <c r="B23" s="88"/>
      <c r="C23" s="89"/>
      <c r="D23" s="89"/>
      <c r="E23" s="89"/>
      <c r="F23" s="89"/>
      <c r="G23" s="89"/>
      <c r="H23" s="89"/>
      <c r="I23" s="89"/>
      <c r="J23" s="89"/>
      <c r="K23" s="89"/>
      <c r="L23" s="89"/>
      <c r="M23" s="89"/>
    </row>
    <row r="24" spans="2:13">
      <c r="B24" s="88"/>
      <c r="C24" s="89"/>
      <c r="D24" s="89"/>
      <c r="E24" s="89"/>
      <c r="F24" s="89"/>
      <c r="G24" s="89"/>
      <c r="H24" s="89"/>
      <c r="I24" s="89"/>
      <c r="J24" s="89"/>
      <c r="K24" s="89"/>
      <c r="L24" s="89"/>
      <c r="M24" s="89"/>
    </row>
    <row r="25" spans="2:13">
      <c r="B25" s="88"/>
      <c r="C25" s="89"/>
      <c r="D25" s="89"/>
      <c r="E25" s="89"/>
      <c r="F25" s="89"/>
      <c r="G25" s="89"/>
      <c r="H25" s="89"/>
      <c r="I25" s="89"/>
      <c r="J25" s="89"/>
      <c r="K25" s="89"/>
      <c r="L25" s="89"/>
      <c r="M25" s="89"/>
    </row>
    <row r="26" spans="2:13">
      <c r="B26" s="88"/>
      <c r="C26" s="89"/>
      <c r="D26" s="89"/>
      <c r="E26" s="89"/>
      <c r="F26" s="89"/>
      <c r="G26" s="89"/>
      <c r="H26" s="89"/>
      <c r="I26" s="89"/>
      <c r="J26" s="89"/>
      <c r="K26" s="89"/>
      <c r="L26" s="89"/>
      <c r="M26" s="89"/>
    </row>
    <row r="27" spans="2:13">
      <c r="B27" s="88"/>
      <c r="C27" s="89"/>
      <c r="D27" s="89"/>
      <c r="E27" s="89"/>
      <c r="F27" s="89"/>
      <c r="G27" s="89"/>
      <c r="H27" s="89"/>
      <c r="I27" s="89"/>
      <c r="J27" s="89"/>
      <c r="K27" s="89"/>
      <c r="L27" s="89"/>
      <c r="M27" s="89"/>
    </row>
    <row r="28" spans="2:13">
      <c r="B28" s="88"/>
      <c r="C28" s="89"/>
      <c r="D28" s="89"/>
      <c r="E28" s="89"/>
      <c r="F28" s="89"/>
      <c r="G28" s="89"/>
      <c r="H28" s="89"/>
      <c r="I28" s="89"/>
      <c r="J28" s="89"/>
      <c r="K28" s="89"/>
      <c r="L28" s="89"/>
      <c r="M28" s="89"/>
    </row>
    <row r="29" spans="2:13">
      <c r="B29" s="88"/>
      <c r="C29" s="89"/>
      <c r="D29" s="89"/>
      <c r="E29" s="89"/>
      <c r="F29" s="89"/>
      <c r="G29" s="89"/>
      <c r="H29" s="89"/>
      <c r="I29" s="89"/>
      <c r="J29" s="89"/>
      <c r="K29" s="89"/>
      <c r="L29" s="89"/>
      <c r="M29" s="89"/>
    </row>
    <row r="30" spans="2:13">
      <c r="B30" s="88"/>
      <c r="C30" s="89"/>
      <c r="D30" s="89"/>
      <c r="E30" s="89"/>
      <c r="F30" s="89"/>
      <c r="G30" s="89"/>
      <c r="H30" s="89"/>
      <c r="I30" s="89"/>
      <c r="J30" s="89"/>
      <c r="K30" s="89"/>
      <c r="L30" s="89"/>
      <c r="M30" s="89"/>
    </row>
    <row r="31" spans="2:13">
      <c r="B31" s="88"/>
      <c r="C31" s="89"/>
      <c r="D31" s="89"/>
      <c r="E31" s="89"/>
      <c r="F31" s="89"/>
      <c r="G31" s="89"/>
      <c r="H31" s="89"/>
      <c r="I31" s="89"/>
      <c r="J31" s="89"/>
      <c r="K31" s="89"/>
      <c r="L31" s="89"/>
      <c r="M31" s="89"/>
    </row>
    <row r="32" spans="2:13">
      <c r="B32" s="88"/>
      <c r="C32" s="89"/>
      <c r="D32" s="89"/>
      <c r="E32" s="89"/>
      <c r="F32" s="89"/>
      <c r="G32" s="89"/>
      <c r="H32" s="89"/>
      <c r="I32" s="89"/>
      <c r="J32" s="89"/>
      <c r="K32" s="89"/>
      <c r="L32" s="89"/>
      <c r="M32" s="89"/>
    </row>
    <row r="33" spans="2:13">
      <c r="B33" s="88"/>
      <c r="C33" s="89" t="s">
        <v>56</v>
      </c>
      <c r="D33" s="89">
        <v>128</v>
      </c>
      <c r="E33" s="89">
        <v>40</v>
      </c>
      <c r="F33" s="89" t="s">
        <v>57</v>
      </c>
      <c r="G33" s="89"/>
      <c r="H33" s="89"/>
      <c r="I33" s="89"/>
      <c r="J33" s="89"/>
      <c r="K33" s="89"/>
      <c r="L33" s="89"/>
      <c r="M33" s="89"/>
    </row>
    <row r="34" spans="2:13">
      <c r="B34" s="88"/>
      <c r="G34" s="89"/>
      <c r="H34" s="89"/>
      <c r="I34" s="89"/>
      <c r="J34" s="89"/>
      <c r="K34" s="89"/>
      <c r="L34" s="89"/>
      <c r="M34" s="89"/>
    </row>
    <row r="35" spans="2:13">
      <c r="B35" s="88"/>
      <c r="C35" s="89"/>
      <c r="D35" s="89"/>
      <c r="E35" s="89"/>
      <c r="F35" s="89"/>
      <c r="G35" s="89"/>
      <c r="H35" s="89"/>
      <c r="I35" s="89"/>
      <c r="J35" s="89"/>
      <c r="K35" s="89"/>
      <c r="L35" s="89"/>
      <c r="M35" s="89"/>
    </row>
    <row r="36" spans="2:13">
      <c r="B36" s="88"/>
      <c r="C36" s="89"/>
      <c r="D36" s="89"/>
      <c r="E36" s="89"/>
      <c r="F36" s="89"/>
      <c r="G36" s="89"/>
      <c r="H36" s="89"/>
      <c r="I36" s="89"/>
      <c r="J36" s="89"/>
      <c r="K36" s="89"/>
      <c r="L36" s="89"/>
      <c r="M36" s="89"/>
    </row>
    <row r="37" spans="2:13">
      <c r="B37" s="88"/>
      <c r="C37" s="89"/>
      <c r="D37" s="89"/>
      <c r="E37" s="89"/>
      <c r="F37" s="89"/>
      <c r="G37" s="89"/>
      <c r="H37" s="123"/>
      <c r="I37" s="89"/>
      <c r="J37" s="89"/>
      <c r="K37" s="89"/>
      <c r="L37" s="89"/>
      <c r="M37" s="89"/>
    </row>
    <row r="38" spans="2:13">
      <c r="B38" s="88"/>
      <c r="C38" s="89"/>
      <c r="D38" s="89"/>
      <c r="G38" s="89"/>
      <c r="H38" s="89"/>
      <c r="I38" s="89"/>
      <c r="J38" s="89"/>
      <c r="K38" s="89"/>
      <c r="L38" s="89"/>
      <c r="M38" s="89"/>
    </row>
    <row r="39" spans="2:13">
      <c r="B39" s="88"/>
      <c r="C39" s="89"/>
      <c r="D39" s="89"/>
      <c r="E39" s="89"/>
      <c r="F39" s="89"/>
      <c r="G39" s="89"/>
      <c r="H39" s="89"/>
      <c r="I39" s="89"/>
      <c r="J39" s="89"/>
      <c r="K39" s="89"/>
      <c r="L39" s="89"/>
      <c r="M39" s="89"/>
    </row>
    <row r="40" spans="2:13">
      <c r="B40" s="88"/>
      <c r="C40" s="89"/>
      <c r="D40" s="89"/>
      <c r="E40" s="89"/>
      <c r="F40" s="89"/>
      <c r="G40" s="89"/>
      <c r="H40" s="89"/>
      <c r="I40" s="89"/>
      <c r="J40" s="89"/>
      <c r="K40" s="89"/>
      <c r="L40" s="89"/>
      <c r="M40" s="89"/>
    </row>
    <row r="41" spans="2:13">
      <c r="B41" s="88"/>
      <c r="C41" s="89"/>
      <c r="D41" s="89"/>
      <c r="E41" s="89"/>
      <c r="F41" s="89"/>
      <c r="G41" s="89"/>
      <c r="H41" s="89"/>
      <c r="I41" s="89"/>
      <c r="J41" s="89"/>
      <c r="K41" s="89"/>
      <c r="L41" s="89"/>
      <c r="M41" s="89"/>
    </row>
    <row r="42" spans="2:13">
      <c r="B42" s="88"/>
      <c r="C42" s="89"/>
      <c r="K42" s="89"/>
      <c r="L42" s="89"/>
      <c r="M42" s="89"/>
    </row>
    <row r="43" spans="2:13">
      <c r="B43" s="88"/>
      <c r="C43" s="89"/>
      <c r="K43" s="89"/>
      <c r="L43" s="89"/>
      <c r="M43" s="89"/>
    </row>
    <row r="44" spans="2:13">
      <c r="B44" s="88"/>
      <c r="C44" s="89"/>
      <c r="K44" s="89"/>
      <c r="L44" s="89"/>
      <c r="M44" s="89"/>
    </row>
    <row r="45" spans="2:13">
      <c r="B45" s="88"/>
      <c r="C45" s="89" t="s">
        <v>113</v>
      </c>
      <c r="K45" s="89"/>
      <c r="L45" s="89"/>
      <c r="M45" s="89"/>
    </row>
    <row r="46" spans="2:13">
      <c r="B46" s="88"/>
      <c r="C46" s="89"/>
      <c r="E46" s="124">
        <v>1.4999999999999999E-2</v>
      </c>
      <c r="F46" s="89"/>
      <c r="K46" s="89"/>
      <c r="L46" s="89"/>
      <c r="M46" s="89"/>
    </row>
    <row r="47" spans="2:13">
      <c r="B47" s="88"/>
      <c r="C47" s="89"/>
      <c r="E47" s="89">
        <v>0.98499999999999999</v>
      </c>
      <c r="F47" s="89" t="s">
        <v>60</v>
      </c>
      <c r="K47" s="89"/>
      <c r="L47" s="89"/>
      <c r="M47" s="89"/>
    </row>
    <row r="48" spans="2:13">
      <c r="B48" s="88"/>
      <c r="C48" s="89"/>
      <c r="K48" s="89"/>
      <c r="L48" s="89"/>
      <c r="M48" s="89"/>
    </row>
    <row r="49" spans="2:17">
      <c r="B49" s="88"/>
      <c r="C49" s="89"/>
      <c r="K49" s="89"/>
      <c r="L49" s="89"/>
      <c r="M49" s="89"/>
    </row>
    <row r="50" spans="2:17">
      <c r="B50" s="88"/>
    </row>
    <row r="51" spans="2:17">
      <c r="B51" s="88"/>
    </row>
    <row r="52" spans="2:17">
      <c r="B52" s="88"/>
    </row>
    <row r="53" spans="2:17">
      <c r="B53" s="88"/>
    </row>
    <row r="54" spans="2:17">
      <c r="B54" s="88"/>
    </row>
    <row r="55" spans="2:17">
      <c r="B55" s="88"/>
    </row>
    <row r="56" spans="2:17">
      <c r="B56" s="88"/>
    </row>
    <row r="57" spans="2:17">
      <c r="B57" s="88"/>
    </row>
    <row r="58" spans="2:17">
      <c r="B58" s="88"/>
    </row>
    <row r="59" spans="2:17">
      <c r="B59" s="88"/>
    </row>
    <row r="60" spans="2:17">
      <c r="B60" s="88"/>
    </row>
    <row r="61" spans="2:17">
      <c r="B61" s="88"/>
    </row>
    <row r="62" spans="2:17" ht="16" thickBot="1">
      <c r="B62" s="88"/>
      <c r="C62" s="89"/>
      <c r="K62" s="89"/>
      <c r="L62" s="89"/>
      <c r="M62" s="89"/>
    </row>
    <row r="63" spans="2:17">
      <c r="B63" s="88"/>
      <c r="C63" s="89" t="s">
        <v>124</v>
      </c>
      <c r="D63" s="89"/>
      <c r="J63" s="155"/>
      <c r="K63" s="156"/>
      <c r="L63" s="156"/>
      <c r="M63" s="156"/>
      <c r="N63" s="156"/>
      <c r="O63" s="156"/>
      <c r="P63" s="156"/>
      <c r="Q63" s="157"/>
    </row>
    <row r="64" spans="2:17" ht="18">
      <c r="B64" s="88"/>
      <c r="C64" s="89"/>
      <c r="D64" s="89"/>
      <c r="J64" s="158"/>
      <c r="K64" s="159" t="s">
        <v>80</v>
      </c>
      <c r="L64" s="159" t="s">
        <v>8</v>
      </c>
      <c r="M64" s="159" t="s">
        <v>4</v>
      </c>
      <c r="N64" s="159" t="s">
        <v>7</v>
      </c>
      <c r="O64" s="159" t="s">
        <v>81</v>
      </c>
      <c r="P64" s="159" t="s">
        <v>0</v>
      </c>
      <c r="Q64" s="160"/>
    </row>
    <row r="65" spans="2:17" ht="19" thickBot="1">
      <c r="B65" s="88"/>
      <c r="C65" s="89"/>
      <c r="D65" s="89"/>
      <c r="J65" s="161"/>
      <c r="K65" s="162"/>
      <c r="L65" s="162"/>
      <c r="M65" s="162"/>
      <c r="N65" s="162"/>
      <c r="O65" s="162"/>
      <c r="P65" s="162"/>
      <c r="Q65" s="163"/>
    </row>
    <row r="66" spans="2:17" ht="19" thickBot="1">
      <c r="B66" s="88"/>
      <c r="C66" s="89"/>
      <c r="D66" s="89"/>
      <c r="E66" s="170">
        <f>M66</f>
        <v>1.0980000000000001</v>
      </c>
      <c r="F66" s="81" t="s">
        <v>95</v>
      </c>
      <c r="J66" s="161"/>
      <c r="K66" s="154" t="s">
        <v>82</v>
      </c>
      <c r="L66" s="154" t="s">
        <v>83</v>
      </c>
      <c r="M66" s="164">
        <v>1.0980000000000001</v>
      </c>
      <c r="N66" s="154" t="s">
        <v>84</v>
      </c>
      <c r="O66" s="165">
        <v>42221</v>
      </c>
      <c r="P66" s="166" t="s">
        <v>85</v>
      </c>
      <c r="Q66" s="163"/>
    </row>
    <row r="67" spans="2:17" ht="16" thickBot="1">
      <c r="B67" s="88"/>
      <c r="C67" s="89"/>
      <c r="D67" s="89"/>
      <c r="J67" s="167"/>
      <c r="K67" s="168"/>
      <c r="L67" s="168"/>
      <c r="M67" s="168"/>
      <c r="N67" s="168"/>
      <c r="O67" s="168"/>
      <c r="P67" s="168"/>
      <c r="Q67" s="169"/>
    </row>
    <row r="68" spans="2:17">
      <c r="B68" s="88"/>
      <c r="C68" s="89"/>
      <c r="K68" s="89"/>
      <c r="L68" s="89"/>
      <c r="M68" s="89"/>
    </row>
    <row r="69" spans="2:17">
      <c r="B69" s="88"/>
      <c r="C69" s="89" t="s">
        <v>79</v>
      </c>
      <c r="K69" s="89"/>
      <c r="L69" s="89"/>
      <c r="M69" s="89"/>
    </row>
    <row r="70" spans="2:17">
      <c r="B70" s="88"/>
      <c r="C70" s="89"/>
      <c r="D70" s="81">
        <v>70</v>
      </c>
      <c r="K70" s="89"/>
      <c r="L70" s="89"/>
      <c r="M70" s="89"/>
    </row>
    <row r="71" spans="2:17">
      <c r="B71" s="88"/>
      <c r="C71" s="89"/>
      <c r="E71" s="81">
        <f>34.4925*10^6</f>
        <v>34492500</v>
      </c>
      <c r="F71" s="81" t="s">
        <v>86</v>
      </c>
      <c r="G71" s="81" t="s">
        <v>121</v>
      </c>
      <c r="K71" s="89"/>
      <c r="L71" s="89"/>
      <c r="M71" s="89"/>
    </row>
    <row r="72" spans="2:17">
      <c r="B72" s="88"/>
      <c r="C72" s="89"/>
      <c r="F72" s="81">
        <v>1.0833999999999999</v>
      </c>
      <c r="G72" s="81" t="s">
        <v>94</v>
      </c>
      <c r="K72" s="89"/>
      <c r="L72" s="89"/>
      <c r="M72" s="89"/>
    </row>
    <row r="73" spans="2:17">
      <c r="B73" s="88"/>
      <c r="C73" s="89"/>
      <c r="K73" s="89"/>
      <c r="L73" s="89"/>
      <c r="M73" s="89"/>
    </row>
    <row r="74" spans="2:17">
      <c r="B74" s="88"/>
      <c r="C74" s="89"/>
      <c r="F74" s="81" t="s">
        <v>87</v>
      </c>
      <c r="H74" s="81" t="s">
        <v>119</v>
      </c>
      <c r="K74" s="89"/>
      <c r="L74" s="89"/>
      <c r="M74" s="89"/>
    </row>
    <row r="75" spans="2:17">
      <c r="B75" s="88"/>
      <c r="C75" s="89"/>
      <c r="F75" s="81">
        <v>16</v>
      </c>
      <c r="G75" s="81" t="s">
        <v>88</v>
      </c>
      <c r="K75" s="89"/>
      <c r="L75" s="89"/>
      <c r="M75" s="89"/>
    </row>
    <row r="76" spans="2:17">
      <c r="B76" s="88"/>
      <c r="C76" s="89"/>
      <c r="F76" s="81">
        <f>16000000000*0.833</f>
        <v>13328000000</v>
      </c>
      <c r="G76" s="81" t="s">
        <v>89</v>
      </c>
      <c r="H76" s="81" t="s">
        <v>93</v>
      </c>
      <c r="K76" s="89"/>
      <c r="L76" s="89"/>
      <c r="M76" s="89"/>
    </row>
    <row r="77" spans="2:17">
      <c r="B77" s="88"/>
      <c r="C77" s="89"/>
      <c r="F77" s="81">
        <f>F76*38.018--7203</f>
        <v>506703911203</v>
      </c>
      <c r="G77" s="81" t="s">
        <v>90</v>
      </c>
      <c r="K77" s="89"/>
      <c r="L77" s="89"/>
      <c r="M77" s="89"/>
    </row>
    <row r="78" spans="2:17">
      <c r="B78" s="88"/>
      <c r="C78" s="89"/>
      <c r="F78" s="81">
        <f>F77/(10^9)</f>
        <v>506.70391120300002</v>
      </c>
      <c r="G78" s="81" t="s">
        <v>91</v>
      </c>
      <c r="K78" s="89"/>
      <c r="L78" s="89"/>
      <c r="M78" s="89"/>
    </row>
    <row r="79" spans="2:17">
      <c r="B79" s="88"/>
      <c r="C79" s="89"/>
      <c r="F79" s="81">
        <f>F78/365</f>
        <v>1.3882298937068493</v>
      </c>
      <c r="G79" s="81" t="s">
        <v>92</v>
      </c>
      <c r="K79" s="89"/>
      <c r="L79" s="89"/>
      <c r="M79" s="89"/>
    </row>
    <row r="80" spans="2:17">
      <c r="B80" s="88"/>
      <c r="C80" s="89"/>
      <c r="K80" s="89"/>
      <c r="L80" s="89"/>
      <c r="M80" s="89"/>
    </row>
    <row r="81" spans="2:13">
      <c r="B81" s="88"/>
      <c r="C81" s="89"/>
      <c r="F81" s="81" t="s">
        <v>120</v>
      </c>
      <c r="K81" s="89"/>
      <c r="L81" s="89"/>
      <c r="M81" s="89"/>
    </row>
    <row r="82" spans="2:13">
      <c r="B82" s="88"/>
      <c r="K82" s="89"/>
      <c r="L82" s="89"/>
      <c r="M82" s="89"/>
    </row>
    <row r="83" spans="2:13">
      <c r="B83" s="88"/>
      <c r="C83" s="89"/>
      <c r="E83" s="81">
        <f>E71*F79/F72</f>
        <v>44197452.103270732</v>
      </c>
      <c r="F83" s="81" t="s">
        <v>96</v>
      </c>
      <c r="G83" s="81" t="s">
        <v>122</v>
      </c>
      <c r="K83" s="89"/>
      <c r="L83" s="89"/>
      <c r="M83" s="89"/>
    </row>
    <row r="84" spans="2:13">
      <c r="B84" s="88"/>
      <c r="C84" s="89"/>
      <c r="E84" s="170">
        <f>E66</f>
        <v>1.0980000000000001</v>
      </c>
      <c r="F84" s="81" t="s">
        <v>95</v>
      </c>
      <c r="K84" s="89"/>
      <c r="L84" s="89"/>
      <c r="M84" s="89"/>
    </row>
    <row r="85" spans="2:13">
      <c r="B85" s="88"/>
      <c r="C85" s="89"/>
      <c r="E85" s="81">
        <f>E83/E84</f>
        <v>40252688.618643649</v>
      </c>
      <c r="F85" s="81" t="s">
        <v>97</v>
      </c>
      <c r="K85" s="89"/>
      <c r="L85" s="89"/>
      <c r="M85" s="89"/>
    </row>
    <row r="86" spans="2:13">
      <c r="B86" s="88"/>
      <c r="K86" s="89"/>
      <c r="L86" s="89"/>
      <c r="M86" s="89"/>
    </row>
    <row r="87" spans="2:13">
      <c r="B87" s="88"/>
      <c r="K87" s="89"/>
      <c r="L87" s="89"/>
      <c r="M87" s="89"/>
    </row>
    <row r="88" spans="2:13">
      <c r="B88" s="88"/>
    </row>
    <row r="89" spans="2:13">
      <c r="B89" s="88"/>
      <c r="E89" s="81">
        <v>0.12364799999999999</v>
      </c>
      <c r="F89" s="81" t="s">
        <v>99</v>
      </c>
      <c r="G89" s="81" t="s">
        <v>123</v>
      </c>
    </row>
    <row r="90" spans="2:13">
      <c r="B90" s="88"/>
      <c r="E90" s="81">
        <f>E89/1000</f>
        <v>1.2364799999999999E-4</v>
      </c>
      <c r="F90" s="81" t="s">
        <v>100</v>
      </c>
    </row>
    <row r="91" spans="2:13">
      <c r="B91" s="88"/>
      <c r="C91" s="89"/>
      <c r="E91" s="170">
        <f>E66</f>
        <v>1.0980000000000001</v>
      </c>
      <c r="F91" s="81" t="s">
        <v>95</v>
      </c>
    </row>
    <row r="92" spans="2:13">
      <c r="B92" s="88"/>
      <c r="C92" s="89"/>
      <c r="D92" s="89"/>
      <c r="E92" s="81">
        <f>E90/E91</f>
        <v>1.1261202185792348E-4</v>
      </c>
      <c r="F92" s="81" t="s">
        <v>101</v>
      </c>
    </row>
    <row r="93" spans="2:13">
      <c r="B93" s="88"/>
      <c r="C93" s="89"/>
    </row>
    <row r="94" spans="2:13">
      <c r="B94" s="88"/>
    </row>
    <row r="95" spans="2:13">
      <c r="B95" s="88"/>
      <c r="C95" s="89"/>
    </row>
    <row r="96" spans="2:13">
      <c r="B96" s="88"/>
      <c r="C96" s="89"/>
    </row>
    <row r="97" spans="2:3">
      <c r="B97" s="88"/>
      <c r="C97" s="89"/>
    </row>
    <row r="98" spans="2:3">
      <c r="B98" s="88"/>
    </row>
    <row r="99" spans="2:3">
      <c r="B99" s="88"/>
    </row>
    <row r="100" spans="2:3">
      <c r="B100" s="88"/>
    </row>
    <row r="101" spans="2:3">
      <c r="B101" s="88"/>
    </row>
    <row r="102" spans="2:3">
      <c r="B102" s="88"/>
    </row>
    <row r="103" spans="2:3">
      <c r="B103" s="88"/>
    </row>
    <row r="104" spans="2:3">
      <c r="B104" s="88"/>
    </row>
    <row r="105" spans="2:3">
      <c r="B105" s="88"/>
    </row>
    <row r="106" spans="2:3">
      <c r="B106" s="88"/>
    </row>
    <row r="107" spans="2:3">
      <c r="B107" s="88"/>
    </row>
    <row r="108" spans="2:3">
      <c r="B108" s="88"/>
    </row>
    <row r="109" spans="2:3">
      <c r="B109" s="88"/>
    </row>
    <row r="110" spans="2:3">
      <c r="B110" s="88"/>
    </row>
    <row r="111" spans="2:3">
      <c r="B111" s="88"/>
    </row>
    <row r="112" spans="2:3">
      <c r="B112" s="88"/>
    </row>
    <row r="113" spans="2:2">
      <c r="B113" s="88"/>
    </row>
    <row r="114" spans="2:2">
      <c r="B114" s="88"/>
    </row>
    <row r="115" spans="2:2">
      <c r="B115" s="88"/>
    </row>
    <row r="116" spans="2:2">
      <c r="B116" s="88"/>
    </row>
    <row r="117" spans="2:2">
      <c r="B117" s="88"/>
    </row>
    <row r="118" spans="2:2">
      <c r="B118" s="88"/>
    </row>
    <row r="119" spans="2:2">
      <c r="B119" s="88"/>
    </row>
    <row r="120" spans="2:2">
      <c r="B120" s="88"/>
    </row>
    <row r="121" spans="2:2">
      <c r="B121" s="88"/>
    </row>
    <row r="122" spans="2:2">
      <c r="B122" s="88"/>
    </row>
    <row r="123" spans="2:2">
      <c r="B123" s="88"/>
    </row>
    <row r="124" spans="2:2">
      <c r="B124" s="88"/>
    </row>
    <row r="125" spans="2:2">
      <c r="B125" s="88"/>
    </row>
    <row r="126" spans="2:2">
      <c r="B126" s="88"/>
    </row>
    <row r="127" spans="2:2">
      <c r="B127" s="88"/>
    </row>
    <row r="128" spans="2:2">
      <c r="B128" s="88"/>
    </row>
    <row r="129" spans="2:2">
      <c r="B129" s="88"/>
    </row>
    <row r="130" spans="2:2">
      <c r="B130" s="88"/>
    </row>
    <row r="131" spans="2:2">
      <c r="B131" s="88"/>
    </row>
    <row r="132" spans="2:2">
      <c r="B132" s="88"/>
    </row>
    <row r="133" spans="2:2">
      <c r="B133" s="88"/>
    </row>
    <row r="134" spans="2:2">
      <c r="B134" s="88"/>
    </row>
    <row r="135" spans="2:2">
      <c r="B135" s="88"/>
    </row>
    <row r="136" spans="2:2">
      <c r="B136" s="88"/>
    </row>
    <row r="137" spans="2:2">
      <c r="B137" s="88"/>
    </row>
    <row r="138" spans="2:2">
      <c r="B138" s="88"/>
    </row>
    <row r="139" spans="2:2">
      <c r="B139" s="88"/>
    </row>
    <row r="140" spans="2:2">
      <c r="B140" s="88"/>
    </row>
    <row r="141" spans="2:2">
      <c r="B141" s="88"/>
    </row>
    <row r="142" spans="2:2">
      <c r="B142" s="88"/>
    </row>
    <row r="143" spans="2:2">
      <c r="B143" s="88"/>
    </row>
    <row r="144" spans="2:2">
      <c r="B144" s="88"/>
    </row>
    <row r="145" spans="2:2">
      <c r="B145" s="88"/>
    </row>
    <row r="146" spans="2:2">
      <c r="B146" s="88"/>
    </row>
    <row r="147" spans="2:2">
      <c r="B147" s="88"/>
    </row>
    <row r="148" spans="2:2">
      <c r="B148" s="88"/>
    </row>
    <row r="149" spans="2:2">
      <c r="B149" s="88"/>
    </row>
    <row r="150" spans="2:2">
      <c r="B150" s="88"/>
    </row>
    <row r="151" spans="2:2">
      <c r="B151" s="88"/>
    </row>
    <row r="152" spans="2:2">
      <c r="B152" s="88"/>
    </row>
    <row r="153" spans="2:2">
      <c r="B153" s="8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2016-01-12T16:05:53Z</dcterms:modified>
</cp:coreProperties>
</file>