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192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0" i="13" l="1"/>
  <c r="G9" i="13"/>
  <c r="G11" i="13"/>
  <c r="E14" i="12"/>
  <c r="E13" i="12"/>
  <c r="E15" i="12"/>
  <c r="I8" i="13"/>
  <c r="E93" i="16"/>
  <c r="E92" i="16"/>
  <c r="E49" i="16"/>
  <c r="E183" i="16"/>
  <c r="G17" i="13"/>
  <c r="E22" i="12"/>
  <c r="G46" i="13"/>
  <c r="G45" i="13"/>
  <c r="G44" i="13"/>
  <c r="E198" i="16"/>
  <c r="E204" i="16"/>
  <c r="E209" i="16"/>
  <c r="O30" i="13"/>
  <c r="G30" i="13"/>
  <c r="E88" i="16"/>
  <c r="M19" i="13"/>
  <c r="G19" i="13"/>
  <c r="K28" i="13"/>
  <c r="G28" i="13"/>
  <c r="K26" i="13"/>
  <c r="G26" i="13"/>
  <c r="G8" i="13"/>
  <c r="E12" i="12"/>
  <c r="I7" i="13"/>
  <c r="I6" i="13"/>
  <c r="G39" i="13"/>
  <c r="E42" i="12"/>
  <c r="E43" i="12"/>
  <c r="G41" i="13"/>
  <c r="E44" i="12"/>
  <c r="G42" i="13"/>
  <c r="E45" i="12"/>
  <c r="G43" i="13"/>
  <c r="E46" i="12"/>
  <c r="E47" i="12"/>
  <c r="E48" i="12"/>
  <c r="E49" i="12"/>
  <c r="G38" i="13"/>
  <c r="E41" i="12"/>
  <c r="G27" i="13"/>
  <c r="E31" i="12"/>
  <c r="E32" i="12"/>
  <c r="G29" i="13"/>
  <c r="E33" i="12"/>
  <c r="E34" i="12"/>
  <c r="G31" i="13"/>
  <c r="E35" i="12"/>
  <c r="G32" i="13"/>
  <c r="E36" i="12"/>
  <c r="E37" i="12"/>
  <c r="G34" i="13"/>
  <c r="E38" i="12"/>
  <c r="E30" i="12"/>
  <c r="G7" i="13"/>
  <c r="E11" i="12"/>
  <c r="G12" i="13"/>
  <c r="E16" i="12"/>
  <c r="G13" i="13"/>
  <c r="E17" i="12"/>
  <c r="G14" i="13"/>
  <c r="E18" i="12"/>
  <c r="E19" i="12"/>
  <c r="G16" i="13"/>
  <c r="E20" i="12"/>
  <c r="E21" i="12"/>
  <c r="E23" i="12"/>
  <c r="G20" i="13"/>
  <c r="E24" i="12"/>
  <c r="G21" i="13"/>
  <c r="E25" i="12"/>
  <c r="E26" i="12"/>
  <c r="E27" i="12"/>
  <c r="G6" i="13"/>
  <c r="E10" i="12"/>
</calcChain>
</file>

<file path=xl/sharedStrings.xml><?xml version="1.0" encoding="utf-8"?>
<sst xmlns="http://schemas.openxmlformats.org/spreadsheetml/2006/main" count="361" uniqueCount="174">
  <si>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</si>
  <si>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</si>
  <si>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</si>
  <si>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</si>
  <si>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</si>
  <si>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</si>
  <si>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</si>
  <si>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</si>
  <si>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</si>
  <si>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</si>
  <si>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</si>
  <si>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</si>
  <si>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</si>
  <si>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</si>
  <si>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</si>
  <si>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</si>
  <si>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</si>
  <si>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</si>
  <si>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</si>
  <si>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</si>
  <si>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</si>
  <si>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</si>
  <si>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</si>
  <si>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</si>
  <si>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</si>
  <si>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</si>
  <si>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</si>
  <si>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</si>
  <si>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</si>
  <si>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</si>
  <si>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</si>
  <si>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</si>
  <si>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</si>
  <si>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</si>
  <si>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</si>
  <si>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</si>
  <si>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</si>
  <si>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</si>
  <si>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</si>
  <si>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</si>
  <si>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</si>
  <si>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</si>
  <si>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</si>
  <si>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</si>
  <si>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</si>
  <si>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</si>
  <si>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</si>
  <si>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</si>
  <si>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</si>
  <si>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</si>
  <si>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</si>
  <si>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</si>
  <si>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</si>
  <si>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</si>
  <si>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</si>
  <si>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</si>
  <si>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</si>
  <si>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</si>
  <si>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</si>
  <si>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</si>
  <si>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</si>
  <si>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</si>
  <si>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</si>
  <si>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</si>
  <si>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</si>
  <si>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</si>
  <si>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</si>
  <si>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</si>
  <si>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</si>
  <si>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</si>
  <si>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</si>
  <si>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</si>
  <si>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</si>
  <si>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</si>
  <si>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</si>
  <si>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</si>
  <si>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</si>
  <si>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</si>
  <si>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</si>
  <si>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</si>
  <si>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Comments</t>
  </si>
  <si>
    <t>Notes</t>
  </si>
  <si>
    <t>Technical</t>
  </si>
  <si>
    <t>Subject year</t>
  </si>
  <si>
    <t>ETM Library URL</t>
  </si>
  <si>
    <t>Rob Terwel</t>
  </si>
  <si>
    <t>input.ambient_heat</t>
  </si>
  <si>
    <t>input.electricity</t>
  </si>
  <si>
    <t>full_load_hours</t>
  </si>
  <si>
    <t>simult_sd</t>
  </si>
  <si>
    <t>Probability that two peaks fall in the same time in the summer day</t>
  </si>
  <si>
    <t>simult_se</t>
  </si>
  <si>
    <t>Probability that two peaks fal in the same time in the summer evining</t>
  </si>
  <si>
    <t>simult_wd</t>
  </si>
  <si>
    <t>Probability that two peaks fall in the same time in the winter day</t>
  </si>
  <si>
    <t>simult_we</t>
  </si>
  <si>
    <t>Probability that two peaks fall in the same time in the winter evining</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</si>
  <si>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</si>
  <si>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</si>
  <si>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</si>
  <si>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</si>
  <si>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</si>
  <si>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</si>
  <si>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</si>
  <si>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</si>
  <si>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</si>
  <si>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</si>
  <si>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</si>
  <si>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</si>
  <si>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</si>
  <si>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</si>
  <si>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</si>
  <si>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</si>
  <si>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</si>
  <si>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households_space_heater_hybrid_heatpump_air_water_electricity.converter</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</si>
  <si>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</si>
  <si>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</si>
  <si>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</si>
  <si>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</si>
  <si>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</si>
  <si>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</si>
  <si>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</si>
  <si>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</si>
  <si>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</si>
  <si>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Techneco,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</si>
  <si>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</si>
  <si>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</si>
  <si>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</si>
  <si>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</si>
  <si>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</si>
  <si>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</si>
  <si>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</si>
  <si>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</si>
  <si>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</si>
  <si>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</si>
  <si>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Sum of values for households_space_heater_combined_network_gas and households_space_heater_heatpump_air_water_electricity</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</si>
  <si>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</si>
  <si>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</si>
  <si>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</si>
  <si>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</si>
  <si>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</si>
  <si>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</si>
  <si>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</si>
  <si>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</si>
  <si>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</si>
  <si>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</si>
  <si>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</si>
  <si>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</si>
  <si>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</si>
  <si>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t>households_space_heater_heatpump_air_water_electricity</t>
  </si>
  <si>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</si>
  <si>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</si>
  <si>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</si>
  <si>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</si>
  <si>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</si>
  <si>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</si>
  <si>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</si>
  <si>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</si>
  <si>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households_space_heater_combined_network_gas</t>
  </si>
  <si>
    <t>Quintel Working Definition</t>
  </si>
  <si>
    <t>Quintel working definition</t>
  </si>
  <si>
    <t>Quintel WD</t>
  </si>
  <si>
    <t>Lowest of the two components (heatpump_air_water_electricity and combined_network_gas)</t>
  </si>
  <si>
    <t>Lowest of heatpump_air_water_electricity and combined_network_gas</t>
  </si>
  <si>
    <t>Sum of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</si>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</sst>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 #,##0.00_-;_-&quot;€&quot;\ * #,##0.00\-;_-&quot;€&quot;\ * &quot;-&quot;??_-;_-@_-"/>
    <numFmt numFmtId="165" formatCode="0.0"/>
    <numFmt numFmtId="166" formatCode="0.0000"/>
    <numFmt numFmtId="167" formatCode="0.00000"/>
    <numFmt numFmtId="168"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7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69">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0" fontId="15"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7" applyFont="1" applyFill="1" applyBorder="1" applyAlignment="1" applyProtection="1">
      <alignment vertical="top"/>
    </xf>
    <xf numFmtId="165" fontId="27" fillId="2" borderId="0" xfId="0" applyNumberFormat="1" applyFont="1" applyFill="1" applyAlignment="1">
      <alignment horizontal="left" vertical="center" indent="2"/>
    </xf>
    <xf numFmtId="2" fontId="20" fillId="2" borderId="9" xfId="0" applyNumberFormat="1" applyFont="1" applyFill="1" applyBorder="1" applyAlignment="1" applyProtection="1">
      <alignment vertical="center"/>
    </xf>
    <xf numFmtId="2" fontId="20" fillId="2" borderId="9" xfId="0" applyNumberFormat="1" applyFont="1" applyFill="1" applyBorder="1" applyAlignment="1" applyProtection="1">
      <alignment horizontal="left" vertical="center"/>
    </xf>
    <xf numFmtId="0" fontId="27" fillId="2" borderId="0" xfId="177" applyFont="1" applyFill="1" applyBorder="1" applyAlignment="1" applyProtection="1"/>
    <xf numFmtId="0" fontId="27"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165" fontId="16" fillId="2" borderId="0" xfId="0" applyNumberFormat="1" applyFont="1" applyFill="1" applyBorder="1"/>
    <xf numFmtId="0" fontId="26" fillId="2" borderId="19" xfId="0" applyFont="1" applyFill="1" applyBorder="1"/>
    <xf numFmtId="0" fontId="16" fillId="2" borderId="5" xfId="0" applyFont="1" applyFill="1" applyBorder="1"/>
    <xf numFmtId="164"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0" fontId="20" fillId="2" borderId="9" xfId="0" applyNumberFormat="1" applyFont="1" applyFill="1" applyBorder="1" applyAlignment="1" applyProtection="1">
      <alignment vertical="center"/>
    </xf>
    <xf numFmtId="0" fontId="12" fillId="2" borderId="0" xfId="0" applyFont="1" applyFill="1"/>
    <xf numFmtId="0" fontId="20" fillId="2" borderId="3" xfId="0" applyFont="1" applyFill="1" applyBorder="1"/>
    <xf numFmtId="0" fontId="20" fillId="2" borderId="15" xfId="0" applyFont="1" applyFill="1" applyBorder="1"/>
    <xf numFmtId="0" fontId="12" fillId="2" borderId="0" xfId="0" applyFont="1" applyFill="1" applyBorder="1"/>
    <xf numFmtId="0" fontId="20" fillId="2" borderId="19" xfId="0" applyFont="1" applyFill="1" applyBorder="1"/>
    <xf numFmtId="0" fontId="12" fillId="2" borderId="6" xfId="0" applyFont="1" applyFill="1" applyBorder="1"/>
    <xf numFmtId="0" fontId="12" fillId="2" borderId="5" xfId="0" applyFont="1" applyFill="1" applyBorder="1"/>
    <xf numFmtId="1" fontId="14" fillId="2" borderId="18" xfId="0" applyNumberFormat="1" applyFont="1" applyFill="1" applyBorder="1" applyAlignment="1" applyProtection="1">
      <alignment horizontal="right" vertical="center"/>
    </xf>
    <xf numFmtId="0" fontId="11" fillId="0" borderId="0" xfId="0" applyFont="1" applyFill="1" applyBorder="1"/>
    <xf numFmtId="0" fontId="11" fillId="2" borderId="0" xfId="0" applyFont="1" applyFill="1" applyBorder="1"/>
    <xf numFmtId="2" fontId="12" fillId="2" borderId="18" xfId="0" applyNumberFormat="1" applyFont="1" applyFill="1" applyBorder="1" applyAlignment="1" applyProtection="1">
      <alignment horizontal="right" vertical="center"/>
    </xf>
    <xf numFmtId="0" fontId="10" fillId="2" borderId="0" xfId="0" applyFont="1" applyFill="1" applyBorder="1"/>
    <xf numFmtId="0" fontId="9" fillId="0" borderId="0" xfId="0" applyFont="1" applyFill="1" applyBorder="1"/>
    <xf numFmtId="2" fontId="9" fillId="2" borderId="18" xfId="0" applyNumberFormat="1" applyFont="1" applyFill="1" applyBorder="1"/>
    <xf numFmtId="0" fontId="9" fillId="2" borderId="18" xfId="0" applyFont="1" applyFill="1" applyBorder="1"/>
    <xf numFmtId="0" fontId="9" fillId="2" borderId="0" xfId="0" applyFont="1" applyFill="1"/>
    <xf numFmtId="0" fontId="9" fillId="2" borderId="6" xfId="0" applyFont="1" applyFill="1" applyBorder="1"/>
    <xf numFmtId="0" fontId="9" fillId="2" borderId="5" xfId="0" applyFont="1" applyFill="1" applyBorder="1"/>
    <xf numFmtId="0" fontId="9" fillId="2" borderId="0" xfId="0" applyFont="1" applyFill="1" applyBorder="1"/>
    <xf numFmtId="0" fontId="29" fillId="0" borderId="0" xfId="0" applyFont="1"/>
    <xf numFmtId="0" fontId="31" fillId="4" borderId="0" xfId="0" applyFont="1" applyFill="1"/>
    <xf numFmtId="0" fontId="31" fillId="4" borderId="6" xfId="0" applyFont="1" applyFill="1" applyBorder="1"/>
    <xf numFmtId="0" fontId="29" fillId="4" borderId="0" xfId="0" applyFont="1" applyFill="1"/>
    <xf numFmtId="0" fontId="29" fillId="4" borderId="6" xfId="0" applyFont="1" applyFill="1" applyBorder="1"/>
    <xf numFmtId="0" fontId="8" fillId="2" borderId="0" xfId="0" applyFont="1" applyFill="1" applyBorder="1"/>
    <xf numFmtId="0" fontId="8" fillId="0" borderId="0" xfId="0" applyFont="1" applyFill="1" applyBorder="1"/>
    <xf numFmtId="0" fontId="27" fillId="0" borderId="0" xfId="177" applyFont="1" applyFill="1" applyAlignment="1" applyProtection="1"/>
    <xf numFmtId="0" fontId="8" fillId="2" borderId="0" xfId="0" applyFont="1" applyFill="1"/>
    <xf numFmtId="0" fontId="7" fillId="2" borderId="0" xfId="0" applyFont="1" applyFill="1"/>
    <xf numFmtId="0" fontId="7" fillId="2" borderId="6" xfId="0" applyFont="1" applyFill="1" applyBorder="1"/>
    <xf numFmtId="0" fontId="7" fillId="2" borderId="0" xfId="0" applyFont="1" applyFill="1" applyBorder="1"/>
    <xf numFmtId="166" fontId="14" fillId="2" borderId="18" xfId="0" applyNumberFormat="1" applyFont="1" applyFill="1" applyBorder="1" applyAlignment="1" applyProtection="1">
      <alignment horizontal="right" vertical="center"/>
    </xf>
    <xf numFmtId="166" fontId="14" fillId="2" borderId="0" xfId="0" applyNumberFormat="1" applyFont="1" applyFill="1"/>
    <xf numFmtId="166" fontId="9" fillId="2" borderId="18" xfId="0" applyNumberFormat="1" applyFont="1" applyFill="1" applyBorder="1"/>
    <xf numFmtId="0" fontId="7" fillId="2" borderId="18" xfId="0" applyFont="1" applyFill="1" applyBorder="1"/>
    <xf numFmtId="167" fontId="14" fillId="2" borderId="18" xfId="0" applyNumberFormat="1" applyFont="1" applyFill="1" applyBorder="1" applyAlignment="1" applyProtection="1">
      <alignment horizontal="right" vertical="center"/>
    </xf>
    <xf numFmtId="167" fontId="14" fillId="2" borderId="0" xfId="0" applyNumberFormat="1" applyFont="1" applyFill="1" applyBorder="1" applyAlignment="1" applyProtection="1">
      <alignment horizontal="right" vertical="center"/>
    </xf>
    <xf numFmtId="167" fontId="20" fillId="2" borderId="0" xfId="0" applyNumberFormat="1" applyFont="1" applyFill="1" applyBorder="1" applyAlignment="1" applyProtection="1">
      <alignment horizontal="right" vertical="center"/>
    </xf>
    <xf numFmtId="168" fontId="14" fillId="2" borderId="18" xfId="0" applyNumberFormat="1" applyFont="1" applyFill="1" applyBorder="1" applyAlignment="1" applyProtection="1">
      <alignment horizontal="right" vertical="center"/>
    </xf>
    <xf numFmtId="166" fontId="14" fillId="2" borderId="0" xfId="0" applyNumberFormat="1" applyFont="1" applyFill="1" applyBorder="1" applyAlignment="1" applyProtection="1">
      <alignment horizontal="right" vertical="center"/>
    </xf>
    <xf numFmtId="165" fontId="14" fillId="2" borderId="18" xfId="0" applyNumberFormat="1" applyFont="1" applyFill="1" applyBorder="1" applyAlignment="1" applyProtection="1">
      <alignment horizontal="right" vertical="center"/>
    </xf>
    <xf numFmtId="165" fontId="7" fillId="2" borderId="18" xfId="0" applyNumberFormat="1" applyFont="1" applyFill="1" applyBorder="1" applyAlignment="1" applyProtection="1">
      <alignment horizontal="right" vertical="center"/>
    </xf>
    <xf numFmtId="0" fontId="7" fillId="0" borderId="0" xfId="0" applyFont="1" applyFill="1" applyBorder="1"/>
    <xf numFmtId="0" fontId="7" fillId="2" borderId="20" xfId="0" applyFont="1" applyFill="1" applyBorder="1"/>
    <xf numFmtId="0" fontId="7" fillId="2" borderId="21" xfId="0" applyFont="1" applyFill="1" applyBorder="1"/>
    <xf numFmtId="167" fontId="9" fillId="2" borderId="18" xfId="0" applyNumberFormat="1" applyFont="1" applyFill="1" applyBorder="1"/>
    <xf numFmtId="0" fontId="31" fillId="0" borderId="0" xfId="0" applyFont="1"/>
    <xf numFmtId="0" fontId="29" fillId="4" borderId="18" xfId="0" applyFont="1" applyFill="1" applyBorder="1"/>
    <xf numFmtId="0" fontId="6" fillId="2" borderId="0" xfId="0" applyFont="1" applyFill="1"/>
    <xf numFmtId="0" fontId="5" fillId="2" borderId="0" xfId="0" applyFont="1" applyFill="1" applyBorder="1"/>
    <xf numFmtId="0" fontId="4" fillId="2" borderId="0" xfId="0" applyFont="1" applyFill="1" applyBorder="1"/>
    <xf numFmtId="0" fontId="4" fillId="2" borderId="0" xfId="0" applyFont="1" applyFill="1"/>
    <xf numFmtId="167" fontId="9" fillId="0" borderId="0" xfId="0" applyNumberFormat="1" applyFont="1" applyFill="1" applyBorder="1"/>
    <xf numFmtId="0" fontId="3" fillId="0" borderId="0" xfId="0" applyFont="1" applyFill="1" applyBorder="1"/>
    <xf numFmtId="0" fontId="3" fillId="2" borderId="0" xfId="0" applyFont="1" applyFill="1" applyBorder="1"/>
    <xf numFmtId="165" fontId="12" fillId="2" borderId="0" xfId="0" applyNumberFormat="1" applyFont="1" applyFill="1" applyBorder="1"/>
    <xf numFmtId="167" fontId="3" fillId="2" borderId="18" xfId="0" applyNumberFormat="1" applyFont="1" applyFill="1" applyBorder="1" applyAlignment="1" applyProtection="1">
      <alignment horizontal="right" vertical="center"/>
    </xf>
    <xf numFmtId="0" fontId="2" fillId="2" borderId="0" xfId="0"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18</xdr:col>
      <xdr:colOff>1027931</xdr:colOff>
      <xdr:row>80</xdr:row>
      <xdr:rowOff>181264</xdr:rowOff>
    </xdr:to>
    <xdr:pic>
      <xdr:nvPicPr>
        <xdr:cNvPr id="2" name="Picture 1"/>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15</xdr:col>
      <xdr:colOff>1029854</xdr:colOff>
      <xdr:row>152</xdr:row>
      <xdr:rowOff>143163</xdr:rowOff>
    </xdr:to>
    <xdr:pic>
      <xdr:nvPicPr>
        <xdr:cNvPr id="3" name="Picture 2"/>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12</xdr:col>
      <xdr:colOff>812800</xdr:colOff>
      <xdr:row>211</xdr:row>
      <xdr:rowOff>165100</xdr:rowOff>
    </xdr:to>
    <xdr:pic>
      <xdr:nvPicPr>
        <xdr:cNvPr id="7" name="Picture 6"/>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25" customWidth="1"/>
    <col min="2" max="2" width="9.125" style="17" customWidth="1"/>
    <col min="3" max="3" width="52.75" style="17" customWidth="1"/>
    <col min="4" max="16384" width="10.625" style="17"/>
  </cols>
  <sheetData>
    <row r="1" spans="1:3" s="23" customFormat="1">
      <c r="A1" s="21"/>
      <c r="B1" s="22"/>
      <c r="C1" s="22"/>
    </row>
    <row r="2" spans="1:3" ht="20">
      <c r="A2" s="1"/>
      <c r="B2" s="24" t="s">
        <v>15</v>
      </c>
      <c r="C2" s="24"/>
    </row>
    <row r="3" spans="1:3">
      <c r="A3" s="1"/>
      <c r="B3" s="8"/>
      <c r="C3" s="8"/>
    </row>
    <row r="4" spans="1:3">
      <c r="A4" s="1"/>
      <c r="B4" s="2" t="s">
        <v>16</v>
      </c>
      <c r="C4" s="3" t="s">
        <v>114</v>
      </c>
    </row>
    <row r="5" spans="1:3">
      <c r="A5" s="1"/>
      <c r="B5" s="4" t="s">
        <v>59</v>
      </c>
      <c r="C5" s="5" t="s">
        <v>85</v>
      </c>
    </row>
    <row r="6" spans="1:3">
      <c r="A6" s="1"/>
      <c r="B6" s="6" t="s">
        <v>18</v>
      </c>
      <c r="C6" s="7" t="s">
        <v>19</v>
      </c>
    </row>
    <row r="7" spans="1:3">
      <c r="A7" s="1"/>
      <c r="B7" s="8"/>
      <c r="C7" s="8"/>
    </row>
    <row r="8" spans="1:3">
      <c r="A8" s="1"/>
      <c r="B8" s="8"/>
      <c r="C8" s="8"/>
    </row>
    <row r="9" spans="1:3">
      <c r="A9" s="1"/>
      <c r="B9" s="77" t="s">
        <v>60</v>
      </c>
      <c r="C9" s="78"/>
    </row>
    <row r="10" spans="1:3">
      <c r="A10" s="1"/>
      <c r="B10" s="79"/>
      <c r="C10" s="80"/>
    </row>
    <row r="11" spans="1:3">
      <c r="A11" s="1"/>
      <c r="B11" s="79" t="s">
        <v>61</v>
      </c>
      <c r="C11" s="81" t="s">
        <v>62</v>
      </c>
    </row>
    <row r="12" spans="1:3" ht="16" thickBot="1">
      <c r="A12" s="1"/>
      <c r="B12" s="79"/>
      <c r="C12" s="13" t="s">
        <v>63</v>
      </c>
    </row>
    <row r="13" spans="1:3" ht="16" thickBot="1">
      <c r="A13" s="1"/>
      <c r="B13" s="79"/>
      <c r="C13" s="82" t="s">
        <v>64</v>
      </c>
    </row>
    <row r="14" spans="1:3">
      <c r="A14" s="1"/>
      <c r="B14" s="79"/>
      <c r="C14" s="80" t="s">
        <v>65</v>
      </c>
    </row>
    <row r="15" spans="1:3">
      <c r="A15" s="1"/>
      <c r="B15" s="79"/>
      <c r="C15" s="80"/>
    </row>
    <row r="16" spans="1:3">
      <c r="A16" s="1"/>
      <c r="B16" s="79" t="s">
        <v>66</v>
      </c>
      <c r="C16" s="83" t="s">
        <v>67</v>
      </c>
    </row>
    <row r="17" spans="1:3">
      <c r="A17" s="1"/>
      <c r="B17" s="79"/>
      <c r="C17" s="84" t="s">
        <v>68</v>
      </c>
    </row>
    <row r="18" spans="1:3">
      <c r="A18" s="1"/>
      <c r="B18" s="79"/>
      <c r="C18" s="85" t="s">
        <v>69</v>
      </c>
    </row>
    <row r="19" spans="1:3">
      <c r="A19" s="1"/>
      <c r="B19" s="79"/>
      <c r="C19" s="86" t="s">
        <v>70</v>
      </c>
    </row>
    <row r="20" spans="1:3">
      <c r="A20" s="1"/>
      <c r="B20" s="87"/>
      <c r="C20" s="88" t="s">
        <v>71</v>
      </c>
    </row>
    <row r="21" spans="1:3">
      <c r="A21" s="1"/>
      <c r="B21" s="87"/>
      <c r="C21" s="89" t="s">
        <v>72</v>
      </c>
    </row>
    <row r="22" spans="1:3">
      <c r="A22" s="1"/>
      <c r="B22" s="87"/>
      <c r="C22" s="90" t="s">
        <v>73</v>
      </c>
    </row>
    <row r="23" spans="1:3">
      <c r="B23" s="87"/>
      <c r="C23" s="91" t="s">
        <v>74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50"/>
  <sheetViews>
    <sheetView tabSelected="1" workbookViewId="0">
      <selection activeCell="D50" sqref="D50"/>
    </sheetView>
  </sheetViews>
  <sheetFormatPr baseColWidth="10" defaultRowHeight="15" x14ac:dyDescent="0"/>
  <cols>
    <col min="1" max="1" width="3.25" style="31" customWidth="1"/>
    <col min="2" max="2" width="3.75" style="31" customWidth="1"/>
    <col min="3" max="3" width="46" style="31" customWidth="1"/>
    <col min="4" max="4" width="12.75" style="31" customWidth="1"/>
    <col min="5" max="5" width="17.375" style="31" customWidth="1"/>
    <col min="6" max="6" width="4.625" style="31" customWidth="1"/>
    <col min="7" max="7" width="45" style="31" customWidth="1"/>
    <col min="8" max="8" width="5.125" style="31" customWidth="1"/>
    <col min="9" max="9" width="44.75" style="31" customWidth="1"/>
    <col min="10" max="10" width="3" style="31" customWidth="1"/>
    <col min="11" max="16384" width="10.625" style="31"/>
  </cols>
  <sheetData>
    <row r="1" spans="1:11">
      <c r="D1" s="29"/>
      <c r="E1" s="29"/>
      <c r="F1" s="29"/>
      <c r="G1" s="29"/>
    </row>
    <row r="2" spans="1:11">
      <c r="B2" s="160" t="s">
        <v>75</v>
      </c>
      <c r="C2" s="161"/>
      <c r="D2" s="161"/>
      <c r="E2" s="162"/>
      <c r="F2" s="29"/>
      <c r="G2" s="29"/>
    </row>
    <row r="3" spans="1:11">
      <c r="B3" s="163"/>
      <c r="C3" s="164"/>
      <c r="D3" s="164"/>
      <c r="E3" s="165"/>
      <c r="F3" s="29"/>
      <c r="G3" s="29"/>
    </row>
    <row r="4" spans="1:11">
      <c r="B4" s="166"/>
      <c r="C4" s="167"/>
      <c r="D4" s="167"/>
      <c r="E4" s="168"/>
      <c r="F4" s="29"/>
      <c r="G4" s="29"/>
    </row>
    <row r="5" spans="1:11" ht="16" thickBot="1">
      <c r="D5" s="29"/>
    </row>
    <row r="6" spans="1:11">
      <c r="B6" s="32"/>
      <c r="C6" s="15"/>
      <c r="D6" s="15"/>
      <c r="E6" s="15"/>
      <c r="F6" s="15"/>
      <c r="G6" s="15"/>
      <c r="H6" s="15"/>
      <c r="I6" s="15"/>
      <c r="J6" s="33"/>
    </row>
    <row r="7" spans="1:11" s="38" customFormat="1" ht="18">
      <c r="B7" s="92"/>
      <c r="C7" s="14" t="s">
        <v>27</v>
      </c>
      <c r="D7" s="93" t="s">
        <v>12</v>
      </c>
      <c r="E7" s="14" t="s">
        <v>5</v>
      </c>
      <c r="F7" s="14"/>
      <c r="G7" s="14" t="s">
        <v>11</v>
      </c>
      <c r="H7" s="14"/>
      <c r="I7" s="14" t="s">
        <v>0</v>
      </c>
      <c r="J7" s="97"/>
    </row>
    <row r="8" spans="1:11" s="38" customFormat="1" ht="18">
      <c r="B8" s="19"/>
      <c r="C8" s="13"/>
      <c r="D8" s="27"/>
      <c r="E8" s="13"/>
      <c r="F8" s="13"/>
      <c r="G8" s="13"/>
      <c r="H8" s="13"/>
      <c r="I8" s="13"/>
      <c r="J8" s="39"/>
    </row>
    <row r="9" spans="1:11" s="38" customFormat="1" ht="19" thickBot="1">
      <c r="B9" s="19"/>
      <c r="C9" s="13" t="s">
        <v>82</v>
      </c>
      <c r="D9" s="27"/>
      <c r="E9" s="13"/>
      <c r="F9" s="13"/>
      <c r="G9" s="13"/>
      <c r="H9" s="13"/>
      <c r="I9" s="13"/>
      <c r="J9" s="39"/>
    </row>
    <row r="10" spans="1:11" s="38" customFormat="1" ht="19" thickBot="1">
      <c r="B10" s="19"/>
      <c r="C10" s="114" t="s">
        <v>86</v>
      </c>
      <c r="D10" s="16" t="s">
        <v>4</v>
      </c>
      <c r="E10" s="147">
        <f>'Research data'!G6</f>
        <v>0.63199000312402376</v>
      </c>
      <c r="F10" s="114"/>
      <c r="G10" s="114"/>
      <c r="H10" s="26"/>
      <c r="I10" s="136" t="s">
        <v>159</v>
      </c>
      <c r="J10" s="39"/>
    </row>
    <row r="11" spans="1:11" ht="19" thickBot="1">
      <c r="A11" s="38"/>
      <c r="B11" s="19"/>
      <c r="C11" s="114" t="s">
        <v>87</v>
      </c>
      <c r="D11" s="16" t="s">
        <v>4</v>
      </c>
      <c r="E11" s="147">
        <f>'Research data'!G7</f>
        <v>0.18056857232114965</v>
      </c>
      <c r="F11" s="114"/>
      <c r="G11" s="154"/>
      <c r="H11" s="26"/>
      <c r="I11" s="136" t="s">
        <v>159</v>
      </c>
      <c r="J11" s="39"/>
      <c r="K11" s="38"/>
    </row>
    <row r="12" spans="1:11" ht="19" thickBot="1">
      <c r="A12" s="38"/>
      <c r="B12" s="19"/>
      <c r="C12" s="127" t="s">
        <v>100</v>
      </c>
      <c r="D12" s="16" t="s">
        <v>4</v>
      </c>
      <c r="E12" s="147">
        <f>'Research data'!G8</f>
        <v>0.18744142455482662</v>
      </c>
      <c r="F12" s="114"/>
      <c r="G12" s="114"/>
      <c r="H12" s="26"/>
      <c r="I12" s="136" t="s">
        <v>159</v>
      </c>
      <c r="J12" s="39"/>
      <c r="K12" s="38"/>
    </row>
    <row r="13" spans="1:11" ht="19" thickBot="1">
      <c r="A13" s="38"/>
      <c r="B13" s="19"/>
      <c r="C13" s="155" t="s">
        <v>170</v>
      </c>
      <c r="D13" s="16" t="s">
        <v>4</v>
      </c>
      <c r="E13" s="147">
        <f>'Research data'!G9</f>
        <v>1</v>
      </c>
      <c r="F13" s="114"/>
      <c r="G13" s="114"/>
      <c r="H13" s="26"/>
      <c r="I13" s="116" t="s">
        <v>158</v>
      </c>
      <c r="J13" s="39"/>
      <c r="K13" s="120"/>
    </row>
    <row r="14" spans="1:11" ht="19" thickBot="1">
      <c r="A14" s="38"/>
      <c r="B14" s="19"/>
      <c r="C14" s="155" t="s">
        <v>171</v>
      </c>
      <c r="D14" s="16" t="s">
        <v>4</v>
      </c>
      <c r="E14" s="147">
        <f>'Research data'!G10</f>
        <v>1</v>
      </c>
      <c r="F14" s="114"/>
      <c r="G14" s="114"/>
      <c r="H14" s="26"/>
      <c r="I14" s="136" t="s">
        <v>159</v>
      </c>
      <c r="J14" s="39"/>
      <c r="K14" s="120"/>
    </row>
    <row r="15" spans="1:11" ht="19" thickBot="1">
      <c r="A15" s="38"/>
      <c r="B15" s="19"/>
      <c r="C15" s="155" t="s">
        <v>169</v>
      </c>
      <c r="D15" s="16" t="s">
        <v>4</v>
      </c>
      <c r="E15" s="147">
        <f>'Research data'!G11</f>
        <v>1.0669999999999999</v>
      </c>
      <c r="F15" s="114"/>
      <c r="G15" s="114"/>
      <c r="H15" s="26"/>
      <c r="I15" s="136" t="s">
        <v>159</v>
      </c>
      <c r="J15" s="39"/>
      <c r="K15" s="120"/>
    </row>
    <row r="16" spans="1:11" ht="16" thickBot="1">
      <c r="A16" s="117"/>
      <c r="B16" s="118"/>
      <c r="C16" s="114" t="s">
        <v>29</v>
      </c>
      <c r="D16" s="18" t="s">
        <v>4</v>
      </c>
      <c r="E16" s="115">
        <f>'Research data'!G12</f>
        <v>0</v>
      </c>
      <c r="F16" s="114"/>
      <c r="G16" s="114"/>
      <c r="H16" s="114"/>
      <c r="I16" s="136" t="s">
        <v>149</v>
      </c>
      <c r="J16" s="119"/>
      <c r="K16" s="120"/>
    </row>
    <row r="17" spans="1:11" ht="16" thickBot="1">
      <c r="A17" s="117"/>
      <c r="B17" s="118"/>
      <c r="C17" s="114" t="s">
        <v>31</v>
      </c>
      <c r="D17" s="18" t="s">
        <v>4</v>
      </c>
      <c r="E17" s="115">
        <f>'Research data'!G13</f>
        <v>0</v>
      </c>
      <c r="F17" s="114"/>
      <c r="G17" s="114"/>
      <c r="H17" s="114"/>
      <c r="I17" s="136" t="s">
        <v>149</v>
      </c>
      <c r="J17" s="119"/>
      <c r="K17" s="120"/>
    </row>
    <row r="18" spans="1:11" ht="16" thickBot="1">
      <c r="A18" s="117"/>
      <c r="B18" s="34"/>
      <c r="C18" s="114" t="s">
        <v>88</v>
      </c>
      <c r="D18" s="18" t="s">
        <v>4</v>
      </c>
      <c r="E18" s="115">
        <f>'Research data'!G14</f>
        <v>0</v>
      </c>
      <c r="F18" s="114"/>
      <c r="G18" s="114"/>
      <c r="H18" s="114"/>
      <c r="I18" s="136" t="s">
        <v>126</v>
      </c>
      <c r="J18" s="119"/>
      <c r="K18" s="120"/>
    </row>
    <row r="19" spans="1:11" ht="19" thickBot="1">
      <c r="A19" s="117"/>
      <c r="B19" s="34"/>
      <c r="C19" s="114" t="s">
        <v>8</v>
      </c>
      <c r="D19" s="18" t="s">
        <v>4</v>
      </c>
      <c r="E19" s="115">
        <f>'Research data'!G15</f>
        <v>1</v>
      </c>
      <c r="F19" s="114"/>
      <c r="G19" s="114"/>
      <c r="H19" s="114"/>
      <c r="I19" s="136" t="s">
        <v>11</v>
      </c>
      <c r="J19" s="119"/>
      <c r="K19" s="38"/>
    </row>
    <row r="20" spans="1:11" ht="19" thickBot="1">
      <c r="A20" s="38"/>
      <c r="B20" s="34"/>
      <c r="C20" s="30" t="s">
        <v>34</v>
      </c>
      <c r="D20" s="18" t="s">
        <v>4</v>
      </c>
      <c r="E20" s="115">
        <f>'Research data'!G16</f>
        <v>0</v>
      </c>
      <c r="F20" s="30"/>
      <c r="G20" s="30"/>
      <c r="H20" s="30"/>
      <c r="I20" s="136" t="s">
        <v>149</v>
      </c>
      <c r="J20" s="98"/>
      <c r="K20" s="29"/>
    </row>
    <row r="21" spans="1:11" ht="16" thickBot="1">
      <c r="B21" s="34"/>
      <c r="C21" s="30" t="s">
        <v>35</v>
      </c>
      <c r="D21" s="18" t="s">
        <v>4</v>
      </c>
      <c r="E21" s="115">
        <f>'Research data'!G17</f>
        <v>0</v>
      </c>
      <c r="F21" s="30"/>
      <c r="G21" s="30"/>
      <c r="H21" s="30"/>
      <c r="I21" s="136" t="s">
        <v>149</v>
      </c>
      <c r="J21" s="98"/>
      <c r="K21" s="29"/>
    </row>
    <row r="22" spans="1:11" ht="16" thickBot="1">
      <c r="B22" s="34"/>
      <c r="C22" s="144" t="s">
        <v>136</v>
      </c>
      <c r="D22" s="18" t="s">
        <v>58</v>
      </c>
      <c r="E22" s="135">
        <f>'Research data'!G17</f>
        <v>0</v>
      </c>
      <c r="F22" s="30"/>
      <c r="G22" s="144" t="s">
        <v>150</v>
      </c>
      <c r="H22" s="30"/>
      <c r="I22" s="136" t="s">
        <v>122</v>
      </c>
      <c r="J22" s="98"/>
      <c r="K22" s="117"/>
    </row>
    <row r="23" spans="1:11" ht="16" thickBot="1">
      <c r="B23" s="34"/>
      <c r="C23" s="30" t="s">
        <v>36</v>
      </c>
      <c r="D23" s="18" t="s">
        <v>58</v>
      </c>
      <c r="E23" s="135">
        <f>'Research data'!G19</f>
        <v>4.9000000000000007E-3</v>
      </c>
      <c r="F23" s="30"/>
      <c r="G23" s="30" t="s">
        <v>48</v>
      </c>
      <c r="H23" s="30"/>
      <c r="I23" s="136" t="s">
        <v>106</v>
      </c>
      <c r="J23" s="98"/>
      <c r="K23" s="117"/>
    </row>
    <row r="24" spans="1:11" ht="16" thickBot="1">
      <c r="A24" s="117"/>
      <c r="B24" s="118"/>
      <c r="C24" s="114" t="s">
        <v>89</v>
      </c>
      <c r="D24" s="18" t="s">
        <v>4</v>
      </c>
      <c r="E24" s="115">
        <f>'Research data'!G20</f>
        <v>0</v>
      </c>
      <c r="F24" s="114"/>
      <c r="G24" s="121" t="s">
        <v>90</v>
      </c>
      <c r="H24" s="114"/>
      <c r="I24" s="136" t="s">
        <v>149</v>
      </c>
      <c r="J24" s="119"/>
      <c r="K24" s="117"/>
    </row>
    <row r="25" spans="1:11" ht="16" thickBot="1">
      <c r="A25" s="117"/>
      <c r="B25" s="118"/>
      <c r="C25" s="114" t="s">
        <v>91</v>
      </c>
      <c r="D25" s="18" t="s">
        <v>4</v>
      </c>
      <c r="E25" s="115">
        <f>'Research data'!G21</f>
        <v>0</v>
      </c>
      <c r="F25" s="114"/>
      <c r="G25" s="121" t="s">
        <v>92</v>
      </c>
      <c r="H25" s="114"/>
      <c r="I25" s="136" t="s">
        <v>149</v>
      </c>
      <c r="J25" s="119"/>
      <c r="K25" s="117"/>
    </row>
    <row r="26" spans="1:11" ht="16" thickBot="1">
      <c r="A26" s="117"/>
      <c r="B26" s="118"/>
      <c r="C26" s="114" t="s">
        <v>93</v>
      </c>
      <c r="D26" s="18" t="s">
        <v>4</v>
      </c>
      <c r="E26" s="115">
        <f>'Research data'!G22</f>
        <v>1</v>
      </c>
      <c r="F26" s="114"/>
      <c r="G26" s="121" t="s">
        <v>94</v>
      </c>
      <c r="H26" s="114"/>
      <c r="I26" s="136" t="s">
        <v>149</v>
      </c>
      <c r="J26" s="119"/>
      <c r="K26" s="29"/>
    </row>
    <row r="27" spans="1:11" ht="16" thickBot="1">
      <c r="A27" s="117"/>
      <c r="B27" s="118"/>
      <c r="C27" s="114" t="s">
        <v>95</v>
      </c>
      <c r="D27" s="18" t="s">
        <v>4</v>
      </c>
      <c r="E27" s="115">
        <f>'Research data'!G23</f>
        <v>1</v>
      </c>
      <c r="F27" s="114"/>
      <c r="G27" s="121" t="s">
        <v>96</v>
      </c>
      <c r="H27" s="114"/>
      <c r="I27" s="136" t="s">
        <v>149</v>
      </c>
      <c r="J27" s="119"/>
      <c r="K27" s="29"/>
    </row>
    <row r="28" spans="1:11">
      <c r="B28" s="34"/>
      <c r="C28" s="75"/>
      <c r="D28" s="94"/>
      <c r="E28" s="95"/>
      <c r="F28" s="29"/>
      <c r="G28" s="75"/>
      <c r="H28" s="29"/>
      <c r="I28" s="29"/>
      <c r="J28" s="98"/>
    </row>
    <row r="29" spans="1:11" ht="16" thickBot="1">
      <c r="B29" s="34"/>
      <c r="C29" s="13" t="s">
        <v>76</v>
      </c>
      <c r="D29" s="94"/>
      <c r="E29" s="95"/>
      <c r="F29" s="29"/>
      <c r="G29" s="75"/>
      <c r="H29" s="29"/>
      <c r="I29" s="29"/>
      <c r="J29" s="98"/>
    </row>
    <row r="30" spans="1:11" ht="16" thickBot="1">
      <c r="B30" s="34"/>
      <c r="C30" s="30" t="s">
        <v>37</v>
      </c>
      <c r="D30" s="18" t="s">
        <v>28</v>
      </c>
      <c r="E30" s="115">
        <f>'Research data'!G26</f>
        <v>4135</v>
      </c>
      <c r="F30" s="30"/>
      <c r="G30" s="30" t="s">
        <v>7</v>
      </c>
      <c r="H30" s="30"/>
      <c r="I30" s="136" t="s">
        <v>124</v>
      </c>
      <c r="J30" s="98"/>
    </row>
    <row r="31" spans="1:11" ht="16" thickBot="1">
      <c r="B31" s="34"/>
      <c r="C31" s="30" t="s">
        <v>38</v>
      </c>
      <c r="D31" s="18" t="s">
        <v>28</v>
      </c>
      <c r="E31" s="115">
        <f>'Research data'!G27</f>
        <v>0</v>
      </c>
      <c r="F31" s="30"/>
      <c r="G31" s="30" t="s">
        <v>49</v>
      </c>
      <c r="H31" s="30"/>
      <c r="I31" s="136" t="s">
        <v>122</v>
      </c>
      <c r="J31" s="98"/>
    </row>
    <row r="32" spans="1:11" ht="16" thickBot="1">
      <c r="B32" s="34"/>
      <c r="C32" s="30" t="s">
        <v>10</v>
      </c>
      <c r="D32" s="18" t="s">
        <v>28</v>
      </c>
      <c r="E32" s="115">
        <f>'Research data'!G28</f>
        <v>600</v>
      </c>
      <c r="F32" s="30"/>
      <c r="G32" s="30" t="s">
        <v>22</v>
      </c>
      <c r="H32" s="30"/>
      <c r="I32" s="136" t="s">
        <v>106</v>
      </c>
      <c r="J32" s="98"/>
    </row>
    <row r="33" spans="2:10" ht="16" thickBot="1">
      <c r="B33" s="34"/>
      <c r="C33" s="30" t="s">
        <v>39</v>
      </c>
      <c r="D33" s="18" t="s">
        <v>28</v>
      </c>
      <c r="E33" s="115">
        <f>'Research data'!G29</f>
        <v>0</v>
      </c>
      <c r="F33" s="30"/>
      <c r="G33" s="144" t="s">
        <v>148</v>
      </c>
      <c r="H33" s="30"/>
      <c r="I33" s="136" t="s">
        <v>122</v>
      </c>
      <c r="J33" s="98"/>
    </row>
    <row r="34" spans="2:10" ht="16" thickBot="1">
      <c r="B34" s="34"/>
      <c r="C34" s="30" t="s">
        <v>40</v>
      </c>
      <c r="D34" s="18" t="s">
        <v>47</v>
      </c>
      <c r="E34" s="115">
        <f>'Research data'!G30</f>
        <v>252.89256198347107</v>
      </c>
      <c r="F34" s="30"/>
      <c r="G34" s="30" t="s">
        <v>50</v>
      </c>
      <c r="H34" s="30"/>
      <c r="I34" s="136" t="s">
        <v>147</v>
      </c>
      <c r="J34" s="98"/>
    </row>
    <row r="35" spans="2:10" ht="16" thickBot="1">
      <c r="B35" s="34"/>
      <c r="C35" s="30" t="s">
        <v>41</v>
      </c>
      <c r="D35" s="18" t="s">
        <v>46</v>
      </c>
      <c r="E35" s="115">
        <f>'Research data'!G31</f>
        <v>0</v>
      </c>
      <c r="F35" s="30"/>
      <c r="G35" s="30" t="s">
        <v>51</v>
      </c>
      <c r="H35" s="30"/>
      <c r="I35" s="145" t="s">
        <v>126</v>
      </c>
      <c r="J35" s="98"/>
    </row>
    <row r="36" spans="2:10" ht="16" thickBot="1">
      <c r="B36" s="34"/>
      <c r="C36" s="30" t="s">
        <v>42</v>
      </c>
      <c r="D36" s="18" t="s">
        <v>46</v>
      </c>
      <c r="E36" s="115">
        <f>'Research data'!G32</f>
        <v>0</v>
      </c>
      <c r="F36" s="30"/>
      <c r="G36" s="30" t="s">
        <v>52</v>
      </c>
      <c r="H36" s="30"/>
      <c r="I36" s="145" t="s">
        <v>122</v>
      </c>
      <c r="J36" s="98"/>
    </row>
    <row r="37" spans="2:10" ht="16" thickBot="1">
      <c r="B37" s="34"/>
      <c r="C37" s="30" t="s">
        <v>45</v>
      </c>
      <c r="D37" s="18" t="s">
        <v>2</v>
      </c>
      <c r="E37" s="115">
        <f>'Research data'!G33</f>
        <v>0.04</v>
      </c>
      <c r="F37" s="30"/>
      <c r="G37" s="30" t="s">
        <v>21</v>
      </c>
      <c r="H37" s="30"/>
      <c r="I37" s="136" t="s">
        <v>149</v>
      </c>
      <c r="J37" s="98"/>
    </row>
    <row r="38" spans="2:10" ht="16" thickBot="1">
      <c r="B38" s="34"/>
      <c r="C38" s="30" t="s">
        <v>33</v>
      </c>
      <c r="D38" s="18" t="s">
        <v>9</v>
      </c>
      <c r="E38" s="115">
        <f>'Research data'!G34</f>
        <v>0</v>
      </c>
      <c r="F38" s="30"/>
      <c r="G38" s="30"/>
      <c r="H38" s="30"/>
      <c r="I38" s="136" t="s">
        <v>11</v>
      </c>
      <c r="J38" s="98"/>
    </row>
    <row r="39" spans="2:10">
      <c r="B39" s="34"/>
      <c r="C39" s="30"/>
      <c r="D39" s="18"/>
      <c r="E39" s="96"/>
      <c r="F39" s="30"/>
      <c r="G39" s="30"/>
      <c r="H39" s="30"/>
      <c r="I39" s="29"/>
      <c r="J39" s="98"/>
    </row>
    <row r="40" spans="2:10" ht="20" customHeight="1" thickBot="1">
      <c r="B40" s="34"/>
      <c r="C40" s="13" t="s">
        <v>6</v>
      </c>
      <c r="D40" s="94"/>
      <c r="E40" s="96"/>
      <c r="F40" s="29"/>
      <c r="G40" s="29"/>
      <c r="H40" s="29"/>
      <c r="I40" s="29"/>
      <c r="J40" s="98"/>
    </row>
    <row r="41" spans="2:10" ht="16" thickBot="1">
      <c r="B41" s="34"/>
      <c r="C41" s="30" t="s">
        <v>32</v>
      </c>
      <c r="D41" s="18" t="s">
        <v>3</v>
      </c>
      <c r="E41" s="115">
        <f>'Research data'!G38</f>
        <v>0</v>
      </c>
      <c r="F41" s="30"/>
      <c r="G41" s="30" t="s">
        <v>13</v>
      </c>
      <c r="H41" s="30"/>
      <c r="I41" s="136" t="s">
        <v>122</v>
      </c>
      <c r="J41" s="98"/>
    </row>
    <row r="42" spans="2:10" ht="16" thickBot="1">
      <c r="B42" s="34"/>
      <c r="C42" s="30" t="s">
        <v>43</v>
      </c>
      <c r="D42" s="18" t="s">
        <v>1</v>
      </c>
      <c r="E42" s="115">
        <f>'Research data'!G39</f>
        <v>0</v>
      </c>
      <c r="F42" s="30"/>
      <c r="G42" s="30" t="s">
        <v>24</v>
      </c>
      <c r="H42" s="30"/>
      <c r="I42" s="146" t="s">
        <v>122</v>
      </c>
      <c r="J42" s="98"/>
    </row>
    <row r="43" spans="2:10" ht="16" thickBot="1">
      <c r="B43" s="34"/>
      <c r="C43" s="30" t="s">
        <v>44</v>
      </c>
      <c r="D43" s="18" t="s">
        <v>1</v>
      </c>
      <c r="E43" s="115">
        <f>'Research data'!G40</f>
        <v>15</v>
      </c>
      <c r="F43" s="30"/>
      <c r="G43" s="30" t="s">
        <v>23</v>
      </c>
      <c r="H43" s="30"/>
      <c r="I43" s="136" t="s">
        <v>163</v>
      </c>
      <c r="J43" s="98"/>
    </row>
    <row r="44" spans="2:10" ht="16" thickBot="1">
      <c r="B44" s="34"/>
      <c r="C44" s="30" t="s">
        <v>30</v>
      </c>
      <c r="D44" s="18" t="s">
        <v>4</v>
      </c>
      <c r="E44" s="115">
        <f>'Research data'!G41</f>
        <v>0</v>
      </c>
      <c r="F44" s="30"/>
      <c r="G44" s="30"/>
      <c r="H44" s="30"/>
      <c r="I44" s="136" t="s">
        <v>122</v>
      </c>
      <c r="J44" s="98"/>
    </row>
    <row r="45" spans="2:10" ht="16" thickBot="1">
      <c r="B45" s="34"/>
      <c r="C45" s="40" t="s">
        <v>53</v>
      </c>
      <c r="D45" s="18" t="s">
        <v>4</v>
      </c>
      <c r="E45" s="115">
        <f>'Research data'!G42</f>
        <v>0</v>
      </c>
      <c r="F45" s="30"/>
      <c r="G45" s="30"/>
      <c r="H45" s="30"/>
      <c r="I45" s="149" t="s">
        <v>164</v>
      </c>
      <c r="J45" s="98"/>
    </row>
    <row r="46" spans="2:10" ht="16" thickBot="1">
      <c r="B46" s="34"/>
      <c r="C46" s="40" t="s">
        <v>54</v>
      </c>
      <c r="D46" s="18" t="s">
        <v>4</v>
      </c>
      <c r="E46" s="115">
        <f>'Research data'!G43</f>
        <v>0</v>
      </c>
      <c r="F46" s="30"/>
      <c r="G46" s="30"/>
      <c r="H46" s="30"/>
      <c r="I46" s="149" t="s">
        <v>164</v>
      </c>
      <c r="J46" s="98"/>
    </row>
    <row r="47" spans="2:10" ht="16" thickBot="1">
      <c r="B47" s="34"/>
      <c r="C47" s="40" t="s">
        <v>56</v>
      </c>
      <c r="D47" s="18" t="s">
        <v>4</v>
      </c>
      <c r="E47" s="115">
        <f>'Research data'!G44</f>
        <v>11.5</v>
      </c>
      <c r="F47" s="30"/>
      <c r="G47" s="30"/>
      <c r="H47" s="30"/>
      <c r="I47" s="149" t="s">
        <v>164</v>
      </c>
      <c r="J47" s="98"/>
    </row>
    <row r="48" spans="2:10" ht="16" thickBot="1">
      <c r="B48" s="34"/>
      <c r="C48" s="40" t="s">
        <v>57</v>
      </c>
      <c r="D48" s="18" t="s">
        <v>4</v>
      </c>
      <c r="E48" s="115">
        <f>'Research data'!G45</f>
        <v>2</v>
      </c>
      <c r="F48" s="30"/>
      <c r="G48" s="30"/>
      <c r="H48" s="30"/>
      <c r="I48" s="149" t="s">
        <v>164</v>
      </c>
      <c r="J48" s="98"/>
    </row>
    <row r="49" spans="2:10" ht="16" thickBot="1">
      <c r="B49" s="34"/>
      <c r="C49" s="40" t="s">
        <v>55</v>
      </c>
      <c r="D49" s="18" t="s">
        <v>4</v>
      </c>
      <c r="E49" s="115">
        <f>'Research data'!G46</f>
        <v>11.5</v>
      </c>
      <c r="F49" s="30"/>
      <c r="G49" s="30"/>
      <c r="H49" s="30"/>
      <c r="I49" s="149" t="s">
        <v>164</v>
      </c>
      <c r="J49" s="98"/>
    </row>
    <row r="50" spans="2:10" ht="16" thickBot="1">
      <c r="B50" s="35"/>
      <c r="C50" s="36"/>
      <c r="D50" s="36"/>
      <c r="E50" s="36"/>
      <c r="F50" s="36"/>
      <c r="G50" s="36"/>
      <c r="H50" s="36"/>
      <c r="I50" s="36"/>
      <c r="J50" s="37"/>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49"/>
  <sheetViews>
    <sheetView workbookViewId="0">
      <selection activeCell="I11" sqref="I11"/>
    </sheetView>
  </sheetViews>
  <sheetFormatPr baseColWidth="10" defaultRowHeight="15" x14ac:dyDescent="0"/>
  <cols>
    <col min="1" max="1" width="3.375" style="64" customWidth="1"/>
    <col min="2" max="2" width="3.5" style="64" customWidth="1"/>
    <col min="3" max="3" width="35.875" style="64" customWidth="1"/>
    <col min="4" max="4" width="16.625" style="64" hidden="1" customWidth="1"/>
    <col min="5" max="5" width="13.875" style="64" hidden="1" customWidth="1"/>
    <col min="6" max="6" width="12.625" style="64" customWidth="1"/>
    <col min="7" max="7" width="10.75" style="64" customWidth="1"/>
    <col min="8" max="8" width="4.75" style="64" customWidth="1"/>
    <col min="9" max="9" width="8.375" style="65" customWidth="1"/>
    <col min="10" max="10" width="2.875" style="65" customWidth="1"/>
    <col min="11" max="11" width="7.625" style="65" customWidth="1"/>
    <col min="12" max="12" width="2.75" style="65" customWidth="1"/>
    <col min="13" max="13" width="7.875" style="65" customWidth="1"/>
    <col min="14" max="14" width="2.875" style="65" customWidth="1"/>
    <col min="15" max="15" width="7.875" style="65" customWidth="1"/>
    <col min="16" max="16" width="2.5" style="65" customWidth="1"/>
    <col min="17" max="17" width="68.625" style="64" customWidth="1"/>
    <col min="18" max="16384" width="10.625" style="64"/>
  </cols>
  <sheetData>
    <row r="1" spans="2:17" ht="16" thickBot="1"/>
    <row r="2" spans="2:17">
      <c r="B2" s="66"/>
      <c r="C2" s="67"/>
      <c r="D2" s="67"/>
      <c r="E2" s="67"/>
      <c r="F2" s="67"/>
      <c r="G2" s="67"/>
      <c r="H2" s="67"/>
      <c r="I2" s="68"/>
      <c r="J2" s="68"/>
      <c r="K2" s="68"/>
      <c r="L2" s="68"/>
      <c r="M2" s="68"/>
      <c r="N2" s="68"/>
      <c r="O2" s="68"/>
      <c r="P2" s="68"/>
      <c r="Q2" s="67"/>
    </row>
    <row r="3" spans="2:17" s="20" customFormat="1">
      <c r="B3" s="19"/>
      <c r="C3" s="101" t="s">
        <v>78</v>
      </c>
      <c r="D3" s="9"/>
      <c r="E3" s="9"/>
      <c r="F3" s="101" t="s">
        <v>12</v>
      </c>
      <c r="G3" s="101" t="s">
        <v>71</v>
      </c>
      <c r="H3" s="101"/>
      <c r="I3" s="61" t="s">
        <v>161</v>
      </c>
      <c r="J3" s="60"/>
      <c r="K3" s="61" t="s">
        <v>106</v>
      </c>
      <c r="L3" s="60"/>
      <c r="M3" s="60" t="s">
        <v>151</v>
      </c>
      <c r="N3" s="60"/>
      <c r="O3" s="60" t="s">
        <v>147</v>
      </c>
      <c r="P3" s="60"/>
      <c r="Q3" s="101" t="s">
        <v>80</v>
      </c>
    </row>
    <row r="4" spans="2:17">
      <c r="B4" s="69"/>
      <c r="C4" s="70"/>
      <c r="D4" s="70"/>
      <c r="E4" s="70"/>
      <c r="F4" s="70"/>
      <c r="G4" s="71"/>
      <c r="H4" s="71"/>
      <c r="I4" s="99"/>
      <c r="J4" s="100"/>
      <c r="K4" s="11"/>
      <c r="L4" s="100"/>
      <c r="M4" s="100"/>
      <c r="N4" s="100"/>
      <c r="O4" s="100"/>
      <c r="P4" s="100"/>
      <c r="Q4" s="128"/>
    </row>
    <row r="5" spans="2:17" ht="16" thickBot="1">
      <c r="B5" s="69"/>
      <c r="C5" s="28" t="s">
        <v>77</v>
      </c>
      <c r="D5" s="28"/>
      <c r="E5" s="28"/>
      <c r="F5" s="28"/>
      <c r="G5" s="10"/>
      <c r="H5" s="10"/>
      <c r="I5" s="10"/>
      <c r="J5" s="10"/>
      <c r="K5" s="10"/>
      <c r="L5" s="10"/>
      <c r="M5" s="10"/>
      <c r="N5" s="10"/>
      <c r="O5" s="10"/>
      <c r="P5" s="10"/>
      <c r="Q5" s="128"/>
    </row>
    <row r="6" spans="2:17" ht="16" thickBot="1">
      <c r="B6" s="69"/>
      <c r="C6" s="114" t="s">
        <v>86</v>
      </c>
      <c r="D6" s="74"/>
      <c r="E6" s="74"/>
      <c r="F6" s="16" t="s">
        <v>4</v>
      </c>
      <c r="G6" s="137">
        <f>I6</f>
        <v>0.63199000312402376</v>
      </c>
      <c r="H6" s="138"/>
      <c r="I6" s="137">
        <f>Notes!E92</f>
        <v>0.63199000312402376</v>
      </c>
      <c r="J6" s="72"/>
      <c r="K6" s="72"/>
      <c r="L6" s="72"/>
      <c r="M6" s="72"/>
      <c r="N6" s="72"/>
      <c r="O6" s="72"/>
      <c r="P6" s="72"/>
      <c r="Q6" s="128" t="s">
        <v>160</v>
      </c>
    </row>
    <row r="7" spans="2:17" ht="16" thickBot="1">
      <c r="B7" s="69"/>
      <c r="C7" s="114" t="s">
        <v>87</v>
      </c>
      <c r="D7" s="28"/>
      <c r="E7" s="28"/>
      <c r="F7" s="16" t="s">
        <v>4</v>
      </c>
      <c r="G7" s="137">
        <f t="shared" ref="G7:G21" si="0">I7</f>
        <v>0.18056857232114965</v>
      </c>
      <c r="H7" s="139"/>
      <c r="I7" s="137">
        <f>Notes!E93</f>
        <v>0.18056857232114965</v>
      </c>
      <c r="J7" s="11"/>
      <c r="K7" s="11"/>
      <c r="L7" s="11"/>
      <c r="M7" s="11"/>
      <c r="N7" s="11"/>
      <c r="O7" s="11"/>
      <c r="P7" s="11"/>
      <c r="Q7" s="128" t="s">
        <v>160</v>
      </c>
    </row>
    <row r="8" spans="2:17" ht="16" thickBot="1">
      <c r="B8" s="69"/>
      <c r="C8" s="127" t="s">
        <v>100</v>
      </c>
      <c r="D8" s="28"/>
      <c r="E8" s="28"/>
      <c r="F8" s="16"/>
      <c r="G8" s="137">
        <f>I8</f>
        <v>0.18744142455482662</v>
      </c>
      <c r="H8" s="139"/>
      <c r="I8" s="137">
        <f>Notes!E49</f>
        <v>0.18744142455482662</v>
      </c>
      <c r="J8" s="11"/>
      <c r="K8" s="11"/>
      <c r="L8" s="11"/>
      <c r="M8" s="11"/>
      <c r="N8" s="11"/>
      <c r="O8" s="11"/>
      <c r="P8" s="11"/>
      <c r="Q8" s="128" t="s">
        <v>160</v>
      </c>
    </row>
    <row r="9" spans="2:17" ht="16" thickBot="1">
      <c r="B9" s="69"/>
      <c r="C9" s="155" t="s">
        <v>170</v>
      </c>
      <c r="D9" s="28"/>
      <c r="E9" s="28"/>
      <c r="F9" s="16"/>
      <c r="G9" s="137">
        <f>Notes!E97</f>
        <v>1</v>
      </c>
      <c r="H9" s="139"/>
      <c r="I9" s="138"/>
      <c r="J9" s="11"/>
      <c r="K9" s="11"/>
      <c r="L9" s="11"/>
      <c r="M9" s="11"/>
      <c r="N9" s="11"/>
      <c r="O9" s="11"/>
      <c r="P9" s="11"/>
      <c r="Q9" s="128"/>
    </row>
    <row r="10" spans="2:17" ht="16" thickBot="1">
      <c r="B10" s="69"/>
      <c r="C10" s="155" t="s">
        <v>171</v>
      </c>
      <c r="D10" s="28"/>
      <c r="E10" s="28"/>
      <c r="F10" s="16"/>
      <c r="G10" s="137">
        <f>Notes!E98</f>
        <v>1</v>
      </c>
      <c r="H10" s="139"/>
      <c r="I10" s="138"/>
      <c r="J10" s="11"/>
      <c r="K10" s="11"/>
      <c r="L10" s="11"/>
      <c r="M10" s="11"/>
      <c r="N10" s="11"/>
      <c r="O10" s="11"/>
      <c r="P10" s="11"/>
      <c r="Q10" s="128"/>
    </row>
    <row r="11" spans="2:17" ht="16" thickBot="1">
      <c r="B11" s="69"/>
      <c r="C11" s="155" t="s">
        <v>169</v>
      </c>
      <c r="D11" s="76"/>
      <c r="E11" s="76"/>
      <c r="F11" s="16" t="s">
        <v>4</v>
      </c>
      <c r="G11" s="158">
        <f>Notes!E39</f>
        <v>1.0669999999999999</v>
      </c>
      <c r="H11" s="138"/>
      <c r="I11" s="73"/>
      <c r="J11" s="73"/>
      <c r="K11" s="73"/>
      <c r="L11" s="73"/>
      <c r="M11" s="73"/>
      <c r="N11" s="73"/>
      <c r="O11" s="73"/>
      <c r="P11" s="73"/>
      <c r="Q11" s="128" t="s">
        <v>157</v>
      </c>
    </row>
    <row r="12" spans="2:17" ht="16" thickBot="1">
      <c r="B12" s="69"/>
      <c r="C12" s="114" t="s">
        <v>29</v>
      </c>
      <c r="D12" s="28"/>
      <c r="E12" s="28"/>
      <c r="F12" s="18" t="s">
        <v>4</v>
      </c>
      <c r="G12" s="109">
        <f t="shared" si="0"/>
        <v>0</v>
      </c>
      <c r="H12" s="11"/>
      <c r="I12" s="11"/>
      <c r="J12" s="73"/>
      <c r="K12" s="73"/>
      <c r="L12" s="73"/>
      <c r="M12" s="73"/>
      <c r="N12" s="73"/>
      <c r="O12" s="73"/>
      <c r="P12" s="73"/>
      <c r="Q12" s="128" t="s">
        <v>121</v>
      </c>
    </row>
    <row r="13" spans="2:17" ht="16" thickBot="1">
      <c r="B13" s="69"/>
      <c r="C13" s="114" t="s">
        <v>31</v>
      </c>
      <c r="D13" s="12"/>
      <c r="E13" s="12"/>
      <c r="F13" s="18" t="s">
        <v>4</v>
      </c>
      <c r="G13" s="109">
        <f t="shared" si="0"/>
        <v>0</v>
      </c>
      <c r="H13" s="11"/>
      <c r="I13" s="11"/>
      <c r="J13" s="11"/>
      <c r="K13" s="11"/>
      <c r="L13" s="11"/>
      <c r="M13" s="11"/>
      <c r="N13" s="11"/>
      <c r="O13" s="11"/>
      <c r="P13" s="11"/>
      <c r="Q13" s="128" t="s">
        <v>121</v>
      </c>
    </row>
    <row r="14" spans="2:17" ht="16" thickBot="1">
      <c r="B14" s="69"/>
      <c r="C14" s="114" t="s">
        <v>88</v>
      </c>
      <c r="D14" s="12"/>
      <c r="E14" s="12"/>
      <c r="F14" s="18" t="s">
        <v>4</v>
      </c>
      <c r="G14" s="109">
        <f t="shared" si="0"/>
        <v>0</v>
      </c>
      <c r="H14" s="11"/>
      <c r="J14" s="72"/>
      <c r="L14" s="72"/>
      <c r="N14" s="72"/>
      <c r="O14" s="72"/>
      <c r="P14" s="72"/>
      <c r="Q14" s="128" t="s">
        <v>126</v>
      </c>
    </row>
    <row r="15" spans="2:17" ht="16" thickBot="1">
      <c r="B15" s="69"/>
      <c r="C15" s="114" t="s">
        <v>8</v>
      </c>
      <c r="D15" s="28"/>
      <c r="E15" s="28"/>
      <c r="F15" s="18" t="s">
        <v>4</v>
      </c>
      <c r="G15" s="109">
        <v>1</v>
      </c>
      <c r="H15" s="11"/>
      <c r="I15" s="72"/>
      <c r="J15" s="72"/>
      <c r="K15" s="72"/>
      <c r="L15" s="72"/>
      <c r="M15" s="72"/>
      <c r="N15" s="72"/>
      <c r="O15" s="72"/>
      <c r="P15" s="72"/>
      <c r="Q15" s="128" t="s">
        <v>11</v>
      </c>
    </row>
    <row r="16" spans="2:17" ht="16" thickBot="1">
      <c r="B16" s="69"/>
      <c r="C16" s="30" t="s">
        <v>34</v>
      </c>
      <c r="F16" s="18" t="s">
        <v>4</v>
      </c>
      <c r="G16" s="109">
        <f t="shared" si="0"/>
        <v>0</v>
      </c>
      <c r="Q16" s="128" t="s">
        <v>121</v>
      </c>
    </row>
    <row r="17" spans="1:17" ht="16" thickBot="1">
      <c r="B17" s="69"/>
      <c r="C17" s="30" t="s">
        <v>35</v>
      </c>
      <c r="F17" s="18" t="s">
        <v>4</v>
      </c>
      <c r="G17" s="109">
        <f t="shared" si="0"/>
        <v>0</v>
      </c>
      <c r="Q17" s="128" t="s">
        <v>121</v>
      </c>
    </row>
    <row r="18" spans="1:17" ht="16" thickBot="1">
      <c r="B18" s="69"/>
      <c r="C18" s="30" t="s">
        <v>36</v>
      </c>
      <c r="F18" s="18" t="s">
        <v>58</v>
      </c>
      <c r="G18" s="133">
        <v>0</v>
      </c>
      <c r="Q18" s="128" t="s">
        <v>122</v>
      </c>
    </row>
    <row r="19" spans="1:17" ht="16" thickBot="1">
      <c r="B19" s="69"/>
      <c r="C19" s="30" t="s">
        <v>36</v>
      </c>
      <c r="F19" s="18" t="s">
        <v>58</v>
      </c>
      <c r="G19" s="133">
        <f>M19</f>
        <v>4.9000000000000007E-3</v>
      </c>
      <c r="H19" s="134"/>
      <c r="I19" s="134"/>
      <c r="J19" s="134"/>
      <c r="K19" s="134"/>
      <c r="L19" s="134"/>
      <c r="M19" s="133">
        <f>Notes!E88</f>
        <v>4.9000000000000007E-3</v>
      </c>
      <c r="N19" s="141"/>
      <c r="O19" s="141"/>
      <c r="Q19" s="128" t="s">
        <v>137</v>
      </c>
    </row>
    <row r="20" spans="1:17" ht="16" thickBot="1">
      <c r="B20" s="69"/>
      <c r="C20" s="114" t="s">
        <v>89</v>
      </c>
      <c r="F20" s="18" t="s">
        <v>4</v>
      </c>
      <c r="G20" s="109">
        <f t="shared" si="0"/>
        <v>0</v>
      </c>
      <c r="Q20" s="128" t="s">
        <v>121</v>
      </c>
    </row>
    <row r="21" spans="1:17" ht="16" thickBot="1">
      <c r="B21" s="69"/>
      <c r="C21" s="114" t="s">
        <v>91</v>
      </c>
      <c r="F21" s="18" t="s">
        <v>4</v>
      </c>
      <c r="G21" s="109">
        <f t="shared" si="0"/>
        <v>0</v>
      </c>
      <c r="Q21" s="128" t="s">
        <v>121</v>
      </c>
    </row>
    <row r="22" spans="1:17" ht="16" thickBot="1">
      <c r="B22" s="69"/>
      <c r="C22" s="114" t="s">
        <v>93</v>
      </c>
      <c r="F22" s="18" t="s">
        <v>4</v>
      </c>
      <c r="G22" s="109">
        <v>1</v>
      </c>
      <c r="Q22" s="128" t="s">
        <v>121</v>
      </c>
    </row>
    <row r="23" spans="1:17" ht="16" thickBot="1">
      <c r="B23" s="69"/>
      <c r="C23" s="114" t="s">
        <v>95</v>
      </c>
      <c r="F23" s="18" t="s">
        <v>4</v>
      </c>
      <c r="G23" s="109">
        <v>1</v>
      </c>
      <c r="Q23" s="128" t="s">
        <v>121</v>
      </c>
    </row>
    <row r="24" spans="1:17">
      <c r="B24" s="69"/>
      <c r="C24" s="74"/>
      <c r="F24" s="75"/>
      <c r="Q24" s="128"/>
    </row>
    <row r="25" spans="1:17" ht="16" thickBot="1">
      <c r="B25" s="69"/>
      <c r="C25" s="28" t="s">
        <v>79</v>
      </c>
      <c r="F25" s="28"/>
      <c r="Q25" s="128"/>
    </row>
    <row r="26" spans="1:17" ht="16" thickBot="1">
      <c r="A26" s="124"/>
      <c r="B26" s="125"/>
      <c r="C26" s="30" t="s">
        <v>37</v>
      </c>
      <c r="F26" s="18" t="s">
        <v>28</v>
      </c>
      <c r="G26" s="109">
        <f>K26</f>
        <v>4135</v>
      </c>
      <c r="K26" s="112">
        <f>Notes!E183</f>
        <v>4135</v>
      </c>
      <c r="Q26" s="128" t="s">
        <v>125</v>
      </c>
    </row>
    <row r="27" spans="1:17" ht="16" thickBot="1">
      <c r="A27" s="124"/>
      <c r="B27" s="125"/>
      <c r="C27" s="30" t="s">
        <v>38</v>
      </c>
      <c r="F27" s="18" t="s">
        <v>28</v>
      </c>
      <c r="G27" s="109">
        <f t="shared" ref="G27:G34" si="1">I27</f>
        <v>0</v>
      </c>
      <c r="Q27" s="128" t="s">
        <v>122</v>
      </c>
    </row>
    <row r="28" spans="1:17" ht="16" thickBot="1">
      <c r="A28" s="124"/>
      <c r="B28" s="125"/>
      <c r="C28" s="30" t="s">
        <v>10</v>
      </c>
      <c r="F28" s="18" t="s">
        <v>28</v>
      </c>
      <c r="G28" s="109">
        <f>K28</f>
        <v>600</v>
      </c>
      <c r="K28" s="112">
        <f>Notes!E172</f>
        <v>600</v>
      </c>
      <c r="Q28" s="128"/>
    </row>
    <row r="29" spans="1:17" ht="16" thickBot="1">
      <c r="A29" s="124"/>
      <c r="B29" s="125"/>
      <c r="C29" s="30" t="s">
        <v>39</v>
      </c>
      <c r="F29" s="18" t="s">
        <v>28</v>
      </c>
      <c r="G29" s="109">
        <f t="shared" si="1"/>
        <v>0</v>
      </c>
      <c r="Q29" s="128" t="s">
        <v>122</v>
      </c>
    </row>
    <row r="30" spans="1:17" ht="16" thickBot="1">
      <c r="A30" s="124"/>
      <c r="B30" s="125"/>
      <c r="C30" s="30" t="s">
        <v>40</v>
      </c>
      <c r="F30" s="18" t="s">
        <v>47</v>
      </c>
      <c r="G30" s="109">
        <f>O30</f>
        <v>252.89256198347107</v>
      </c>
      <c r="O30" s="133">
        <f>Notes!E209</f>
        <v>252.89256198347107</v>
      </c>
      <c r="Q30" s="128"/>
    </row>
    <row r="31" spans="1:17" ht="16" thickBot="1">
      <c r="A31" s="124"/>
      <c r="B31" s="125"/>
      <c r="C31" s="30" t="s">
        <v>41</v>
      </c>
      <c r="F31" s="18" t="s">
        <v>46</v>
      </c>
      <c r="G31" s="109">
        <f t="shared" si="1"/>
        <v>0</v>
      </c>
      <c r="Q31" s="128" t="s">
        <v>126</v>
      </c>
    </row>
    <row r="32" spans="1:17" ht="16" thickBot="1">
      <c r="A32" s="124"/>
      <c r="B32" s="125"/>
      <c r="C32" s="30" t="s">
        <v>42</v>
      </c>
      <c r="F32" s="18" t="s">
        <v>46</v>
      </c>
      <c r="G32" s="109">
        <f t="shared" si="1"/>
        <v>0</v>
      </c>
      <c r="Q32" s="128" t="s">
        <v>122</v>
      </c>
    </row>
    <row r="33" spans="1:17" ht="16" thickBot="1">
      <c r="A33" s="124"/>
      <c r="B33" s="125"/>
      <c r="C33" s="30" t="s">
        <v>45</v>
      </c>
      <c r="F33" s="18" t="s">
        <v>2</v>
      </c>
      <c r="G33" s="140">
        <v>0.04</v>
      </c>
      <c r="Q33" s="128" t="s">
        <v>121</v>
      </c>
    </row>
    <row r="34" spans="1:17" ht="16" thickBot="1">
      <c r="A34" s="124"/>
      <c r="B34" s="125"/>
      <c r="C34" s="30" t="s">
        <v>33</v>
      </c>
      <c r="F34" s="18" t="s">
        <v>9</v>
      </c>
      <c r="G34" s="109">
        <f t="shared" si="1"/>
        <v>0</v>
      </c>
      <c r="Q34" s="128" t="s">
        <v>122</v>
      </c>
    </row>
    <row r="35" spans="1:17">
      <c r="A35" s="124"/>
      <c r="B35" s="125"/>
      <c r="C35" s="76"/>
      <c r="Q35" s="128"/>
    </row>
    <row r="36" spans="1:17">
      <c r="A36" s="124"/>
      <c r="B36" s="125"/>
      <c r="C36" s="28"/>
      <c r="Q36" s="128"/>
    </row>
    <row r="37" spans="1:17" ht="16" thickBot="1">
      <c r="A37" s="124"/>
      <c r="B37" s="125"/>
      <c r="C37" s="12" t="s">
        <v>6</v>
      </c>
      <c r="Q37" s="128"/>
    </row>
    <row r="38" spans="1:17" ht="16" thickBot="1">
      <c r="A38" s="124"/>
      <c r="B38" s="125"/>
      <c r="C38" s="121" t="s">
        <v>32</v>
      </c>
      <c r="F38" s="18" t="s">
        <v>3</v>
      </c>
      <c r="G38" s="109">
        <f t="shared" ref="G38:G43" si="2">I38</f>
        <v>0</v>
      </c>
      <c r="Q38" s="128" t="s">
        <v>122</v>
      </c>
    </row>
    <row r="39" spans="1:17" ht="16" thickBot="1">
      <c r="A39" s="124"/>
      <c r="B39" s="125"/>
      <c r="C39" s="121" t="s">
        <v>43</v>
      </c>
      <c r="F39" s="18" t="s">
        <v>1</v>
      </c>
      <c r="G39" s="109">
        <f t="shared" si="2"/>
        <v>0</v>
      </c>
      <c r="Q39" s="128" t="s">
        <v>122</v>
      </c>
    </row>
    <row r="40" spans="1:17" ht="16" thickBot="1">
      <c r="A40" s="124"/>
      <c r="B40" s="125"/>
      <c r="C40" s="121" t="s">
        <v>44</v>
      </c>
      <c r="F40" s="18" t="s">
        <v>1</v>
      </c>
      <c r="G40" s="109">
        <v>15</v>
      </c>
      <c r="Q40" s="148" t="s">
        <v>162</v>
      </c>
    </row>
    <row r="41" spans="1:17" ht="16" thickBot="1">
      <c r="A41" s="124"/>
      <c r="B41" s="125"/>
      <c r="C41" s="121" t="s">
        <v>30</v>
      </c>
      <c r="F41" s="18" t="s">
        <v>4</v>
      </c>
      <c r="G41" s="109">
        <f t="shared" si="2"/>
        <v>0</v>
      </c>
      <c r="Q41" s="128" t="s">
        <v>122</v>
      </c>
    </row>
    <row r="42" spans="1:17" ht="16" thickBot="1">
      <c r="A42" s="124"/>
      <c r="B42" s="125"/>
      <c r="C42" s="121" t="s">
        <v>53</v>
      </c>
      <c r="F42" s="18"/>
      <c r="G42" s="142">
        <f t="shared" si="2"/>
        <v>0</v>
      </c>
      <c r="Q42" s="128" t="s">
        <v>135</v>
      </c>
    </row>
    <row r="43" spans="1:17" ht="16" thickBot="1">
      <c r="A43" s="124"/>
      <c r="B43" s="125"/>
      <c r="C43" s="121" t="s">
        <v>54</v>
      </c>
      <c r="F43" s="18"/>
      <c r="G43" s="142">
        <f t="shared" si="2"/>
        <v>0</v>
      </c>
      <c r="Q43" s="128" t="s">
        <v>135</v>
      </c>
    </row>
    <row r="44" spans="1:17" ht="16" thickBot="1">
      <c r="A44" s="124"/>
      <c r="B44" s="125"/>
      <c r="C44" s="121" t="s">
        <v>56</v>
      </c>
      <c r="F44" s="18"/>
      <c r="G44" s="143">
        <f>4.5+7</f>
        <v>11.5</v>
      </c>
      <c r="Q44" s="128" t="s">
        <v>135</v>
      </c>
    </row>
    <row r="45" spans="1:17" ht="16" thickBot="1">
      <c r="A45" s="124"/>
      <c r="B45" s="125"/>
      <c r="C45" s="121" t="s">
        <v>57</v>
      </c>
      <c r="F45" s="18"/>
      <c r="G45" s="142">
        <f>1.5+0.5</f>
        <v>2</v>
      </c>
      <c r="Q45" s="128" t="s">
        <v>135</v>
      </c>
    </row>
    <row r="46" spans="1:17" ht="16" thickBot="1">
      <c r="A46" s="124"/>
      <c r="B46" s="125"/>
      <c r="C46" s="121" t="s">
        <v>55</v>
      </c>
      <c r="F46" s="18"/>
      <c r="G46" s="142">
        <f>7+4.5</f>
        <v>11.5</v>
      </c>
      <c r="Q46" s="128" t="s">
        <v>135</v>
      </c>
    </row>
    <row r="47" spans="1:17">
      <c r="A47" s="124"/>
      <c r="B47" s="125"/>
      <c r="Q47" s="110"/>
    </row>
    <row r="48" spans="1:17">
      <c r="A48" s="124"/>
      <c r="B48" s="125"/>
    </row>
    <row r="49" spans="1:2">
      <c r="A49" s="124"/>
      <c r="B49"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K52"/>
  <sheetViews>
    <sheetView workbookViewId="0">
      <selection activeCell="C17" sqref="C17"/>
    </sheetView>
  </sheetViews>
  <sheetFormatPr baseColWidth="10" defaultColWidth="33.125" defaultRowHeight="15" x14ac:dyDescent="0"/>
  <cols>
    <col min="1" max="1" width="3.25" style="41" customWidth="1"/>
    <col min="2" max="2" width="3.375" style="41" customWidth="1"/>
    <col min="3" max="3" width="25.125" style="41" customWidth="1"/>
    <col min="4" max="4" width="3.125" style="41" customWidth="1"/>
    <col min="5" max="5" width="16.125" style="41" customWidth="1"/>
    <col min="6" max="6" width="10.25" style="41" customWidth="1"/>
    <col min="7" max="9" width="12.125" style="41" customWidth="1"/>
    <col min="10" max="10" width="33.75" style="42" customWidth="1"/>
    <col min="11" max="11" width="39.625" style="41" customWidth="1"/>
    <col min="12" max="16384" width="33.125" style="41"/>
  </cols>
  <sheetData>
    <row r="1" spans="2:11" ht="16" thickBot="1"/>
    <row r="2" spans="2:11">
      <c r="B2" s="43"/>
      <c r="C2" s="44"/>
      <c r="D2" s="44"/>
      <c r="E2" s="44"/>
      <c r="F2" s="44"/>
      <c r="G2" s="44"/>
      <c r="H2" s="44"/>
      <c r="I2" s="44"/>
      <c r="J2" s="45"/>
      <c r="K2" s="44"/>
    </row>
    <row r="3" spans="2:11">
      <c r="B3" s="46"/>
      <c r="C3" s="47" t="s">
        <v>20</v>
      </c>
      <c r="D3" s="47"/>
      <c r="E3" s="47"/>
      <c r="F3" s="47"/>
      <c r="G3" s="47"/>
      <c r="H3" s="47"/>
      <c r="I3" s="47"/>
      <c r="J3" s="48"/>
      <c r="K3" s="49"/>
    </row>
    <row r="4" spans="2:11">
      <c r="B4" s="46"/>
      <c r="C4" s="49"/>
      <c r="D4" s="49"/>
      <c r="E4" s="49"/>
      <c r="F4" s="49"/>
      <c r="G4" s="49"/>
      <c r="H4" s="49"/>
      <c r="I4" s="49"/>
      <c r="J4" s="50"/>
      <c r="K4" s="49"/>
    </row>
    <row r="5" spans="2:11">
      <c r="B5" s="51"/>
      <c r="C5" s="52" t="s">
        <v>25</v>
      </c>
      <c r="D5" s="52"/>
      <c r="E5" s="52" t="s">
        <v>0</v>
      </c>
      <c r="F5" s="52" t="s">
        <v>17</v>
      </c>
      <c r="G5" s="52" t="s">
        <v>26</v>
      </c>
      <c r="H5" s="52" t="s">
        <v>83</v>
      </c>
      <c r="I5" s="52" t="s">
        <v>107</v>
      </c>
      <c r="J5" s="53" t="s">
        <v>84</v>
      </c>
      <c r="K5" s="52" t="s">
        <v>14</v>
      </c>
    </row>
    <row r="6" spans="2:11">
      <c r="B6" s="46"/>
      <c r="C6" s="47"/>
      <c r="D6" s="47"/>
      <c r="E6" s="47"/>
      <c r="F6" s="47"/>
      <c r="G6" s="47"/>
      <c r="H6" s="47"/>
      <c r="I6" s="47"/>
      <c r="J6" s="48"/>
      <c r="K6" s="47"/>
    </row>
    <row r="7" spans="2:11">
      <c r="B7" s="46"/>
      <c r="C7" s="47"/>
      <c r="D7" s="47"/>
      <c r="E7" s="49"/>
      <c r="F7" s="49"/>
      <c r="G7" s="49"/>
      <c r="H7" s="49"/>
      <c r="I7" s="49"/>
      <c r="J7" s="48"/>
      <c r="K7" s="47"/>
    </row>
    <row r="8" spans="2:11">
      <c r="B8" s="46"/>
      <c r="C8" s="55" t="s">
        <v>108</v>
      </c>
      <c r="D8" s="54"/>
      <c r="E8" s="49" t="s">
        <v>106</v>
      </c>
      <c r="F8" s="49" t="s">
        <v>109</v>
      </c>
      <c r="G8" s="50" t="s">
        <v>110</v>
      </c>
      <c r="H8" s="50" t="s">
        <v>110</v>
      </c>
      <c r="I8" s="50" t="s">
        <v>111</v>
      </c>
      <c r="J8" s="50" t="s">
        <v>145</v>
      </c>
      <c r="K8" s="62" t="s">
        <v>112</v>
      </c>
    </row>
    <row r="9" spans="2:11">
      <c r="B9" s="46"/>
      <c r="C9" s="54" t="s">
        <v>113</v>
      </c>
      <c r="D9" s="55"/>
      <c r="E9" s="49"/>
      <c r="F9" s="49"/>
      <c r="G9" s="50"/>
      <c r="H9" s="50"/>
      <c r="I9" s="50"/>
      <c r="J9" s="50"/>
      <c r="K9" s="63"/>
    </row>
    <row r="10" spans="2:11">
      <c r="B10" s="46"/>
      <c r="C10" s="54"/>
      <c r="D10" s="55"/>
      <c r="E10" s="49"/>
      <c r="F10" s="49"/>
      <c r="G10" s="50"/>
      <c r="H10" s="50"/>
      <c r="I10" s="50"/>
      <c r="J10" s="50"/>
      <c r="K10" s="63"/>
    </row>
    <row r="11" spans="2:11">
      <c r="B11" s="46"/>
      <c r="C11" s="54"/>
      <c r="D11" s="55"/>
      <c r="E11" s="54"/>
      <c r="F11" s="56"/>
      <c r="G11" s="50"/>
      <c r="H11" s="50"/>
      <c r="I11" s="50"/>
      <c r="J11" s="50"/>
      <c r="K11" s="63"/>
    </row>
    <row r="12" spans="2:11" ht="13" customHeight="1">
      <c r="B12" s="46"/>
      <c r="C12" s="55" t="s">
        <v>138</v>
      </c>
      <c r="D12" s="59"/>
      <c r="E12" s="54" t="s">
        <v>139</v>
      </c>
      <c r="F12" s="56" t="s">
        <v>140</v>
      </c>
      <c r="G12" s="57" t="s">
        <v>141</v>
      </c>
      <c r="H12" s="57" t="s">
        <v>141</v>
      </c>
      <c r="I12" s="57" t="s">
        <v>142</v>
      </c>
      <c r="J12" s="57" t="s">
        <v>144</v>
      </c>
      <c r="K12" s="54" t="s">
        <v>143</v>
      </c>
    </row>
    <row r="13" spans="2:11">
      <c r="B13" s="46"/>
      <c r="D13" s="59"/>
      <c r="E13" s="54"/>
      <c r="F13" s="56"/>
      <c r="G13" s="57"/>
      <c r="H13" s="57"/>
      <c r="I13" s="57"/>
      <c r="J13" s="57"/>
      <c r="K13" s="54"/>
    </row>
    <row r="14" spans="2:11">
      <c r="B14" s="46"/>
      <c r="C14" s="54" t="s">
        <v>36</v>
      </c>
      <c r="D14" s="59"/>
      <c r="E14" s="54" t="s">
        <v>151</v>
      </c>
      <c r="F14" s="56" t="s">
        <v>109</v>
      </c>
      <c r="G14" s="57" t="s">
        <v>152</v>
      </c>
      <c r="H14" s="57" t="s">
        <v>152</v>
      </c>
      <c r="I14" s="57" t="s">
        <v>142</v>
      </c>
      <c r="J14" s="57" t="s">
        <v>153</v>
      </c>
      <c r="K14" s="54" t="s">
        <v>98</v>
      </c>
    </row>
    <row r="15" spans="2:11">
      <c r="B15" s="46"/>
      <c r="C15" s="55"/>
      <c r="D15" s="59"/>
      <c r="E15" s="54"/>
      <c r="F15" s="56"/>
      <c r="G15" s="57"/>
      <c r="H15" s="57"/>
      <c r="I15" s="57"/>
      <c r="J15" s="57"/>
      <c r="K15" s="54"/>
    </row>
    <row r="16" spans="2:11">
      <c r="B16" s="46"/>
      <c r="C16" s="55" t="s">
        <v>100</v>
      </c>
      <c r="D16" s="59"/>
      <c r="E16" s="54" t="s">
        <v>154</v>
      </c>
      <c r="F16" s="56" t="s">
        <v>109</v>
      </c>
      <c r="G16" s="57" t="s">
        <v>152</v>
      </c>
      <c r="H16" s="57" t="s">
        <v>152</v>
      </c>
      <c r="I16" s="57" t="s">
        <v>142</v>
      </c>
      <c r="J16" s="57" t="s">
        <v>155</v>
      </c>
      <c r="K16" s="54" t="s">
        <v>97</v>
      </c>
    </row>
    <row r="17" spans="1:11">
      <c r="B17" s="46"/>
      <c r="C17" s="59"/>
      <c r="D17" s="59"/>
      <c r="E17" s="54"/>
      <c r="F17" s="56"/>
      <c r="G17" s="57"/>
      <c r="H17" s="57"/>
      <c r="I17" s="57"/>
      <c r="J17" s="57"/>
      <c r="K17" s="58"/>
    </row>
    <row r="18" spans="1:11">
      <c r="B18" s="46"/>
      <c r="C18" s="55"/>
      <c r="D18" s="59"/>
      <c r="F18" s="56"/>
      <c r="G18" s="57"/>
      <c r="H18" s="57"/>
      <c r="I18" s="57"/>
      <c r="J18" s="57"/>
      <c r="K18" s="54"/>
    </row>
    <row r="19" spans="1:11">
      <c r="B19" s="46"/>
      <c r="C19" s="74"/>
      <c r="D19" s="59"/>
      <c r="F19" s="56"/>
      <c r="G19" s="57"/>
      <c r="H19" s="57"/>
      <c r="I19" s="57"/>
      <c r="J19" s="57"/>
      <c r="K19" s="54"/>
    </row>
    <row r="20" spans="1:11">
      <c r="B20" s="46"/>
    </row>
    <row r="21" spans="1:11">
      <c r="B21" s="46"/>
    </row>
    <row r="22" spans="1:11">
      <c r="B22" s="46"/>
    </row>
    <row r="23" spans="1:11">
      <c r="B23" s="46"/>
    </row>
    <row r="24" spans="1:11">
      <c r="B24" s="46"/>
    </row>
    <row r="25" spans="1:11">
      <c r="B25" s="46"/>
    </row>
    <row r="26" spans="1:11">
      <c r="B26" s="46"/>
    </row>
    <row r="27" spans="1:11">
      <c r="B27" s="46"/>
    </row>
    <row r="28" spans="1:11">
      <c r="B28" s="46"/>
    </row>
    <row r="29" spans="1:11">
      <c r="B29" s="46"/>
    </row>
    <row r="30" spans="1:11">
      <c r="A30" s="122"/>
      <c r="B30" s="123"/>
    </row>
    <row r="31" spans="1:11">
      <c r="A31" s="122"/>
      <c r="B31" s="123"/>
    </row>
    <row r="32" spans="1:11">
      <c r="A32" s="122"/>
      <c r="B32" s="123"/>
    </row>
    <row r="33" spans="1:2">
      <c r="A33" s="122"/>
      <c r="B33" s="123"/>
    </row>
    <row r="34" spans="1:2">
      <c r="A34" s="122"/>
      <c r="B34" s="123"/>
    </row>
    <row r="35" spans="1:2">
      <c r="A35" s="122"/>
      <c r="B35" s="123"/>
    </row>
    <row r="36" spans="1:2">
      <c r="A36" s="122"/>
      <c r="B36" s="123"/>
    </row>
    <row r="37" spans="1:2">
      <c r="A37" s="122"/>
      <c r="B37" s="123"/>
    </row>
    <row r="38" spans="1:2">
      <c r="A38" s="122"/>
      <c r="B38" s="123"/>
    </row>
    <row r="39" spans="1:2">
      <c r="A39" s="122"/>
      <c r="B39" s="123"/>
    </row>
    <row r="40" spans="1:2">
      <c r="A40" s="122"/>
      <c r="B40" s="123"/>
    </row>
    <row r="41" spans="1:2">
      <c r="A41" s="122"/>
      <c r="B41" s="123"/>
    </row>
    <row r="42" spans="1:2">
      <c r="A42" s="122"/>
      <c r="B42" s="123"/>
    </row>
    <row r="43" spans="1:2">
      <c r="A43" s="122"/>
      <c r="B43" s="123"/>
    </row>
    <row r="44" spans="1:2">
      <c r="A44" s="122"/>
      <c r="B44" s="123"/>
    </row>
    <row r="45" spans="1:2">
      <c r="A45" s="122"/>
      <c r="B45" s="123"/>
    </row>
    <row r="46" spans="1:2">
      <c r="A46" s="122"/>
      <c r="B46" s="123"/>
    </row>
    <row r="47" spans="1:2">
      <c r="A47" s="122"/>
      <c r="B47" s="123"/>
    </row>
    <row r="48" spans="1:2">
      <c r="A48" s="122"/>
      <c r="B48" s="123"/>
    </row>
    <row r="49" spans="1:2">
      <c r="A49" s="122"/>
      <c r="B49" s="123"/>
    </row>
    <row r="50" spans="1:2">
      <c r="A50" s="122"/>
      <c r="B50" s="123"/>
    </row>
    <row r="51" spans="1:2">
      <c r="A51" s="122"/>
      <c r="B51" s="123"/>
    </row>
    <row r="52" spans="1:2">
      <c r="A52" s="122"/>
      <c r="B52"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2:J295"/>
  <sheetViews>
    <sheetView topLeftCell="A50" workbookViewId="0">
      <selection activeCell="G101" sqref="G101"/>
    </sheetView>
  </sheetViews>
  <sheetFormatPr baseColWidth="10" defaultRowHeight="15" x14ac:dyDescent="0"/>
  <cols>
    <col min="1" max="1" width="3.625" style="102" customWidth="1"/>
    <col min="2" max="2" width="4.125" style="102" customWidth="1"/>
    <col min="3" max="3" width="14.5" style="102" customWidth="1"/>
    <col min="4" max="5" width="10.625" style="102"/>
    <col min="6" max="6" width="5.5" style="102" customWidth="1"/>
    <col min="7" max="7" width="14.5" style="102" customWidth="1"/>
    <col min="8" max="9" width="10.625" style="102"/>
    <col min="10" max="10" width="53" style="102" customWidth="1"/>
    <col min="11" max="16384" width="10.625" style="102"/>
  </cols>
  <sheetData>
    <row r="2" spans="2:10" ht="16" thickBot="1"/>
    <row r="3" spans="2:10">
      <c r="B3" s="103"/>
      <c r="C3" s="15"/>
      <c r="D3" s="15"/>
      <c r="E3" s="15"/>
      <c r="F3" s="15"/>
      <c r="G3" s="15"/>
      <c r="H3" s="15"/>
      <c r="I3" s="15"/>
      <c r="J3" s="104"/>
    </row>
    <row r="4" spans="2:10">
      <c r="B4" s="92"/>
      <c r="C4" s="14" t="s">
        <v>0</v>
      </c>
      <c r="D4" s="14" t="s">
        <v>81</v>
      </c>
      <c r="E4" s="14"/>
      <c r="F4" s="14"/>
      <c r="G4" s="14"/>
      <c r="H4" s="14"/>
      <c r="I4" s="14"/>
      <c r="J4" s="106"/>
    </row>
    <row r="5" spans="2:10">
      <c r="B5" s="107"/>
      <c r="C5" s="105"/>
      <c r="D5" s="105"/>
      <c r="E5" s="105"/>
      <c r="F5" s="105"/>
      <c r="G5" s="105"/>
      <c r="H5" s="105"/>
      <c r="I5" s="105"/>
      <c r="J5" s="108"/>
    </row>
    <row r="6" spans="2:10">
      <c r="B6" s="107"/>
      <c r="C6" s="105"/>
      <c r="D6" s="105"/>
      <c r="E6" s="105"/>
      <c r="F6" s="105"/>
      <c r="G6" s="105"/>
      <c r="H6" s="105"/>
      <c r="I6" s="105"/>
      <c r="J6" s="108"/>
    </row>
    <row r="7" spans="2:10">
      <c r="B7" s="107"/>
      <c r="C7" s="105"/>
      <c r="D7" s="132"/>
      <c r="E7" s="105"/>
      <c r="F7" s="105"/>
      <c r="G7" s="105"/>
      <c r="H7" s="105"/>
      <c r="I7" s="105"/>
      <c r="J7" s="108"/>
    </row>
    <row r="8" spans="2:10">
      <c r="B8" s="107"/>
      <c r="C8" s="111"/>
      <c r="D8" s="105"/>
      <c r="E8" s="105"/>
      <c r="F8" s="105"/>
      <c r="G8" s="105"/>
      <c r="H8" s="105"/>
      <c r="I8" s="105"/>
      <c r="J8" s="108"/>
    </row>
    <row r="9" spans="2:10">
      <c r="B9" s="107"/>
      <c r="C9" s="105"/>
      <c r="D9" s="105"/>
      <c r="E9" s="105"/>
      <c r="F9" s="105"/>
      <c r="G9" s="105"/>
      <c r="H9" s="105"/>
      <c r="I9" s="105"/>
      <c r="J9" s="108"/>
    </row>
    <row r="10" spans="2:10">
      <c r="B10" s="107"/>
      <c r="C10" s="105"/>
      <c r="D10" s="105"/>
      <c r="E10" s="105"/>
      <c r="F10" s="105"/>
      <c r="G10" s="105"/>
      <c r="H10" s="105"/>
      <c r="I10" s="105"/>
      <c r="J10" s="108"/>
    </row>
    <row r="11" spans="2:10">
      <c r="B11" s="107"/>
      <c r="C11" s="105"/>
      <c r="D11" s="105"/>
      <c r="I11" s="105"/>
      <c r="J11" s="108"/>
    </row>
    <row r="12" spans="2:10">
      <c r="B12" s="107"/>
      <c r="C12" s="105"/>
      <c r="D12" s="105"/>
      <c r="I12" s="105"/>
      <c r="J12" s="108"/>
    </row>
    <row r="13" spans="2:10">
      <c r="B13" s="107"/>
      <c r="C13" s="105"/>
      <c r="I13" s="105"/>
      <c r="J13" s="108"/>
    </row>
    <row r="14" spans="2:10">
      <c r="B14" s="107"/>
      <c r="C14" s="105"/>
      <c r="D14" s="105"/>
      <c r="I14" s="105"/>
      <c r="J14" s="108"/>
    </row>
    <row r="15" spans="2:10">
      <c r="B15" s="107"/>
      <c r="C15" s="105"/>
      <c r="D15" s="105"/>
      <c r="I15" s="105"/>
      <c r="J15" s="108"/>
    </row>
    <row r="16" spans="2:10">
      <c r="B16" s="107"/>
      <c r="C16" s="105"/>
      <c r="D16" s="105"/>
      <c r="I16" s="105"/>
      <c r="J16" s="108"/>
    </row>
    <row r="17" spans="2:10">
      <c r="B17" s="107"/>
      <c r="C17" s="105"/>
      <c r="D17" s="105"/>
      <c r="I17" s="105"/>
      <c r="J17" s="108"/>
    </row>
    <row r="18" spans="2:10">
      <c r="B18" s="107"/>
      <c r="C18" s="105"/>
      <c r="D18" s="105"/>
      <c r="I18" s="105"/>
      <c r="J18" s="108"/>
    </row>
    <row r="19" spans="2:10">
      <c r="B19" s="107"/>
      <c r="C19" s="105"/>
      <c r="D19" s="105"/>
      <c r="I19" s="105"/>
      <c r="J19" s="108"/>
    </row>
    <row r="20" spans="2:10">
      <c r="B20" s="107"/>
      <c r="C20" s="105"/>
      <c r="D20" s="105"/>
      <c r="I20" s="105"/>
      <c r="J20" s="108"/>
    </row>
    <row r="21" spans="2:10">
      <c r="B21" s="107"/>
      <c r="C21" s="105"/>
      <c r="D21" s="105"/>
      <c r="I21" s="105"/>
      <c r="J21" s="108"/>
    </row>
    <row r="22" spans="2:10">
      <c r="B22" s="107"/>
      <c r="C22" s="105"/>
      <c r="D22" s="105"/>
      <c r="I22" s="105"/>
      <c r="J22" s="108"/>
    </row>
    <row r="23" spans="2:10">
      <c r="B23" s="107"/>
      <c r="C23" s="105"/>
      <c r="D23" s="105"/>
      <c r="I23" s="105"/>
      <c r="J23" s="108"/>
    </row>
    <row r="24" spans="2:10">
      <c r="B24" s="107"/>
      <c r="C24" s="151" t="s">
        <v>154</v>
      </c>
      <c r="D24" s="105"/>
      <c r="G24" s="132" t="s">
        <v>117</v>
      </c>
      <c r="I24" s="105"/>
      <c r="J24" s="108"/>
    </row>
    <row r="25" spans="2:10">
      <c r="B25" s="107"/>
      <c r="C25" s="105"/>
      <c r="D25" s="105"/>
      <c r="G25" s="132" t="s">
        <v>146</v>
      </c>
      <c r="I25" s="105"/>
      <c r="J25" s="108"/>
    </row>
    <row r="26" spans="2:10">
      <c r="B26" s="107"/>
      <c r="C26" s="105"/>
      <c r="D26" s="105"/>
      <c r="G26" s="132" t="s">
        <v>119</v>
      </c>
      <c r="I26" s="105"/>
      <c r="J26" s="108"/>
    </row>
    <row r="27" spans="2:10">
      <c r="B27" s="107"/>
      <c r="C27" s="105"/>
      <c r="D27" s="105"/>
      <c r="G27" s="132" t="s">
        <v>118</v>
      </c>
      <c r="H27" s="105"/>
      <c r="I27" s="105"/>
      <c r="J27" s="108"/>
    </row>
    <row r="28" spans="2:10">
      <c r="B28" s="107"/>
      <c r="C28" s="105"/>
      <c r="D28" s="105"/>
      <c r="G28" s="105"/>
      <c r="H28" s="105"/>
      <c r="I28" s="105"/>
      <c r="J28" s="108"/>
    </row>
    <row r="29" spans="2:10">
      <c r="B29" s="107"/>
      <c r="C29" s="105"/>
      <c r="D29" s="105"/>
      <c r="G29" s="132" t="s">
        <v>120</v>
      </c>
      <c r="H29" s="105"/>
      <c r="I29" s="105"/>
      <c r="J29" s="108"/>
    </row>
    <row r="30" spans="2:10">
      <c r="B30" s="107"/>
      <c r="C30" s="105"/>
      <c r="D30" s="105"/>
      <c r="G30" s="105"/>
      <c r="H30" s="113"/>
      <c r="I30" s="105"/>
      <c r="J30" s="108"/>
    </row>
    <row r="31" spans="2:10">
      <c r="B31" s="107"/>
      <c r="C31" s="105"/>
      <c r="D31" s="105"/>
      <c r="G31" s="152" t="s">
        <v>165</v>
      </c>
      <c r="H31" s="105"/>
      <c r="I31" s="105"/>
      <c r="J31" s="108"/>
    </row>
    <row r="32" spans="2:10">
      <c r="B32" s="107"/>
      <c r="C32" s="105"/>
      <c r="D32" s="105"/>
      <c r="H32" s="105"/>
      <c r="I32" s="105"/>
      <c r="J32" s="108"/>
    </row>
    <row r="33" spans="2:10">
      <c r="B33" s="107"/>
      <c r="C33" s="105"/>
      <c r="D33" s="105"/>
      <c r="H33" s="105"/>
      <c r="I33" s="105"/>
      <c r="J33" s="108"/>
    </row>
    <row r="34" spans="2:10">
      <c r="B34" s="107"/>
      <c r="C34" s="105"/>
      <c r="D34" s="105"/>
      <c r="E34" s="105"/>
      <c r="F34" s="105"/>
      <c r="G34" s="113"/>
      <c r="H34" s="105"/>
      <c r="I34" s="105"/>
      <c r="J34" s="108"/>
    </row>
    <row r="35" spans="2:10">
      <c r="B35" s="107"/>
      <c r="D35" s="105"/>
      <c r="E35" s="105"/>
      <c r="F35" s="105"/>
      <c r="G35" s="105"/>
      <c r="H35" s="105"/>
      <c r="I35" s="105"/>
      <c r="J35" s="108"/>
    </row>
    <row r="36" spans="2:10">
      <c r="B36" s="107"/>
      <c r="D36" s="105"/>
      <c r="H36" s="105"/>
      <c r="I36" s="105"/>
      <c r="J36" s="108"/>
    </row>
    <row r="37" spans="2:10" ht="16">
      <c r="B37" s="107"/>
      <c r="D37"/>
      <c r="E37" s="105">
        <v>0.2</v>
      </c>
      <c r="G37" s="152" t="s">
        <v>166</v>
      </c>
      <c r="H37" s="105"/>
      <c r="I37" s="105"/>
      <c r="J37" s="108"/>
    </row>
    <row r="38" spans="2:10">
      <c r="B38" s="107"/>
      <c r="D38" s="105"/>
      <c r="H38" s="105"/>
      <c r="I38" s="105"/>
      <c r="J38" s="108"/>
    </row>
    <row r="39" spans="2:10">
      <c r="B39" s="107"/>
      <c r="D39" s="105"/>
      <c r="E39" s="105">
        <v>1.0669999999999999</v>
      </c>
      <c r="F39" s="105"/>
      <c r="G39" s="159" t="s">
        <v>169</v>
      </c>
      <c r="I39" s="105"/>
      <c r="J39" s="108"/>
    </row>
    <row r="40" spans="2:10">
      <c r="B40" s="107"/>
      <c r="D40" s="105"/>
      <c r="E40" s="105"/>
      <c r="F40" s="105"/>
      <c r="G40" s="159" t="s">
        <v>172</v>
      </c>
      <c r="H40" s="105"/>
      <c r="I40" s="105"/>
      <c r="J40" s="108"/>
    </row>
    <row r="41" spans="2:10">
      <c r="B41" s="107"/>
      <c r="D41" s="105"/>
      <c r="E41" s="105"/>
      <c r="F41" s="105"/>
      <c r="G41" s="105"/>
      <c r="H41" s="105"/>
      <c r="I41" s="105"/>
      <c r="J41" s="108"/>
    </row>
    <row r="42" spans="2:10">
      <c r="B42" s="107"/>
      <c r="D42" s="105"/>
      <c r="E42" s="105"/>
      <c r="F42" s="105"/>
      <c r="G42" s="132" t="s">
        <v>156</v>
      </c>
      <c r="H42" s="105"/>
      <c r="I42" s="105"/>
      <c r="J42" s="108"/>
    </row>
    <row r="43" spans="2:10">
      <c r="B43" s="107"/>
      <c r="C43" s="105"/>
      <c r="D43" s="105"/>
      <c r="E43" s="105"/>
      <c r="F43" s="105"/>
      <c r="G43" s="132" t="s">
        <v>157</v>
      </c>
      <c r="H43" s="105"/>
      <c r="I43" s="105"/>
      <c r="J43" s="108"/>
    </row>
    <row r="44" spans="2:10">
      <c r="B44" s="107"/>
      <c r="C44" s="105"/>
      <c r="D44" s="105"/>
      <c r="E44" s="105"/>
      <c r="F44" s="105"/>
      <c r="G44" s="105"/>
      <c r="I44" s="105"/>
      <c r="J44" s="108"/>
    </row>
    <row r="45" spans="2:10">
      <c r="B45" s="107"/>
      <c r="C45" s="105"/>
      <c r="D45" s="105"/>
      <c r="G45" s="153" t="s">
        <v>167</v>
      </c>
      <c r="I45" s="105"/>
      <c r="J45" s="108"/>
    </row>
    <row r="46" spans="2:10">
      <c r="B46" s="107"/>
      <c r="C46" s="105"/>
      <c r="D46" s="105"/>
      <c r="E46" s="105"/>
      <c r="F46" s="126"/>
      <c r="G46" s="153" t="s">
        <v>168</v>
      </c>
      <c r="I46" s="105"/>
      <c r="J46" s="108"/>
    </row>
    <row r="47" spans="2:10">
      <c r="B47" s="107"/>
      <c r="C47" s="105"/>
      <c r="D47" s="105"/>
      <c r="I47" s="105"/>
      <c r="J47" s="108"/>
    </row>
    <row r="48" spans="2:10">
      <c r="B48" s="107"/>
      <c r="C48" s="105"/>
      <c r="D48" s="105"/>
      <c r="E48" s="105"/>
      <c r="F48" s="105"/>
      <c r="I48" s="105"/>
      <c r="J48" s="108"/>
    </row>
    <row r="49" spans="2:10">
      <c r="B49" s="107"/>
      <c r="C49" s="105"/>
      <c r="D49" s="105"/>
      <c r="E49" s="105">
        <f>E37/E39</f>
        <v>0.18744142455482662</v>
      </c>
      <c r="F49" s="105"/>
      <c r="G49" s="152" t="s">
        <v>100</v>
      </c>
      <c r="I49" s="105"/>
      <c r="J49" s="108"/>
    </row>
    <row r="50" spans="2:10">
      <c r="B50" s="107"/>
      <c r="C50" s="105"/>
      <c r="D50" s="105"/>
      <c r="E50" s="105"/>
      <c r="F50" s="105"/>
      <c r="I50" s="105"/>
      <c r="J50" s="108"/>
    </row>
    <row r="51" spans="2:10">
      <c r="B51" s="107"/>
      <c r="C51" s="105"/>
      <c r="D51" s="105"/>
      <c r="E51" s="105"/>
      <c r="F51" s="105"/>
      <c r="I51" s="105"/>
      <c r="J51" s="108"/>
    </row>
    <row r="52" spans="2:10">
      <c r="B52" s="107"/>
      <c r="C52" s="105"/>
      <c r="D52" s="105"/>
      <c r="E52" s="105"/>
      <c r="F52" s="105"/>
      <c r="G52" s="113"/>
      <c r="H52" s="105"/>
      <c r="I52" s="105"/>
      <c r="J52" s="108"/>
    </row>
    <row r="53" spans="2:10">
      <c r="B53" s="107"/>
      <c r="C53" s="105"/>
      <c r="D53" s="105"/>
      <c r="E53" s="105"/>
      <c r="F53" s="105"/>
      <c r="G53" s="105"/>
      <c r="H53" s="105"/>
      <c r="I53" s="105"/>
      <c r="J53" s="108"/>
    </row>
    <row r="54" spans="2:10">
      <c r="B54" s="107"/>
      <c r="C54" s="105"/>
      <c r="D54" s="105"/>
      <c r="H54" s="105"/>
      <c r="I54" s="105"/>
      <c r="J54" s="108"/>
    </row>
    <row r="55" spans="2:10">
      <c r="B55" s="107"/>
      <c r="C55" s="105"/>
      <c r="D55" s="105"/>
      <c r="H55" s="105"/>
      <c r="I55" s="105"/>
      <c r="J55" s="108"/>
    </row>
    <row r="56" spans="2:10">
      <c r="B56" s="107"/>
      <c r="C56" s="105"/>
      <c r="D56" s="105"/>
      <c r="H56" s="105"/>
      <c r="I56" s="105"/>
      <c r="J56" s="108"/>
    </row>
    <row r="57" spans="2:10">
      <c r="B57" s="107"/>
      <c r="C57" s="105"/>
      <c r="D57" s="105"/>
      <c r="E57" s="105"/>
      <c r="F57" s="105"/>
      <c r="G57" s="105"/>
      <c r="H57" s="105"/>
      <c r="I57" s="105"/>
      <c r="J57" s="108"/>
    </row>
    <row r="58" spans="2:10">
      <c r="B58" s="107"/>
      <c r="C58" s="105"/>
      <c r="D58" s="105"/>
      <c r="H58" s="105"/>
      <c r="I58" s="105"/>
      <c r="J58" s="108"/>
    </row>
    <row r="59" spans="2:10">
      <c r="B59" s="107"/>
      <c r="C59" s="105"/>
      <c r="D59" s="105"/>
      <c r="H59" s="105"/>
      <c r="I59" s="105"/>
      <c r="J59" s="108"/>
    </row>
    <row r="60" spans="2:10">
      <c r="B60" s="107"/>
      <c r="C60" s="105"/>
      <c r="D60" s="105"/>
      <c r="G60" s="150"/>
      <c r="H60" s="105"/>
      <c r="I60" s="105"/>
      <c r="J60" s="108"/>
    </row>
    <row r="61" spans="2:10">
      <c r="B61" s="107"/>
      <c r="C61" s="105"/>
      <c r="D61" s="105"/>
      <c r="H61" s="105"/>
      <c r="I61" s="105"/>
      <c r="J61" s="108"/>
    </row>
    <row r="62" spans="2:10">
      <c r="B62" s="107"/>
      <c r="C62" s="105"/>
      <c r="D62" s="105"/>
      <c r="H62" s="105"/>
      <c r="I62" s="105"/>
      <c r="J62" s="108"/>
    </row>
    <row r="63" spans="2:10">
      <c r="B63" s="107"/>
      <c r="C63" s="105"/>
      <c r="D63" s="105"/>
      <c r="E63" s="105"/>
      <c r="F63" s="105"/>
      <c r="G63" s="105"/>
      <c r="H63" s="105"/>
      <c r="I63" s="105"/>
      <c r="J63" s="108"/>
    </row>
    <row r="64" spans="2:10">
      <c r="B64" s="107"/>
      <c r="C64" s="105"/>
      <c r="D64" s="105"/>
      <c r="E64" s="105"/>
      <c r="F64" s="105"/>
      <c r="G64" s="105"/>
      <c r="H64" s="105"/>
      <c r="I64" s="105"/>
      <c r="J64" s="108"/>
    </row>
    <row r="65" spans="2:10">
      <c r="B65" s="107"/>
      <c r="C65" s="105"/>
      <c r="D65" s="105"/>
      <c r="E65" s="105"/>
      <c r="F65" s="105"/>
      <c r="G65" s="105"/>
      <c r="H65" s="105"/>
      <c r="I65" s="105"/>
      <c r="J65" s="108"/>
    </row>
    <row r="66" spans="2:10">
      <c r="B66" s="107"/>
      <c r="C66" s="105"/>
      <c r="D66" s="105"/>
      <c r="I66" s="105"/>
      <c r="J66" s="108"/>
    </row>
    <row r="67" spans="2:10">
      <c r="B67" s="107"/>
      <c r="C67" s="111"/>
      <c r="D67" s="105"/>
      <c r="I67" s="105"/>
      <c r="J67" s="108"/>
    </row>
    <row r="68" spans="2:10">
      <c r="B68" s="107"/>
      <c r="C68" s="105"/>
      <c r="D68" s="105"/>
      <c r="I68" s="105"/>
      <c r="J68" s="108"/>
    </row>
    <row r="69" spans="2:10">
      <c r="B69" s="107"/>
      <c r="C69" s="105"/>
      <c r="D69" s="105"/>
      <c r="I69" s="105"/>
      <c r="J69" s="108"/>
    </row>
    <row r="70" spans="2:10">
      <c r="B70" s="107"/>
      <c r="C70" s="105"/>
      <c r="D70" s="105"/>
      <c r="I70" s="105"/>
      <c r="J70" s="108"/>
    </row>
    <row r="71" spans="2:10">
      <c r="B71" s="107"/>
      <c r="C71" s="105"/>
      <c r="D71" s="105"/>
      <c r="E71" s="105"/>
      <c r="F71" s="105"/>
      <c r="G71" s="105"/>
      <c r="H71" s="105"/>
      <c r="I71" s="105"/>
      <c r="J71" s="108"/>
    </row>
    <row r="72" spans="2:10">
      <c r="B72" s="107"/>
      <c r="C72" s="105"/>
      <c r="D72" s="105"/>
      <c r="E72" s="105"/>
      <c r="F72" s="105"/>
      <c r="G72" s="105"/>
      <c r="H72" s="105"/>
      <c r="I72" s="105"/>
      <c r="J72" s="108"/>
    </row>
    <row r="73" spans="2:10">
      <c r="B73" s="107"/>
      <c r="C73" s="105"/>
      <c r="D73" s="105"/>
      <c r="E73" s="105"/>
      <c r="F73" s="105"/>
      <c r="G73" s="105"/>
      <c r="H73" s="105"/>
      <c r="I73" s="105"/>
      <c r="J73" s="108"/>
    </row>
    <row r="74" spans="2:10">
      <c r="B74" s="107"/>
      <c r="C74" s="105"/>
      <c r="D74" s="105"/>
      <c r="E74" s="105"/>
      <c r="F74" s="105"/>
      <c r="G74" s="105"/>
      <c r="H74" s="105"/>
      <c r="I74" s="105"/>
      <c r="J74" s="108"/>
    </row>
    <row r="75" spans="2:10">
      <c r="B75" s="107"/>
      <c r="C75" s="105"/>
      <c r="D75" s="105"/>
      <c r="E75" s="105"/>
      <c r="F75" s="105"/>
      <c r="G75" s="105"/>
      <c r="H75" s="105"/>
      <c r="I75" s="105"/>
      <c r="J75" s="108"/>
    </row>
    <row r="76" spans="2:10">
      <c r="B76" s="107"/>
      <c r="C76" s="105"/>
      <c r="D76" s="105"/>
      <c r="E76" s="105"/>
      <c r="F76" s="105"/>
      <c r="G76" s="105"/>
      <c r="H76" s="105"/>
      <c r="I76" s="105"/>
      <c r="J76" s="108"/>
    </row>
    <row r="77" spans="2:10">
      <c r="B77" s="107"/>
      <c r="C77" s="105"/>
      <c r="D77" s="105"/>
      <c r="E77" s="105"/>
      <c r="F77" s="105"/>
      <c r="G77" s="105"/>
      <c r="H77" s="105"/>
      <c r="I77" s="105"/>
      <c r="J77" s="108"/>
    </row>
    <row r="78" spans="2:10">
      <c r="B78" s="107"/>
      <c r="C78" s="105"/>
      <c r="D78" s="105"/>
      <c r="E78" s="105"/>
      <c r="F78" s="105"/>
      <c r="G78" s="105"/>
      <c r="H78" s="105"/>
      <c r="I78" s="105"/>
      <c r="J78" s="108"/>
    </row>
    <row r="79" spans="2:10">
      <c r="B79" s="107"/>
      <c r="C79" s="105"/>
      <c r="D79" s="105"/>
      <c r="E79" s="105"/>
      <c r="F79" s="105"/>
      <c r="G79" s="105"/>
      <c r="H79" s="105"/>
      <c r="I79" s="105"/>
      <c r="J79" s="108"/>
    </row>
    <row r="80" spans="2:10">
      <c r="B80" s="107"/>
      <c r="C80" s="105"/>
      <c r="D80" s="105"/>
      <c r="E80" s="105"/>
      <c r="F80" s="105"/>
      <c r="G80" s="105"/>
      <c r="H80" s="105"/>
      <c r="I80" s="105"/>
      <c r="J80" s="108"/>
    </row>
    <row r="81" spans="2:10">
      <c r="B81" s="107"/>
      <c r="C81" s="105"/>
      <c r="D81" s="105"/>
      <c r="E81" s="105"/>
      <c r="F81" s="105"/>
      <c r="G81" s="105"/>
      <c r="H81" s="105"/>
      <c r="I81" s="105"/>
      <c r="J81" s="108"/>
    </row>
    <row r="82" spans="2:10">
      <c r="B82" s="107"/>
      <c r="C82" s="105"/>
      <c r="D82" s="105"/>
      <c r="E82" s="105"/>
      <c r="F82" s="105"/>
      <c r="G82" s="105"/>
      <c r="H82" s="105"/>
      <c r="I82" s="105"/>
      <c r="J82" s="108"/>
    </row>
    <row r="83" spans="2:10">
      <c r="B83" s="107"/>
      <c r="C83" s="13" t="s">
        <v>151</v>
      </c>
      <c r="D83" s="105"/>
      <c r="E83" s="105"/>
      <c r="F83" s="105"/>
      <c r="G83" s="105"/>
      <c r="H83" s="113"/>
      <c r="I83" s="105"/>
      <c r="J83" s="108"/>
    </row>
    <row r="84" spans="2:10">
      <c r="B84" s="107"/>
      <c r="C84" s="105"/>
      <c r="D84" s="105"/>
      <c r="E84" s="105"/>
      <c r="F84" s="105"/>
      <c r="G84" s="105"/>
      <c r="H84" s="105"/>
      <c r="I84" s="105"/>
      <c r="J84" s="108"/>
    </row>
    <row r="85" spans="2:10">
      <c r="B85" s="107"/>
      <c r="C85" s="105"/>
      <c r="D85" s="105"/>
      <c r="E85" s="105"/>
      <c r="F85" s="105"/>
      <c r="G85" s="105"/>
      <c r="H85" s="105"/>
      <c r="I85" s="105"/>
      <c r="J85" s="108"/>
    </row>
    <row r="86" spans="2:10">
      <c r="B86" s="107"/>
      <c r="C86" s="105"/>
      <c r="D86" s="105"/>
      <c r="E86" s="105"/>
      <c r="F86" s="105"/>
      <c r="G86" s="105"/>
      <c r="H86" s="105"/>
      <c r="I86" s="105"/>
      <c r="J86" s="108"/>
    </row>
    <row r="87" spans="2:10">
      <c r="B87" s="107"/>
      <c r="C87" s="105"/>
      <c r="D87" s="105"/>
      <c r="E87" s="132">
        <v>4.9000000000000004</v>
      </c>
      <c r="F87" s="132" t="s">
        <v>115</v>
      </c>
      <c r="G87" s="130" t="s">
        <v>36</v>
      </c>
      <c r="H87" s="105"/>
      <c r="I87" s="105"/>
      <c r="J87" s="108"/>
    </row>
    <row r="88" spans="2:10">
      <c r="B88" s="107"/>
      <c r="C88" s="105"/>
      <c r="D88" s="105"/>
      <c r="E88" s="132">
        <f>E87/1000</f>
        <v>4.9000000000000007E-3</v>
      </c>
      <c r="F88" s="132" t="s">
        <v>58</v>
      </c>
      <c r="G88" s="132" t="s">
        <v>116</v>
      </c>
      <c r="H88" s="105"/>
      <c r="I88" s="105"/>
      <c r="J88" s="108"/>
    </row>
    <row r="89" spans="2:10">
      <c r="B89" s="107"/>
      <c r="C89" s="105"/>
      <c r="D89" s="105"/>
      <c r="E89" s="105"/>
      <c r="F89" s="105"/>
      <c r="G89" s="105"/>
      <c r="H89" s="105"/>
      <c r="I89" s="105"/>
      <c r="J89" s="108"/>
    </row>
    <row r="90" spans="2:10">
      <c r="B90" s="107"/>
      <c r="C90" s="105"/>
      <c r="D90" s="105"/>
      <c r="E90" s="105"/>
      <c r="F90" s="105"/>
      <c r="G90" s="105"/>
      <c r="H90" s="113"/>
      <c r="I90" s="105"/>
      <c r="J90" s="108"/>
    </row>
    <row r="91" spans="2:10">
      <c r="B91" s="107"/>
      <c r="C91" s="105"/>
      <c r="D91" s="105"/>
      <c r="E91" s="105">
        <v>4.5</v>
      </c>
      <c r="G91" s="126" t="s">
        <v>99</v>
      </c>
      <c r="H91" s="105"/>
      <c r="I91" s="105"/>
      <c r="J91" s="108"/>
    </row>
    <row r="92" spans="2:10">
      <c r="B92" s="107"/>
      <c r="C92" s="105"/>
      <c r="D92" s="105"/>
      <c r="E92" s="105">
        <f>(1-E49)*(1-1/E91)</f>
        <v>0.63199000312402376</v>
      </c>
      <c r="G92" s="126" t="s">
        <v>86</v>
      </c>
      <c r="H92" s="105"/>
      <c r="I92" s="105"/>
      <c r="J92" s="108"/>
    </row>
    <row r="93" spans="2:10">
      <c r="B93" s="107"/>
      <c r="C93" s="105"/>
      <c r="D93" s="105"/>
      <c r="E93" s="105">
        <f>(1-E49)/E91</f>
        <v>0.18056857232114965</v>
      </c>
      <c r="G93" s="126" t="s">
        <v>87</v>
      </c>
      <c r="H93" s="105"/>
      <c r="I93" s="105"/>
      <c r="J93" s="108"/>
    </row>
    <row r="94" spans="2:10" ht="16">
      <c r="B94" s="107"/>
      <c r="C94" s="105"/>
      <c r="D94"/>
      <c r="E94" s="105"/>
      <c r="F94" s="105"/>
      <c r="G94" s="105"/>
      <c r="H94" s="105"/>
      <c r="I94" s="105"/>
      <c r="J94" s="108"/>
    </row>
    <row r="95" spans="2:10">
      <c r="B95" s="107"/>
      <c r="C95" s="105"/>
      <c r="D95" s="105"/>
      <c r="E95" s="105"/>
      <c r="F95" s="105"/>
      <c r="G95" s="105"/>
      <c r="H95" s="105"/>
      <c r="I95" s="105"/>
      <c r="J95" s="108"/>
    </row>
    <row r="96" spans="2:10">
      <c r="B96" s="107"/>
      <c r="C96" s="105"/>
      <c r="D96" s="105"/>
      <c r="E96" s="105"/>
      <c r="F96" s="105"/>
      <c r="G96" s="105"/>
      <c r="H96" s="105"/>
      <c r="I96" s="105"/>
      <c r="J96" s="108"/>
    </row>
    <row r="97" spans="2:10">
      <c r="B97" s="107"/>
      <c r="C97" s="105"/>
      <c r="D97" s="105"/>
      <c r="E97" s="157">
        <v>1</v>
      </c>
      <c r="F97" s="105"/>
      <c r="G97" s="156" t="s">
        <v>170</v>
      </c>
      <c r="H97" s="105"/>
      <c r="I97" s="105"/>
      <c r="J97" s="108"/>
    </row>
    <row r="98" spans="2:10" ht="16">
      <c r="B98" s="107"/>
      <c r="C98" s="105"/>
      <c r="D98" s="105"/>
      <c r="E98" s="157">
        <v>1</v>
      </c>
      <c r="F98"/>
      <c r="G98" s="156" t="s">
        <v>171</v>
      </c>
      <c r="H98" s="105"/>
      <c r="I98" s="105"/>
      <c r="J98" s="108"/>
    </row>
    <row r="99" spans="2:10">
      <c r="B99" s="107"/>
      <c r="C99" s="105"/>
      <c r="D99" s="105"/>
      <c r="E99" s="105"/>
      <c r="F99" s="105"/>
      <c r="G99" s="105"/>
      <c r="H99" s="105"/>
      <c r="I99" s="105"/>
      <c r="J99" s="108"/>
    </row>
    <row r="100" spans="2:10">
      <c r="B100" s="107"/>
      <c r="C100" s="105"/>
      <c r="D100" s="105"/>
      <c r="E100" s="105"/>
      <c r="F100" s="105"/>
      <c r="G100" s="159" t="s">
        <v>173</v>
      </c>
      <c r="H100" s="105"/>
      <c r="I100" s="105"/>
      <c r="J100" s="108"/>
    </row>
    <row r="101" spans="2:10">
      <c r="B101" s="107"/>
      <c r="C101" s="105"/>
      <c r="D101" s="105"/>
      <c r="E101" s="105"/>
      <c r="F101" s="105"/>
      <c r="G101" s="105"/>
      <c r="H101" s="105"/>
      <c r="I101" s="105"/>
      <c r="J101" s="108"/>
    </row>
    <row r="102" spans="2:10">
      <c r="B102" s="107"/>
      <c r="C102" s="105"/>
      <c r="D102" s="105"/>
      <c r="E102" s="105"/>
      <c r="F102" s="105"/>
      <c r="G102" s="105"/>
      <c r="H102" s="105"/>
      <c r="I102" s="105"/>
      <c r="J102" s="108"/>
    </row>
    <row r="103" spans="2:10">
      <c r="B103" s="107"/>
      <c r="C103" s="105"/>
      <c r="D103" s="105"/>
      <c r="E103" s="105"/>
      <c r="F103" s="105"/>
      <c r="G103" s="105"/>
      <c r="H103" s="105"/>
      <c r="I103" s="105"/>
      <c r="J103" s="108"/>
    </row>
    <row r="104" spans="2:10">
      <c r="B104" s="107"/>
      <c r="C104" s="105"/>
      <c r="D104" s="105"/>
      <c r="E104" s="105"/>
      <c r="F104" s="105"/>
      <c r="G104" s="105"/>
      <c r="H104" s="105"/>
      <c r="I104" s="105"/>
      <c r="J104" s="108"/>
    </row>
    <row r="105" spans="2:10">
      <c r="B105" s="107"/>
      <c r="C105" s="105"/>
      <c r="D105" s="105"/>
      <c r="E105" s="105"/>
      <c r="F105" s="105"/>
      <c r="G105" s="105"/>
      <c r="H105" s="105"/>
      <c r="I105" s="105"/>
      <c r="J105" s="108"/>
    </row>
    <row r="106" spans="2:10">
      <c r="B106" s="107"/>
      <c r="C106" s="105"/>
      <c r="D106" s="105"/>
      <c r="E106" s="105"/>
      <c r="F106" s="105"/>
      <c r="G106" s="105"/>
      <c r="H106" s="105"/>
      <c r="I106" s="105"/>
      <c r="J106" s="108"/>
    </row>
    <row r="107" spans="2:10">
      <c r="B107" s="107"/>
      <c r="C107" s="105"/>
      <c r="D107" s="105"/>
      <c r="E107" s="105"/>
      <c r="F107" s="105"/>
      <c r="G107" s="105"/>
      <c r="H107" s="113"/>
      <c r="I107" s="105"/>
      <c r="J107" s="108"/>
    </row>
    <row r="108" spans="2:10">
      <c r="B108" s="107"/>
      <c r="C108" s="105"/>
      <c r="D108" s="105"/>
      <c r="E108" s="105"/>
      <c r="F108" s="105"/>
      <c r="G108" s="105"/>
      <c r="H108" s="105"/>
      <c r="I108" s="105"/>
      <c r="J108" s="108"/>
    </row>
    <row r="109" spans="2:10">
      <c r="B109" s="107"/>
      <c r="C109" s="105"/>
      <c r="D109" s="105"/>
      <c r="E109" s="105"/>
      <c r="F109" s="105"/>
      <c r="G109" s="105"/>
      <c r="H109" s="105"/>
      <c r="I109" s="105"/>
      <c r="J109" s="108"/>
    </row>
    <row r="110" spans="2:10">
      <c r="B110" s="107"/>
      <c r="C110" s="105"/>
      <c r="D110" s="105"/>
      <c r="E110" s="105"/>
      <c r="F110" s="105"/>
      <c r="G110" s="105"/>
      <c r="H110" s="105"/>
      <c r="I110" s="105"/>
      <c r="J110" s="108"/>
    </row>
    <row r="111" spans="2:10">
      <c r="B111" s="107"/>
      <c r="C111" s="105"/>
      <c r="D111" s="105"/>
      <c r="E111" s="105"/>
      <c r="F111" s="105"/>
      <c r="G111" s="105"/>
      <c r="H111" s="105"/>
      <c r="I111" s="105"/>
      <c r="J111" s="108"/>
    </row>
    <row r="112" spans="2:10">
      <c r="B112" s="107"/>
      <c r="C112" s="105"/>
      <c r="D112" s="105"/>
      <c r="E112" s="105"/>
      <c r="F112" s="105"/>
      <c r="G112" s="105"/>
      <c r="H112" s="105"/>
      <c r="I112" s="105"/>
      <c r="J112" s="108"/>
    </row>
    <row r="113" spans="2:10">
      <c r="B113" s="107"/>
      <c r="C113" s="105"/>
      <c r="D113" s="105"/>
      <c r="E113" s="105"/>
      <c r="F113" s="105"/>
      <c r="G113" s="105"/>
      <c r="H113" s="105"/>
      <c r="I113" s="105"/>
      <c r="J113" s="108"/>
    </row>
    <row r="114" spans="2:10">
      <c r="B114" s="107"/>
      <c r="C114" s="105"/>
      <c r="D114" s="105"/>
      <c r="E114" s="105"/>
      <c r="F114" s="105"/>
      <c r="G114" s="105"/>
      <c r="H114" s="105"/>
      <c r="I114" s="105"/>
      <c r="J114" s="108"/>
    </row>
    <row r="115" spans="2:10">
      <c r="B115" s="107"/>
      <c r="C115" s="105"/>
      <c r="D115" s="105"/>
      <c r="E115" s="105"/>
      <c r="F115" s="105"/>
      <c r="G115" s="105"/>
      <c r="H115" s="105"/>
      <c r="I115" s="105"/>
      <c r="J115" s="108"/>
    </row>
    <row r="116" spans="2:10">
      <c r="B116" s="107"/>
      <c r="C116" s="105"/>
      <c r="D116" s="105"/>
      <c r="E116" s="105"/>
      <c r="F116" s="105"/>
      <c r="G116" s="105"/>
      <c r="H116" s="113"/>
      <c r="I116" s="105"/>
      <c r="J116" s="108"/>
    </row>
    <row r="117" spans="2:10">
      <c r="B117" s="107"/>
      <c r="C117" s="105"/>
      <c r="D117" s="105"/>
      <c r="E117" s="105"/>
      <c r="F117" s="105"/>
      <c r="G117" s="105"/>
      <c r="H117" s="105"/>
      <c r="I117" s="105"/>
      <c r="J117" s="108"/>
    </row>
    <row r="118" spans="2:10">
      <c r="B118" s="107"/>
      <c r="C118" s="105"/>
      <c r="D118" s="105"/>
      <c r="E118" s="105"/>
      <c r="F118" s="105"/>
      <c r="G118" s="105"/>
      <c r="H118" s="105"/>
      <c r="I118" s="105"/>
      <c r="J118" s="108"/>
    </row>
    <row r="119" spans="2:10">
      <c r="B119" s="107"/>
      <c r="C119" s="105"/>
      <c r="D119" s="105"/>
      <c r="E119" s="105"/>
      <c r="F119" s="105"/>
      <c r="G119" s="105"/>
      <c r="H119" s="105"/>
      <c r="I119" s="105"/>
      <c r="J119" s="108"/>
    </row>
    <row r="120" spans="2:10">
      <c r="B120" s="107"/>
      <c r="C120" s="105"/>
      <c r="D120" s="105"/>
      <c r="E120" s="105"/>
      <c r="F120" s="105"/>
      <c r="G120" s="105"/>
      <c r="H120" s="105"/>
      <c r="I120" s="105"/>
      <c r="J120" s="108"/>
    </row>
    <row r="121" spans="2:10">
      <c r="B121" s="107"/>
      <c r="C121" s="105"/>
      <c r="D121" s="105"/>
      <c r="E121" s="105"/>
      <c r="F121" s="105"/>
      <c r="G121" s="105"/>
      <c r="H121" s="105"/>
      <c r="I121" s="105"/>
      <c r="J121" s="108"/>
    </row>
    <row r="122" spans="2:10">
      <c r="B122" s="107"/>
      <c r="C122" s="105"/>
      <c r="D122" s="105"/>
      <c r="E122" s="105"/>
      <c r="F122" s="105"/>
      <c r="G122" s="105"/>
      <c r="H122" s="105"/>
      <c r="I122" s="105"/>
      <c r="J122" s="108"/>
    </row>
    <row r="123" spans="2:10">
      <c r="B123" s="107"/>
      <c r="C123" s="105"/>
      <c r="D123" s="105"/>
      <c r="E123" s="105"/>
      <c r="F123" s="105"/>
      <c r="G123" s="105"/>
      <c r="H123" s="105"/>
      <c r="I123" s="105"/>
      <c r="J123" s="108"/>
    </row>
    <row r="124" spans="2:10">
      <c r="B124" s="107"/>
      <c r="C124" s="105"/>
      <c r="D124" s="105"/>
      <c r="E124" s="105"/>
      <c r="F124" s="105"/>
      <c r="G124" s="105"/>
      <c r="H124" s="105"/>
      <c r="I124" s="105"/>
      <c r="J124" s="108"/>
    </row>
    <row r="125" spans="2:10">
      <c r="B125" s="107"/>
      <c r="C125" s="105"/>
      <c r="D125" s="105"/>
      <c r="E125" s="105"/>
      <c r="F125" s="105"/>
      <c r="G125" s="105"/>
      <c r="H125" s="105"/>
      <c r="I125" s="105"/>
      <c r="J125" s="108"/>
    </row>
    <row r="126" spans="2:10">
      <c r="B126" s="107"/>
      <c r="C126" s="105"/>
      <c r="D126" s="105"/>
      <c r="E126" s="105"/>
      <c r="F126" s="105"/>
      <c r="G126" s="105"/>
      <c r="H126" s="105"/>
      <c r="I126" s="105"/>
      <c r="J126" s="108"/>
    </row>
    <row r="127" spans="2:10">
      <c r="B127" s="107"/>
      <c r="C127" s="105"/>
      <c r="D127" s="105"/>
      <c r="E127" s="105"/>
      <c r="F127" s="105"/>
      <c r="G127" s="105"/>
      <c r="H127" s="105"/>
      <c r="I127" s="105"/>
      <c r="J127" s="108"/>
    </row>
    <row r="128" spans="2:10">
      <c r="B128" s="107"/>
      <c r="C128" s="105"/>
      <c r="D128" s="105"/>
      <c r="E128" s="105"/>
      <c r="F128" s="105"/>
      <c r="G128" s="105"/>
      <c r="H128" s="105"/>
      <c r="I128" s="105"/>
      <c r="J128" s="108"/>
    </row>
    <row r="129" spans="1:10">
      <c r="B129" s="107"/>
      <c r="C129" s="105"/>
      <c r="D129" s="105"/>
      <c r="E129" s="105"/>
      <c r="F129" s="105"/>
      <c r="G129" s="105"/>
      <c r="H129" s="105"/>
      <c r="I129" s="105"/>
      <c r="J129" s="108"/>
    </row>
    <row r="130" spans="1:10">
      <c r="B130" s="107"/>
      <c r="C130" s="105"/>
      <c r="D130" s="105"/>
      <c r="E130" s="105"/>
      <c r="F130" s="105"/>
      <c r="G130" s="105"/>
      <c r="H130" s="105"/>
      <c r="I130" s="105"/>
      <c r="J130" s="108"/>
    </row>
    <row r="131" spans="1:10">
      <c r="B131" s="107"/>
      <c r="C131" s="105"/>
      <c r="D131" s="105"/>
      <c r="E131" s="105"/>
      <c r="F131" s="105"/>
      <c r="G131" s="105"/>
      <c r="H131" s="105"/>
      <c r="I131" s="105"/>
      <c r="J131" s="108"/>
    </row>
    <row r="132" spans="1:10">
      <c r="B132" s="107"/>
      <c r="C132" s="105"/>
      <c r="D132" s="105"/>
      <c r="E132" s="105"/>
      <c r="F132" s="105"/>
      <c r="G132" s="105"/>
      <c r="H132" s="105"/>
      <c r="I132" s="105"/>
      <c r="J132" s="108"/>
    </row>
    <row r="133" spans="1:10">
      <c r="A133" s="130"/>
      <c r="B133" s="131"/>
      <c r="C133" s="105"/>
      <c r="D133" s="105"/>
      <c r="E133" s="105"/>
      <c r="F133" s="105"/>
      <c r="G133" s="105"/>
      <c r="H133" s="113"/>
      <c r="I133" s="105"/>
      <c r="J133" s="108"/>
    </row>
    <row r="134" spans="1:10">
      <c r="A134" s="130"/>
      <c r="B134" s="131"/>
      <c r="C134" s="105"/>
      <c r="D134" s="105"/>
      <c r="E134" s="105"/>
      <c r="F134" s="105"/>
      <c r="G134" s="105"/>
      <c r="H134" s="105"/>
      <c r="I134" s="105"/>
      <c r="J134" s="108"/>
    </row>
    <row r="135" spans="1:10">
      <c r="A135" s="130"/>
      <c r="B135" s="131"/>
      <c r="C135" s="105"/>
      <c r="D135" s="105"/>
      <c r="H135" s="105"/>
      <c r="I135" s="105"/>
      <c r="J135" s="108"/>
    </row>
    <row r="136" spans="1:10">
      <c r="A136" s="130"/>
      <c r="B136" s="131"/>
      <c r="C136" s="105"/>
      <c r="D136" s="105"/>
      <c r="H136" s="105"/>
      <c r="I136" s="105"/>
      <c r="J136" s="108"/>
    </row>
    <row r="137" spans="1:10">
      <c r="A137" s="130"/>
      <c r="B137" s="131"/>
    </row>
    <row r="138" spans="1:10">
      <c r="A138" s="130"/>
      <c r="B138" s="131"/>
    </row>
    <row r="139" spans="1:10">
      <c r="A139" s="130"/>
      <c r="B139" s="131"/>
    </row>
    <row r="140" spans="1:10">
      <c r="A140" s="130"/>
      <c r="B140" s="131"/>
    </row>
    <row r="141" spans="1:10">
      <c r="A141" s="130"/>
      <c r="B141" s="131"/>
    </row>
    <row r="142" spans="1:10">
      <c r="A142" s="130"/>
      <c r="B142" s="131"/>
    </row>
    <row r="143" spans="1:10">
      <c r="A143" s="130"/>
      <c r="B143" s="131"/>
    </row>
    <row r="144" spans="1:10">
      <c r="A144" s="130"/>
      <c r="B144" s="131"/>
    </row>
    <row r="145" spans="1:2">
      <c r="A145" s="130"/>
      <c r="B145" s="131"/>
    </row>
    <row r="146" spans="1:2">
      <c r="A146" s="130"/>
      <c r="B146" s="131"/>
    </row>
    <row r="147" spans="1:2">
      <c r="A147" s="130"/>
      <c r="B147" s="131"/>
    </row>
    <row r="148" spans="1:2">
      <c r="A148" s="130"/>
      <c r="B148" s="131"/>
    </row>
    <row r="149" spans="1:2">
      <c r="A149" s="130"/>
      <c r="B149" s="131"/>
    </row>
    <row r="150" spans="1:2">
      <c r="A150" s="130"/>
      <c r="B150" s="131"/>
    </row>
    <row r="151" spans="1:2">
      <c r="A151" s="130"/>
      <c r="B151" s="131"/>
    </row>
    <row r="152" spans="1:2">
      <c r="A152" s="124"/>
      <c r="B152" s="125"/>
    </row>
    <row r="153" spans="1:2">
      <c r="A153" s="124"/>
      <c r="B153" s="125"/>
    </row>
    <row r="154" spans="1:2">
      <c r="A154" s="124"/>
      <c r="B154" s="125"/>
    </row>
    <row r="155" spans="1:2">
      <c r="A155" s="124"/>
      <c r="B155" s="125"/>
    </row>
    <row r="156" spans="1:2">
      <c r="A156" s="124"/>
      <c r="B156" s="125"/>
    </row>
    <row r="157" spans="1:2">
      <c r="A157" s="124"/>
      <c r="B157" s="125"/>
    </row>
    <row r="158" spans="1:2">
      <c r="A158" s="124"/>
      <c r="B158" s="125"/>
    </row>
    <row r="159" spans="1:2">
      <c r="A159" s="124"/>
      <c r="B159" s="125"/>
    </row>
    <row r="160" spans="1:2">
      <c r="A160" s="124"/>
      <c r="B160" s="125"/>
    </row>
    <row r="161" spans="1:7">
      <c r="A161" s="124"/>
      <c r="B161" s="125"/>
      <c r="C161" s="20" t="s">
        <v>106</v>
      </c>
    </row>
    <row r="162" spans="1:7">
      <c r="A162" s="124"/>
      <c r="B162" s="125"/>
    </row>
    <row r="163" spans="1:7">
      <c r="A163" s="124"/>
      <c r="B163" s="125"/>
    </row>
    <row r="164" spans="1:7">
      <c r="A164" s="124"/>
      <c r="B164" s="125"/>
    </row>
    <row r="165" spans="1:7">
      <c r="A165" s="124"/>
      <c r="B165" s="125"/>
    </row>
    <row r="166" spans="1:7">
      <c r="A166" s="124"/>
      <c r="B166" s="125"/>
    </row>
    <row r="167" spans="1:7">
      <c r="A167" s="124"/>
      <c r="B167" s="125"/>
    </row>
    <row r="168" spans="1:7">
      <c r="A168" s="124"/>
      <c r="B168" s="125"/>
    </row>
    <row r="169" spans="1:7">
      <c r="A169" s="124"/>
      <c r="B169" s="125"/>
      <c r="E169" s="102">
        <v>2635</v>
      </c>
      <c r="F169" s="129" t="s">
        <v>28</v>
      </c>
      <c r="G169" s="129" t="s">
        <v>101</v>
      </c>
    </row>
    <row r="170" spans="1:7">
      <c r="A170" s="124"/>
      <c r="B170" s="125"/>
      <c r="G170" s="129" t="s">
        <v>103</v>
      </c>
    </row>
    <row r="171" spans="1:7">
      <c r="A171" s="124"/>
      <c r="B171" s="125"/>
    </row>
    <row r="172" spans="1:7">
      <c r="A172" s="124"/>
      <c r="B172" s="125"/>
      <c r="E172" s="102">
        <v>600</v>
      </c>
      <c r="F172" s="129" t="s">
        <v>28</v>
      </c>
      <c r="G172" s="129" t="s">
        <v>102</v>
      </c>
    </row>
    <row r="173" spans="1:7">
      <c r="A173" s="124"/>
      <c r="B173" s="125"/>
    </row>
    <row r="174" spans="1:7">
      <c r="A174" s="124"/>
      <c r="B174" s="125"/>
    </row>
    <row r="175" spans="1:7">
      <c r="A175" s="124"/>
      <c r="B175" s="125"/>
    </row>
    <row r="176" spans="1:7">
      <c r="A176" s="124"/>
      <c r="B176" s="125"/>
    </row>
    <row r="177" spans="1:9">
      <c r="A177" s="124"/>
      <c r="B177" s="125"/>
    </row>
    <row r="178" spans="1:9">
      <c r="A178" s="124"/>
      <c r="B178" s="125"/>
      <c r="E178" s="102">
        <v>1500</v>
      </c>
      <c r="F178" s="129" t="s">
        <v>28</v>
      </c>
      <c r="G178" s="129" t="s">
        <v>101</v>
      </c>
      <c r="I178" s="130" t="s">
        <v>123</v>
      </c>
    </row>
    <row r="179" spans="1:9">
      <c r="A179" s="124"/>
      <c r="B179" s="125"/>
      <c r="G179" s="129" t="s">
        <v>105</v>
      </c>
    </row>
    <row r="180" spans="1:9">
      <c r="A180" s="124"/>
      <c r="B180" s="125"/>
    </row>
    <row r="181" spans="1:9">
      <c r="A181" s="124"/>
      <c r="B181" s="125"/>
    </row>
    <row r="182" spans="1:9">
      <c r="A182" s="124"/>
      <c r="B182" s="125"/>
    </row>
    <row r="183" spans="1:9">
      <c r="A183" s="124"/>
      <c r="B183" s="125"/>
      <c r="E183" s="102">
        <f>E178+E169</f>
        <v>4135</v>
      </c>
      <c r="F183" s="129" t="s">
        <v>28</v>
      </c>
      <c r="G183" s="129" t="s">
        <v>104</v>
      </c>
    </row>
    <row r="184" spans="1:9">
      <c r="A184" s="124"/>
      <c r="B184" s="125"/>
    </row>
    <row r="185" spans="1:9">
      <c r="A185" s="124"/>
      <c r="B185" s="125"/>
    </row>
    <row r="186" spans="1:9">
      <c r="A186" s="124"/>
      <c r="B186" s="125"/>
    </row>
    <row r="187" spans="1:9">
      <c r="A187" s="124"/>
      <c r="B187" s="125"/>
    </row>
    <row r="188" spans="1:9">
      <c r="A188" s="124"/>
      <c r="B188" s="125"/>
      <c r="C188" s="20" t="s">
        <v>147</v>
      </c>
      <c r="E188" s="105"/>
    </row>
    <row r="189" spans="1:9">
      <c r="A189" s="124"/>
      <c r="B189" s="125"/>
    </row>
    <row r="190" spans="1:9">
      <c r="A190" s="124"/>
      <c r="B190" s="125"/>
    </row>
    <row r="191" spans="1:9">
      <c r="A191" s="124"/>
      <c r="B191" s="125"/>
    </row>
    <row r="192" spans="1:9">
      <c r="A192" s="124"/>
      <c r="B192" s="125"/>
    </row>
    <row r="193" spans="1:7">
      <c r="A193" s="124"/>
      <c r="B193" s="125"/>
    </row>
    <row r="194" spans="1:7">
      <c r="A194" s="124"/>
      <c r="B194" s="125"/>
    </row>
    <row r="195" spans="1:7">
      <c r="A195" s="124"/>
      <c r="B195" s="125"/>
    </row>
    <row r="196" spans="1:7">
      <c r="A196" s="124"/>
      <c r="B196" s="125"/>
      <c r="E196" s="102">
        <v>117</v>
      </c>
      <c r="F196" s="130" t="s">
        <v>127</v>
      </c>
      <c r="G196" s="130" t="s">
        <v>132</v>
      </c>
    </row>
    <row r="197" spans="1:7">
      <c r="A197" s="124"/>
      <c r="B197" s="125"/>
      <c r="G197" s="130" t="s">
        <v>128</v>
      </c>
    </row>
    <row r="198" spans="1:7">
      <c r="A198" s="124"/>
      <c r="B198" s="125"/>
      <c r="E198" s="102">
        <f>E196/1.21</f>
        <v>96.694214876033058</v>
      </c>
      <c r="F198" s="130" t="s">
        <v>127</v>
      </c>
      <c r="G198" s="130" t="s">
        <v>133</v>
      </c>
    </row>
    <row r="199" spans="1:7">
      <c r="A199" s="124"/>
      <c r="B199" s="125"/>
      <c r="G199" s="130" t="s">
        <v>128</v>
      </c>
    </row>
    <row r="200" spans="1:7">
      <c r="A200" s="124"/>
      <c r="B200" s="125"/>
    </row>
    <row r="201" spans="1:7">
      <c r="A201" s="124"/>
      <c r="B201" s="125"/>
      <c r="E201" s="102">
        <v>189</v>
      </c>
      <c r="F201" s="130" t="s">
        <v>127</v>
      </c>
      <c r="G201" s="130" t="s">
        <v>132</v>
      </c>
    </row>
    <row r="202" spans="1:7">
      <c r="A202" s="124"/>
      <c r="B202" s="125"/>
      <c r="G202" s="130" t="s">
        <v>129</v>
      </c>
    </row>
    <row r="203" spans="1:7">
      <c r="A203" s="124"/>
      <c r="B203" s="125"/>
    </row>
    <row r="204" spans="1:7">
      <c r="A204" s="124"/>
      <c r="B204" s="125"/>
      <c r="E204" s="102">
        <f>E201/1.21</f>
        <v>156.19834710743802</v>
      </c>
      <c r="F204" s="130" t="s">
        <v>127</v>
      </c>
      <c r="G204" s="130" t="s">
        <v>134</v>
      </c>
    </row>
    <row r="205" spans="1:7">
      <c r="A205" s="124"/>
      <c r="B205" s="125"/>
      <c r="G205" s="130" t="s">
        <v>129</v>
      </c>
    </row>
    <row r="206" spans="1:7">
      <c r="A206" s="124"/>
      <c r="B206" s="125"/>
    </row>
    <row r="207" spans="1:7">
      <c r="A207" s="124"/>
      <c r="B207" s="125"/>
      <c r="C207" s="130"/>
    </row>
    <row r="208" spans="1:7">
      <c r="A208" s="124"/>
      <c r="B208" s="125"/>
    </row>
    <row r="209" spans="1:7">
      <c r="A209" s="124"/>
      <c r="B209" s="125"/>
      <c r="E209" s="102">
        <f>E204+E198</f>
        <v>252.89256198347107</v>
      </c>
      <c r="F209" s="130" t="s">
        <v>127</v>
      </c>
      <c r="G209" s="130" t="s">
        <v>130</v>
      </c>
    </row>
    <row r="210" spans="1:7">
      <c r="A210" s="124"/>
      <c r="B210" s="125"/>
      <c r="G210" s="130" t="s">
        <v>131</v>
      </c>
    </row>
    <row r="211" spans="1:7">
      <c r="A211" s="124"/>
      <c r="B211" s="125"/>
    </row>
    <row r="212" spans="1:7">
      <c r="A212" s="124"/>
      <c r="B212" s="125"/>
    </row>
    <row r="213" spans="1:7">
      <c r="A213" s="124"/>
      <c r="B213" s="125"/>
    </row>
    <row r="214" spans="1:7">
      <c r="A214" s="124"/>
      <c r="B214" s="125"/>
      <c r="F214" s="129"/>
    </row>
    <row r="215" spans="1:7">
      <c r="A215" s="124"/>
      <c r="B215" s="125"/>
    </row>
    <row r="216" spans="1:7">
      <c r="A216" s="124"/>
      <c r="B216" s="125"/>
    </row>
    <row r="217" spans="1:7">
      <c r="A217" s="124"/>
      <c r="B217" s="125"/>
    </row>
    <row r="218" spans="1:7">
      <c r="A218" s="124"/>
      <c r="B218" s="125"/>
    </row>
    <row r="219" spans="1:7">
      <c r="A219" s="124"/>
      <c r="B219" s="125"/>
    </row>
    <row r="220" spans="1:7">
      <c r="A220" s="124"/>
      <c r="B220" s="125"/>
    </row>
    <row r="221" spans="1:7">
      <c r="A221" s="124"/>
      <c r="B221" s="125"/>
    </row>
    <row r="222" spans="1:7">
      <c r="A222" s="124"/>
      <c r="B222" s="125"/>
    </row>
    <row r="223" spans="1:7">
      <c r="A223" s="124"/>
      <c r="B223" s="125"/>
    </row>
    <row r="224" spans="1:7">
      <c r="A224" s="124"/>
      <c r="B224" s="125"/>
    </row>
    <row r="225" spans="1:2">
      <c r="A225" s="124"/>
      <c r="B225" s="125"/>
    </row>
    <row r="226" spans="1:2">
      <c r="A226" s="124"/>
      <c r="B226" s="125"/>
    </row>
    <row r="227" spans="1:2">
      <c r="A227" s="124"/>
      <c r="B227" s="125"/>
    </row>
    <row r="228" spans="1:2">
      <c r="A228" s="124"/>
      <c r="B228" s="125"/>
    </row>
    <row r="229" spans="1:2">
      <c r="A229" s="124"/>
      <c r="B229" s="125"/>
    </row>
    <row r="230" spans="1:2">
      <c r="A230" s="124"/>
      <c r="B230" s="125"/>
    </row>
    <row r="231" spans="1:2">
      <c r="A231" s="124"/>
      <c r="B231" s="125"/>
    </row>
    <row r="232" spans="1:2">
      <c r="A232" s="124"/>
      <c r="B232" s="125"/>
    </row>
    <row r="233" spans="1:2">
      <c r="A233" s="124"/>
      <c r="B233" s="125"/>
    </row>
    <row r="234" spans="1:2">
      <c r="A234" s="124"/>
      <c r="B234" s="125"/>
    </row>
    <row r="235" spans="1:2">
      <c r="A235" s="124"/>
      <c r="B235" s="125"/>
    </row>
    <row r="236" spans="1:2">
      <c r="A236" s="124"/>
      <c r="B236" s="125"/>
    </row>
    <row r="237" spans="1:2">
      <c r="A237" s="124"/>
      <c r="B237" s="125"/>
    </row>
    <row r="238" spans="1:2">
      <c r="A238" s="124"/>
      <c r="B238" s="125"/>
    </row>
    <row r="239" spans="1:2">
      <c r="A239" s="124"/>
      <c r="B239" s="125"/>
    </row>
    <row r="240" spans="1:2">
      <c r="A240" s="124"/>
      <c r="B240" s="125"/>
    </row>
    <row r="241" spans="1:7">
      <c r="A241" s="124"/>
      <c r="B241" s="125"/>
    </row>
    <row r="242" spans="1:7">
      <c r="A242" s="124"/>
      <c r="B242" s="125"/>
    </row>
    <row r="243" spans="1:7">
      <c r="A243" s="124"/>
      <c r="B243" s="125"/>
    </row>
    <row r="244" spans="1:7">
      <c r="A244" s="124"/>
      <c r="B244" s="125"/>
    </row>
    <row r="245" spans="1:7">
      <c r="A245" s="124"/>
      <c r="B245" s="125"/>
    </row>
    <row r="246" spans="1:7">
      <c r="A246" s="124"/>
      <c r="B246" s="125"/>
    </row>
    <row r="247" spans="1:7">
      <c r="A247" s="124"/>
      <c r="B247" s="125"/>
    </row>
    <row r="248" spans="1:7">
      <c r="A248" s="124"/>
      <c r="B248" s="125"/>
    </row>
    <row r="249" spans="1:7">
      <c r="A249" s="124"/>
      <c r="B249" s="125"/>
    </row>
    <row r="250" spans="1:7">
      <c r="A250" s="124"/>
      <c r="B250" s="125"/>
    </row>
    <row r="251" spans="1:7">
      <c r="A251" s="124"/>
      <c r="B251" s="125"/>
      <c r="F251" s="130"/>
      <c r="G251" s="130"/>
    </row>
    <row r="252" spans="1:7">
      <c r="A252" s="124"/>
      <c r="B252" s="125"/>
      <c r="F252" s="130"/>
      <c r="G252" s="130"/>
    </row>
    <row r="253" spans="1:7">
      <c r="A253" s="124"/>
      <c r="B253" s="125"/>
    </row>
    <row r="254" spans="1:7">
      <c r="A254" s="124"/>
      <c r="B254" s="125"/>
      <c r="F254" s="130"/>
      <c r="G254" s="130"/>
    </row>
    <row r="255" spans="1:7">
      <c r="A255" s="124"/>
      <c r="B255" s="125"/>
      <c r="G255" s="130"/>
    </row>
    <row r="256" spans="1:7">
      <c r="A256" s="124"/>
      <c r="B256" s="125"/>
    </row>
    <row r="257" spans="1:2">
      <c r="A257" s="124"/>
      <c r="B257" s="125"/>
    </row>
    <row r="258" spans="1:2">
      <c r="A258" s="124"/>
      <c r="B258" s="125"/>
    </row>
    <row r="259" spans="1:2">
      <c r="A259" s="124"/>
      <c r="B259" s="125"/>
    </row>
    <row r="260" spans="1:2">
      <c r="A260" s="124"/>
      <c r="B260" s="125"/>
    </row>
    <row r="261" spans="1:2">
      <c r="A261" s="124"/>
      <c r="B261" s="125"/>
    </row>
    <row r="262" spans="1:2">
      <c r="A262" s="124"/>
      <c r="B262" s="125"/>
    </row>
    <row r="263" spans="1:2">
      <c r="A263" s="124"/>
      <c r="B263" s="125"/>
    </row>
    <row r="264" spans="1:2">
      <c r="A264" s="124"/>
      <c r="B264" s="125"/>
    </row>
    <row r="265" spans="1:2">
      <c r="A265" s="124"/>
      <c r="B265" s="125"/>
    </row>
    <row r="266" spans="1:2">
      <c r="A266" s="124"/>
      <c r="B266" s="125"/>
    </row>
    <row r="267" spans="1:2">
      <c r="A267" s="124"/>
      <c r="B267" s="125"/>
    </row>
    <row r="268" spans="1:2">
      <c r="A268" s="124"/>
      <c r="B268" s="125"/>
    </row>
    <row r="269" spans="1:2">
      <c r="A269" s="124"/>
      <c r="B269" s="125"/>
    </row>
    <row r="270" spans="1:2">
      <c r="A270" s="124"/>
      <c r="B270" s="125"/>
    </row>
    <row r="271" spans="1:2">
      <c r="A271" s="124"/>
      <c r="B271" s="125"/>
    </row>
    <row r="272" spans="1:2">
      <c r="A272" s="124"/>
      <c r="B272" s="125"/>
    </row>
    <row r="273" spans="1:2">
      <c r="A273" s="124"/>
      <c r="B273" s="125"/>
    </row>
    <row r="274" spans="1:2">
      <c r="A274" s="124"/>
      <c r="B274" s="125"/>
    </row>
    <row r="275" spans="1:2">
      <c r="A275" s="124"/>
      <c r="B275" s="125"/>
    </row>
    <row r="276" spans="1:2">
      <c r="A276" s="124"/>
      <c r="B276" s="125"/>
    </row>
    <row r="277" spans="1:2">
      <c r="A277" s="124"/>
      <c r="B277" s="125"/>
    </row>
    <row r="278" spans="1:2">
      <c r="A278" s="124"/>
      <c r="B278" s="125"/>
    </row>
    <row r="279" spans="1:2">
      <c r="A279" s="124"/>
      <c r="B279" s="125"/>
    </row>
    <row r="280" spans="1:2">
      <c r="A280" s="124"/>
      <c r="B280" s="125"/>
    </row>
    <row r="281" spans="1:2">
      <c r="A281" s="124"/>
      <c r="B281" s="125"/>
    </row>
    <row r="282" spans="1:2">
      <c r="A282" s="124"/>
      <c r="B282" s="125"/>
    </row>
    <row r="283" spans="1:2">
      <c r="A283" s="124"/>
      <c r="B283" s="125"/>
    </row>
    <row r="284" spans="1:2">
      <c r="A284" s="124"/>
      <c r="B284" s="125"/>
    </row>
    <row r="285" spans="1:2">
      <c r="A285" s="124"/>
      <c r="B285" s="125"/>
    </row>
    <row r="286" spans="1:2">
      <c r="A286" s="124"/>
      <c r="B286" s="125"/>
    </row>
    <row r="287" spans="1:2">
      <c r="A287" s="124"/>
      <c r="B287" s="125"/>
    </row>
    <row r="288" spans="1:2">
      <c r="A288" s="124"/>
      <c r="B288" s="125"/>
    </row>
    <row r="289" spans="1:8">
      <c r="A289" s="124"/>
      <c r="B289" s="125"/>
    </row>
    <row r="290" spans="1:8">
      <c r="A290" s="124"/>
      <c r="B290" s="125"/>
    </row>
    <row r="291" spans="1:8">
      <c r="A291" s="124"/>
      <c r="B291" s="125"/>
    </row>
    <row r="292" spans="1:8">
      <c r="A292" s="124"/>
      <c r="B292" s="125"/>
    </row>
    <row r="295" spans="1:8">
      <c r="H295" s="13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2016-01-21T11:29:21Z</dcterms:modified>
</cp:coreProperties>
</file>