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38400" windowHeight="22180" tabRatio="903" activeTab="6"/>
  </bookViews>
  <sheets>
    <sheet name="Cover sheet" sheetId="1" r:id="rId1"/>
    <sheet name="Changelog" sheetId="43" r:id="rId2"/>
    <sheet name="Contents" sheetId="22" r:id="rId3"/>
    <sheet name="Introduction" sheetId="2" r:id="rId4"/>
    <sheet name="Dataflow" sheetId="44" r:id="rId5"/>
    <sheet name="Assumptions" sheetId="23" r:id="rId6"/>
    <sheet name="Dashboard" sheetId="3" r:id="rId7"/>
    <sheet name="IEA energy balance" sheetId="17" r:id="rId8"/>
    <sheet name="IEA autoproducer prod." sheetId="18" r:id="rId9"/>
    <sheet name="technical_specs" sheetId="19" r:id="rId10"/>
    <sheet name="Results by fuel" sheetId="46" r:id="rId11"/>
    <sheet name="Results by machine" sheetId="40" r:id="rId12"/>
    <sheet name="Delta energy balance" sheetId="25" r:id="rId13"/>
    <sheet name="Corrected energy balance step 1" sheetId="5" r:id="rId14"/>
    <sheet name="AP net-gross conversion" sheetId="15" r:id="rId15"/>
    <sheet name="CEB allocation factors" sheetId="16" r:id="rId16"/>
    <sheet name="Co-fueling shares" sheetId="47" r:id="rId17"/>
    <sheet name="Fuel allocation" sheetId="38" r:id="rId18"/>
    <sheet name="Agriculture" sheetId="10" r:id="rId19"/>
    <sheet name="Households" sheetId="41" r:id="rId20"/>
    <sheet name="Services" sheetId="42" r:id="rId21"/>
    <sheet name="Energy industry" sheetId="30" r:id="rId22"/>
    <sheet name="Industry" sheetId="32" r:id="rId23"/>
    <sheet name="Main activity" sheetId="34" r:id="rId24"/>
    <sheet name="Waste incineration" sheetId="33" r:id="rId25"/>
    <sheet name="Fuel mixes" sheetId="7" r:id="rId26"/>
    <sheet name="Fuel aggregation" sheetId="6" r:id="rId27"/>
    <sheet name="match carriers IEA to ETM" sheetId="53" r:id="rId28"/>
    <sheet name="csv_sold_heat_deficit" sheetId="52" r:id="rId29"/>
    <sheet name="csv_corrected energy balance 1" sheetId="20" r:id="rId30"/>
    <sheet name="csv_ce_production_table_1" sheetId="24" r:id="rId31"/>
    <sheet name="csv_energy_mixer_for_gas_cs" sheetId="48" r:id="rId32"/>
  </sheets>
  <externalReferences>
    <externalReference r:id="rId33"/>
    <externalReference r:id="rId34"/>
  </externalReferences>
  <definedNames>
    <definedName name="ap_subfuel_allo" localSheetId="27">'[1]CEB allocation factors'!$F$12:$BC$12</definedName>
    <definedName name="ap_subfuel_allo">'CEB allocation factors'!$F$12:$BC$12</definedName>
    <definedName name="base_year" localSheetId="27">[1]Dashboard!$E$13</definedName>
    <definedName name="base_year">Dashboard!$E$13</definedName>
    <definedName name="country" localSheetId="27">[1]Dashboard!$E$12</definedName>
    <definedName name="country">Dashboard!$E$12</definedName>
    <definedName name="ei_subsector_allo" localSheetId="31">'[2]CEB allocation'!#REF!</definedName>
    <definedName name="ei_subsector_allo" localSheetId="27">'[1]CEB allocation factors'!$D$17:$D$33</definedName>
    <definedName name="ei_subsector_allo">'CEB allocation factors'!$D$17:$D$33</definedName>
    <definedName name="i_subsector_allo" localSheetId="31">'[2]CEB allocation'!#REF!</definedName>
    <definedName name="i_subsector_allo" localSheetId="27">'[1]CEB allocation factors'!$D$37:$D$49</definedName>
    <definedName name="i_subsector_allo">'CEB allocation factors'!$D$37:$D$49</definedName>
    <definedName name="kWh_MJ_conversion" localSheetId="31">[2]Assumptions!$C$127</definedName>
    <definedName name="kWh_MJ_conversion" localSheetId="27">[1]Assumptions!$C$174</definedName>
    <definedName name="kWh_MJ_conversion">Assumptions!$C$173</definedName>
    <definedName name="ma_subfuel_allo">'CEB allocation factors'!$F$11:$BC$11</definedName>
    <definedName name="net_gross_conv" localSheetId="31">#REF!</definedName>
    <definedName name="net_gross_conv" localSheetId="27">'[1]AP net-gross conversion'!$D$12</definedName>
    <definedName name="net_gross_conv">'AP net-gross conversion'!$D$12</definedName>
    <definedName name="switch_decc" localSheetId="31">#REF!</definedName>
    <definedName name="switch_decc" localSheetId="27">'[1]Fuel allocation'!$C$130</definedName>
    <definedName name="switch_decc">'Fuel allocation'!$C$130</definedName>
    <definedName name="switch_iea" localSheetId="31">#REF!</definedName>
    <definedName name="switch_iea" localSheetId="27">'[1]Fuel allocation'!$C$89</definedName>
    <definedName name="switch_iea">'Fuel allocation'!$C$89</definedName>
    <definedName name="switch_protermo" localSheetId="31">#REF!</definedName>
    <definedName name="switch_protermo" localSheetId="27">'[1]Fuel allocation'!$C$48</definedName>
    <definedName name="switch_protermo">'Fuel allocation'!$C$48</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11" i="6" l="1"/>
  <c r="D77" i="6"/>
  <c r="D13" i="6"/>
  <c r="D79" i="6"/>
  <c r="D14" i="6"/>
  <c r="D80" i="6"/>
  <c r="D18" i="6"/>
  <c r="D84" i="6"/>
  <c r="D20" i="6"/>
  <c r="D86" i="6"/>
  <c r="D87" i="6"/>
  <c r="D112" i="46"/>
  <c r="E63" i="7"/>
  <c r="E67" i="7"/>
  <c r="E30" i="47"/>
  <c r="E29" i="47"/>
  <c r="E33" i="47"/>
  <c r="D24" i="34"/>
  <c r="D30" i="34"/>
  <c r="D35" i="34"/>
  <c r="D106" i="46"/>
  <c r="E64" i="7"/>
  <c r="D12" i="34"/>
  <c r="D27" i="34"/>
  <c r="D36" i="34"/>
  <c r="D107" i="46"/>
  <c r="E65" i="7"/>
  <c r="D13" i="34"/>
  <c r="D19" i="34"/>
  <c r="D37" i="34"/>
  <c r="D108" i="46"/>
  <c r="E66" i="7"/>
  <c r="D14" i="34"/>
  <c r="D20" i="34"/>
  <c r="D38" i="34"/>
  <c r="D109" i="46"/>
  <c r="D31" i="34"/>
  <c r="D39" i="34"/>
  <c r="D110" i="46"/>
  <c r="D111" i="46"/>
  <c r="D113" i="46"/>
  <c r="D114" i="46"/>
  <c r="E24" i="34"/>
  <c r="H24" i="34"/>
  <c r="I24" i="34"/>
  <c r="E30" i="34"/>
  <c r="H30" i="34"/>
  <c r="I30" i="34"/>
  <c r="I35" i="34"/>
  <c r="I106" i="46"/>
  <c r="I111" i="46"/>
  <c r="I113" i="46"/>
  <c r="I114" i="46"/>
  <c r="F24" i="34"/>
  <c r="F30" i="34"/>
  <c r="F35" i="34"/>
  <c r="F106" i="46"/>
  <c r="F111" i="46"/>
  <c r="F113" i="46"/>
  <c r="F114" i="46"/>
  <c r="L114" i="46"/>
  <c r="D16" i="6"/>
  <c r="D29" i="6"/>
  <c r="D57" i="6"/>
  <c r="D17" i="6"/>
  <c r="D30" i="6"/>
  <c r="D58" i="6"/>
  <c r="D59" i="6"/>
  <c r="D105" i="6"/>
  <c r="D141" i="46"/>
  <c r="E59" i="7"/>
  <c r="D11" i="33"/>
  <c r="D138" i="46"/>
  <c r="E60" i="7"/>
  <c r="D12" i="33"/>
  <c r="D139" i="46"/>
  <c r="D140" i="46"/>
  <c r="D142" i="46"/>
  <c r="D143" i="46"/>
  <c r="E11" i="33"/>
  <c r="H11" i="33"/>
  <c r="I11" i="33"/>
  <c r="I138" i="46"/>
  <c r="I140" i="46"/>
  <c r="I142" i="46"/>
  <c r="I143" i="46"/>
  <c r="F11" i="33"/>
  <c r="F138" i="46"/>
  <c r="F140" i="46"/>
  <c r="F142" i="46"/>
  <c r="F143" i="46"/>
  <c r="L143" i="46"/>
  <c r="L80" i="3"/>
  <c r="D24" i="6"/>
  <c r="D90" i="6"/>
  <c r="D25" i="6"/>
  <c r="D12" i="6"/>
  <c r="D91" i="6"/>
  <c r="D26" i="6"/>
  <c r="D92" i="6"/>
  <c r="D27" i="6"/>
  <c r="D93" i="6"/>
  <c r="D28" i="6"/>
  <c r="D15" i="6"/>
  <c r="D94" i="6"/>
  <c r="D31" i="6"/>
  <c r="D97" i="6"/>
  <c r="D32" i="6"/>
  <c r="D19" i="6"/>
  <c r="D98" i="6"/>
  <c r="D33" i="6"/>
  <c r="D99" i="6"/>
  <c r="D100" i="6"/>
  <c r="D108" i="6"/>
  <c r="D165" i="46"/>
  <c r="E9" i="15"/>
  <c r="D10" i="15"/>
  <c r="D9" i="15"/>
  <c r="D12" i="15"/>
  <c r="E14" i="15"/>
  <c r="D46" i="6"/>
  <c r="D66" i="6"/>
  <c r="D67" i="6"/>
  <c r="E39" i="7"/>
  <c r="E15" i="7"/>
  <c r="E42" i="7"/>
  <c r="E40" i="7"/>
  <c r="D11" i="30"/>
  <c r="D32" i="30"/>
  <c r="D35" i="30"/>
  <c r="D38" i="46"/>
  <c r="E11" i="7"/>
  <c r="E46" i="7"/>
  <c r="D11" i="32"/>
  <c r="D42" i="32"/>
  <c r="D48" i="32"/>
  <c r="D47" i="46"/>
  <c r="D60" i="46"/>
  <c r="D154" i="46"/>
  <c r="D164" i="46"/>
  <c r="D166" i="46"/>
  <c r="D167" i="46"/>
  <c r="E32" i="30"/>
  <c r="H32" i="30"/>
  <c r="I32" i="30"/>
  <c r="I35" i="30"/>
  <c r="I38" i="46"/>
  <c r="E42" i="32"/>
  <c r="H42" i="32"/>
  <c r="I42" i="32"/>
  <c r="I48" i="32"/>
  <c r="I47" i="46"/>
  <c r="I60" i="46"/>
  <c r="I154" i="46"/>
  <c r="I164" i="46"/>
  <c r="I166" i="46"/>
  <c r="I167" i="46"/>
  <c r="F32" i="30"/>
  <c r="F35" i="30"/>
  <c r="F38" i="46"/>
  <c r="F42" i="32"/>
  <c r="F48" i="32"/>
  <c r="F47" i="46"/>
  <c r="F60" i="46"/>
  <c r="F154" i="46"/>
  <c r="F164" i="46"/>
  <c r="F166" i="46"/>
  <c r="F167" i="46"/>
  <c r="L167" i="46"/>
  <c r="D69" i="46"/>
  <c r="D68" i="46"/>
  <c r="D70" i="46"/>
  <c r="D71" i="46"/>
  <c r="I68" i="46"/>
  <c r="I70" i="46"/>
  <c r="I71" i="46"/>
  <c r="F68" i="46"/>
  <c r="F70" i="46"/>
  <c r="F71" i="46"/>
  <c r="L71" i="46"/>
  <c r="D55" i="46"/>
  <c r="D54" i="46"/>
  <c r="D56" i="46"/>
  <c r="D57" i="46"/>
  <c r="I54" i="46"/>
  <c r="I56" i="46"/>
  <c r="I57" i="46"/>
  <c r="L57" i="46"/>
  <c r="D42" i="46"/>
  <c r="D41" i="46"/>
  <c r="D43" i="46"/>
  <c r="D44" i="46"/>
  <c r="I41" i="46"/>
  <c r="I43" i="46"/>
  <c r="I44" i="46"/>
  <c r="L44" i="46"/>
  <c r="AM9" i="15"/>
  <c r="AM14" i="15"/>
  <c r="AQ9" i="15"/>
  <c r="AQ14" i="15"/>
  <c r="D43" i="6"/>
  <c r="D62" i="6"/>
  <c r="D63" i="6"/>
  <c r="D33" i="46"/>
  <c r="E33" i="7"/>
  <c r="D35" i="7"/>
  <c r="D34" i="7"/>
  <c r="E34" i="7"/>
  <c r="D11" i="42"/>
  <c r="D29" i="46"/>
  <c r="D32" i="46"/>
  <c r="D34" i="46"/>
  <c r="D35" i="46"/>
  <c r="E11" i="42"/>
  <c r="H11" i="42"/>
  <c r="I11" i="42"/>
  <c r="I29" i="46"/>
  <c r="I32" i="46"/>
  <c r="I34" i="46"/>
  <c r="I35" i="46"/>
  <c r="L35" i="46"/>
  <c r="AN9" i="15"/>
  <c r="AN14" i="15"/>
  <c r="D24" i="46"/>
  <c r="D40" i="6"/>
  <c r="E27" i="7"/>
  <c r="D29" i="7"/>
  <c r="D28" i="7"/>
  <c r="E28" i="7"/>
  <c r="D11" i="41"/>
  <c r="D20" i="46"/>
  <c r="D23" i="46"/>
  <c r="D25" i="46"/>
  <c r="D26" i="46"/>
  <c r="E11" i="41"/>
  <c r="H11" i="41"/>
  <c r="I11" i="41"/>
  <c r="I20" i="46"/>
  <c r="I23" i="46"/>
  <c r="I25" i="46"/>
  <c r="I26" i="46"/>
  <c r="L26" i="46"/>
  <c r="AO9" i="15"/>
  <c r="AO14" i="15"/>
  <c r="D15" i="46"/>
  <c r="D37" i="6"/>
  <c r="E21" i="7"/>
  <c r="D23" i="7"/>
  <c r="D22" i="7"/>
  <c r="E22" i="7"/>
  <c r="D11" i="10"/>
  <c r="D11" i="46"/>
  <c r="D14" i="46"/>
  <c r="D16" i="46"/>
  <c r="D17" i="46"/>
  <c r="E11" i="10"/>
  <c r="H11" i="10"/>
  <c r="I11" i="10"/>
  <c r="I11" i="46"/>
  <c r="I14" i="46"/>
  <c r="I16" i="46"/>
  <c r="I17" i="46"/>
  <c r="L17" i="46"/>
  <c r="C48" i="38"/>
  <c r="C89" i="38"/>
  <c r="C130" i="38"/>
  <c r="D39" i="38"/>
  <c r="D41" i="38"/>
  <c r="L63" i="6"/>
  <c r="I63" i="6"/>
  <c r="I33" i="46"/>
  <c r="D41" i="7"/>
  <c r="D40" i="7"/>
  <c r="L72" i="6"/>
  <c r="I72" i="6"/>
  <c r="I55" i="46"/>
  <c r="G70" i="38"/>
  <c r="I70" i="38"/>
  <c r="H70" i="38"/>
  <c r="G111" i="38"/>
  <c r="I111" i="38"/>
  <c r="H111" i="38"/>
  <c r="G152" i="38"/>
  <c r="I152" i="38"/>
  <c r="H152" i="38"/>
  <c r="D29" i="38"/>
  <c r="G76" i="38"/>
  <c r="I76" i="38"/>
  <c r="H76" i="38"/>
  <c r="G117" i="38"/>
  <c r="I117" i="38"/>
  <c r="H117" i="38"/>
  <c r="G158" i="38"/>
  <c r="I158" i="38"/>
  <c r="H158" i="38"/>
  <c r="D35" i="38"/>
  <c r="L79" i="3"/>
  <c r="L65" i="3"/>
  <c r="M65" i="3"/>
  <c r="G58" i="38"/>
  <c r="I58" i="38"/>
  <c r="G99" i="38"/>
  <c r="I99" i="38"/>
  <c r="G140" i="38"/>
  <c r="I140" i="38"/>
  <c r="E17" i="38"/>
  <c r="E29" i="7"/>
  <c r="D13" i="41"/>
  <c r="E13" i="41"/>
  <c r="H13" i="41"/>
  <c r="I13" i="41"/>
  <c r="I21" i="46"/>
  <c r="E34" i="3"/>
  <c r="D30" i="7"/>
  <c r="E30" i="7"/>
  <c r="D15" i="41"/>
  <c r="E15" i="41"/>
  <c r="H15" i="41"/>
  <c r="I15" i="41"/>
  <c r="I22" i="46"/>
  <c r="I24" i="46"/>
  <c r="G63" i="38"/>
  <c r="I63" i="38"/>
  <c r="G104" i="38"/>
  <c r="I104" i="38"/>
  <c r="G145" i="38"/>
  <c r="I145" i="38"/>
  <c r="E22" i="38"/>
  <c r="E35" i="7"/>
  <c r="D13" i="42"/>
  <c r="E13" i="42"/>
  <c r="H13" i="42"/>
  <c r="I13" i="42"/>
  <c r="I30" i="46"/>
  <c r="E42" i="3"/>
  <c r="D36" i="7"/>
  <c r="E36" i="7"/>
  <c r="D15" i="42"/>
  <c r="E15" i="42"/>
  <c r="H15" i="42"/>
  <c r="I15" i="42"/>
  <c r="I31" i="46"/>
  <c r="E41" i="7"/>
  <c r="D12" i="30"/>
  <c r="D17" i="30"/>
  <c r="E17" i="30"/>
  <c r="H17" i="30"/>
  <c r="I17" i="30"/>
  <c r="D22" i="30"/>
  <c r="E22" i="30"/>
  <c r="H22" i="30"/>
  <c r="I22" i="30"/>
  <c r="D27" i="30"/>
  <c r="E27" i="30"/>
  <c r="H27" i="30"/>
  <c r="I27" i="30"/>
  <c r="I36" i="30"/>
  <c r="I39" i="46"/>
  <c r="D13" i="30"/>
  <c r="D18" i="30"/>
  <c r="E18" i="30"/>
  <c r="H18" i="30"/>
  <c r="I18" i="30"/>
  <c r="D23" i="30"/>
  <c r="E23" i="30"/>
  <c r="H23" i="30"/>
  <c r="I23" i="30"/>
  <c r="D28" i="30"/>
  <c r="E28" i="30"/>
  <c r="H28" i="30"/>
  <c r="I28" i="30"/>
  <c r="I37" i="30"/>
  <c r="I40" i="46"/>
  <c r="I42" i="46"/>
  <c r="D21" i="32"/>
  <c r="E21" i="32"/>
  <c r="H21" i="32"/>
  <c r="I21" i="32"/>
  <c r="D28" i="32"/>
  <c r="E28" i="32"/>
  <c r="H28" i="32"/>
  <c r="I28" i="32"/>
  <c r="D35" i="32"/>
  <c r="E35" i="32"/>
  <c r="H35" i="32"/>
  <c r="I35" i="32"/>
  <c r="I49" i="32"/>
  <c r="I48" i="46"/>
  <c r="E13" i="7"/>
  <c r="E48" i="7"/>
  <c r="D13" i="32"/>
  <c r="D43" i="32"/>
  <c r="E43" i="32"/>
  <c r="H43" i="32"/>
  <c r="I43" i="32"/>
  <c r="I50" i="32"/>
  <c r="I49" i="46"/>
  <c r="G53" i="38"/>
  <c r="I53" i="38"/>
  <c r="G94" i="38"/>
  <c r="I94" i="38"/>
  <c r="G135" i="38"/>
  <c r="I135" i="38"/>
  <c r="E12" i="38"/>
  <c r="E23" i="7"/>
  <c r="E14" i="7"/>
  <c r="E16" i="7"/>
  <c r="E12" i="7"/>
  <c r="E49" i="7"/>
  <c r="D14" i="32"/>
  <c r="D22" i="32"/>
  <c r="E22" i="32"/>
  <c r="H22" i="32"/>
  <c r="I22" i="32"/>
  <c r="D29" i="32"/>
  <c r="E29" i="32"/>
  <c r="H29" i="32"/>
  <c r="I29" i="32"/>
  <c r="D36" i="32"/>
  <c r="E36" i="32"/>
  <c r="H36" i="32"/>
  <c r="I36" i="32"/>
  <c r="I51" i="32"/>
  <c r="I50" i="46"/>
  <c r="D23" i="32"/>
  <c r="E23" i="32"/>
  <c r="H23" i="32"/>
  <c r="I23" i="32"/>
  <c r="D30" i="32"/>
  <c r="E30" i="32"/>
  <c r="H30" i="32"/>
  <c r="I30" i="32"/>
  <c r="D37" i="32"/>
  <c r="E37" i="32"/>
  <c r="H37" i="32"/>
  <c r="I37" i="32"/>
  <c r="I52" i="32"/>
  <c r="I51" i="46"/>
  <c r="E17" i="7"/>
  <c r="E51" i="7"/>
  <c r="D16" i="32"/>
  <c r="D24" i="32"/>
  <c r="E24" i="32"/>
  <c r="H24" i="32"/>
  <c r="I24" i="32"/>
  <c r="D31" i="32"/>
  <c r="E31" i="32"/>
  <c r="H31" i="32"/>
  <c r="I31" i="32"/>
  <c r="D38" i="32"/>
  <c r="E38" i="32"/>
  <c r="H38" i="32"/>
  <c r="I38" i="32"/>
  <c r="I53" i="32"/>
  <c r="I52" i="46"/>
  <c r="E26" i="3"/>
  <c r="D24" i="7"/>
  <c r="E24" i="7"/>
  <c r="E18" i="7"/>
  <c r="E52" i="7"/>
  <c r="D17" i="32"/>
  <c r="D44" i="32"/>
  <c r="E44" i="32"/>
  <c r="H44" i="32"/>
  <c r="I44" i="32"/>
  <c r="I54" i="32"/>
  <c r="I53" i="46"/>
  <c r="I61" i="46"/>
  <c r="I62" i="46"/>
  <c r="I63" i="46"/>
  <c r="I64" i="46"/>
  <c r="D13" i="10"/>
  <c r="E13" i="10"/>
  <c r="H13" i="10"/>
  <c r="I13" i="10"/>
  <c r="I12" i="46"/>
  <c r="I65" i="46"/>
  <c r="I66" i="46"/>
  <c r="I67" i="46"/>
  <c r="I69" i="46"/>
  <c r="I73" i="46"/>
  <c r="I74" i="46"/>
  <c r="I75" i="46"/>
  <c r="I76" i="46"/>
  <c r="I77" i="46"/>
  <c r="I78" i="46"/>
  <c r="I79" i="46"/>
  <c r="I80" i="46"/>
  <c r="I81" i="46"/>
  <c r="I82" i="46"/>
  <c r="I83" i="46"/>
  <c r="I84" i="46"/>
  <c r="I85" i="46"/>
  <c r="I86" i="46"/>
  <c r="I87" i="46"/>
  <c r="I88" i="46"/>
  <c r="I89" i="46"/>
  <c r="I90" i="46"/>
  <c r="I91" i="46"/>
  <c r="I92" i="46"/>
  <c r="I93" i="46"/>
  <c r="I94" i="46"/>
  <c r="I95" i="46"/>
  <c r="I96" i="46"/>
  <c r="I97" i="46"/>
  <c r="I98" i="46"/>
  <c r="I99" i="46"/>
  <c r="I100" i="46"/>
  <c r="I101" i="46"/>
  <c r="I102" i="46"/>
  <c r="I103" i="46"/>
  <c r="I104" i="46"/>
  <c r="E27" i="34"/>
  <c r="H27" i="34"/>
  <c r="I27" i="34"/>
  <c r="I36" i="34"/>
  <c r="I107" i="46"/>
  <c r="E19" i="34"/>
  <c r="H19" i="34"/>
  <c r="I19" i="34"/>
  <c r="I37" i="34"/>
  <c r="I108" i="46"/>
  <c r="E20" i="34"/>
  <c r="H20" i="34"/>
  <c r="I20" i="34"/>
  <c r="I38" i="34"/>
  <c r="I109" i="46"/>
  <c r="E31" i="34"/>
  <c r="H31" i="34"/>
  <c r="I31" i="34"/>
  <c r="I39" i="34"/>
  <c r="I110" i="46"/>
  <c r="I112" i="46"/>
  <c r="I116" i="46"/>
  <c r="I117" i="46"/>
  <c r="I118" i="46"/>
  <c r="I119" i="46"/>
  <c r="I120" i="46"/>
  <c r="I121" i="46"/>
  <c r="I122" i="46"/>
  <c r="I123" i="46"/>
  <c r="I124" i="46"/>
  <c r="I125" i="46"/>
  <c r="I126" i="46"/>
  <c r="I127" i="46"/>
  <c r="I128" i="46"/>
  <c r="I129" i="46"/>
  <c r="I130" i="46"/>
  <c r="I131" i="46"/>
  <c r="I132" i="46"/>
  <c r="I133" i="46"/>
  <c r="I134" i="46"/>
  <c r="I135" i="46"/>
  <c r="E12" i="33"/>
  <c r="H12" i="33"/>
  <c r="I12" i="33"/>
  <c r="I139" i="46"/>
  <c r="I141" i="46"/>
  <c r="I145" i="46"/>
  <c r="I146" i="46"/>
  <c r="I147" i="46"/>
  <c r="I148" i="46"/>
  <c r="I149" i="46"/>
  <c r="I150" i="46"/>
  <c r="I151" i="46"/>
  <c r="I152" i="46"/>
  <c r="I155" i="46"/>
  <c r="I156" i="46"/>
  <c r="I157" i="46"/>
  <c r="I158" i="46"/>
  <c r="I159" i="46"/>
  <c r="I160" i="46"/>
  <c r="I161" i="46"/>
  <c r="I162" i="46"/>
  <c r="I163" i="46"/>
  <c r="I165" i="46"/>
  <c r="L69" i="3"/>
  <c r="M69" i="3"/>
  <c r="L13" i="3"/>
  <c r="E19" i="30"/>
  <c r="E29" i="40"/>
  <c r="E25" i="32"/>
  <c r="E36" i="40"/>
  <c r="E43" i="40"/>
  <c r="B12" i="24"/>
  <c r="E11" i="40"/>
  <c r="B3" i="24"/>
  <c r="E12" i="40"/>
  <c r="B4" i="24"/>
  <c r="D15" i="10"/>
  <c r="E15" i="10"/>
  <c r="E13" i="40"/>
  <c r="B5" i="24"/>
  <c r="E17" i="40"/>
  <c r="B6" i="24"/>
  <c r="E18" i="40"/>
  <c r="B7" i="24"/>
  <c r="E19" i="40"/>
  <c r="B8" i="24"/>
  <c r="E23" i="40"/>
  <c r="B9" i="24"/>
  <c r="E24" i="40"/>
  <c r="B10" i="24"/>
  <c r="E25" i="40"/>
  <c r="B11" i="24"/>
  <c r="E24" i="30"/>
  <c r="E30" i="40"/>
  <c r="E32" i="32"/>
  <c r="E37" i="40"/>
  <c r="E44" i="40"/>
  <c r="B13" i="24"/>
  <c r="E29" i="30"/>
  <c r="E31" i="40"/>
  <c r="E39" i="32"/>
  <c r="E38" i="40"/>
  <c r="E45" i="40"/>
  <c r="B14" i="24"/>
  <c r="E32" i="40"/>
  <c r="E45" i="32"/>
  <c r="E39" i="40"/>
  <c r="E46" i="40"/>
  <c r="B15" i="24"/>
  <c r="E21" i="34"/>
  <c r="E50" i="40"/>
  <c r="B16" i="24"/>
  <c r="E32" i="34"/>
  <c r="E53" i="40"/>
  <c r="B17" i="24"/>
  <c r="E51" i="40"/>
  <c r="B18" i="24"/>
  <c r="E52" i="40"/>
  <c r="B19" i="24"/>
  <c r="E13" i="33"/>
  <c r="E57" i="40"/>
  <c r="B20" i="24"/>
  <c r="L75" i="3"/>
  <c r="P75" i="3"/>
  <c r="M75" i="3"/>
  <c r="C61" i="5"/>
  <c r="C62" i="5"/>
  <c r="C63" i="5"/>
  <c r="C64" i="5"/>
  <c r="C65" i="5"/>
  <c r="C66" i="5"/>
  <c r="C67" i="5"/>
  <c r="C68" i="5"/>
  <c r="C69" i="5"/>
  <c r="C70" i="5"/>
  <c r="C71" i="5"/>
  <c r="C72" i="5"/>
  <c r="C73" i="5"/>
  <c r="C60" i="5"/>
  <c r="C59" i="5"/>
  <c r="D61" i="5"/>
  <c r="D62" i="5"/>
  <c r="D63" i="5"/>
  <c r="D64" i="5"/>
  <c r="D65" i="5"/>
  <c r="D66" i="5"/>
  <c r="D67" i="5"/>
  <c r="D68" i="5"/>
  <c r="D69" i="5"/>
  <c r="D70" i="5"/>
  <c r="D71" i="5"/>
  <c r="D72" i="5"/>
  <c r="D73" i="5"/>
  <c r="D60" i="5"/>
  <c r="D59" i="5"/>
  <c r="E61" i="5"/>
  <c r="E62" i="5"/>
  <c r="E63" i="5"/>
  <c r="E64" i="5"/>
  <c r="E65" i="5"/>
  <c r="E66" i="5"/>
  <c r="E67" i="5"/>
  <c r="E68" i="5"/>
  <c r="E69" i="5"/>
  <c r="E70" i="5"/>
  <c r="E71" i="5"/>
  <c r="E72" i="5"/>
  <c r="E73" i="5"/>
  <c r="E60" i="5"/>
  <c r="E59" i="5"/>
  <c r="F61" i="5"/>
  <c r="F62" i="5"/>
  <c r="F63" i="5"/>
  <c r="F64" i="5"/>
  <c r="F65" i="5"/>
  <c r="F66" i="5"/>
  <c r="F67" i="5"/>
  <c r="F68" i="5"/>
  <c r="F69" i="5"/>
  <c r="F70" i="5"/>
  <c r="F71" i="5"/>
  <c r="F72" i="5"/>
  <c r="F73" i="5"/>
  <c r="F60" i="5"/>
  <c r="F59" i="5"/>
  <c r="G61" i="5"/>
  <c r="G62" i="5"/>
  <c r="G63" i="5"/>
  <c r="G64" i="5"/>
  <c r="G65" i="5"/>
  <c r="G66" i="5"/>
  <c r="G67" i="5"/>
  <c r="G68" i="5"/>
  <c r="G69" i="5"/>
  <c r="G70" i="5"/>
  <c r="G71" i="5"/>
  <c r="G72" i="5"/>
  <c r="G73" i="5"/>
  <c r="G60" i="5"/>
  <c r="G59" i="5"/>
  <c r="H61" i="5"/>
  <c r="H62" i="5"/>
  <c r="H63" i="5"/>
  <c r="H64" i="5"/>
  <c r="H65" i="5"/>
  <c r="H66" i="5"/>
  <c r="H67" i="5"/>
  <c r="H68" i="5"/>
  <c r="H69" i="5"/>
  <c r="H70" i="5"/>
  <c r="H71" i="5"/>
  <c r="H72" i="5"/>
  <c r="H73" i="5"/>
  <c r="H60" i="5"/>
  <c r="H59" i="5"/>
  <c r="E35" i="38"/>
  <c r="G43" i="32"/>
  <c r="G50" i="32"/>
  <c r="G49" i="46"/>
  <c r="G62" i="46"/>
  <c r="I61" i="5"/>
  <c r="I60" i="5"/>
  <c r="I59" i="5"/>
  <c r="J61" i="5"/>
  <c r="J62" i="5"/>
  <c r="J63" i="5"/>
  <c r="J64" i="5"/>
  <c r="J65" i="5"/>
  <c r="J66" i="5"/>
  <c r="J67" i="5"/>
  <c r="J68" i="5"/>
  <c r="J69" i="5"/>
  <c r="J70" i="5"/>
  <c r="J71" i="5"/>
  <c r="J72" i="5"/>
  <c r="J73" i="5"/>
  <c r="J60" i="5"/>
  <c r="J59" i="5"/>
  <c r="K61" i="5"/>
  <c r="K62" i="5"/>
  <c r="K63" i="5"/>
  <c r="K64" i="5"/>
  <c r="K65" i="5"/>
  <c r="K66" i="5"/>
  <c r="K67" i="5"/>
  <c r="K68" i="5"/>
  <c r="K69" i="5"/>
  <c r="K70" i="5"/>
  <c r="K71" i="5"/>
  <c r="K72" i="5"/>
  <c r="K73" i="5"/>
  <c r="K60" i="5"/>
  <c r="K59" i="5"/>
  <c r="L61" i="5"/>
  <c r="L62" i="5"/>
  <c r="L63" i="5"/>
  <c r="L64" i="5"/>
  <c r="L65" i="5"/>
  <c r="L66" i="5"/>
  <c r="L67" i="5"/>
  <c r="L68" i="5"/>
  <c r="L69" i="5"/>
  <c r="L70" i="5"/>
  <c r="L71" i="5"/>
  <c r="L72" i="5"/>
  <c r="L73" i="5"/>
  <c r="L60" i="5"/>
  <c r="L59" i="5"/>
  <c r="M61" i="5"/>
  <c r="M62" i="5"/>
  <c r="M63" i="5"/>
  <c r="M64" i="5"/>
  <c r="M65" i="5"/>
  <c r="M66" i="5"/>
  <c r="M67" i="5"/>
  <c r="M68" i="5"/>
  <c r="M69" i="5"/>
  <c r="M70" i="5"/>
  <c r="M71" i="5"/>
  <c r="M72" i="5"/>
  <c r="M73" i="5"/>
  <c r="M60" i="5"/>
  <c r="M59" i="5"/>
  <c r="N61" i="5"/>
  <c r="N62" i="5"/>
  <c r="N63" i="5"/>
  <c r="N64" i="5"/>
  <c r="N65" i="5"/>
  <c r="N66" i="5"/>
  <c r="N67" i="5"/>
  <c r="N68" i="5"/>
  <c r="N69" i="5"/>
  <c r="N70" i="5"/>
  <c r="N71" i="5"/>
  <c r="N72" i="5"/>
  <c r="N73" i="5"/>
  <c r="N60" i="5"/>
  <c r="N59" i="5"/>
  <c r="G73" i="38"/>
  <c r="I73" i="38"/>
  <c r="G114" i="38"/>
  <c r="I114" i="38"/>
  <c r="G155" i="38"/>
  <c r="I155" i="38"/>
  <c r="E32" i="38"/>
  <c r="G21" i="32"/>
  <c r="G74" i="38"/>
  <c r="I74" i="38"/>
  <c r="G115" i="38"/>
  <c r="I115" i="38"/>
  <c r="G156" i="38"/>
  <c r="I156" i="38"/>
  <c r="E33" i="38"/>
  <c r="G28" i="32"/>
  <c r="G75" i="38"/>
  <c r="I75" i="38"/>
  <c r="G116" i="38"/>
  <c r="I116" i="38"/>
  <c r="G157" i="38"/>
  <c r="I157" i="38"/>
  <c r="E34" i="38"/>
  <c r="G35" i="32"/>
  <c r="G49" i="32"/>
  <c r="G48" i="46"/>
  <c r="G61" i="46"/>
  <c r="O61" i="5"/>
  <c r="O60" i="5"/>
  <c r="O59" i="5"/>
  <c r="P61" i="5"/>
  <c r="P60" i="5"/>
  <c r="P59" i="5"/>
  <c r="Q61" i="5"/>
  <c r="Q60" i="5"/>
  <c r="Q59" i="5"/>
  <c r="R61" i="5"/>
  <c r="R60" i="5"/>
  <c r="R59" i="5"/>
  <c r="G22" i="32"/>
  <c r="G29" i="32"/>
  <c r="G36" i="32"/>
  <c r="G51" i="32"/>
  <c r="G50" i="46"/>
  <c r="T61" i="5"/>
  <c r="T60" i="5"/>
  <c r="T59" i="5"/>
  <c r="G44" i="32"/>
  <c r="G54" i="32"/>
  <c r="G53" i="46"/>
  <c r="AU61" i="5"/>
  <c r="AU60" i="5"/>
  <c r="AU59" i="5"/>
  <c r="G23" i="32"/>
  <c r="G30" i="32"/>
  <c r="G37" i="32"/>
  <c r="G52" i="32"/>
  <c r="G51" i="46"/>
  <c r="AV61" i="5"/>
  <c r="AV60" i="5"/>
  <c r="AV59" i="5"/>
  <c r="G24" i="32"/>
  <c r="G31" i="32"/>
  <c r="G38" i="32"/>
  <c r="G53" i="32"/>
  <c r="G52" i="46"/>
  <c r="G66" i="46"/>
  <c r="AW61" i="5"/>
  <c r="AW60" i="5"/>
  <c r="AW59" i="5"/>
  <c r="AX61" i="5"/>
  <c r="AX60" i="5"/>
  <c r="AX59" i="5"/>
  <c r="AY61" i="5"/>
  <c r="AY60" i="5"/>
  <c r="AY59" i="5"/>
  <c r="AZ61" i="5"/>
  <c r="AZ60" i="5"/>
  <c r="AZ59" i="5"/>
  <c r="J42" i="32"/>
  <c r="J48" i="32"/>
  <c r="J47" i="46"/>
  <c r="J54" i="46"/>
  <c r="BM61" i="5"/>
  <c r="BM60" i="5"/>
  <c r="BM59" i="5"/>
  <c r="BN60" i="5"/>
  <c r="BN59" i="5"/>
  <c r="BN61" i="5"/>
  <c r="I62" i="5"/>
  <c r="O62" i="5"/>
  <c r="P62" i="5"/>
  <c r="Q62" i="5"/>
  <c r="R62" i="5"/>
  <c r="T62" i="5"/>
  <c r="AU62" i="5"/>
  <c r="AV62" i="5"/>
  <c r="AW62" i="5"/>
  <c r="AX62" i="5"/>
  <c r="AY62" i="5"/>
  <c r="AZ62" i="5"/>
  <c r="BM62" i="5"/>
  <c r="BN62" i="5"/>
  <c r="I63" i="5"/>
  <c r="O63" i="5"/>
  <c r="P63" i="5"/>
  <c r="Q63" i="5"/>
  <c r="R63" i="5"/>
  <c r="T63" i="5"/>
  <c r="AU63" i="5"/>
  <c r="AV63" i="5"/>
  <c r="AW63" i="5"/>
  <c r="AX63" i="5"/>
  <c r="AY63" i="5"/>
  <c r="AZ63" i="5"/>
  <c r="BM63" i="5"/>
  <c r="BN63" i="5"/>
  <c r="I64" i="5"/>
  <c r="O64" i="5"/>
  <c r="P64" i="5"/>
  <c r="Q64" i="5"/>
  <c r="R64" i="5"/>
  <c r="T64" i="5"/>
  <c r="AU64" i="5"/>
  <c r="AV64" i="5"/>
  <c r="AW64" i="5"/>
  <c r="AX64" i="5"/>
  <c r="AY64" i="5"/>
  <c r="AZ64" i="5"/>
  <c r="BM64" i="5"/>
  <c r="BN64" i="5"/>
  <c r="I65" i="5"/>
  <c r="O65" i="5"/>
  <c r="P65" i="5"/>
  <c r="Q65" i="5"/>
  <c r="R65" i="5"/>
  <c r="T65" i="5"/>
  <c r="AU65" i="5"/>
  <c r="AV65" i="5"/>
  <c r="AW65" i="5"/>
  <c r="AX65" i="5"/>
  <c r="AY65" i="5"/>
  <c r="AZ65" i="5"/>
  <c r="BM65" i="5"/>
  <c r="BN65" i="5"/>
  <c r="I66" i="5"/>
  <c r="O66" i="5"/>
  <c r="P66" i="5"/>
  <c r="Q66" i="5"/>
  <c r="R66" i="5"/>
  <c r="T66" i="5"/>
  <c r="AU66" i="5"/>
  <c r="AV66" i="5"/>
  <c r="AW66" i="5"/>
  <c r="AX66" i="5"/>
  <c r="AY66" i="5"/>
  <c r="AZ66" i="5"/>
  <c r="BM66" i="5"/>
  <c r="BN66" i="5"/>
  <c r="I67" i="5"/>
  <c r="O67" i="5"/>
  <c r="P67" i="5"/>
  <c r="Q67" i="5"/>
  <c r="R67" i="5"/>
  <c r="T67" i="5"/>
  <c r="AU67" i="5"/>
  <c r="AV67" i="5"/>
  <c r="AW67" i="5"/>
  <c r="AX67" i="5"/>
  <c r="AY67" i="5"/>
  <c r="AZ67" i="5"/>
  <c r="BM67" i="5"/>
  <c r="BN67" i="5"/>
  <c r="I68" i="5"/>
  <c r="O68" i="5"/>
  <c r="P68" i="5"/>
  <c r="Q68" i="5"/>
  <c r="R68" i="5"/>
  <c r="T68" i="5"/>
  <c r="AU68" i="5"/>
  <c r="AV68" i="5"/>
  <c r="AW68" i="5"/>
  <c r="AX68" i="5"/>
  <c r="AY68" i="5"/>
  <c r="AZ68" i="5"/>
  <c r="BM68" i="5"/>
  <c r="BN68" i="5"/>
  <c r="I69" i="5"/>
  <c r="O69" i="5"/>
  <c r="P69" i="5"/>
  <c r="Q69" i="5"/>
  <c r="R69" i="5"/>
  <c r="T69" i="5"/>
  <c r="AU69" i="5"/>
  <c r="AV69" i="5"/>
  <c r="AW69" i="5"/>
  <c r="AX69" i="5"/>
  <c r="AY69" i="5"/>
  <c r="AZ69" i="5"/>
  <c r="BM69" i="5"/>
  <c r="BN69" i="5"/>
  <c r="I70" i="5"/>
  <c r="O70" i="5"/>
  <c r="P70" i="5"/>
  <c r="Q70" i="5"/>
  <c r="R70" i="5"/>
  <c r="T70" i="5"/>
  <c r="AU70" i="5"/>
  <c r="AV70" i="5"/>
  <c r="AW70" i="5"/>
  <c r="AX70" i="5"/>
  <c r="AY70" i="5"/>
  <c r="AZ70" i="5"/>
  <c r="BM70" i="5"/>
  <c r="BN70" i="5"/>
  <c r="I71" i="5"/>
  <c r="O71" i="5"/>
  <c r="P71" i="5"/>
  <c r="Q71" i="5"/>
  <c r="R71" i="5"/>
  <c r="T71" i="5"/>
  <c r="AU71" i="5"/>
  <c r="AV71" i="5"/>
  <c r="AW71" i="5"/>
  <c r="AX71" i="5"/>
  <c r="AY71" i="5"/>
  <c r="AZ71" i="5"/>
  <c r="BM71" i="5"/>
  <c r="BN71" i="5"/>
  <c r="I72" i="5"/>
  <c r="O72" i="5"/>
  <c r="P72" i="5"/>
  <c r="Q72" i="5"/>
  <c r="R72" i="5"/>
  <c r="T72" i="5"/>
  <c r="AU72" i="5"/>
  <c r="AV72" i="5"/>
  <c r="AW72" i="5"/>
  <c r="AX72" i="5"/>
  <c r="AY72" i="5"/>
  <c r="AZ72" i="5"/>
  <c r="BM72" i="5"/>
  <c r="BN72" i="5"/>
  <c r="I73" i="5"/>
  <c r="O73" i="5"/>
  <c r="P73" i="5"/>
  <c r="Q73" i="5"/>
  <c r="R73" i="5"/>
  <c r="T73" i="5"/>
  <c r="AU73" i="5"/>
  <c r="AV73" i="5"/>
  <c r="AW73" i="5"/>
  <c r="AX73" i="5"/>
  <c r="AY73" i="5"/>
  <c r="AZ73" i="5"/>
  <c r="BM73" i="5"/>
  <c r="BN73" i="5"/>
  <c r="G57" i="38"/>
  <c r="I57" i="38"/>
  <c r="G98" i="38"/>
  <c r="I98" i="38"/>
  <c r="G139" i="38"/>
  <c r="I139" i="38"/>
  <c r="E16" i="38"/>
  <c r="G11" i="41"/>
  <c r="G20" i="46"/>
  <c r="T82" i="5"/>
  <c r="T81" i="5"/>
  <c r="G59" i="38"/>
  <c r="I59" i="38"/>
  <c r="G100" i="38"/>
  <c r="I100" i="38"/>
  <c r="G141" i="38"/>
  <c r="I141" i="38"/>
  <c r="E18" i="38"/>
  <c r="G15" i="41"/>
  <c r="G22" i="46"/>
  <c r="AU82" i="5"/>
  <c r="AU81" i="5"/>
  <c r="G13" i="41"/>
  <c r="G21" i="46"/>
  <c r="AV82" i="5"/>
  <c r="AV81" i="5"/>
  <c r="AZ82" i="5"/>
  <c r="AZ81" i="5"/>
  <c r="J11" i="41"/>
  <c r="J20" i="46"/>
  <c r="J23" i="46"/>
  <c r="H21" i="46"/>
  <c r="BM82" i="5"/>
  <c r="BM81" i="5"/>
  <c r="BN81" i="5"/>
  <c r="BN82" i="5"/>
  <c r="G62" i="38"/>
  <c r="I62" i="38"/>
  <c r="G103" i="38"/>
  <c r="I103" i="38"/>
  <c r="G144" i="38"/>
  <c r="I144" i="38"/>
  <c r="E21" i="38"/>
  <c r="G11" i="42"/>
  <c r="G29" i="46"/>
  <c r="T83" i="5"/>
  <c r="G64" i="38"/>
  <c r="I64" i="38"/>
  <c r="G105" i="38"/>
  <c r="I105" i="38"/>
  <c r="G146" i="38"/>
  <c r="I146" i="38"/>
  <c r="E23" i="38"/>
  <c r="G15" i="42"/>
  <c r="G31" i="46"/>
  <c r="AU83" i="5"/>
  <c r="G13" i="42"/>
  <c r="G30" i="46"/>
  <c r="AV83" i="5"/>
  <c r="AZ83" i="5"/>
  <c r="J11" i="42"/>
  <c r="J29" i="46"/>
  <c r="J32" i="46"/>
  <c r="H30" i="46"/>
  <c r="BM83" i="5"/>
  <c r="BN83" i="5"/>
  <c r="G52" i="38"/>
  <c r="I52" i="38"/>
  <c r="G93" i="38"/>
  <c r="I93" i="38"/>
  <c r="G134" i="38"/>
  <c r="I134" i="38"/>
  <c r="E11" i="38"/>
  <c r="G11" i="10"/>
  <c r="G11" i="46"/>
  <c r="T84" i="5"/>
  <c r="G54" i="38"/>
  <c r="I54" i="38"/>
  <c r="G95" i="38"/>
  <c r="I95" i="38"/>
  <c r="G136" i="38"/>
  <c r="I136" i="38"/>
  <c r="E13" i="38"/>
  <c r="G15" i="10"/>
  <c r="G13" i="46"/>
  <c r="AU84" i="5"/>
  <c r="G13" i="10"/>
  <c r="G12" i="46"/>
  <c r="AV84" i="5"/>
  <c r="AZ84" i="5"/>
  <c r="J11" i="10"/>
  <c r="J11" i="46"/>
  <c r="J14" i="46"/>
  <c r="H12" i="46"/>
  <c r="BM84" i="5"/>
  <c r="BN84" i="5"/>
  <c r="L81" i="3"/>
  <c r="M81" i="3"/>
  <c r="I35" i="19"/>
  <c r="H32" i="34"/>
  <c r="H53" i="40"/>
  <c r="L53" i="40"/>
  <c r="N53" i="40"/>
  <c r="I34" i="19"/>
  <c r="H52" i="40"/>
  <c r="L52" i="40"/>
  <c r="N52" i="40"/>
  <c r="I33" i="19"/>
  <c r="H51" i="40"/>
  <c r="L51" i="40"/>
  <c r="N51" i="40"/>
  <c r="I32" i="19"/>
  <c r="H21" i="34"/>
  <c r="H50" i="40"/>
  <c r="L50" i="40"/>
  <c r="N50" i="40"/>
  <c r="D32" i="34"/>
  <c r="D53" i="40"/>
  <c r="M53" i="40"/>
  <c r="D52" i="40"/>
  <c r="M52" i="40"/>
  <c r="D51" i="40"/>
  <c r="M51" i="40"/>
  <c r="D21" i="34"/>
  <c r="D50" i="40"/>
  <c r="M50" i="40"/>
  <c r="I29" i="19"/>
  <c r="H32" i="40"/>
  <c r="I12" i="19"/>
  <c r="E53" i="38"/>
  <c r="D53" i="38"/>
  <c r="E94" i="38"/>
  <c r="D94" i="38"/>
  <c r="E135" i="38"/>
  <c r="D135" i="38"/>
  <c r="I22" i="19"/>
  <c r="E63" i="38"/>
  <c r="D63" i="38"/>
  <c r="E104" i="38"/>
  <c r="D104" i="38"/>
  <c r="E145" i="38"/>
  <c r="D145" i="38"/>
  <c r="H45" i="32"/>
  <c r="H39" i="40"/>
  <c r="H46" i="40"/>
  <c r="L46" i="40"/>
  <c r="N46" i="40"/>
  <c r="I28" i="19"/>
  <c r="H29" i="30"/>
  <c r="H31" i="40"/>
  <c r="I17" i="19"/>
  <c r="E58" i="38"/>
  <c r="D58" i="38"/>
  <c r="E99" i="38"/>
  <c r="D99" i="38"/>
  <c r="D140" i="38"/>
  <c r="E140" i="38"/>
  <c r="H39" i="32"/>
  <c r="H38" i="40"/>
  <c r="H45" i="40"/>
  <c r="L45" i="40"/>
  <c r="N45" i="40"/>
  <c r="I27" i="19"/>
  <c r="H24" i="30"/>
  <c r="H30" i="40"/>
  <c r="H32" i="32"/>
  <c r="H37" i="40"/>
  <c r="H44" i="40"/>
  <c r="L44" i="40"/>
  <c r="N44" i="40"/>
  <c r="I26" i="19"/>
  <c r="H19" i="30"/>
  <c r="H29" i="40"/>
  <c r="H25" i="32"/>
  <c r="H36" i="40"/>
  <c r="H43" i="40"/>
  <c r="L43" i="40"/>
  <c r="N43" i="40"/>
  <c r="D32" i="40"/>
  <c r="D45" i="32"/>
  <c r="D39" i="40"/>
  <c r="D46" i="40"/>
  <c r="M46" i="40"/>
  <c r="D29" i="30"/>
  <c r="D31" i="40"/>
  <c r="D39" i="32"/>
  <c r="D38" i="40"/>
  <c r="D45" i="40"/>
  <c r="M45" i="40"/>
  <c r="D24" i="30"/>
  <c r="D30" i="40"/>
  <c r="D32" i="32"/>
  <c r="D37" i="40"/>
  <c r="D44" i="40"/>
  <c r="M44" i="40"/>
  <c r="D19" i="30"/>
  <c r="D29" i="40"/>
  <c r="D25" i="32"/>
  <c r="D36" i="40"/>
  <c r="D43" i="40"/>
  <c r="M43" i="40"/>
  <c r="J21" i="32"/>
  <c r="J22" i="32"/>
  <c r="J23" i="32"/>
  <c r="J24" i="32"/>
  <c r="J25" i="32"/>
  <c r="J36" i="40"/>
  <c r="J29" i="32"/>
  <c r="J28" i="32"/>
  <c r="J30" i="32"/>
  <c r="J31" i="32"/>
  <c r="J32" i="32"/>
  <c r="J37" i="40"/>
  <c r="J36" i="32"/>
  <c r="J35" i="32"/>
  <c r="J37" i="32"/>
  <c r="J38" i="32"/>
  <c r="J39" i="32"/>
  <c r="J38" i="40"/>
  <c r="J44" i="32"/>
  <c r="J43" i="32"/>
  <c r="J45" i="32"/>
  <c r="J39" i="40"/>
  <c r="J40" i="40"/>
  <c r="I25" i="32"/>
  <c r="I36" i="40"/>
  <c r="I32" i="32"/>
  <c r="I37" i="40"/>
  <c r="I39" i="32"/>
  <c r="I38" i="40"/>
  <c r="I45" i="32"/>
  <c r="I39" i="40"/>
  <c r="I40" i="40"/>
  <c r="H40" i="40"/>
  <c r="D73" i="38"/>
  <c r="E73" i="38"/>
  <c r="D114" i="38"/>
  <c r="E114" i="38"/>
  <c r="D155" i="38"/>
  <c r="E155" i="38"/>
  <c r="G25" i="32"/>
  <c r="G36" i="40"/>
  <c r="E74" i="38"/>
  <c r="D74" i="38"/>
  <c r="E115" i="38"/>
  <c r="D115" i="38"/>
  <c r="D156" i="38"/>
  <c r="E156" i="38"/>
  <c r="G32" i="32"/>
  <c r="G37" i="40"/>
  <c r="E75" i="38"/>
  <c r="D75" i="38"/>
  <c r="E116" i="38"/>
  <c r="D116" i="38"/>
  <c r="D157" i="38"/>
  <c r="E157" i="38"/>
  <c r="G39" i="32"/>
  <c r="G38" i="40"/>
  <c r="E76" i="38"/>
  <c r="D76" i="38"/>
  <c r="E117" i="38"/>
  <c r="D117" i="38"/>
  <c r="D158" i="38"/>
  <c r="E158" i="38"/>
  <c r="G42" i="32"/>
  <c r="G45" i="32"/>
  <c r="G39" i="40"/>
  <c r="G40" i="40"/>
  <c r="H73" i="38"/>
  <c r="H114" i="38"/>
  <c r="H155" i="38"/>
  <c r="D32" i="38"/>
  <c r="F21" i="32"/>
  <c r="F22" i="32"/>
  <c r="F23" i="32"/>
  <c r="F24" i="32"/>
  <c r="F25" i="32"/>
  <c r="F36" i="40"/>
  <c r="H74" i="38"/>
  <c r="H115" i="38"/>
  <c r="H156" i="38"/>
  <c r="D33" i="38"/>
  <c r="F28" i="32"/>
  <c r="F29" i="32"/>
  <c r="F30" i="32"/>
  <c r="F31" i="32"/>
  <c r="F32" i="32"/>
  <c r="F37" i="40"/>
  <c r="H75" i="38"/>
  <c r="H116" i="38"/>
  <c r="H157" i="38"/>
  <c r="D34" i="38"/>
  <c r="F35" i="32"/>
  <c r="F36" i="32"/>
  <c r="F37" i="32"/>
  <c r="F38" i="32"/>
  <c r="F39" i="32"/>
  <c r="F38" i="40"/>
  <c r="F43" i="32"/>
  <c r="F44" i="32"/>
  <c r="F45" i="32"/>
  <c r="F39" i="40"/>
  <c r="F40" i="40"/>
  <c r="E40" i="40"/>
  <c r="D40" i="40"/>
  <c r="J17" i="30"/>
  <c r="J18" i="30"/>
  <c r="J19" i="30"/>
  <c r="J29" i="40"/>
  <c r="J22" i="30"/>
  <c r="J23" i="30"/>
  <c r="J24" i="30"/>
  <c r="J30" i="40"/>
  <c r="J27" i="30"/>
  <c r="J28" i="30"/>
  <c r="J29" i="30"/>
  <c r="J31" i="40"/>
  <c r="J32" i="30"/>
  <c r="J32" i="40"/>
  <c r="J33" i="40"/>
  <c r="I19" i="30"/>
  <c r="I29" i="40"/>
  <c r="I24" i="30"/>
  <c r="I30" i="40"/>
  <c r="I29" i="30"/>
  <c r="I31" i="40"/>
  <c r="I32" i="40"/>
  <c r="I33" i="40"/>
  <c r="H33" i="40"/>
  <c r="D67" i="38"/>
  <c r="E67" i="38"/>
  <c r="G67" i="38"/>
  <c r="I67" i="38"/>
  <c r="D108" i="38"/>
  <c r="E108" i="38"/>
  <c r="G108" i="38"/>
  <c r="I108" i="38"/>
  <c r="D149" i="38"/>
  <c r="E149" i="38"/>
  <c r="G149" i="38"/>
  <c r="I149" i="38"/>
  <c r="E26" i="38"/>
  <c r="G17" i="30"/>
  <c r="G18" i="30"/>
  <c r="G19" i="30"/>
  <c r="G29" i="40"/>
  <c r="D68" i="38"/>
  <c r="E68" i="38"/>
  <c r="G68" i="38"/>
  <c r="I68" i="38"/>
  <c r="D109" i="38"/>
  <c r="E109" i="38"/>
  <c r="G109" i="38"/>
  <c r="I109" i="38"/>
  <c r="D150" i="38"/>
  <c r="E150" i="38"/>
  <c r="G150" i="38"/>
  <c r="I150" i="38"/>
  <c r="E27" i="38"/>
  <c r="G22" i="30"/>
  <c r="G23" i="30"/>
  <c r="G24" i="30"/>
  <c r="G30" i="40"/>
  <c r="D69" i="38"/>
  <c r="E69" i="38"/>
  <c r="G69" i="38"/>
  <c r="I69" i="38"/>
  <c r="D110" i="38"/>
  <c r="E110" i="38"/>
  <c r="G110" i="38"/>
  <c r="I110" i="38"/>
  <c r="D151" i="38"/>
  <c r="E151" i="38"/>
  <c r="G151" i="38"/>
  <c r="I151" i="38"/>
  <c r="E28" i="38"/>
  <c r="G27" i="30"/>
  <c r="G28" i="30"/>
  <c r="G29" i="30"/>
  <c r="G31" i="40"/>
  <c r="D70" i="38"/>
  <c r="E70" i="38"/>
  <c r="D111" i="38"/>
  <c r="E111" i="38"/>
  <c r="D152" i="38"/>
  <c r="E152" i="38"/>
  <c r="E29" i="38"/>
  <c r="G32" i="30"/>
  <c r="G32" i="40"/>
  <c r="G33" i="40"/>
  <c r="H67" i="38"/>
  <c r="H108" i="38"/>
  <c r="H149" i="38"/>
  <c r="D26" i="38"/>
  <c r="F17" i="30"/>
  <c r="F18" i="30"/>
  <c r="F19" i="30"/>
  <c r="F29" i="40"/>
  <c r="H68" i="38"/>
  <c r="H109" i="38"/>
  <c r="H150" i="38"/>
  <c r="D27" i="38"/>
  <c r="F22" i="30"/>
  <c r="F23" i="30"/>
  <c r="F24" i="30"/>
  <c r="F30" i="40"/>
  <c r="H69" i="38"/>
  <c r="H110" i="38"/>
  <c r="H151" i="38"/>
  <c r="D28" i="38"/>
  <c r="F27" i="30"/>
  <c r="F28" i="30"/>
  <c r="F29" i="30"/>
  <c r="F31" i="40"/>
  <c r="F32" i="40"/>
  <c r="F33" i="40"/>
  <c r="E33" i="40"/>
  <c r="D33" i="40"/>
  <c r="I11" i="6"/>
  <c r="I77" i="6"/>
  <c r="I13" i="6"/>
  <c r="I79" i="6"/>
  <c r="I14" i="6"/>
  <c r="I80" i="6"/>
  <c r="I18" i="6"/>
  <c r="I84" i="6"/>
  <c r="I20" i="6"/>
  <c r="I86" i="6"/>
  <c r="I87" i="6"/>
  <c r="D36" i="30"/>
  <c r="D39" i="46"/>
  <c r="D51" i="32"/>
  <c r="D50" i="46"/>
  <c r="D63" i="46"/>
  <c r="D157" i="46"/>
  <c r="D12" i="46"/>
  <c r="D21" i="46"/>
  <c r="D30" i="46"/>
  <c r="D52" i="32"/>
  <c r="D51" i="46"/>
  <c r="D65" i="46"/>
  <c r="D161" i="46"/>
  <c r="D54" i="32"/>
  <c r="D53" i="46"/>
  <c r="D67" i="46"/>
  <c r="D163" i="46"/>
  <c r="D37" i="30"/>
  <c r="D40" i="46"/>
  <c r="D64" i="46"/>
  <c r="D158" i="46"/>
  <c r="D49" i="32"/>
  <c r="D48" i="46"/>
  <c r="D61" i="46"/>
  <c r="D155" i="46"/>
  <c r="D53" i="32"/>
  <c r="D52" i="46"/>
  <c r="D66" i="46"/>
  <c r="D162" i="46"/>
  <c r="D50" i="32"/>
  <c r="D49" i="46"/>
  <c r="D62" i="46"/>
  <c r="D156" i="46"/>
  <c r="D159" i="46"/>
  <c r="D160" i="46"/>
  <c r="I11" i="19"/>
  <c r="I16" i="19"/>
  <c r="I21" i="19"/>
  <c r="I38" i="19"/>
  <c r="I24" i="6"/>
  <c r="I90" i="6"/>
  <c r="I25" i="6"/>
  <c r="I12" i="6"/>
  <c r="I91" i="6"/>
  <c r="I26" i="6"/>
  <c r="I92" i="6"/>
  <c r="I27" i="6"/>
  <c r="I93" i="6"/>
  <c r="I28" i="6"/>
  <c r="I15" i="6"/>
  <c r="I94" i="6"/>
  <c r="I31" i="6"/>
  <c r="I97" i="6"/>
  <c r="I32" i="6"/>
  <c r="I19" i="6"/>
  <c r="I98" i="6"/>
  <c r="I33" i="6"/>
  <c r="I99" i="6"/>
  <c r="I100" i="6"/>
  <c r="I16" i="6"/>
  <c r="I29" i="6"/>
  <c r="I57" i="6"/>
  <c r="I17" i="6"/>
  <c r="I30" i="6"/>
  <c r="I58" i="6"/>
  <c r="I59" i="6"/>
  <c r="I105" i="6"/>
  <c r="I108" i="6"/>
  <c r="D80" i="38"/>
  <c r="E80" i="38"/>
  <c r="I80" i="38"/>
  <c r="H80" i="38"/>
  <c r="D121" i="38"/>
  <c r="E121" i="38"/>
  <c r="I121" i="38"/>
  <c r="H121" i="38"/>
  <c r="D162" i="38"/>
  <c r="E162" i="38"/>
  <c r="I162" i="38"/>
  <c r="H162" i="38"/>
  <c r="D82" i="38"/>
  <c r="E82" i="38"/>
  <c r="I82" i="38"/>
  <c r="H82" i="38"/>
  <c r="D123" i="38"/>
  <c r="E123" i="38"/>
  <c r="I123" i="38"/>
  <c r="H123" i="38"/>
  <c r="D164" i="38"/>
  <c r="E164" i="38"/>
  <c r="I164" i="38"/>
  <c r="H164" i="38"/>
  <c r="E52" i="38"/>
  <c r="D52" i="38"/>
  <c r="H52" i="38"/>
  <c r="E93" i="38"/>
  <c r="D93" i="38"/>
  <c r="H93" i="38"/>
  <c r="E134" i="38"/>
  <c r="D134" i="38"/>
  <c r="H134" i="38"/>
  <c r="D11" i="38"/>
  <c r="F11" i="10"/>
  <c r="F11" i="46"/>
  <c r="F51" i="32"/>
  <c r="F50" i="46"/>
  <c r="E57" i="38"/>
  <c r="D57" i="38"/>
  <c r="H57" i="38"/>
  <c r="E98" i="38"/>
  <c r="D98" i="38"/>
  <c r="H98" i="38"/>
  <c r="E139" i="38"/>
  <c r="D139" i="38"/>
  <c r="H139" i="38"/>
  <c r="D16" i="38"/>
  <c r="F11" i="41"/>
  <c r="F20" i="46"/>
  <c r="E62" i="38"/>
  <c r="D62" i="38"/>
  <c r="H62" i="38"/>
  <c r="E103" i="38"/>
  <c r="D103" i="38"/>
  <c r="H103" i="38"/>
  <c r="E144" i="38"/>
  <c r="D144" i="38"/>
  <c r="H144" i="38"/>
  <c r="D21" i="38"/>
  <c r="F11" i="42"/>
  <c r="F29" i="46"/>
  <c r="F36" i="30"/>
  <c r="F39" i="46"/>
  <c r="F63" i="46"/>
  <c r="E79" i="38"/>
  <c r="D79" i="38"/>
  <c r="I79" i="38"/>
  <c r="H79" i="38"/>
  <c r="E120" i="38"/>
  <c r="D120" i="38"/>
  <c r="I120" i="38"/>
  <c r="H120" i="38"/>
  <c r="E161" i="38"/>
  <c r="D161" i="38"/>
  <c r="I161" i="38"/>
  <c r="H161" i="38"/>
  <c r="D38" i="38"/>
  <c r="F19" i="34"/>
  <c r="F37" i="34"/>
  <c r="F108" i="46"/>
  <c r="F157" i="46"/>
  <c r="F49" i="32"/>
  <c r="F48" i="46"/>
  <c r="F61" i="46"/>
  <c r="F155" i="46"/>
  <c r="F50" i="32"/>
  <c r="F49" i="46"/>
  <c r="F62" i="46"/>
  <c r="E81" i="38"/>
  <c r="D81" i="38"/>
  <c r="I81" i="38"/>
  <c r="H81" i="38"/>
  <c r="E122" i="38"/>
  <c r="D122" i="38"/>
  <c r="I122" i="38"/>
  <c r="H122" i="38"/>
  <c r="E163" i="38"/>
  <c r="D163" i="38"/>
  <c r="I163" i="38"/>
  <c r="H163" i="38"/>
  <c r="D40" i="38"/>
  <c r="F27" i="34"/>
  <c r="F36" i="34"/>
  <c r="F107" i="46"/>
  <c r="F156" i="46"/>
  <c r="F37" i="30"/>
  <c r="F40" i="46"/>
  <c r="F64" i="46"/>
  <c r="F158" i="46"/>
  <c r="E85" i="38"/>
  <c r="D85" i="38"/>
  <c r="I85" i="38"/>
  <c r="H85" i="38"/>
  <c r="E126" i="38"/>
  <c r="D126" i="38"/>
  <c r="I126" i="38"/>
  <c r="H126" i="38"/>
  <c r="D167" i="38"/>
  <c r="E167" i="38"/>
  <c r="I167" i="38"/>
  <c r="H167" i="38"/>
  <c r="D44" i="38"/>
  <c r="F159" i="46"/>
  <c r="F12" i="33"/>
  <c r="F139" i="46"/>
  <c r="F160" i="46"/>
  <c r="H53" i="38"/>
  <c r="H94" i="38"/>
  <c r="H135" i="38"/>
  <c r="D12" i="38"/>
  <c r="F13" i="10"/>
  <c r="F12" i="46"/>
  <c r="H58" i="38"/>
  <c r="H99" i="38"/>
  <c r="H140" i="38"/>
  <c r="D17" i="38"/>
  <c r="F13" i="41"/>
  <c r="F21" i="46"/>
  <c r="H63" i="38"/>
  <c r="H104" i="38"/>
  <c r="H145" i="38"/>
  <c r="D22" i="38"/>
  <c r="F13" i="42"/>
  <c r="F30" i="46"/>
  <c r="F52" i="32"/>
  <c r="F51" i="46"/>
  <c r="F65" i="46"/>
  <c r="F20" i="34"/>
  <c r="F38" i="34"/>
  <c r="F109" i="46"/>
  <c r="F161" i="46"/>
  <c r="F53" i="32"/>
  <c r="F52" i="46"/>
  <c r="F66" i="46"/>
  <c r="F162" i="46"/>
  <c r="F54" i="32"/>
  <c r="F53" i="46"/>
  <c r="F67" i="46"/>
  <c r="F31" i="34"/>
  <c r="F39" i="34"/>
  <c r="F110" i="46"/>
  <c r="F163" i="46"/>
  <c r="F11" i="6"/>
  <c r="F77" i="6"/>
  <c r="F13" i="6"/>
  <c r="F79" i="6"/>
  <c r="F14" i="6"/>
  <c r="F80" i="6"/>
  <c r="F18" i="6"/>
  <c r="F84" i="6"/>
  <c r="F20" i="6"/>
  <c r="F86" i="6"/>
  <c r="F87" i="6"/>
  <c r="F24" i="6"/>
  <c r="F90" i="6"/>
  <c r="F25" i="6"/>
  <c r="F12" i="6"/>
  <c r="F91" i="6"/>
  <c r="F26" i="6"/>
  <c r="F92" i="6"/>
  <c r="F27" i="6"/>
  <c r="F93" i="6"/>
  <c r="F28" i="6"/>
  <c r="F15" i="6"/>
  <c r="F94" i="6"/>
  <c r="F31" i="6"/>
  <c r="F97" i="6"/>
  <c r="F32" i="6"/>
  <c r="F19" i="6"/>
  <c r="F98" i="6"/>
  <c r="F33" i="6"/>
  <c r="F99" i="6"/>
  <c r="F100" i="6"/>
  <c r="F16" i="6"/>
  <c r="F29" i="6"/>
  <c r="F57" i="6"/>
  <c r="F17" i="6"/>
  <c r="F30" i="6"/>
  <c r="F58" i="6"/>
  <c r="F59" i="6"/>
  <c r="F105" i="6"/>
  <c r="F108" i="6"/>
  <c r="F165" i="46"/>
  <c r="F112" i="46"/>
  <c r="F141" i="46"/>
  <c r="M80" i="3"/>
  <c r="D13" i="46"/>
  <c r="I13" i="19"/>
  <c r="H15" i="10"/>
  <c r="I15" i="10"/>
  <c r="I13" i="46"/>
  <c r="I15" i="46"/>
  <c r="D22" i="46"/>
  <c r="I18" i="19"/>
  <c r="I40" i="6"/>
  <c r="D31" i="46"/>
  <c r="I23" i="19"/>
  <c r="I43" i="6"/>
  <c r="I62" i="6"/>
  <c r="I49" i="6"/>
  <c r="I70" i="6"/>
  <c r="I71" i="6"/>
  <c r="F69" i="46"/>
  <c r="I46" i="6"/>
  <c r="I66" i="6"/>
  <c r="I67" i="6"/>
  <c r="M79" i="3"/>
  <c r="C74" i="5"/>
  <c r="C82" i="5"/>
  <c r="C83" i="5"/>
  <c r="C84" i="5"/>
  <c r="C85" i="5"/>
  <c r="C86" i="5"/>
  <c r="C81" i="5"/>
  <c r="C87" i="5"/>
  <c r="D74" i="5"/>
  <c r="D82" i="5"/>
  <c r="D83" i="5"/>
  <c r="D84" i="5"/>
  <c r="D85" i="5"/>
  <c r="D86" i="5"/>
  <c r="D81" i="5"/>
  <c r="D87" i="5"/>
  <c r="G48" i="32"/>
  <c r="G47" i="46"/>
  <c r="F10" i="16"/>
  <c r="G10" i="16"/>
  <c r="H10" i="16"/>
  <c r="I10" i="16"/>
  <c r="J10" i="16"/>
  <c r="K10" i="16"/>
  <c r="M10" i="16"/>
  <c r="N10" i="16"/>
  <c r="O10" i="16"/>
  <c r="P10" i="16"/>
  <c r="Q10" i="16"/>
  <c r="V10" i="16"/>
  <c r="F12" i="16"/>
  <c r="G12" i="16"/>
  <c r="H12" i="16"/>
  <c r="I12" i="16"/>
  <c r="J12" i="16"/>
  <c r="K12" i="16"/>
  <c r="M12" i="16"/>
  <c r="N12" i="16"/>
  <c r="O12" i="16"/>
  <c r="P12" i="16"/>
  <c r="Q12" i="16"/>
  <c r="R9" i="16"/>
  <c r="S9" i="16"/>
  <c r="T9" i="16"/>
  <c r="U9" i="16"/>
  <c r="R10" i="16"/>
  <c r="S10" i="16"/>
  <c r="T10" i="16"/>
  <c r="U10" i="16"/>
  <c r="R12" i="16"/>
  <c r="S12" i="16"/>
  <c r="T12" i="16"/>
  <c r="U12" i="16"/>
  <c r="X9" i="16"/>
  <c r="Y9" i="16"/>
  <c r="Z9" i="16"/>
  <c r="AA9" i="16"/>
  <c r="AB9" i="16"/>
  <c r="AC9" i="16"/>
  <c r="AD9" i="16"/>
  <c r="AE9" i="16"/>
  <c r="AF9" i="16"/>
  <c r="AG9" i="16"/>
  <c r="AH9" i="16"/>
  <c r="AI9" i="16"/>
  <c r="AJ9" i="16"/>
  <c r="AK9" i="16"/>
  <c r="AL9" i="16"/>
  <c r="AM9" i="16"/>
  <c r="AN9" i="16"/>
  <c r="AO9" i="16"/>
  <c r="AP9" i="16"/>
  <c r="AQ9" i="16"/>
  <c r="AR9" i="16"/>
  <c r="AS9" i="16"/>
  <c r="AT9" i="16"/>
  <c r="X10" i="16"/>
  <c r="Y10" i="16"/>
  <c r="Z10" i="16"/>
  <c r="AA10" i="16"/>
  <c r="AB10" i="16"/>
  <c r="AC10" i="16"/>
  <c r="AD10" i="16"/>
  <c r="AE10" i="16"/>
  <c r="AF10" i="16"/>
  <c r="AG10" i="16"/>
  <c r="AH10" i="16"/>
  <c r="AI10" i="16"/>
  <c r="AJ10" i="16"/>
  <c r="AK10" i="16"/>
  <c r="AL10" i="16"/>
  <c r="AM10" i="16"/>
  <c r="AN10" i="16"/>
  <c r="AO10" i="16"/>
  <c r="AP10" i="16"/>
  <c r="AQ10" i="16"/>
  <c r="AR10" i="16"/>
  <c r="AS10" i="16"/>
  <c r="AT10" i="16"/>
  <c r="X12" i="16"/>
  <c r="Y12" i="16"/>
  <c r="Z12" i="16"/>
  <c r="AA12" i="16"/>
  <c r="AB12" i="16"/>
  <c r="AC12" i="16"/>
  <c r="AD12" i="16"/>
  <c r="AE12" i="16"/>
  <c r="AF12" i="16"/>
  <c r="AG12" i="16"/>
  <c r="AH12" i="16"/>
  <c r="AI12" i="16"/>
  <c r="AJ12" i="16"/>
  <c r="AK12" i="16"/>
  <c r="AL12" i="16"/>
  <c r="AM12" i="16"/>
  <c r="AN12" i="16"/>
  <c r="AO12" i="16"/>
  <c r="AP12" i="16"/>
  <c r="AQ12" i="16"/>
  <c r="AR12" i="16"/>
  <c r="AS12" i="16"/>
  <c r="AT12" i="16"/>
  <c r="AX10" i="16"/>
  <c r="BC10" i="16"/>
  <c r="AX12" i="16"/>
  <c r="AZ9" i="16"/>
  <c r="BA9" i="16"/>
  <c r="BB9" i="16"/>
  <c r="AZ10" i="16"/>
  <c r="BA10" i="16"/>
  <c r="BB10" i="16"/>
  <c r="AZ12" i="16"/>
  <c r="BA12" i="16"/>
  <c r="BB12" i="16"/>
  <c r="BC12" i="16"/>
  <c r="O74" i="5"/>
  <c r="O82" i="5"/>
  <c r="O83" i="5"/>
  <c r="O84" i="5"/>
  <c r="O85" i="5"/>
  <c r="O86" i="5"/>
  <c r="O81" i="5"/>
  <c r="O87" i="5"/>
  <c r="P74" i="5"/>
  <c r="P82" i="5"/>
  <c r="P83" i="5"/>
  <c r="P84" i="5"/>
  <c r="P85" i="5"/>
  <c r="P86" i="5"/>
  <c r="P81" i="5"/>
  <c r="P87" i="5"/>
  <c r="Q74" i="5"/>
  <c r="Q82" i="5"/>
  <c r="Q83" i="5"/>
  <c r="Q84" i="5"/>
  <c r="Q85" i="5"/>
  <c r="Q86" i="5"/>
  <c r="Q81" i="5"/>
  <c r="Q87" i="5"/>
  <c r="R74" i="5"/>
  <c r="R82" i="5"/>
  <c r="R83" i="5"/>
  <c r="R84" i="5"/>
  <c r="R85" i="5"/>
  <c r="R86" i="5"/>
  <c r="R81" i="5"/>
  <c r="R87" i="5"/>
  <c r="J50" i="32"/>
  <c r="J49" i="46"/>
  <c r="J51" i="32"/>
  <c r="J50" i="46"/>
  <c r="J49" i="32"/>
  <c r="J48" i="46"/>
  <c r="J54" i="32"/>
  <c r="J53" i="46"/>
  <c r="J52" i="32"/>
  <c r="J51" i="46"/>
  <c r="J53" i="32"/>
  <c r="J52" i="46"/>
  <c r="C36" i="16"/>
  <c r="C37" i="16"/>
  <c r="D37" i="16"/>
  <c r="D38" i="16"/>
  <c r="D39" i="16"/>
  <c r="D40" i="16"/>
  <c r="D41" i="16"/>
  <c r="D42" i="16"/>
  <c r="D43" i="16"/>
  <c r="D44" i="16"/>
  <c r="D45" i="16"/>
  <c r="D46" i="16"/>
  <c r="D47" i="16"/>
  <c r="D48" i="16"/>
  <c r="D49" i="16"/>
  <c r="J13" i="41"/>
  <c r="J21" i="46"/>
  <c r="J15" i="41"/>
  <c r="J22" i="46"/>
  <c r="J13" i="42"/>
  <c r="J30" i="46"/>
  <c r="J15" i="42"/>
  <c r="J31" i="46"/>
  <c r="J13" i="10"/>
  <c r="J12" i="46"/>
  <c r="J15" i="10"/>
  <c r="J13" i="46"/>
  <c r="BM85" i="5"/>
  <c r="BM86" i="5"/>
  <c r="BM74" i="5"/>
  <c r="BM87" i="5"/>
  <c r="C38" i="16"/>
  <c r="C39" i="16"/>
  <c r="C40" i="16"/>
  <c r="C41" i="16"/>
  <c r="C42" i="16"/>
  <c r="C43" i="16"/>
  <c r="C44" i="16"/>
  <c r="C45" i="16"/>
  <c r="C46" i="16"/>
  <c r="C47" i="16"/>
  <c r="C48" i="16"/>
  <c r="C49" i="16"/>
  <c r="T85" i="5"/>
  <c r="T86" i="5"/>
  <c r="D59" i="38"/>
  <c r="E59" i="38"/>
  <c r="D100" i="38"/>
  <c r="E100" i="38"/>
  <c r="D141" i="38"/>
  <c r="E141" i="38"/>
  <c r="D64" i="38"/>
  <c r="E64" i="38"/>
  <c r="D105" i="38"/>
  <c r="E105" i="38"/>
  <c r="D146" i="38"/>
  <c r="E146" i="38"/>
  <c r="E54" i="38"/>
  <c r="D54" i="38"/>
  <c r="E95" i="38"/>
  <c r="D95" i="38"/>
  <c r="D136" i="38"/>
  <c r="E136" i="38"/>
  <c r="AU85" i="5"/>
  <c r="AU86" i="5"/>
  <c r="AV85" i="5"/>
  <c r="AV86" i="5"/>
  <c r="AZ85" i="5"/>
  <c r="AZ86" i="5"/>
  <c r="E82" i="5"/>
  <c r="E83" i="5"/>
  <c r="E84" i="5"/>
  <c r="E85" i="5"/>
  <c r="E86" i="5"/>
  <c r="E81" i="5"/>
  <c r="F82" i="5"/>
  <c r="F83" i="5"/>
  <c r="F84" i="5"/>
  <c r="F85" i="5"/>
  <c r="F86" i="5"/>
  <c r="F81" i="5"/>
  <c r="G82" i="5"/>
  <c r="G83" i="5"/>
  <c r="G84" i="5"/>
  <c r="G85" i="5"/>
  <c r="G86" i="5"/>
  <c r="G81" i="5"/>
  <c r="H82" i="5"/>
  <c r="H83" i="5"/>
  <c r="H84" i="5"/>
  <c r="H85" i="5"/>
  <c r="H86" i="5"/>
  <c r="H81" i="5"/>
  <c r="I82" i="5"/>
  <c r="I83" i="5"/>
  <c r="I84" i="5"/>
  <c r="I85" i="5"/>
  <c r="I86" i="5"/>
  <c r="I81" i="5"/>
  <c r="J82" i="5"/>
  <c r="J83" i="5"/>
  <c r="J84" i="5"/>
  <c r="J85" i="5"/>
  <c r="J86" i="5"/>
  <c r="J81" i="5"/>
  <c r="K82" i="5"/>
  <c r="K83" i="5"/>
  <c r="K84" i="5"/>
  <c r="K85" i="5"/>
  <c r="K86" i="5"/>
  <c r="K81" i="5"/>
  <c r="L82" i="5"/>
  <c r="L83" i="5"/>
  <c r="L84" i="5"/>
  <c r="L85" i="5"/>
  <c r="L86" i="5"/>
  <c r="L81" i="5"/>
  <c r="M82" i="5"/>
  <c r="M83" i="5"/>
  <c r="M84" i="5"/>
  <c r="M85" i="5"/>
  <c r="M86" i="5"/>
  <c r="M81" i="5"/>
  <c r="N82" i="5"/>
  <c r="N83" i="5"/>
  <c r="N84" i="5"/>
  <c r="N85" i="5"/>
  <c r="N86" i="5"/>
  <c r="N81" i="5"/>
  <c r="S82" i="5"/>
  <c r="S83" i="5"/>
  <c r="S84" i="5"/>
  <c r="S85" i="5"/>
  <c r="S86" i="5"/>
  <c r="S81" i="5"/>
  <c r="U82" i="5"/>
  <c r="U83" i="5"/>
  <c r="U84" i="5"/>
  <c r="U85" i="5"/>
  <c r="U86" i="5"/>
  <c r="U81" i="5"/>
  <c r="V82" i="5"/>
  <c r="V83" i="5"/>
  <c r="V84" i="5"/>
  <c r="V85" i="5"/>
  <c r="V86" i="5"/>
  <c r="V81" i="5"/>
  <c r="W82" i="5"/>
  <c r="W83" i="5"/>
  <c r="W84" i="5"/>
  <c r="W85" i="5"/>
  <c r="W86" i="5"/>
  <c r="W81" i="5"/>
  <c r="X82" i="5"/>
  <c r="X83" i="5"/>
  <c r="X84" i="5"/>
  <c r="X85" i="5"/>
  <c r="X86" i="5"/>
  <c r="X81" i="5"/>
  <c r="Y82" i="5"/>
  <c r="Y83" i="5"/>
  <c r="Y84" i="5"/>
  <c r="Y85" i="5"/>
  <c r="Y86" i="5"/>
  <c r="Y81" i="5"/>
  <c r="Z82" i="5"/>
  <c r="Z83" i="5"/>
  <c r="Z84" i="5"/>
  <c r="Z85" i="5"/>
  <c r="Z86" i="5"/>
  <c r="Z81" i="5"/>
  <c r="AA82" i="5"/>
  <c r="AA83" i="5"/>
  <c r="AA84" i="5"/>
  <c r="AA85" i="5"/>
  <c r="AA86" i="5"/>
  <c r="AA81" i="5"/>
  <c r="AB82" i="5"/>
  <c r="AB83" i="5"/>
  <c r="AB84" i="5"/>
  <c r="AB85" i="5"/>
  <c r="AB86" i="5"/>
  <c r="AB81" i="5"/>
  <c r="AC82" i="5"/>
  <c r="AC83" i="5"/>
  <c r="AC84" i="5"/>
  <c r="AC85" i="5"/>
  <c r="AC86" i="5"/>
  <c r="AC81" i="5"/>
  <c r="AD82" i="5"/>
  <c r="AD83" i="5"/>
  <c r="AD84" i="5"/>
  <c r="AD85" i="5"/>
  <c r="AD86" i="5"/>
  <c r="AD81" i="5"/>
  <c r="AE82" i="5"/>
  <c r="AE83" i="5"/>
  <c r="AE84" i="5"/>
  <c r="AE85" i="5"/>
  <c r="AE86" i="5"/>
  <c r="AE81" i="5"/>
  <c r="AF82" i="5"/>
  <c r="AF83" i="5"/>
  <c r="AF84" i="5"/>
  <c r="AF85" i="5"/>
  <c r="AF86" i="5"/>
  <c r="AF81" i="5"/>
  <c r="AG82" i="5"/>
  <c r="AG83" i="5"/>
  <c r="AG84" i="5"/>
  <c r="AG85" i="5"/>
  <c r="AG86" i="5"/>
  <c r="AG81" i="5"/>
  <c r="AH82" i="5"/>
  <c r="AH83" i="5"/>
  <c r="AH84" i="5"/>
  <c r="AH85" i="5"/>
  <c r="AH86" i="5"/>
  <c r="AH81" i="5"/>
  <c r="AI82" i="5"/>
  <c r="AI83" i="5"/>
  <c r="AI84" i="5"/>
  <c r="AI85" i="5"/>
  <c r="AI86" i="5"/>
  <c r="AI81" i="5"/>
  <c r="AJ82" i="5"/>
  <c r="AJ83" i="5"/>
  <c r="AJ84" i="5"/>
  <c r="AJ85" i="5"/>
  <c r="AJ86" i="5"/>
  <c r="AJ81" i="5"/>
  <c r="AK82" i="5"/>
  <c r="AK83" i="5"/>
  <c r="AK84" i="5"/>
  <c r="AK85" i="5"/>
  <c r="AK86" i="5"/>
  <c r="AK81" i="5"/>
  <c r="AL82" i="5"/>
  <c r="AL83" i="5"/>
  <c r="AL84" i="5"/>
  <c r="AL85" i="5"/>
  <c r="AL86" i="5"/>
  <c r="AL81" i="5"/>
  <c r="AM82" i="5"/>
  <c r="AM83" i="5"/>
  <c r="AM84" i="5"/>
  <c r="AM85" i="5"/>
  <c r="AM86" i="5"/>
  <c r="AM81" i="5"/>
  <c r="AN82" i="5"/>
  <c r="AN83" i="5"/>
  <c r="AN84" i="5"/>
  <c r="AN85" i="5"/>
  <c r="AN86" i="5"/>
  <c r="AN81" i="5"/>
  <c r="AO82" i="5"/>
  <c r="AO83" i="5"/>
  <c r="AO84" i="5"/>
  <c r="AO85" i="5"/>
  <c r="AO86" i="5"/>
  <c r="AO81" i="5"/>
  <c r="AP82" i="5"/>
  <c r="AP83" i="5"/>
  <c r="AP84" i="5"/>
  <c r="AP85" i="5"/>
  <c r="AP86" i="5"/>
  <c r="AP81" i="5"/>
  <c r="AQ82" i="5"/>
  <c r="AQ83" i="5"/>
  <c r="AQ84" i="5"/>
  <c r="AQ85" i="5"/>
  <c r="AQ86" i="5"/>
  <c r="AQ81" i="5"/>
  <c r="AR82" i="5"/>
  <c r="AR83" i="5"/>
  <c r="AR84" i="5"/>
  <c r="AR85" i="5"/>
  <c r="AR86" i="5"/>
  <c r="AR81" i="5"/>
  <c r="AS82" i="5"/>
  <c r="AS83" i="5"/>
  <c r="AS84" i="5"/>
  <c r="AS85" i="5"/>
  <c r="AS86" i="5"/>
  <c r="AS81" i="5"/>
  <c r="AT82" i="5"/>
  <c r="AT83" i="5"/>
  <c r="AT84" i="5"/>
  <c r="AT85" i="5"/>
  <c r="AT86" i="5"/>
  <c r="AT81" i="5"/>
  <c r="AW82" i="5"/>
  <c r="AW83" i="5"/>
  <c r="AW84" i="5"/>
  <c r="AW85" i="5"/>
  <c r="AW86" i="5"/>
  <c r="AW81" i="5"/>
  <c r="AX82" i="5"/>
  <c r="AX83" i="5"/>
  <c r="AX84" i="5"/>
  <c r="AX85" i="5"/>
  <c r="AX86" i="5"/>
  <c r="AX81" i="5"/>
  <c r="AY82" i="5"/>
  <c r="AY83" i="5"/>
  <c r="AY84" i="5"/>
  <c r="AY85" i="5"/>
  <c r="AY86" i="5"/>
  <c r="AY81" i="5"/>
  <c r="BA82" i="5"/>
  <c r="BA83" i="5"/>
  <c r="BA84" i="5"/>
  <c r="BA85" i="5"/>
  <c r="BA86" i="5"/>
  <c r="BA81" i="5"/>
  <c r="BB82" i="5"/>
  <c r="BB83" i="5"/>
  <c r="BB84" i="5"/>
  <c r="BB85" i="5"/>
  <c r="BB86" i="5"/>
  <c r="BB81" i="5"/>
  <c r="BC82" i="5"/>
  <c r="BC83" i="5"/>
  <c r="BC84" i="5"/>
  <c r="BC85" i="5"/>
  <c r="BC86" i="5"/>
  <c r="BC81" i="5"/>
  <c r="BD82" i="5"/>
  <c r="BD83" i="5"/>
  <c r="BD84" i="5"/>
  <c r="BD85" i="5"/>
  <c r="BD86" i="5"/>
  <c r="BD81" i="5"/>
  <c r="BE82" i="5"/>
  <c r="BE83" i="5"/>
  <c r="BE84" i="5"/>
  <c r="BE85" i="5"/>
  <c r="BE86" i="5"/>
  <c r="BE81" i="5"/>
  <c r="BF82" i="5"/>
  <c r="BF83" i="5"/>
  <c r="BF84" i="5"/>
  <c r="BF85" i="5"/>
  <c r="BF86" i="5"/>
  <c r="BF81" i="5"/>
  <c r="BG82" i="5"/>
  <c r="BG83" i="5"/>
  <c r="BG84" i="5"/>
  <c r="BG85" i="5"/>
  <c r="BG86" i="5"/>
  <c r="BG81" i="5"/>
  <c r="BH82" i="5"/>
  <c r="BH83" i="5"/>
  <c r="BH84" i="5"/>
  <c r="BH85" i="5"/>
  <c r="BH86" i="5"/>
  <c r="BH81" i="5"/>
  <c r="BI82" i="5"/>
  <c r="BI83" i="5"/>
  <c r="BI84" i="5"/>
  <c r="BI85" i="5"/>
  <c r="BI86" i="5"/>
  <c r="BI81" i="5"/>
  <c r="BJ82" i="5"/>
  <c r="BJ83" i="5"/>
  <c r="BJ84" i="5"/>
  <c r="BJ85" i="5"/>
  <c r="BJ86" i="5"/>
  <c r="BJ81" i="5"/>
  <c r="BK82" i="5"/>
  <c r="BK83" i="5"/>
  <c r="BK84" i="5"/>
  <c r="BK85" i="5"/>
  <c r="BK86" i="5"/>
  <c r="BK81" i="5"/>
  <c r="BL82" i="5"/>
  <c r="BL83" i="5"/>
  <c r="BL84" i="5"/>
  <c r="BL85" i="5"/>
  <c r="BL86" i="5"/>
  <c r="BL81" i="5"/>
  <c r="S74" i="5"/>
  <c r="S87" i="5"/>
  <c r="S59" i="5"/>
  <c r="U61" i="5"/>
  <c r="U62" i="5"/>
  <c r="U63" i="5"/>
  <c r="U64" i="5"/>
  <c r="U65" i="5"/>
  <c r="U66" i="5"/>
  <c r="U67" i="5"/>
  <c r="U68" i="5"/>
  <c r="U69" i="5"/>
  <c r="U70" i="5"/>
  <c r="U71" i="5"/>
  <c r="U72" i="5"/>
  <c r="U73" i="5"/>
  <c r="U60" i="5"/>
  <c r="U74" i="5"/>
  <c r="U87" i="5"/>
  <c r="U59" i="5"/>
  <c r="V61" i="5"/>
  <c r="V62" i="5"/>
  <c r="V63" i="5"/>
  <c r="V64" i="5"/>
  <c r="V65" i="5"/>
  <c r="V66" i="5"/>
  <c r="V67" i="5"/>
  <c r="V68" i="5"/>
  <c r="V69" i="5"/>
  <c r="V70" i="5"/>
  <c r="V71" i="5"/>
  <c r="V72" i="5"/>
  <c r="V73" i="5"/>
  <c r="V60" i="5"/>
  <c r="V74" i="5"/>
  <c r="V87" i="5"/>
  <c r="V59" i="5"/>
  <c r="W61" i="5"/>
  <c r="W62" i="5"/>
  <c r="W63" i="5"/>
  <c r="W64" i="5"/>
  <c r="W65" i="5"/>
  <c r="W66" i="5"/>
  <c r="W67" i="5"/>
  <c r="W68" i="5"/>
  <c r="W69" i="5"/>
  <c r="W70" i="5"/>
  <c r="W71" i="5"/>
  <c r="W72" i="5"/>
  <c r="W73" i="5"/>
  <c r="W60" i="5"/>
  <c r="W74" i="5"/>
  <c r="W87" i="5"/>
  <c r="W59" i="5"/>
  <c r="X61" i="5"/>
  <c r="X62" i="5"/>
  <c r="X63" i="5"/>
  <c r="X64" i="5"/>
  <c r="X65" i="5"/>
  <c r="X66" i="5"/>
  <c r="X67" i="5"/>
  <c r="X68" i="5"/>
  <c r="X69" i="5"/>
  <c r="X70" i="5"/>
  <c r="X71" i="5"/>
  <c r="X72" i="5"/>
  <c r="X73" i="5"/>
  <c r="X60" i="5"/>
  <c r="X74" i="5"/>
  <c r="X87" i="5"/>
  <c r="X59" i="5"/>
  <c r="Y61" i="5"/>
  <c r="Y62" i="5"/>
  <c r="Y63" i="5"/>
  <c r="Y64" i="5"/>
  <c r="Y65" i="5"/>
  <c r="Y66" i="5"/>
  <c r="Y67" i="5"/>
  <c r="Y68" i="5"/>
  <c r="Y69" i="5"/>
  <c r="Y70" i="5"/>
  <c r="Y71" i="5"/>
  <c r="Y72" i="5"/>
  <c r="Y73" i="5"/>
  <c r="Y60" i="5"/>
  <c r="Y74" i="5"/>
  <c r="Y87" i="5"/>
  <c r="Y59" i="5"/>
  <c r="Z61" i="5"/>
  <c r="Z62" i="5"/>
  <c r="Z63" i="5"/>
  <c r="Z64" i="5"/>
  <c r="Z65" i="5"/>
  <c r="Z66" i="5"/>
  <c r="Z67" i="5"/>
  <c r="Z68" i="5"/>
  <c r="Z69" i="5"/>
  <c r="Z70" i="5"/>
  <c r="Z71" i="5"/>
  <c r="Z72" i="5"/>
  <c r="Z73" i="5"/>
  <c r="Z60" i="5"/>
  <c r="Z74" i="5"/>
  <c r="Z87" i="5"/>
  <c r="Z59" i="5"/>
  <c r="AA61" i="5"/>
  <c r="AA62" i="5"/>
  <c r="AA63" i="5"/>
  <c r="AA64" i="5"/>
  <c r="AA65" i="5"/>
  <c r="AA66" i="5"/>
  <c r="AA67" i="5"/>
  <c r="AA68" i="5"/>
  <c r="AA69" i="5"/>
  <c r="AA70" i="5"/>
  <c r="AA71" i="5"/>
  <c r="AA72" i="5"/>
  <c r="AA73" i="5"/>
  <c r="AA60" i="5"/>
  <c r="AA74" i="5"/>
  <c r="AA87" i="5"/>
  <c r="AA59" i="5"/>
  <c r="AB61" i="5"/>
  <c r="AB62" i="5"/>
  <c r="AB63" i="5"/>
  <c r="AB64" i="5"/>
  <c r="AB65" i="5"/>
  <c r="AB66" i="5"/>
  <c r="AB67" i="5"/>
  <c r="AB68" i="5"/>
  <c r="AB69" i="5"/>
  <c r="AB70" i="5"/>
  <c r="AB71" i="5"/>
  <c r="AB72" i="5"/>
  <c r="AB73" i="5"/>
  <c r="AB60" i="5"/>
  <c r="AB74" i="5"/>
  <c r="AB87" i="5"/>
  <c r="AB59" i="5"/>
  <c r="AC61" i="5"/>
  <c r="AC62" i="5"/>
  <c r="AC63" i="5"/>
  <c r="AC64" i="5"/>
  <c r="AC65" i="5"/>
  <c r="AC66" i="5"/>
  <c r="AC67" i="5"/>
  <c r="AC68" i="5"/>
  <c r="AC69" i="5"/>
  <c r="AC70" i="5"/>
  <c r="AC71" i="5"/>
  <c r="AC72" i="5"/>
  <c r="AC73" i="5"/>
  <c r="AC60" i="5"/>
  <c r="AC74" i="5"/>
  <c r="AC87" i="5"/>
  <c r="AC59" i="5"/>
  <c r="AD61" i="5"/>
  <c r="AD62" i="5"/>
  <c r="AD63" i="5"/>
  <c r="AD64" i="5"/>
  <c r="AD65" i="5"/>
  <c r="AD66" i="5"/>
  <c r="AD67" i="5"/>
  <c r="AD68" i="5"/>
  <c r="AD69" i="5"/>
  <c r="AD70" i="5"/>
  <c r="AD71" i="5"/>
  <c r="AD72" i="5"/>
  <c r="AD73" i="5"/>
  <c r="AD60" i="5"/>
  <c r="AD74" i="5"/>
  <c r="AD87" i="5"/>
  <c r="AD59" i="5"/>
  <c r="AE61" i="5"/>
  <c r="AE62" i="5"/>
  <c r="AE63" i="5"/>
  <c r="AE64" i="5"/>
  <c r="AE65" i="5"/>
  <c r="AE66" i="5"/>
  <c r="AE67" i="5"/>
  <c r="AE68" i="5"/>
  <c r="AE69" i="5"/>
  <c r="AE70" i="5"/>
  <c r="AE71" i="5"/>
  <c r="AE72" i="5"/>
  <c r="AE73" i="5"/>
  <c r="AE60" i="5"/>
  <c r="AE74" i="5"/>
  <c r="AE87" i="5"/>
  <c r="AE59" i="5"/>
  <c r="AF61" i="5"/>
  <c r="AF62" i="5"/>
  <c r="AF63" i="5"/>
  <c r="AF64" i="5"/>
  <c r="AF65" i="5"/>
  <c r="AF66" i="5"/>
  <c r="AF67" i="5"/>
  <c r="AF68" i="5"/>
  <c r="AF69" i="5"/>
  <c r="AF70" i="5"/>
  <c r="AF71" i="5"/>
  <c r="AF72" i="5"/>
  <c r="AF73" i="5"/>
  <c r="AF60" i="5"/>
  <c r="AF74" i="5"/>
  <c r="AF87" i="5"/>
  <c r="AF59" i="5"/>
  <c r="AG61" i="5"/>
  <c r="AG62" i="5"/>
  <c r="AG63" i="5"/>
  <c r="AG64" i="5"/>
  <c r="AG65" i="5"/>
  <c r="AG66" i="5"/>
  <c r="AG67" i="5"/>
  <c r="AG68" i="5"/>
  <c r="AG69" i="5"/>
  <c r="AG70" i="5"/>
  <c r="AG71" i="5"/>
  <c r="AG72" i="5"/>
  <c r="AG73" i="5"/>
  <c r="AG60" i="5"/>
  <c r="AG74" i="5"/>
  <c r="AG87" i="5"/>
  <c r="AG59" i="5"/>
  <c r="AH61" i="5"/>
  <c r="AH62" i="5"/>
  <c r="AH63" i="5"/>
  <c r="AH64" i="5"/>
  <c r="AH65" i="5"/>
  <c r="AH66" i="5"/>
  <c r="AH67" i="5"/>
  <c r="AH68" i="5"/>
  <c r="AH69" i="5"/>
  <c r="AH70" i="5"/>
  <c r="AH71" i="5"/>
  <c r="AH72" i="5"/>
  <c r="AH73" i="5"/>
  <c r="AH60" i="5"/>
  <c r="AH74" i="5"/>
  <c r="AH87" i="5"/>
  <c r="AH59" i="5"/>
  <c r="AI61" i="5"/>
  <c r="AI62" i="5"/>
  <c r="AI63" i="5"/>
  <c r="AI64" i="5"/>
  <c r="AI65" i="5"/>
  <c r="AI66" i="5"/>
  <c r="AI67" i="5"/>
  <c r="AI68" i="5"/>
  <c r="AI69" i="5"/>
  <c r="AI70" i="5"/>
  <c r="AI71" i="5"/>
  <c r="AI72" i="5"/>
  <c r="AI73" i="5"/>
  <c r="AI60" i="5"/>
  <c r="AI74" i="5"/>
  <c r="AI87" i="5"/>
  <c r="AI59" i="5"/>
  <c r="AJ61" i="5"/>
  <c r="AJ62" i="5"/>
  <c r="AJ63" i="5"/>
  <c r="AJ64" i="5"/>
  <c r="AJ65" i="5"/>
  <c r="AJ66" i="5"/>
  <c r="AJ67" i="5"/>
  <c r="AJ68" i="5"/>
  <c r="AJ69" i="5"/>
  <c r="AJ70" i="5"/>
  <c r="AJ71" i="5"/>
  <c r="AJ72" i="5"/>
  <c r="AJ73" i="5"/>
  <c r="AJ60" i="5"/>
  <c r="AJ74" i="5"/>
  <c r="AJ87" i="5"/>
  <c r="AJ59" i="5"/>
  <c r="AK61" i="5"/>
  <c r="AK62" i="5"/>
  <c r="AK63" i="5"/>
  <c r="AK64" i="5"/>
  <c r="AK65" i="5"/>
  <c r="AK66" i="5"/>
  <c r="AK67" i="5"/>
  <c r="AK68" i="5"/>
  <c r="AK69" i="5"/>
  <c r="AK70" i="5"/>
  <c r="AK71" i="5"/>
  <c r="AK72" i="5"/>
  <c r="AK73" i="5"/>
  <c r="AK60" i="5"/>
  <c r="AK74" i="5"/>
  <c r="AK87" i="5"/>
  <c r="AK59" i="5"/>
  <c r="AL61" i="5"/>
  <c r="AL62" i="5"/>
  <c r="AL63" i="5"/>
  <c r="AL64" i="5"/>
  <c r="AL65" i="5"/>
  <c r="AL66" i="5"/>
  <c r="AL67" i="5"/>
  <c r="AL68" i="5"/>
  <c r="AL69" i="5"/>
  <c r="AL70" i="5"/>
  <c r="AL71" i="5"/>
  <c r="AL72" i="5"/>
  <c r="AL73" i="5"/>
  <c r="AL60" i="5"/>
  <c r="AL74" i="5"/>
  <c r="AL87" i="5"/>
  <c r="AL59" i="5"/>
  <c r="AM61" i="5"/>
  <c r="AM62" i="5"/>
  <c r="AM63" i="5"/>
  <c r="AM64" i="5"/>
  <c r="AM65" i="5"/>
  <c r="AM66" i="5"/>
  <c r="AM67" i="5"/>
  <c r="AM68" i="5"/>
  <c r="AM69" i="5"/>
  <c r="AM70" i="5"/>
  <c r="AM71" i="5"/>
  <c r="AM72" i="5"/>
  <c r="AM73" i="5"/>
  <c r="AM60" i="5"/>
  <c r="AM74" i="5"/>
  <c r="AM87" i="5"/>
  <c r="AM59" i="5"/>
  <c r="AN61" i="5"/>
  <c r="AN62" i="5"/>
  <c r="AN63" i="5"/>
  <c r="AN64" i="5"/>
  <c r="AN65" i="5"/>
  <c r="AN66" i="5"/>
  <c r="AN67" i="5"/>
  <c r="AN68" i="5"/>
  <c r="AN69" i="5"/>
  <c r="AN70" i="5"/>
  <c r="AN71" i="5"/>
  <c r="AN72" i="5"/>
  <c r="AN73" i="5"/>
  <c r="AN60" i="5"/>
  <c r="AN74" i="5"/>
  <c r="AN87" i="5"/>
  <c r="AN59" i="5"/>
  <c r="AO61" i="5"/>
  <c r="AO62" i="5"/>
  <c r="AO63" i="5"/>
  <c r="AO64" i="5"/>
  <c r="AO65" i="5"/>
  <c r="AO66" i="5"/>
  <c r="AO67" i="5"/>
  <c r="AO68" i="5"/>
  <c r="AO69" i="5"/>
  <c r="AO70" i="5"/>
  <c r="AO71" i="5"/>
  <c r="AO72" i="5"/>
  <c r="AO73" i="5"/>
  <c r="AO60" i="5"/>
  <c r="AO74" i="5"/>
  <c r="AO87" i="5"/>
  <c r="AO59" i="5"/>
  <c r="AP61" i="5"/>
  <c r="AP62" i="5"/>
  <c r="AP63" i="5"/>
  <c r="AP64" i="5"/>
  <c r="AP65" i="5"/>
  <c r="AP66" i="5"/>
  <c r="AP67" i="5"/>
  <c r="AP68" i="5"/>
  <c r="AP69" i="5"/>
  <c r="AP70" i="5"/>
  <c r="AP71" i="5"/>
  <c r="AP72" i="5"/>
  <c r="AP73" i="5"/>
  <c r="AP60" i="5"/>
  <c r="AP74" i="5"/>
  <c r="AP87" i="5"/>
  <c r="AP59" i="5"/>
  <c r="AQ61" i="5"/>
  <c r="AQ62" i="5"/>
  <c r="AQ63" i="5"/>
  <c r="AQ64" i="5"/>
  <c r="AQ65" i="5"/>
  <c r="AQ66" i="5"/>
  <c r="AQ67" i="5"/>
  <c r="AQ68" i="5"/>
  <c r="AQ69" i="5"/>
  <c r="AQ70" i="5"/>
  <c r="AQ71" i="5"/>
  <c r="AQ72" i="5"/>
  <c r="AQ73" i="5"/>
  <c r="AQ60" i="5"/>
  <c r="AQ74" i="5"/>
  <c r="AQ87" i="5"/>
  <c r="AQ59" i="5"/>
  <c r="AR61" i="5"/>
  <c r="AR62" i="5"/>
  <c r="AR63" i="5"/>
  <c r="AR64" i="5"/>
  <c r="AR65" i="5"/>
  <c r="AR66" i="5"/>
  <c r="AR67" i="5"/>
  <c r="AR68" i="5"/>
  <c r="AR69" i="5"/>
  <c r="AR70" i="5"/>
  <c r="AR71" i="5"/>
  <c r="AR72" i="5"/>
  <c r="AR73" i="5"/>
  <c r="AR60" i="5"/>
  <c r="AR74" i="5"/>
  <c r="AR87" i="5"/>
  <c r="AR59" i="5"/>
  <c r="AS61" i="5"/>
  <c r="AS62" i="5"/>
  <c r="AS63" i="5"/>
  <c r="AS64" i="5"/>
  <c r="AS65" i="5"/>
  <c r="AS66" i="5"/>
  <c r="AS67" i="5"/>
  <c r="AS68" i="5"/>
  <c r="AS69" i="5"/>
  <c r="AS70" i="5"/>
  <c r="AS71" i="5"/>
  <c r="AS72" i="5"/>
  <c r="AS73" i="5"/>
  <c r="AS60" i="5"/>
  <c r="AS74" i="5"/>
  <c r="AS87" i="5"/>
  <c r="AS59" i="5"/>
  <c r="AT61" i="5"/>
  <c r="AT62" i="5"/>
  <c r="AT63" i="5"/>
  <c r="AT64" i="5"/>
  <c r="AT65" i="5"/>
  <c r="AT66" i="5"/>
  <c r="AT67" i="5"/>
  <c r="AT68" i="5"/>
  <c r="AT69" i="5"/>
  <c r="AT70" i="5"/>
  <c r="AT71" i="5"/>
  <c r="AT72" i="5"/>
  <c r="AT73" i="5"/>
  <c r="AT60" i="5"/>
  <c r="AT74" i="5"/>
  <c r="AT87" i="5"/>
  <c r="AT59" i="5"/>
  <c r="BA61" i="5"/>
  <c r="BA62" i="5"/>
  <c r="BA63" i="5"/>
  <c r="BA64" i="5"/>
  <c r="BA65" i="5"/>
  <c r="BA66" i="5"/>
  <c r="BA67" i="5"/>
  <c r="BA68" i="5"/>
  <c r="BA69" i="5"/>
  <c r="BA70" i="5"/>
  <c r="BA71" i="5"/>
  <c r="BA72" i="5"/>
  <c r="BA73" i="5"/>
  <c r="BA60" i="5"/>
  <c r="BA74" i="5"/>
  <c r="BA87" i="5"/>
  <c r="BA59" i="5"/>
  <c r="BB61" i="5"/>
  <c r="BB62" i="5"/>
  <c r="BB63" i="5"/>
  <c r="BB64" i="5"/>
  <c r="BB65" i="5"/>
  <c r="BB66" i="5"/>
  <c r="BB67" i="5"/>
  <c r="BB68" i="5"/>
  <c r="BB69" i="5"/>
  <c r="BB70" i="5"/>
  <c r="BB71" i="5"/>
  <c r="BB72" i="5"/>
  <c r="BB73" i="5"/>
  <c r="BB60" i="5"/>
  <c r="BB74" i="5"/>
  <c r="BB87" i="5"/>
  <c r="BB59" i="5"/>
  <c r="BC61" i="5"/>
  <c r="BC62" i="5"/>
  <c r="BC63" i="5"/>
  <c r="BC64" i="5"/>
  <c r="BC65" i="5"/>
  <c r="BC66" i="5"/>
  <c r="BC67" i="5"/>
  <c r="BC68" i="5"/>
  <c r="BC69" i="5"/>
  <c r="BC70" i="5"/>
  <c r="BC71" i="5"/>
  <c r="BC72" i="5"/>
  <c r="BC73" i="5"/>
  <c r="BC60" i="5"/>
  <c r="BC74" i="5"/>
  <c r="BC87" i="5"/>
  <c r="BC59" i="5"/>
  <c r="BD61" i="5"/>
  <c r="BD62" i="5"/>
  <c r="BD63" i="5"/>
  <c r="BD64" i="5"/>
  <c r="BD65" i="5"/>
  <c r="BD66" i="5"/>
  <c r="BD67" i="5"/>
  <c r="BD68" i="5"/>
  <c r="BD69" i="5"/>
  <c r="BD70" i="5"/>
  <c r="BD71" i="5"/>
  <c r="BD72" i="5"/>
  <c r="BD73" i="5"/>
  <c r="BD60" i="5"/>
  <c r="BD74" i="5"/>
  <c r="BD87" i="5"/>
  <c r="BD59" i="5"/>
  <c r="BE61" i="5"/>
  <c r="BE62" i="5"/>
  <c r="BE63" i="5"/>
  <c r="BE64" i="5"/>
  <c r="BE65" i="5"/>
  <c r="BE66" i="5"/>
  <c r="BE67" i="5"/>
  <c r="BE68" i="5"/>
  <c r="BE69" i="5"/>
  <c r="BE70" i="5"/>
  <c r="BE71" i="5"/>
  <c r="BE72" i="5"/>
  <c r="BE73" i="5"/>
  <c r="BE60" i="5"/>
  <c r="BE74" i="5"/>
  <c r="BE87" i="5"/>
  <c r="BE59" i="5"/>
  <c r="BF61" i="5"/>
  <c r="BF62" i="5"/>
  <c r="BF63" i="5"/>
  <c r="BF64" i="5"/>
  <c r="BF65" i="5"/>
  <c r="BF66" i="5"/>
  <c r="BF67" i="5"/>
  <c r="BF68" i="5"/>
  <c r="BF69" i="5"/>
  <c r="BF70" i="5"/>
  <c r="BF71" i="5"/>
  <c r="BF72" i="5"/>
  <c r="BF73" i="5"/>
  <c r="BF60" i="5"/>
  <c r="BF74" i="5"/>
  <c r="BF87" i="5"/>
  <c r="BF59" i="5"/>
  <c r="BG61" i="5"/>
  <c r="BG62" i="5"/>
  <c r="BG63" i="5"/>
  <c r="BG64" i="5"/>
  <c r="BG65" i="5"/>
  <c r="BG66" i="5"/>
  <c r="BG67" i="5"/>
  <c r="BG68" i="5"/>
  <c r="BG69" i="5"/>
  <c r="BG70" i="5"/>
  <c r="BG71" i="5"/>
  <c r="BG72" i="5"/>
  <c r="BG73" i="5"/>
  <c r="BG60" i="5"/>
  <c r="BG74" i="5"/>
  <c r="BG87" i="5"/>
  <c r="BG59" i="5"/>
  <c r="BH61" i="5"/>
  <c r="BH62" i="5"/>
  <c r="BH63" i="5"/>
  <c r="BH64" i="5"/>
  <c r="BH65" i="5"/>
  <c r="BH66" i="5"/>
  <c r="BH67" i="5"/>
  <c r="BH68" i="5"/>
  <c r="BH69" i="5"/>
  <c r="BH70" i="5"/>
  <c r="BH71" i="5"/>
  <c r="BH72" i="5"/>
  <c r="BH73" i="5"/>
  <c r="BH60" i="5"/>
  <c r="BH74" i="5"/>
  <c r="BH87" i="5"/>
  <c r="BH59" i="5"/>
  <c r="BI61" i="5"/>
  <c r="BI62" i="5"/>
  <c r="BI63" i="5"/>
  <c r="BI64" i="5"/>
  <c r="BI65" i="5"/>
  <c r="BI66" i="5"/>
  <c r="BI67" i="5"/>
  <c r="BI68" i="5"/>
  <c r="BI69" i="5"/>
  <c r="BI70" i="5"/>
  <c r="BI71" i="5"/>
  <c r="BI72" i="5"/>
  <c r="BI73" i="5"/>
  <c r="BI60" i="5"/>
  <c r="BI74" i="5"/>
  <c r="BI87" i="5"/>
  <c r="BI59" i="5"/>
  <c r="BJ61" i="5"/>
  <c r="BJ62" i="5"/>
  <c r="BJ63" i="5"/>
  <c r="BJ64" i="5"/>
  <c r="BJ65" i="5"/>
  <c r="BJ66" i="5"/>
  <c r="BJ67" i="5"/>
  <c r="BJ68" i="5"/>
  <c r="BJ69" i="5"/>
  <c r="BJ70" i="5"/>
  <c r="BJ71" i="5"/>
  <c r="BJ72" i="5"/>
  <c r="BJ73" i="5"/>
  <c r="BJ60" i="5"/>
  <c r="BJ74" i="5"/>
  <c r="BJ87" i="5"/>
  <c r="BJ59" i="5"/>
  <c r="BK61" i="5"/>
  <c r="BK62" i="5"/>
  <c r="BK63" i="5"/>
  <c r="BK64" i="5"/>
  <c r="BK65" i="5"/>
  <c r="BK66" i="5"/>
  <c r="BK67" i="5"/>
  <c r="BK68" i="5"/>
  <c r="BK69" i="5"/>
  <c r="BK70" i="5"/>
  <c r="BK71" i="5"/>
  <c r="BK72" i="5"/>
  <c r="BK73" i="5"/>
  <c r="BK60" i="5"/>
  <c r="BK74" i="5"/>
  <c r="BK87" i="5"/>
  <c r="BK59" i="5"/>
  <c r="BL61" i="5"/>
  <c r="BL62" i="5"/>
  <c r="BL63" i="5"/>
  <c r="BL64" i="5"/>
  <c r="BL65" i="5"/>
  <c r="BL66" i="5"/>
  <c r="BL67" i="5"/>
  <c r="BL68" i="5"/>
  <c r="BL69" i="5"/>
  <c r="BL70" i="5"/>
  <c r="BL71" i="5"/>
  <c r="BL72" i="5"/>
  <c r="BL73" i="5"/>
  <c r="BL60" i="5"/>
  <c r="BL74" i="5"/>
  <c r="BL87" i="5"/>
  <c r="BL59" i="5"/>
  <c r="E74" i="5"/>
  <c r="F74" i="5"/>
  <c r="G74" i="5"/>
  <c r="H74" i="5"/>
  <c r="I74" i="5"/>
  <c r="J74" i="5"/>
  <c r="K74" i="5"/>
  <c r="L74" i="5"/>
  <c r="M74" i="5"/>
  <c r="N74" i="5"/>
  <c r="T74" i="5"/>
  <c r="AU74" i="5"/>
  <c r="AV74" i="5"/>
  <c r="AW74" i="5"/>
  <c r="AX74" i="5"/>
  <c r="AY74" i="5"/>
  <c r="AZ74" i="5"/>
  <c r="BN74" i="5"/>
  <c r="C75" i="5"/>
  <c r="D75" i="5"/>
  <c r="E75" i="5"/>
  <c r="F75" i="5"/>
  <c r="G75" i="5"/>
  <c r="H75" i="5"/>
  <c r="I75" i="5"/>
  <c r="J75" i="5"/>
  <c r="K75" i="5"/>
  <c r="L75" i="5"/>
  <c r="M75" i="5"/>
  <c r="N75" i="5"/>
  <c r="O75" i="5"/>
  <c r="P75" i="5"/>
  <c r="Q75" i="5"/>
  <c r="R75" i="5"/>
  <c r="S75" i="5"/>
  <c r="T75" i="5"/>
  <c r="U75" i="5"/>
  <c r="V75" i="5"/>
  <c r="W75" i="5"/>
  <c r="X75" i="5"/>
  <c r="Y75" i="5"/>
  <c r="Z75" i="5"/>
  <c r="AA75" i="5"/>
  <c r="AB75" i="5"/>
  <c r="AC75" i="5"/>
  <c r="AD75" i="5"/>
  <c r="AE75" i="5"/>
  <c r="AF75" i="5"/>
  <c r="AG75" i="5"/>
  <c r="AH75" i="5"/>
  <c r="AI75" i="5"/>
  <c r="AJ75" i="5"/>
  <c r="AK75" i="5"/>
  <c r="AL75" i="5"/>
  <c r="AM75" i="5"/>
  <c r="AN75" i="5"/>
  <c r="AO75" i="5"/>
  <c r="AP75" i="5"/>
  <c r="AQ75" i="5"/>
  <c r="AR75" i="5"/>
  <c r="AS75" i="5"/>
  <c r="AT75" i="5"/>
  <c r="AU75" i="5"/>
  <c r="AV75" i="5"/>
  <c r="AW75" i="5"/>
  <c r="AX75" i="5"/>
  <c r="AY75" i="5"/>
  <c r="AZ75" i="5"/>
  <c r="BA75" i="5"/>
  <c r="BB75" i="5"/>
  <c r="BC75" i="5"/>
  <c r="BD75" i="5"/>
  <c r="BE75" i="5"/>
  <c r="BF75" i="5"/>
  <c r="BG75" i="5"/>
  <c r="BH75" i="5"/>
  <c r="BI75" i="5"/>
  <c r="BJ75" i="5"/>
  <c r="BK75" i="5"/>
  <c r="BL75" i="5"/>
  <c r="BM75" i="5"/>
  <c r="BN75" i="5"/>
  <c r="C76" i="5"/>
  <c r="D76" i="5"/>
  <c r="E76" i="5"/>
  <c r="F76" i="5"/>
  <c r="G76" i="5"/>
  <c r="H76" i="5"/>
  <c r="I76" i="5"/>
  <c r="J76" i="5"/>
  <c r="K76" i="5"/>
  <c r="L76" i="5"/>
  <c r="M76" i="5"/>
  <c r="N76" i="5"/>
  <c r="O76" i="5"/>
  <c r="P76" i="5"/>
  <c r="Q76" i="5"/>
  <c r="R76" i="5"/>
  <c r="S76" i="5"/>
  <c r="T76" i="5"/>
  <c r="U76" i="5"/>
  <c r="V76" i="5"/>
  <c r="W76" i="5"/>
  <c r="X76" i="5"/>
  <c r="Y76" i="5"/>
  <c r="Z76" i="5"/>
  <c r="AA76" i="5"/>
  <c r="AB76" i="5"/>
  <c r="AC76" i="5"/>
  <c r="AD76" i="5"/>
  <c r="AE76" i="5"/>
  <c r="AF76" i="5"/>
  <c r="AG76" i="5"/>
  <c r="AH76" i="5"/>
  <c r="AI76" i="5"/>
  <c r="AJ76" i="5"/>
  <c r="AK76" i="5"/>
  <c r="AL76" i="5"/>
  <c r="AM76" i="5"/>
  <c r="AN76" i="5"/>
  <c r="AO76" i="5"/>
  <c r="AP76" i="5"/>
  <c r="AQ76" i="5"/>
  <c r="AR76" i="5"/>
  <c r="AS76" i="5"/>
  <c r="AT76" i="5"/>
  <c r="AU76" i="5"/>
  <c r="AV76" i="5"/>
  <c r="AW76" i="5"/>
  <c r="AX76" i="5"/>
  <c r="AY76" i="5"/>
  <c r="AZ76" i="5"/>
  <c r="BA76" i="5"/>
  <c r="BB76" i="5"/>
  <c r="BC76" i="5"/>
  <c r="BD76" i="5"/>
  <c r="BE76" i="5"/>
  <c r="BF76" i="5"/>
  <c r="BG76" i="5"/>
  <c r="BH76" i="5"/>
  <c r="BI76" i="5"/>
  <c r="BJ76" i="5"/>
  <c r="BK76" i="5"/>
  <c r="BL76" i="5"/>
  <c r="BM76" i="5"/>
  <c r="BN76" i="5"/>
  <c r="C77" i="5"/>
  <c r="D77" i="5"/>
  <c r="E77" i="5"/>
  <c r="F77" i="5"/>
  <c r="G77" i="5"/>
  <c r="H77" i="5"/>
  <c r="I77" i="5"/>
  <c r="J77" i="5"/>
  <c r="K77" i="5"/>
  <c r="L77" i="5"/>
  <c r="M77" i="5"/>
  <c r="N77" i="5"/>
  <c r="O77" i="5"/>
  <c r="P77" i="5"/>
  <c r="Q77" i="5"/>
  <c r="R77" i="5"/>
  <c r="S77" i="5"/>
  <c r="T77" i="5"/>
  <c r="U77" i="5"/>
  <c r="V77" i="5"/>
  <c r="W77" i="5"/>
  <c r="X77" i="5"/>
  <c r="Y77" i="5"/>
  <c r="Z77" i="5"/>
  <c r="AA77" i="5"/>
  <c r="AB77" i="5"/>
  <c r="AC77" i="5"/>
  <c r="AD77" i="5"/>
  <c r="AE77" i="5"/>
  <c r="AF77" i="5"/>
  <c r="AG77" i="5"/>
  <c r="AH77" i="5"/>
  <c r="AI77" i="5"/>
  <c r="AJ77" i="5"/>
  <c r="AK77" i="5"/>
  <c r="AL77" i="5"/>
  <c r="AM77" i="5"/>
  <c r="AN77" i="5"/>
  <c r="AO77" i="5"/>
  <c r="AP77" i="5"/>
  <c r="AQ77" i="5"/>
  <c r="AR77" i="5"/>
  <c r="AS77" i="5"/>
  <c r="AT77" i="5"/>
  <c r="AU77" i="5"/>
  <c r="AV77" i="5"/>
  <c r="AW77" i="5"/>
  <c r="AX77" i="5"/>
  <c r="AY77" i="5"/>
  <c r="AZ77" i="5"/>
  <c r="BA77" i="5"/>
  <c r="BB77" i="5"/>
  <c r="BC77" i="5"/>
  <c r="BD77" i="5"/>
  <c r="BE77" i="5"/>
  <c r="BF77" i="5"/>
  <c r="BG77" i="5"/>
  <c r="BH77" i="5"/>
  <c r="BI77" i="5"/>
  <c r="BJ77" i="5"/>
  <c r="BK77" i="5"/>
  <c r="BL77" i="5"/>
  <c r="BM77" i="5"/>
  <c r="BN77" i="5"/>
  <c r="C78" i="5"/>
  <c r="D78" i="5"/>
  <c r="E78" i="5"/>
  <c r="F78" i="5"/>
  <c r="G78" i="5"/>
  <c r="H78" i="5"/>
  <c r="I78" i="5"/>
  <c r="J78" i="5"/>
  <c r="K78" i="5"/>
  <c r="L78" i="5"/>
  <c r="M78" i="5"/>
  <c r="N78" i="5"/>
  <c r="O78" i="5"/>
  <c r="P78" i="5"/>
  <c r="Q78" i="5"/>
  <c r="R78" i="5"/>
  <c r="S78" i="5"/>
  <c r="T78" i="5"/>
  <c r="U78" i="5"/>
  <c r="V78" i="5"/>
  <c r="W78" i="5"/>
  <c r="X78" i="5"/>
  <c r="Y78" i="5"/>
  <c r="Z78" i="5"/>
  <c r="AA78" i="5"/>
  <c r="AB78" i="5"/>
  <c r="AC78" i="5"/>
  <c r="AD78" i="5"/>
  <c r="AE78" i="5"/>
  <c r="AF78" i="5"/>
  <c r="AG78" i="5"/>
  <c r="AH78" i="5"/>
  <c r="AI78" i="5"/>
  <c r="AJ78" i="5"/>
  <c r="AK78" i="5"/>
  <c r="AL78" i="5"/>
  <c r="AM78" i="5"/>
  <c r="AN78" i="5"/>
  <c r="AO78" i="5"/>
  <c r="AP78" i="5"/>
  <c r="AQ78" i="5"/>
  <c r="AR78" i="5"/>
  <c r="AS78" i="5"/>
  <c r="AT78" i="5"/>
  <c r="AU78" i="5"/>
  <c r="AV78" i="5"/>
  <c r="AW78" i="5"/>
  <c r="AX78" i="5"/>
  <c r="AY78" i="5"/>
  <c r="AZ78" i="5"/>
  <c r="BA78" i="5"/>
  <c r="BB78" i="5"/>
  <c r="BC78" i="5"/>
  <c r="BD78" i="5"/>
  <c r="BE78" i="5"/>
  <c r="BF78" i="5"/>
  <c r="BG78" i="5"/>
  <c r="BH78" i="5"/>
  <c r="BI78" i="5"/>
  <c r="BJ78" i="5"/>
  <c r="BK78" i="5"/>
  <c r="BL78" i="5"/>
  <c r="BM78" i="5"/>
  <c r="BN78" i="5"/>
  <c r="C79" i="5"/>
  <c r="D79" i="5"/>
  <c r="E79" i="5"/>
  <c r="F79" i="5"/>
  <c r="G79" i="5"/>
  <c r="H79" i="5"/>
  <c r="I79" i="5"/>
  <c r="J79" i="5"/>
  <c r="K79" i="5"/>
  <c r="L79" i="5"/>
  <c r="M79" i="5"/>
  <c r="N79" i="5"/>
  <c r="O79" i="5"/>
  <c r="P79" i="5"/>
  <c r="Q79" i="5"/>
  <c r="R79" i="5"/>
  <c r="S79" i="5"/>
  <c r="T79" i="5"/>
  <c r="U79" i="5"/>
  <c r="V79" i="5"/>
  <c r="W79" i="5"/>
  <c r="X79" i="5"/>
  <c r="Y79" i="5"/>
  <c r="Z79" i="5"/>
  <c r="AA79" i="5"/>
  <c r="AB79" i="5"/>
  <c r="AC79" i="5"/>
  <c r="AD79" i="5"/>
  <c r="AE79" i="5"/>
  <c r="AF79" i="5"/>
  <c r="AG79" i="5"/>
  <c r="AH79" i="5"/>
  <c r="AI79" i="5"/>
  <c r="AJ79" i="5"/>
  <c r="AK79" i="5"/>
  <c r="AL79" i="5"/>
  <c r="AM79" i="5"/>
  <c r="AN79" i="5"/>
  <c r="AO79" i="5"/>
  <c r="AP79" i="5"/>
  <c r="AQ79" i="5"/>
  <c r="AR79" i="5"/>
  <c r="AS79" i="5"/>
  <c r="AT79" i="5"/>
  <c r="AU79" i="5"/>
  <c r="AV79" i="5"/>
  <c r="AW79" i="5"/>
  <c r="AX79" i="5"/>
  <c r="AY79" i="5"/>
  <c r="AZ79" i="5"/>
  <c r="BA79" i="5"/>
  <c r="BB79" i="5"/>
  <c r="BC79" i="5"/>
  <c r="BD79" i="5"/>
  <c r="BE79" i="5"/>
  <c r="BF79" i="5"/>
  <c r="BG79" i="5"/>
  <c r="BH79" i="5"/>
  <c r="BI79" i="5"/>
  <c r="BJ79" i="5"/>
  <c r="BK79" i="5"/>
  <c r="BL79" i="5"/>
  <c r="BM79" i="5"/>
  <c r="BN79" i="5"/>
  <c r="C80" i="5"/>
  <c r="D80" i="5"/>
  <c r="E80" i="5"/>
  <c r="F80" i="5"/>
  <c r="G80" i="5"/>
  <c r="H80" i="5"/>
  <c r="I80" i="5"/>
  <c r="J80" i="5"/>
  <c r="K80" i="5"/>
  <c r="L80" i="5"/>
  <c r="M80" i="5"/>
  <c r="N80" i="5"/>
  <c r="O80" i="5"/>
  <c r="P80" i="5"/>
  <c r="Q80" i="5"/>
  <c r="R80" i="5"/>
  <c r="S80" i="5"/>
  <c r="T80" i="5"/>
  <c r="U80" i="5"/>
  <c r="V80" i="5"/>
  <c r="W80" i="5"/>
  <c r="X80" i="5"/>
  <c r="Y80" i="5"/>
  <c r="Z80" i="5"/>
  <c r="AA80" i="5"/>
  <c r="AB80" i="5"/>
  <c r="AC80" i="5"/>
  <c r="AD80" i="5"/>
  <c r="AE80" i="5"/>
  <c r="AF80" i="5"/>
  <c r="AG80" i="5"/>
  <c r="AH80" i="5"/>
  <c r="AI80" i="5"/>
  <c r="AJ80" i="5"/>
  <c r="AK80" i="5"/>
  <c r="AL80" i="5"/>
  <c r="AM80" i="5"/>
  <c r="AN80" i="5"/>
  <c r="AO80" i="5"/>
  <c r="AP80" i="5"/>
  <c r="AQ80" i="5"/>
  <c r="AR80" i="5"/>
  <c r="AS80" i="5"/>
  <c r="AT80" i="5"/>
  <c r="AU80" i="5"/>
  <c r="AV80" i="5"/>
  <c r="AW80" i="5"/>
  <c r="AX80" i="5"/>
  <c r="AY80" i="5"/>
  <c r="AZ80" i="5"/>
  <c r="BA80" i="5"/>
  <c r="BB80" i="5"/>
  <c r="BC80" i="5"/>
  <c r="BD80" i="5"/>
  <c r="BE80" i="5"/>
  <c r="BF80" i="5"/>
  <c r="BG80" i="5"/>
  <c r="BH80" i="5"/>
  <c r="BI80" i="5"/>
  <c r="BJ80" i="5"/>
  <c r="BK80" i="5"/>
  <c r="BL80" i="5"/>
  <c r="BM80" i="5"/>
  <c r="BN80" i="5"/>
  <c r="BN85" i="5"/>
  <c r="BN86" i="5"/>
  <c r="E87" i="5"/>
  <c r="F87" i="5"/>
  <c r="G87" i="5"/>
  <c r="H87" i="5"/>
  <c r="I87" i="5"/>
  <c r="J87" i="5"/>
  <c r="K87" i="5"/>
  <c r="L87" i="5"/>
  <c r="M87" i="5"/>
  <c r="N87" i="5"/>
  <c r="T87" i="5"/>
  <c r="AU87" i="5"/>
  <c r="AV87" i="5"/>
  <c r="AW87" i="5"/>
  <c r="AX87" i="5"/>
  <c r="AY87" i="5"/>
  <c r="AZ87" i="5"/>
  <c r="BN87" i="5"/>
  <c r="C88" i="5"/>
  <c r="D88" i="5"/>
  <c r="E88" i="5"/>
  <c r="F88" i="5"/>
  <c r="G88" i="5"/>
  <c r="H88" i="5"/>
  <c r="I88" i="5"/>
  <c r="J88" i="5"/>
  <c r="K88" i="5"/>
  <c r="L88" i="5"/>
  <c r="M88" i="5"/>
  <c r="N88" i="5"/>
  <c r="O88" i="5"/>
  <c r="P88" i="5"/>
  <c r="Q88" i="5"/>
  <c r="R88" i="5"/>
  <c r="S88" i="5"/>
  <c r="T88" i="5"/>
  <c r="U88" i="5"/>
  <c r="V88" i="5"/>
  <c r="W88" i="5"/>
  <c r="X88" i="5"/>
  <c r="Y88" i="5"/>
  <c r="Z88" i="5"/>
  <c r="AA88" i="5"/>
  <c r="AB88" i="5"/>
  <c r="AC88" i="5"/>
  <c r="AD88" i="5"/>
  <c r="AE88" i="5"/>
  <c r="AF88" i="5"/>
  <c r="AG88" i="5"/>
  <c r="AH88" i="5"/>
  <c r="AI88" i="5"/>
  <c r="AJ88" i="5"/>
  <c r="AK88" i="5"/>
  <c r="AL88" i="5"/>
  <c r="AM88" i="5"/>
  <c r="AN88" i="5"/>
  <c r="AO88" i="5"/>
  <c r="AP88" i="5"/>
  <c r="AQ88" i="5"/>
  <c r="AR88" i="5"/>
  <c r="AS88" i="5"/>
  <c r="AT88" i="5"/>
  <c r="AU88" i="5"/>
  <c r="AV88" i="5"/>
  <c r="AW88" i="5"/>
  <c r="AX88" i="5"/>
  <c r="AY88" i="5"/>
  <c r="AZ88" i="5"/>
  <c r="BA88" i="5"/>
  <c r="BB88" i="5"/>
  <c r="BC88" i="5"/>
  <c r="BD88" i="5"/>
  <c r="BE88" i="5"/>
  <c r="BF88" i="5"/>
  <c r="BG88" i="5"/>
  <c r="BH88" i="5"/>
  <c r="BI88" i="5"/>
  <c r="BJ88" i="5"/>
  <c r="BK88" i="5"/>
  <c r="BL88" i="5"/>
  <c r="BM88" i="5"/>
  <c r="BN88" i="5"/>
  <c r="C89" i="5"/>
  <c r="D89" i="5"/>
  <c r="E89" i="5"/>
  <c r="F89" i="5"/>
  <c r="G89" i="5"/>
  <c r="H89" i="5"/>
  <c r="I89" i="5"/>
  <c r="J89" i="5"/>
  <c r="K89" i="5"/>
  <c r="L89" i="5"/>
  <c r="M89" i="5"/>
  <c r="N89" i="5"/>
  <c r="O89" i="5"/>
  <c r="P89" i="5"/>
  <c r="Q89" i="5"/>
  <c r="R89" i="5"/>
  <c r="S89" i="5"/>
  <c r="T89" i="5"/>
  <c r="U89" i="5"/>
  <c r="V89" i="5"/>
  <c r="W89" i="5"/>
  <c r="X89" i="5"/>
  <c r="Y89" i="5"/>
  <c r="Z89" i="5"/>
  <c r="AA89" i="5"/>
  <c r="AB89" i="5"/>
  <c r="AC89" i="5"/>
  <c r="AD89" i="5"/>
  <c r="AE89" i="5"/>
  <c r="AF89" i="5"/>
  <c r="AG89" i="5"/>
  <c r="AH89" i="5"/>
  <c r="AI89" i="5"/>
  <c r="AJ89" i="5"/>
  <c r="AK89" i="5"/>
  <c r="AL89" i="5"/>
  <c r="AM89" i="5"/>
  <c r="AN89" i="5"/>
  <c r="AO89" i="5"/>
  <c r="AP89" i="5"/>
  <c r="AQ89" i="5"/>
  <c r="AR89" i="5"/>
  <c r="AS89" i="5"/>
  <c r="AT89" i="5"/>
  <c r="AU89" i="5"/>
  <c r="AV89" i="5"/>
  <c r="AW89" i="5"/>
  <c r="AX89" i="5"/>
  <c r="AY89" i="5"/>
  <c r="AZ89" i="5"/>
  <c r="BA89" i="5"/>
  <c r="BB89" i="5"/>
  <c r="BC89" i="5"/>
  <c r="BD89" i="5"/>
  <c r="BE89" i="5"/>
  <c r="BF89" i="5"/>
  <c r="BG89" i="5"/>
  <c r="BH89" i="5"/>
  <c r="BI89" i="5"/>
  <c r="BJ89" i="5"/>
  <c r="BK89" i="5"/>
  <c r="BL89" i="5"/>
  <c r="BM89" i="5"/>
  <c r="BN89" i="5"/>
  <c r="C90" i="5"/>
  <c r="D90" i="5"/>
  <c r="E90" i="5"/>
  <c r="F90" i="5"/>
  <c r="G90" i="5"/>
  <c r="H90" i="5"/>
  <c r="I90" i="5"/>
  <c r="J90" i="5"/>
  <c r="K90" i="5"/>
  <c r="L90" i="5"/>
  <c r="M90" i="5"/>
  <c r="N90" i="5"/>
  <c r="O90" i="5"/>
  <c r="P90" i="5"/>
  <c r="Q90" i="5"/>
  <c r="R90" i="5"/>
  <c r="S90" i="5"/>
  <c r="T90" i="5"/>
  <c r="U90" i="5"/>
  <c r="V90" i="5"/>
  <c r="W90" i="5"/>
  <c r="X90" i="5"/>
  <c r="Y90" i="5"/>
  <c r="Z90" i="5"/>
  <c r="AA90" i="5"/>
  <c r="AB90" i="5"/>
  <c r="AC90" i="5"/>
  <c r="AD90" i="5"/>
  <c r="AE90" i="5"/>
  <c r="AF90" i="5"/>
  <c r="AG90" i="5"/>
  <c r="AH90" i="5"/>
  <c r="AI90" i="5"/>
  <c r="AJ90" i="5"/>
  <c r="AK90" i="5"/>
  <c r="AL90" i="5"/>
  <c r="AM90" i="5"/>
  <c r="AN90" i="5"/>
  <c r="AO90" i="5"/>
  <c r="AP90" i="5"/>
  <c r="AQ90" i="5"/>
  <c r="AR90" i="5"/>
  <c r="AS90" i="5"/>
  <c r="AT90" i="5"/>
  <c r="AU90" i="5"/>
  <c r="AV90" i="5"/>
  <c r="AW90" i="5"/>
  <c r="AX90" i="5"/>
  <c r="AY90" i="5"/>
  <c r="AZ90" i="5"/>
  <c r="BA90" i="5"/>
  <c r="BB90" i="5"/>
  <c r="BC90" i="5"/>
  <c r="BD90" i="5"/>
  <c r="BE90" i="5"/>
  <c r="BF90" i="5"/>
  <c r="BG90" i="5"/>
  <c r="BH90" i="5"/>
  <c r="BI90" i="5"/>
  <c r="BJ90" i="5"/>
  <c r="BK90" i="5"/>
  <c r="BL90" i="5"/>
  <c r="BM90" i="5"/>
  <c r="BN90" i="5"/>
  <c r="C91" i="5"/>
  <c r="D91" i="5"/>
  <c r="E91" i="5"/>
  <c r="F91" i="5"/>
  <c r="G91" i="5"/>
  <c r="H91" i="5"/>
  <c r="I91" i="5"/>
  <c r="J91" i="5"/>
  <c r="K91" i="5"/>
  <c r="L91" i="5"/>
  <c r="M91" i="5"/>
  <c r="N91" i="5"/>
  <c r="O91" i="5"/>
  <c r="P91" i="5"/>
  <c r="Q91" i="5"/>
  <c r="R91" i="5"/>
  <c r="S91" i="5"/>
  <c r="T91" i="5"/>
  <c r="U91" i="5"/>
  <c r="V91" i="5"/>
  <c r="W91" i="5"/>
  <c r="X91" i="5"/>
  <c r="Y91" i="5"/>
  <c r="Z91" i="5"/>
  <c r="AA91" i="5"/>
  <c r="AB91" i="5"/>
  <c r="AC91" i="5"/>
  <c r="AD91" i="5"/>
  <c r="AE91" i="5"/>
  <c r="AF91" i="5"/>
  <c r="AG91" i="5"/>
  <c r="AH91" i="5"/>
  <c r="AI91" i="5"/>
  <c r="AJ91" i="5"/>
  <c r="AK91" i="5"/>
  <c r="AL91" i="5"/>
  <c r="AM91" i="5"/>
  <c r="AN91" i="5"/>
  <c r="AO91" i="5"/>
  <c r="AP91" i="5"/>
  <c r="AQ91" i="5"/>
  <c r="AR91" i="5"/>
  <c r="AS91" i="5"/>
  <c r="AT91" i="5"/>
  <c r="AU91" i="5"/>
  <c r="AV91" i="5"/>
  <c r="AW91" i="5"/>
  <c r="AX91" i="5"/>
  <c r="AY91" i="5"/>
  <c r="AZ91" i="5"/>
  <c r="BA91" i="5"/>
  <c r="BB91" i="5"/>
  <c r="BC91" i="5"/>
  <c r="BD91" i="5"/>
  <c r="BE91" i="5"/>
  <c r="BF91" i="5"/>
  <c r="BG91" i="5"/>
  <c r="BH91" i="5"/>
  <c r="BI91" i="5"/>
  <c r="BJ91" i="5"/>
  <c r="BK91" i="5"/>
  <c r="BL91" i="5"/>
  <c r="BM91" i="5"/>
  <c r="BN91" i="5"/>
  <c r="L73" i="3"/>
  <c r="H35" i="30"/>
  <c r="H38" i="46"/>
  <c r="H48" i="32"/>
  <c r="H47" i="46"/>
  <c r="H60" i="46"/>
  <c r="H50" i="32"/>
  <c r="H49" i="46"/>
  <c r="H62" i="46"/>
  <c r="H11" i="46"/>
  <c r="H51" i="32"/>
  <c r="H50" i="46"/>
  <c r="H20" i="46"/>
  <c r="H29" i="46"/>
  <c r="H36" i="30"/>
  <c r="H39" i="46"/>
  <c r="H63" i="46"/>
  <c r="H49" i="32"/>
  <c r="H48" i="46"/>
  <c r="H61" i="46"/>
  <c r="H52" i="32"/>
  <c r="H51" i="46"/>
  <c r="H65" i="46"/>
  <c r="H54" i="32"/>
  <c r="H53" i="46"/>
  <c r="H67" i="46"/>
  <c r="H37" i="30"/>
  <c r="H40" i="46"/>
  <c r="H64" i="46"/>
  <c r="H53" i="32"/>
  <c r="H52" i="46"/>
  <c r="H66" i="46"/>
  <c r="H68" i="46"/>
  <c r="L78" i="3"/>
  <c r="M78" i="3"/>
  <c r="L77" i="3"/>
  <c r="M77" i="3"/>
  <c r="L76" i="3"/>
  <c r="M76" i="3"/>
  <c r="L62" i="3"/>
  <c r="L47" i="3"/>
  <c r="L42" i="3"/>
  <c r="L34" i="3"/>
  <c r="L26" i="3"/>
  <c r="M73" i="3"/>
  <c r="P69" i="3"/>
  <c r="L70" i="3"/>
  <c r="M70" i="3"/>
  <c r="P70" i="3"/>
  <c r="P73" i="3"/>
  <c r="E24" i="3"/>
  <c r="E32" i="3"/>
  <c r="E40" i="3"/>
  <c r="E73" i="3"/>
  <c r="L12" i="3"/>
  <c r="P12" i="3"/>
  <c r="P13" i="3"/>
  <c r="L14" i="3"/>
  <c r="P14" i="3"/>
  <c r="L21" i="3"/>
  <c r="P21" i="3"/>
  <c r="H37" i="25"/>
  <c r="H20" i="25"/>
  <c r="L22" i="3"/>
  <c r="P22" i="3"/>
  <c r="L37" i="25"/>
  <c r="L20" i="25"/>
  <c r="L23" i="3"/>
  <c r="P23" i="3"/>
  <c r="N37" i="25"/>
  <c r="N20" i="25"/>
  <c r="L24" i="3"/>
  <c r="P24" i="3"/>
  <c r="L29" i="3"/>
  <c r="P29" i="3"/>
  <c r="H35" i="25"/>
  <c r="H18" i="25"/>
  <c r="L30" i="3"/>
  <c r="P30" i="3"/>
  <c r="L35" i="25"/>
  <c r="L18" i="25"/>
  <c r="L31" i="3"/>
  <c r="P31" i="3"/>
  <c r="N35" i="25"/>
  <c r="N18" i="25"/>
  <c r="L32" i="3"/>
  <c r="P32" i="3"/>
  <c r="L37" i="3"/>
  <c r="P37" i="3"/>
  <c r="H36" i="25"/>
  <c r="H19" i="25"/>
  <c r="L38" i="3"/>
  <c r="P38" i="3"/>
  <c r="L36" i="25"/>
  <c r="L19" i="25"/>
  <c r="L39" i="3"/>
  <c r="P39" i="3"/>
  <c r="N36" i="25"/>
  <c r="N19" i="25"/>
  <c r="L40" i="3"/>
  <c r="P40" i="3"/>
  <c r="L45" i="3"/>
  <c r="P45" i="3"/>
  <c r="L55" i="3"/>
  <c r="P55" i="3"/>
  <c r="E33" i="25"/>
  <c r="E16" i="25"/>
  <c r="L56" i="3"/>
  <c r="P56" i="3"/>
  <c r="H33" i="25"/>
  <c r="H16" i="25"/>
  <c r="L57" i="3"/>
  <c r="P57" i="3"/>
  <c r="L33" i="25"/>
  <c r="L16" i="25"/>
  <c r="L58" i="3"/>
  <c r="P58" i="3"/>
  <c r="M33" i="25"/>
  <c r="M16" i="25"/>
  <c r="L59" i="3"/>
  <c r="P59" i="3"/>
  <c r="N33" i="25"/>
  <c r="N16" i="25"/>
  <c r="L60" i="3"/>
  <c r="P60" i="3"/>
  <c r="L10" i="3"/>
  <c r="M10" i="3"/>
  <c r="M62" i="3"/>
  <c r="M60" i="3"/>
  <c r="M59" i="3"/>
  <c r="M58" i="3"/>
  <c r="M57" i="3"/>
  <c r="M56" i="3"/>
  <c r="M55" i="3"/>
  <c r="M47" i="3"/>
  <c r="M45" i="3"/>
  <c r="M42" i="3"/>
  <c r="M40" i="3"/>
  <c r="M39" i="3"/>
  <c r="M38" i="3"/>
  <c r="M37" i="3"/>
  <c r="M34" i="3"/>
  <c r="M32" i="3"/>
  <c r="M31" i="3"/>
  <c r="M30" i="3"/>
  <c r="M29" i="3"/>
  <c r="M26" i="3"/>
  <c r="M24" i="3"/>
  <c r="M23" i="3"/>
  <c r="M22" i="3"/>
  <c r="M21" i="3"/>
  <c r="L18" i="3"/>
  <c r="M18" i="3"/>
  <c r="L17" i="3"/>
  <c r="M17" i="3"/>
  <c r="M14" i="3"/>
  <c r="M13" i="3"/>
  <c r="M12" i="3"/>
  <c r="BM21" i="53"/>
  <c r="BL21" i="53"/>
  <c r="BK21" i="53"/>
  <c r="BJ21" i="53"/>
  <c r="BI21" i="53"/>
  <c r="BH21" i="53"/>
  <c r="BG21" i="53"/>
  <c r="BF21" i="53"/>
  <c r="BE21" i="53"/>
  <c r="BD21" i="53"/>
  <c r="BC21" i="53"/>
  <c r="BB21" i="53"/>
  <c r="BA21" i="53"/>
  <c r="AZ21" i="53"/>
  <c r="AY21" i="53"/>
  <c r="AX21" i="53"/>
  <c r="AW21" i="53"/>
  <c r="AV21" i="53"/>
  <c r="AU21" i="53"/>
  <c r="AT21" i="53"/>
  <c r="AS21" i="53"/>
  <c r="AR21" i="53"/>
  <c r="AQ21" i="53"/>
  <c r="AP21" i="53"/>
  <c r="AO21" i="53"/>
  <c r="AN21" i="53"/>
  <c r="AM21" i="53"/>
  <c r="AL21" i="53"/>
  <c r="AK21" i="53"/>
  <c r="AJ21" i="53"/>
  <c r="AI21" i="53"/>
  <c r="AH21" i="53"/>
  <c r="AG21" i="53"/>
  <c r="AF21" i="53"/>
  <c r="AE21" i="53"/>
  <c r="AD21" i="53"/>
  <c r="AC21" i="53"/>
  <c r="AB21" i="53"/>
  <c r="AA21" i="53"/>
  <c r="Z21" i="53"/>
  <c r="Y21" i="53"/>
  <c r="X21" i="53"/>
  <c r="W21" i="53"/>
  <c r="V21" i="53"/>
  <c r="U21" i="53"/>
  <c r="T21" i="53"/>
  <c r="S21" i="53"/>
  <c r="R21" i="53"/>
  <c r="Q21" i="53"/>
  <c r="P21" i="53"/>
  <c r="O21" i="53"/>
  <c r="N21" i="53"/>
  <c r="M21" i="53"/>
  <c r="L21" i="53"/>
  <c r="K21" i="53"/>
  <c r="J21" i="53"/>
  <c r="I21" i="53"/>
  <c r="H21" i="53"/>
  <c r="G21" i="53"/>
  <c r="F21" i="53"/>
  <c r="E21" i="53"/>
  <c r="D21" i="53"/>
  <c r="C21" i="53"/>
  <c r="A2" i="52"/>
  <c r="J35" i="30"/>
  <c r="J38" i="46"/>
  <c r="J36" i="30"/>
  <c r="J39" i="46"/>
  <c r="J37" i="30"/>
  <c r="J40" i="46"/>
  <c r="J41" i="46"/>
  <c r="C16" i="16"/>
  <c r="C33" i="16"/>
  <c r="D33" i="16"/>
  <c r="BM57" i="5"/>
  <c r="G37" i="30"/>
  <c r="G40" i="46"/>
  <c r="C17" i="16"/>
  <c r="D17" i="16"/>
  <c r="C18" i="16"/>
  <c r="D18" i="16"/>
  <c r="C19" i="16"/>
  <c r="D19" i="16"/>
  <c r="C20" i="16"/>
  <c r="D20" i="16"/>
  <c r="C21" i="16"/>
  <c r="D21" i="16"/>
  <c r="C22" i="16"/>
  <c r="D22" i="16"/>
  <c r="C23" i="16"/>
  <c r="D23" i="16"/>
  <c r="C24" i="16"/>
  <c r="D24" i="16"/>
  <c r="C25" i="16"/>
  <c r="D25" i="16"/>
  <c r="C26" i="16"/>
  <c r="D26" i="16"/>
  <c r="C27" i="16"/>
  <c r="D27" i="16"/>
  <c r="C28" i="16"/>
  <c r="D28" i="16"/>
  <c r="C32" i="16"/>
  <c r="D32" i="16"/>
  <c r="F17" i="16" a="1"/>
  <c r="AT33" i="16"/>
  <c r="AQ57" i="5"/>
  <c r="AS33" i="16"/>
  <c r="AP57" i="5"/>
  <c r="AR33" i="16"/>
  <c r="AO57" i="5"/>
  <c r="AQ33" i="16"/>
  <c r="AN57" i="5"/>
  <c r="AP33" i="16"/>
  <c r="AM57" i="5"/>
  <c r="AO33" i="16"/>
  <c r="AL57" i="5"/>
  <c r="AN33" i="16"/>
  <c r="AK57" i="5"/>
  <c r="AM33" i="16"/>
  <c r="AJ57" i="5"/>
  <c r="AL33" i="16"/>
  <c r="AI57" i="5"/>
  <c r="AK33" i="16"/>
  <c r="AH57" i="5"/>
  <c r="AJ33" i="16"/>
  <c r="AG57" i="5"/>
  <c r="AI33" i="16"/>
  <c r="AF57" i="5"/>
  <c r="AH33" i="16"/>
  <c r="AE57" i="5"/>
  <c r="AG33" i="16"/>
  <c r="AD57" i="5"/>
  <c r="AF33" i="16"/>
  <c r="AC57" i="5"/>
  <c r="AE33" i="16"/>
  <c r="AB57" i="5"/>
  <c r="AD33" i="16"/>
  <c r="AA57" i="5"/>
  <c r="AC33" i="16"/>
  <c r="Z57" i="5"/>
  <c r="AB33" i="16"/>
  <c r="Y57" i="5"/>
  <c r="AA33" i="16"/>
  <c r="X57" i="5"/>
  <c r="Z33" i="16"/>
  <c r="W57" i="5"/>
  <c r="Y33" i="16"/>
  <c r="V57" i="5"/>
  <c r="G36" i="30"/>
  <c r="G39" i="46"/>
  <c r="W33" i="16"/>
  <c r="T57" i="5"/>
  <c r="G35" i="30"/>
  <c r="G38" i="46"/>
  <c r="Q33" i="16"/>
  <c r="N57" i="5"/>
  <c r="P33" i="16"/>
  <c r="M57" i="5"/>
  <c r="O33" i="16"/>
  <c r="L57" i="5"/>
  <c r="N33" i="16"/>
  <c r="K57" i="5"/>
  <c r="M33" i="16"/>
  <c r="J57" i="5"/>
  <c r="K33" i="16"/>
  <c r="H57" i="5"/>
  <c r="J33" i="16"/>
  <c r="G57" i="5"/>
  <c r="I33" i="16"/>
  <c r="F57" i="5"/>
  <c r="H33" i="16"/>
  <c r="E57" i="5"/>
  <c r="D57" i="5"/>
  <c r="C57" i="5"/>
  <c r="BM56" i="5"/>
  <c r="AT32" i="16"/>
  <c r="AQ56" i="5"/>
  <c r="AS32" i="16"/>
  <c r="AP56" i="5"/>
  <c r="AR32" i="16"/>
  <c r="AO56" i="5"/>
  <c r="AQ32" i="16"/>
  <c r="AN56" i="5"/>
  <c r="AP32" i="16"/>
  <c r="AM56" i="5"/>
  <c r="AO32" i="16"/>
  <c r="AL56" i="5"/>
  <c r="AN32" i="16"/>
  <c r="AK56" i="5"/>
  <c r="AM32" i="16"/>
  <c r="AJ56" i="5"/>
  <c r="AL32" i="16"/>
  <c r="AI56" i="5"/>
  <c r="AK32" i="16"/>
  <c r="AH56" i="5"/>
  <c r="AJ32" i="16"/>
  <c r="AG56" i="5"/>
  <c r="AI32" i="16"/>
  <c r="AF56" i="5"/>
  <c r="AH32" i="16"/>
  <c r="AE56" i="5"/>
  <c r="AG32" i="16"/>
  <c r="AD56" i="5"/>
  <c r="AF32" i="16"/>
  <c r="AC56" i="5"/>
  <c r="AE32" i="16"/>
  <c r="AB56" i="5"/>
  <c r="AD32" i="16"/>
  <c r="AA56" i="5"/>
  <c r="AC32" i="16"/>
  <c r="Z56" i="5"/>
  <c r="AB32" i="16"/>
  <c r="Y56" i="5"/>
  <c r="AA32" i="16"/>
  <c r="X56" i="5"/>
  <c r="Z32" i="16"/>
  <c r="W56" i="5"/>
  <c r="Y32" i="16"/>
  <c r="V56" i="5"/>
  <c r="W32" i="16"/>
  <c r="T56" i="5"/>
  <c r="Q32" i="16"/>
  <c r="N56" i="5"/>
  <c r="P32" i="16"/>
  <c r="M56" i="5"/>
  <c r="O32" i="16"/>
  <c r="L56" i="5"/>
  <c r="N32" i="16"/>
  <c r="K56" i="5"/>
  <c r="M32" i="16"/>
  <c r="J56" i="5"/>
  <c r="K32" i="16"/>
  <c r="H56" i="5"/>
  <c r="J32" i="16"/>
  <c r="G56" i="5"/>
  <c r="I32" i="16"/>
  <c r="F56" i="5"/>
  <c r="H32" i="16"/>
  <c r="E56" i="5"/>
  <c r="D56" i="5"/>
  <c r="C56" i="5"/>
  <c r="BM52" i="5"/>
  <c r="AT28" i="16"/>
  <c r="AQ52" i="5"/>
  <c r="AS28" i="16"/>
  <c r="AP52" i="5"/>
  <c r="AR28" i="16"/>
  <c r="AO52" i="5"/>
  <c r="AQ28" i="16"/>
  <c r="AN52" i="5"/>
  <c r="AP28" i="16"/>
  <c r="AM52" i="5"/>
  <c r="AO28" i="16"/>
  <c r="AL52" i="5"/>
  <c r="AN28" i="16"/>
  <c r="AK52" i="5"/>
  <c r="AM28" i="16"/>
  <c r="AJ52" i="5"/>
  <c r="AL28" i="16"/>
  <c r="AI52" i="5"/>
  <c r="AK28" i="16"/>
  <c r="AH52" i="5"/>
  <c r="AJ28" i="16"/>
  <c r="AG52" i="5"/>
  <c r="AI28" i="16"/>
  <c r="AF52" i="5"/>
  <c r="AH28" i="16"/>
  <c r="AE52" i="5"/>
  <c r="AG28" i="16"/>
  <c r="AD52" i="5"/>
  <c r="AF28" i="16"/>
  <c r="AC52" i="5"/>
  <c r="AE28" i="16"/>
  <c r="AB52" i="5"/>
  <c r="AD28" i="16"/>
  <c r="AA52" i="5"/>
  <c r="AC28" i="16"/>
  <c r="Z52" i="5"/>
  <c r="AB28" i="16"/>
  <c r="Y52" i="5"/>
  <c r="AA28" i="16"/>
  <c r="X52" i="5"/>
  <c r="Z28" i="16"/>
  <c r="W52" i="5"/>
  <c r="Y28" i="16"/>
  <c r="V52" i="5"/>
  <c r="U52" i="5"/>
  <c r="W28" i="16"/>
  <c r="T52" i="5"/>
  <c r="Q28" i="16"/>
  <c r="N52" i="5"/>
  <c r="P28" i="16"/>
  <c r="M52" i="5"/>
  <c r="O28" i="16"/>
  <c r="L52" i="5"/>
  <c r="N28" i="16"/>
  <c r="K52" i="5"/>
  <c r="M28" i="16"/>
  <c r="J52" i="5"/>
  <c r="K28" i="16"/>
  <c r="H52" i="5"/>
  <c r="J28" i="16"/>
  <c r="G52" i="5"/>
  <c r="I28" i="16"/>
  <c r="F52" i="5"/>
  <c r="H28" i="16"/>
  <c r="E52" i="5"/>
  <c r="D52" i="5"/>
  <c r="C52" i="5"/>
  <c r="BM51" i="5"/>
  <c r="AT27" i="16"/>
  <c r="AQ51" i="5"/>
  <c r="AS27" i="16"/>
  <c r="AP51" i="5"/>
  <c r="AR27" i="16"/>
  <c r="AO51" i="5"/>
  <c r="AQ27" i="16"/>
  <c r="AN51" i="5"/>
  <c r="AP27" i="16"/>
  <c r="AM51" i="5"/>
  <c r="AO27" i="16"/>
  <c r="AL51" i="5"/>
  <c r="AN27" i="16"/>
  <c r="AK51" i="5"/>
  <c r="AM27" i="16"/>
  <c r="AJ51" i="5"/>
  <c r="AL27" i="16"/>
  <c r="AI51" i="5"/>
  <c r="AK27" i="16"/>
  <c r="AH51" i="5"/>
  <c r="AJ27" i="16"/>
  <c r="AG51" i="5"/>
  <c r="AI27" i="16"/>
  <c r="AF51" i="5"/>
  <c r="AH27" i="16"/>
  <c r="AE51" i="5"/>
  <c r="AG27" i="16"/>
  <c r="AD51" i="5"/>
  <c r="AF27" i="16"/>
  <c r="AC51" i="5"/>
  <c r="AE27" i="16"/>
  <c r="AB51" i="5"/>
  <c r="AD27" i="16"/>
  <c r="AA51" i="5"/>
  <c r="AC27" i="16"/>
  <c r="Z51" i="5"/>
  <c r="AB27" i="16"/>
  <c r="Y51" i="5"/>
  <c r="AA27" i="16"/>
  <c r="X51" i="5"/>
  <c r="Z27" i="16"/>
  <c r="W51" i="5"/>
  <c r="Y27" i="16"/>
  <c r="V51" i="5"/>
  <c r="U51" i="5"/>
  <c r="W27" i="16"/>
  <c r="T51" i="5"/>
  <c r="Q27" i="16"/>
  <c r="N51" i="5"/>
  <c r="P27" i="16"/>
  <c r="M51" i="5"/>
  <c r="O27" i="16"/>
  <c r="L51" i="5"/>
  <c r="N27" i="16"/>
  <c r="K51" i="5"/>
  <c r="M27" i="16"/>
  <c r="J51" i="5"/>
  <c r="K27" i="16"/>
  <c r="H51" i="5"/>
  <c r="J27" i="16"/>
  <c r="G51" i="5"/>
  <c r="I27" i="16"/>
  <c r="F51" i="5"/>
  <c r="H27" i="16"/>
  <c r="E51" i="5"/>
  <c r="D51" i="5"/>
  <c r="C51" i="5"/>
  <c r="BM50" i="5"/>
  <c r="AT26" i="16"/>
  <c r="AQ50" i="5"/>
  <c r="AS26" i="16"/>
  <c r="AP50" i="5"/>
  <c r="AR26" i="16"/>
  <c r="AO50" i="5"/>
  <c r="AQ26" i="16"/>
  <c r="AN50" i="5"/>
  <c r="AP26" i="16"/>
  <c r="AM50" i="5"/>
  <c r="AO26" i="16"/>
  <c r="AL50" i="5"/>
  <c r="AN26" i="16"/>
  <c r="AK50" i="5"/>
  <c r="AM26" i="16"/>
  <c r="AJ50" i="5"/>
  <c r="AL26" i="16"/>
  <c r="AI50" i="5"/>
  <c r="AK26" i="16"/>
  <c r="AH50" i="5"/>
  <c r="AJ26" i="16"/>
  <c r="AG50" i="5"/>
  <c r="AI26" i="16"/>
  <c r="AF50" i="5"/>
  <c r="AH26" i="16"/>
  <c r="AE50" i="5"/>
  <c r="AG26" i="16"/>
  <c r="AD50" i="5"/>
  <c r="AF26" i="16"/>
  <c r="AC50" i="5"/>
  <c r="AE26" i="16"/>
  <c r="AB50" i="5"/>
  <c r="AD26" i="16"/>
  <c r="AA50" i="5"/>
  <c r="AC26" i="16"/>
  <c r="Z50" i="5"/>
  <c r="AB26" i="16"/>
  <c r="Y50" i="5"/>
  <c r="AA26" i="16"/>
  <c r="X50" i="5"/>
  <c r="Z26" i="16"/>
  <c r="W50" i="5"/>
  <c r="Y26" i="16"/>
  <c r="V50" i="5"/>
  <c r="U50" i="5"/>
  <c r="W26" i="16"/>
  <c r="T50" i="5"/>
  <c r="Q26" i="16"/>
  <c r="N50" i="5"/>
  <c r="P26" i="16"/>
  <c r="M50" i="5"/>
  <c r="O26" i="16"/>
  <c r="L50" i="5"/>
  <c r="N26" i="16"/>
  <c r="K50" i="5"/>
  <c r="M26" i="16"/>
  <c r="J50" i="5"/>
  <c r="K26" i="16"/>
  <c r="H50" i="5"/>
  <c r="J26" i="16"/>
  <c r="G50" i="5"/>
  <c r="I26" i="16"/>
  <c r="F50" i="5"/>
  <c r="H26" i="16"/>
  <c r="E50" i="5"/>
  <c r="D50" i="5"/>
  <c r="C50" i="5"/>
  <c r="BM49" i="5"/>
  <c r="AT25" i="16"/>
  <c r="AQ49" i="5"/>
  <c r="AS25" i="16"/>
  <c r="AP49" i="5"/>
  <c r="AR25" i="16"/>
  <c r="AO49" i="5"/>
  <c r="AQ25" i="16"/>
  <c r="AN49" i="5"/>
  <c r="AP25" i="16"/>
  <c r="AM49" i="5"/>
  <c r="AO25" i="16"/>
  <c r="AL49" i="5"/>
  <c r="AN25" i="16"/>
  <c r="AK49" i="5"/>
  <c r="AM25" i="16"/>
  <c r="AJ49" i="5"/>
  <c r="AL25" i="16"/>
  <c r="AI49" i="5"/>
  <c r="AK25" i="16"/>
  <c r="AH49" i="5"/>
  <c r="AJ25" i="16"/>
  <c r="AG49" i="5"/>
  <c r="AI25" i="16"/>
  <c r="AF49" i="5"/>
  <c r="AH25" i="16"/>
  <c r="AE49" i="5"/>
  <c r="AG25" i="16"/>
  <c r="AD49" i="5"/>
  <c r="AF25" i="16"/>
  <c r="AC49" i="5"/>
  <c r="AE25" i="16"/>
  <c r="AB49" i="5"/>
  <c r="AD25" i="16"/>
  <c r="AA49" i="5"/>
  <c r="AC25" i="16"/>
  <c r="Z49" i="5"/>
  <c r="AB25" i="16"/>
  <c r="Y49" i="5"/>
  <c r="AA25" i="16"/>
  <c r="X49" i="5"/>
  <c r="Z25" i="16"/>
  <c r="W49" i="5"/>
  <c r="Y25" i="16"/>
  <c r="V49" i="5"/>
  <c r="U49" i="5"/>
  <c r="W25" i="16"/>
  <c r="T49" i="5"/>
  <c r="Q25" i="16"/>
  <c r="N49" i="5"/>
  <c r="P25" i="16"/>
  <c r="M49" i="5"/>
  <c r="O25" i="16"/>
  <c r="L49" i="5"/>
  <c r="N25" i="16"/>
  <c r="K49" i="5"/>
  <c r="M25" i="16"/>
  <c r="J49" i="5"/>
  <c r="K25" i="16"/>
  <c r="H49" i="5"/>
  <c r="J25" i="16"/>
  <c r="G49" i="5"/>
  <c r="I25" i="16"/>
  <c r="F49" i="5"/>
  <c r="H25" i="16"/>
  <c r="E49" i="5"/>
  <c r="D49" i="5"/>
  <c r="C49" i="5"/>
  <c r="BM48" i="5"/>
  <c r="AT24" i="16"/>
  <c r="AQ48" i="5"/>
  <c r="AS24" i="16"/>
  <c r="AP48" i="5"/>
  <c r="AR24" i="16"/>
  <c r="AO48" i="5"/>
  <c r="AQ24" i="16"/>
  <c r="AN48" i="5"/>
  <c r="AP24" i="16"/>
  <c r="AM48" i="5"/>
  <c r="AO24" i="16"/>
  <c r="AL48" i="5"/>
  <c r="AN24" i="16"/>
  <c r="AK48" i="5"/>
  <c r="AM24" i="16"/>
  <c r="AJ48" i="5"/>
  <c r="AL24" i="16"/>
  <c r="AI48" i="5"/>
  <c r="AK24" i="16"/>
  <c r="AH48" i="5"/>
  <c r="AJ24" i="16"/>
  <c r="AG48" i="5"/>
  <c r="AI24" i="16"/>
  <c r="AF48" i="5"/>
  <c r="AH24" i="16"/>
  <c r="AE48" i="5"/>
  <c r="AG24" i="16"/>
  <c r="AD48" i="5"/>
  <c r="AF24" i="16"/>
  <c r="AC48" i="5"/>
  <c r="AE24" i="16"/>
  <c r="AB48" i="5"/>
  <c r="AD24" i="16"/>
  <c r="AA48" i="5"/>
  <c r="AC24" i="16"/>
  <c r="Z48" i="5"/>
  <c r="AB24" i="16"/>
  <c r="Y48" i="5"/>
  <c r="AA24" i="16"/>
  <c r="X48" i="5"/>
  <c r="Z24" i="16"/>
  <c r="W48" i="5"/>
  <c r="Y24" i="16"/>
  <c r="V48" i="5"/>
  <c r="U48" i="5"/>
  <c r="W24" i="16"/>
  <c r="T48" i="5"/>
  <c r="Q24" i="16"/>
  <c r="N48" i="5"/>
  <c r="P24" i="16"/>
  <c r="M48" i="5"/>
  <c r="O24" i="16"/>
  <c r="L48" i="5"/>
  <c r="N24" i="16"/>
  <c r="K48" i="5"/>
  <c r="M24" i="16"/>
  <c r="J48" i="5"/>
  <c r="K24" i="16"/>
  <c r="H48" i="5"/>
  <c r="J24" i="16"/>
  <c r="G48" i="5"/>
  <c r="I24" i="16"/>
  <c r="F48" i="5"/>
  <c r="H24" i="16"/>
  <c r="E48" i="5"/>
  <c r="D48" i="5"/>
  <c r="C48" i="5"/>
  <c r="BM47" i="5"/>
  <c r="AT23" i="16"/>
  <c r="AQ47" i="5"/>
  <c r="AS23" i="16"/>
  <c r="AP47" i="5"/>
  <c r="AR23" i="16"/>
  <c r="AO47" i="5"/>
  <c r="AQ23" i="16"/>
  <c r="AN47" i="5"/>
  <c r="AP23" i="16"/>
  <c r="AM47" i="5"/>
  <c r="AO23" i="16"/>
  <c r="AL47" i="5"/>
  <c r="AN23" i="16"/>
  <c r="AK47" i="5"/>
  <c r="AM23" i="16"/>
  <c r="AJ47" i="5"/>
  <c r="AL23" i="16"/>
  <c r="AI47" i="5"/>
  <c r="AK23" i="16"/>
  <c r="AH47" i="5"/>
  <c r="AJ23" i="16"/>
  <c r="AG47" i="5"/>
  <c r="AI23" i="16"/>
  <c r="AF47" i="5"/>
  <c r="AH23" i="16"/>
  <c r="AE47" i="5"/>
  <c r="AG23" i="16"/>
  <c r="AD47" i="5"/>
  <c r="AF23" i="16"/>
  <c r="AC47" i="5"/>
  <c r="AE23" i="16"/>
  <c r="AB47" i="5"/>
  <c r="AD23" i="16"/>
  <c r="AA47" i="5"/>
  <c r="AC23" i="16"/>
  <c r="Z47" i="5"/>
  <c r="AB23" i="16"/>
  <c r="Y47" i="5"/>
  <c r="AA23" i="16"/>
  <c r="X47" i="5"/>
  <c r="Z23" i="16"/>
  <c r="W47" i="5"/>
  <c r="Y23" i="16"/>
  <c r="V47" i="5"/>
  <c r="U47" i="5"/>
  <c r="W23" i="16"/>
  <c r="T47" i="5"/>
  <c r="Q23" i="16"/>
  <c r="N47" i="5"/>
  <c r="P23" i="16"/>
  <c r="M47" i="5"/>
  <c r="O23" i="16"/>
  <c r="L47" i="5"/>
  <c r="N23" i="16"/>
  <c r="K47" i="5"/>
  <c r="M23" i="16"/>
  <c r="J47" i="5"/>
  <c r="K23" i="16"/>
  <c r="H47" i="5"/>
  <c r="J23" i="16"/>
  <c r="G47" i="5"/>
  <c r="I23" i="16"/>
  <c r="F47" i="5"/>
  <c r="H23" i="16"/>
  <c r="E47" i="5"/>
  <c r="D47" i="5"/>
  <c r="C47" i="5"/>
  <c r="BM46" i="5"/>
  <c r="AT22" i="16"/>
  <c r="AQ46" i="5"/>
  <c r="AS22" i="16"/>
  <c r="AP46" i="5"/>
  <c r="AR22" i="16"/>
  <c r="AO46" i="5"/>
  <c r="AQ22" i="16"/>
  <c r="AN46" i="5"/>
  <c r="AP22" i="16"/>
  <c r="AM46" i="5"/>
  <c r="AO22" i="16"/>
  <c r="AL46" i="5"/>
  <c r="AN22" i="16"/>
  <c r="AK46" i="5"/>
  <c r="AM22" i="16"/>
  <c r="AJ46" i="5"/>
  <c r="AL22" i="16"/>
  <c r="AI46" i="5"/>
  <c r="AK22" i="16"/>
  <c r="AH46" i="5"/>
  <c r="AJ22" i="16"/>
  <c r="AG46" i="5"/>
  <c r="AI22" i="16"/>
  <c r="AF46" i="5"/>
  <c r="AH22" i="16"/>
  <c r="AE46" i="5"/>
  <c r="AG22" i="16"/>
  <c r="AD46" i="5"/>
  <c r="AF22" i="16"/>
  <c r="AC46" i="5"/>
  <c r="AE22" i="16"/>
  <c r="AB46" i="5"/>
  <c r="AD22" i="16"/>
  <c r="AA46" i="5"/>
  <c r="AC22" i="16"/>
  <c r="Z46" i="5"/>
  <c r="AB22" i="16"/>
  <c r="Y46" i="5"/>
  <c r="AA22" i="16"/>
  <c r="X46" i="5"/>
  <c r="Z22" i="16"/>
  <c r="W46" i="5"/>
  <c r="Y22" i="16"/>
  <c r="V46" i="5"/>
  <c r="U46" i="5"/>
  <c r="W22" i="16"/>
  <c r="T46" i="5"/>
  <c r="Q22" i="16"/>
  <c r="N46" i="5"/>
  <c r="P22" i="16"/>
  <c r="M46" i="5"/>
  <c r="O22" i="16"/>
  <c r="L46" i="5"/>
  <c r="N22" i="16"/>
  <c r="K46" i="5"/>
  <c r="M22" i="16"/>
  <c r="J46" i="5"/>
  <c r="K22" i="16"/>
  <c r="H46" i="5"/>
  <c r="J22" i="16"/>
  <c r="G46" i="5"/>
  <c r="I22" i="16"/>
  <c r="F46" i="5"/>
  <c r="H22" i="16"/>
  <c r="E46" i="5"/>
  <c r="D46" i="5"/>
  <c r="C46" i="5"/>
  <c r="BM45" i="5"/>
  <c r="AT21" i="16"/>
  <c r="AQ45" i="5"/>
  <c r="AS21" i="16"/>
  <c r="AP45" i="5"/>
  <c r="AR21" i="16"/>
  <c r="AO45" i="5"/>
  <c r="AQ21" i="16"/>
  <c r="AN45" i="5"/>
  <c r="AP21" i="16"/>
  <c r="AM45" i="5"/>
  <c r="AO21" i="16"/>
  <c r="AL45" i="5"/>
  <c r="AN21" i="16"/>
  <c r="AK45" i="5"/>
  <c r="AM21" i="16"/>
  <c r="AJ45" i="5"/>
  <c r="AL21" i="16"/>
  <c r="AI45" i="5"/>
  <c r="AK21" i="16"/>
  <c r="AH45" i="5"/>
  <c r="AJ21" i="16"/>
  <c r="AG45" i="5"/>
  <c r="AI21" i="16"/>
  <c r="AF45" i="5"/>
  <c r="AH21" i="16"/>
  <c r="AE45" i="5"/>
  <c r="AG21" i="16"/>
  <c r="AD45" i="5"/>
  <c r="AF21" i="16"/>
  <c r="AC45" i="5"/>
  <c r="AE21" i="16"/>
  <c r="AB45" i="5"/>
  <c r="AD21" i="16"/>
  <c r="AA45" i="5"/>
  <c r="AC21" i="16"/>
  <c r="Z45" i="5"/>
  <c r="AB21" i="16"/>
  <c r="Y45" i="5"/>
  <c r="AA21" i="16"/>
  <c r="X45" i="5"/>
  <c r="Z21" i="16"/>
  <c r="W45" i="5"/>
  <c r="Y21" i="16"/>
  <c r="V45" i="5"/>
  <c r="U45" i="5"/>
  <c r="W21" i="16"/>
  <c r="T45" i="5"/>
  <c r="Q21" i="16"/>
  <c r="N45" i="5"/>
  <c r="P21" i="16"/>
  <c r="M45" i="5"/>
  <c r="O21" i="16"/>
  <c r="L45" i="5"/>
  <c r="N21" i="16"/>
  <c r="K45" i="5"/>
  <c r="M21" i="16"/>
  <c r="J45" i="5"/>
  <c r="K21" i="16"/>
  <c r="H45" i="5"/>
  <c r="J21" i="16"/>
  <c r="G45" i="5"/>
  <c r="I21" i="16"/>
  <c r="F45" i="5"/>
  <c r="H21" i="16"/>
  <c r="E45" i="5"/>
  <c r="D45" i="5"/>
  <c r="C45" i="5"/>
  <c r="BM44" i="5"/>
  <c r="AT20" i="16"/>
  <c r="AQ44" i="5"/>
  <c r="AS20" i="16"/>
  <c r="AP44" i="5"/>
  <c r="AR20" i="16"/>
  <c r="AO44" i="5"/>
  <c r="AQ20" i="16"/>
  <c r="AN44" i="5"/>
  <c r="AP20" i="16"/>
  <c r="AM44" i="5"/>
  <c r="AO20" i="16"/>
  <c r="AL44" i="5"/>
  <c r="AN20" i="16"/>
  <c r="AK44" i="5"/>
  <c r="AM20" i="16"/>
  <c r="AJ44" i="5"/>
  <c r="AL20" i="16"/>
  <c r="AI44" i="5"/>
  <c r="AK20" i="16"/>
  <c r="AH44" i="5"/>
  <c r="AJ20" i="16"/>
  <c r="AG44" i="5"/>
  <c r="AI20" i="16"/>
  <c r="AF44" i="5"/>
  <c r="AH20" i="16"/>
  <c r="AE44" i="5"/>
  <c r="AG20" i="16"/>
  <c r="AD44" i="5"/>
  <c r="AF20" i="16"/>
  <c r="AC44" i="5"/>
  <c r="AE20" i="16"/>
  <c r="AB44" i="5"/>
  <c r="AD20" i="16"/>
  <c r="AA44" i="5"/>
  <c r="AC20" i="16"/>
  <c r="Z44" i="5"/>
  <c r="AB20" i="16"/>
  <c r="Y44" i="5"/>
  <c r="AA20" i="16"/>
  <c r="X44" i="5"/>
  <c r="Z20" i="16"/>
  <c r="W44" i="5"/>
  <c r="Y20" i="16"/>
  <c r="V44" i="5"/>
  <c r="U44" i="5"/>
  <c r="W20" i="16"/>
  <c r="T44" i="5"/>
  <c r="Q20" i="16"/>
  <c r="N44" i="5"/>
  <c r="P20" i="16"/>
  <c r="M44" i="5"/>
  <c r="O20" i="16"/>
  <c r="L44" i="5"/>
  <c r="N20" i="16"/>
  <c r="K44" i="5"/>
  <c r="M20" i="16"/>
  <c r="J44" i="5"/>
  <c r="K20" i="16"/>
  <c r="H44" i="5"/>
  <c r="J20" i="16"/>
  <c r="G44" i="5"/>
  <c r="I20" i="16"/>
  <c r="F44" i="5"/>
  <c r="H20" i="16"/>
  <c r="E44" i="5"/>
  <c r="D44" i="5"/>
  <c r="C44" i="5"/>
  <c r="BM43" i="5"/>
  <c r="AT19" i="16"/>
  <c r="AQ43" i="5"/>
  <c r="AS19" i="16"/>
  <c r="AP43" i="5"/>
  <c r="AR19" i="16"/>
  <c r="AO43" i="5"/>
  <c r="AQ19" i="16"/>
  <c r="AN43" i="5"/>
  <c r="AP19" i="16"/>
  <c r="AM43" i="5"/>
  <c r="AO19" i="16"/>
  <c r="AL43" i="5"/>
  <c r="AN19" i="16"/>
  <c r="AK43" i="5"/>
  <c r="AM19" i="16"/>
  <c r="AJ43" i="5"/>
  <c r="AL19" i="16"/>
  <c r="AI43" i="5"/>
  <c r="AK19" i="16"/>
  <c r="AH43" i="5"/>
  <c r="AJ19" i="16"/>
  <c r="AG43" i="5"/>
  <c r="AI19" i="16"/>
  <c r="AF43" i="5"/>
  <c r="AH19" i="16"/>
  <c r="AE43" i="5"/>
  <c r="AG19" i="16"/>
  <c r="AD43" i="5"/>
  <c r="AF19" i="16"/>
  <c r="AC43" i="5"/>
  <c r="AE19" i="16"/>
  <c r="AB43" i="5"/>
  <c r="AD19" i="16"/>
  <c r="AA43" i="5"/>
  <c r="AC19" i="16"/>
  <c r="Z43" i="5"/>
  <c r="AB19" i="16"/>
  <c r="Y43" i="5"/>
  <c r="AA19" i="16"/>
  <c r="X43" i="5"/>
  <c r="Z19" i="16"/>
  <c r="W43" i="5"/>
  <c r="Y19" i="16"/>
  <c r="V43" i="5"/>
  <c r="U43" i="5"/>
  <c r="W19" i="16"/>
  <c r="T43" i="5"/>
  <c r="Q19" i="16"/>
  <c r="N43" i="5"/>
  <c r="P19" i="16"/>
  <c r="M43" i="5"/>
  <c r="O19" i="16"/>
  <c r="L43" i="5"/>
  <c r="N19" i="16"/>
  <c r="K43" i="5"/>
  <c r="M19" i="16"/>
  <c r="J43" i="5"/>
  <c r="K19" i="16"/>
  <c r="H43" i="5"/>
  <c r="J19" i="16"/>
  <c r="G43" i="5"/>
  <c r="I19" i="16"/>
  <c r="F43" i="5"/>
  <c r="H19" i="16"/>
  <c r="E43" i="5"/>
  <c r="D43" i="5"/>
  <c r="C43" i="5"/>
  <c r="BM42" i="5"/>
  <c r="AT18" i="16"/>
  <c r="AQ42" i="5"/>
  <c r="AS18" i="16"/>
  <c r="AP42" i="5"/>
  <c r="AR18" i="16"/>
  <c r="AO42" i="5"/>
  <c r="AQ18" i="16"/>
  <c r="AN42" i="5"/>
  <c r="AP18" i="16"/>
  <c r="AM42" i="5"/>
  <c r="AO18" i="16"/>
  <c r="AL42" i="5"/>
  <c r="AN18" i="16"/>
  <c r="AK42" i="5"/>
  <c r="AM18" i="16"/>
  <c r="AJ42" i="5"/>
  <c r="AL18" i="16"/>
  <c r="AI42" i="5"/>
  <c r="AK18" i="16"/>
  <c r="AH42" i="5"/>
  <c r="AJ18" i="16"/>
  <c r="AG42" i="5"/>
  <c r="AI18" i="16"/>
  <c r="AF42" i="5"/>
  <c r="AH18" i="16"/>
  <c r="AE42" i="5"/>
  <c r="AG18" i="16"/>
  <c r="AD42" i="5"/>
  <c r="AF18" i="16"/>
  <c r="AC42" i="5"/>
  <c r="AE18" i="16"/>
  <c r="AB42" i="5"/>
  <c r="AD18" i="16"/>
  <c r="AA42" i="5"/>
  <c r="AC18" i="16"/>
  <c r="Z42" i="5"/>
  <c r="AB18" i="16"/>
  <c r="Y42" i="5"/>
  <c r="AA18" i="16"/>
  <c r="X42" i="5"/>
  <c r="Z18" i="16"/>
  <c r="W42" i="5"/>
  <c r="Y18" i="16"/>
  <c r="V42" i="5"/>
  <c r="U42" i="5"/>
  <c r="W18" i="16"/>
  <c r="T42" i="5"/>
  <c r="Q18" i="16"/>
  <c r="N42" i="5"/>
  <c r="P18" i="16"/>
  <c r="M42" i="5"/>
  <c r="O18" i="16"/>
  <c r="L42" i="5"/>
  <c r="N18" i="16"/>
  <c r="K42" i="5"/>
  <c r="M18" i="16"/>
  <c r="J42" i="5"/>
  <c r="K18" i="16"/>
  <c r="H42" i="5"/>
  <c r="J18" i="16"/>
  <c r="G42" i="5"/>
  <c r="I18" i="16"/>
  <c r="F42" i="5"/>
  <c r="H18" i="16"/>
  <c r="E42" i="5"/>
  <c r="D42" i="5"/>
  <c r="C42" i="5"/>
  <c r="BM41" i="5"/>
  <c r="AT17" i="16"/>
  <c r="AQ41" i="5"/>
  <c r="AS17" i="16"/>
  <c r="AP41" i="5"/>
  <c r="AR17" i="16"/>
  <c r="AO41" i="5"/>
  <c r="AQ17" i="16"/>
  <c r="AN41" i="5"/>
  <c r="AP17" i="16"/>
  <c r="AM41" i="5"/>
  <c r="AO17" i="16"/>
  <c r="AL41" i="5"/>
  <c r="AN17" i="16"/>
  <c r="AK41" i="5"/>
  <c r="AM17" i="16"/>
  <c r="AJ41" i="5"/>
  <c r="AL17" i="16"/>
  <c r="AI41" i="5"/>
  <c r="AK17" i="16"/>
  <c r="AH41" i="5"/>
  <c r="AJ17" i="16"/>
  <c r="AG41" i="5"/>
  <c r="AI17" i="16"/>
  <c r="AF41" i="5"/>
  <c r="AH17" i="16"/>
  <c r="AE41" i="5"/>
  <c r="AG17" i="16"/>
  <c r="AD41" i="5"/>
  <c r="AF17" i="16"/>
  <c r="AC41" i="5"/>
  <c r="AE17" i="16"/>
  <c r="AB41" i="5"/>
  <c r="AD17" i="16"/>
  <c r="AA41" i="5"/>
  <c r="AC17" i="16"/>
  <c r="Z41" i="5"/>
  <c r="AB17" i="16"/>
  <c r="Y41" i="5"/>
  <c r="AA17" i="16"/>
  <c r="X41" i="5"/>
  <c r="Z17" i="16"/>
  <c r="W41" i="5"/>
  <c r="Y17" i="16"/>
  <c r="V41" i="5"/>
  <c r="U41" i="5"/>
  <c r="W17" i="16"/>
  <c r="T41" i="5"/>
  <c r="Q17" i="16"/>
  <c r="N41" i="5"/>
  <c r="P17" i="16"/>
  <c r="M41" i="5"/>
  <c r="O17" i="16"/>
  <c r="L41" i="5"/>
  <c r="N17" i="16"/>
  <c r="K41" i="5"/>
  <c r="M17" i="16"/>
  <c r="J41" i="5"/>
  <c r="K17" i="16"/>
  <c r="H41" i="5"/>
  <c r="J17" i="16"/>
  <c r="G41" i="5"/>
  <c r="I17" i="16"/>
  <c r="F41" i="5"/>
  <c r="H17" i="16"/>
  <c r="E41" i="5"/>
  <c r="D41" i="5"/>
  <c r="C41" i="5"/>
  <c r="BM22" i="5"/>
  <c r="BL22" i="5"/>
  <c r="E54" i="32"/>
  <c r="E53" i="46"/>
  <c r="AZ22" i="5"/>
  <c r="E53" i="32"/>
  <c r="E52" i="46"/>
  <c r="E66" i="46"/>
  <c r="AY22" i="5"/>
  <c r="AX22" i="5"/>
  <c r="AW22" i="5"/>
  <c r="E12" i="46"/>
  <c r="E21" i="46"/>
  <c r="E30" i="46"/>
  <c r="E52" i="32"/>
  <c r="E51" i="46"/>
  <c r="E65" i="46"/>
  <c r="AV22" i="5"/>
  <c r="AU22" i="5"/>
  <c r="E37" i="30"/>
  <c r="E40" i="46"/>
  <c r="E64" i="46"/>
  <c r="AQ22" i="5"/>
  <c r="AP22" i="5"/>
  <c r="AO22" i="5"/>
  <c r="AN22" i="5"/>
  <c r="AM22" i="5"/>
  <c r="AL22" i="5"/>
  <c r="AK22" i="5"/>
  <c r="AJ22" i="5"/>
  <c r="AI22" i="5"/>
  <c r="AH22" i="5"/>
  <c r="AG22" i="5"/>
  <c r="AF22" i="5"/>
  <c r="AE22" i="5"/>
  <c r="AD22" i="5"/>
  <c r="AC22" i="5"/>
  <c r="AB22" i="5"/>
  <c r="AA22" i="5"/>
  <c r="Z22" i="5"/>
  <c r="Y22" i="5"/>
  <c r="X22" i="5"/>
  <c r="W22" i="5"/>
  <c r="V22" i="5"/>
  <c r="U22" i="5"/>
  <c r="E11" i="46"/>
  <c r="E20" i="46"/>
  <c r="E29" i="46"/>
  <c r="E36" i="30"/>
  <c r="E39" i="46"/>
  <c r="E51" i="32"/>
  <c r="E50" i="46"/>
  <c r="E63" i="46"/>
  <c r="T22" i="5"/>
  <c r="E35" i="30"/>
  <c r="E38" i="46"/>
  <c r="E48" i="32"/>
  <c r="E47" i="46"/>
  <c r="E60" i="46"/>
  <c r="S22" i="5"/>
  <c r="E49" i="32"/>
  <c r="E48" i="46"/>
  <c r="E61" i="46"/>
  <c r="R22" i="5"/>
  <c r="Q22" i="5"/>
  <c r="P22" i="5"/>
  <c r="O22" i="5"/>
  <c r="N22" i="5"/>
  <c r="M22" i="5"/>
  <c r="L22" i="5"/>
  <c r="K22" i="5"/>
  <c r="J22" i="5"/>
  <c r="E50" i="32"/>
  <c r="E49" i="46"/>
  <c r="E62" i="46"/>
  <c r="I22" i="5"/>
  <c r="H22" i="5"/>
  <c r="G22" i="5"/>
  <c r="F22" i="5"/>
  <c r="E22" i="5"/>
  <c r="D22" i="5"/>
  <c r="C22" i="5"/>
  <c r="H35" i="34"/>
  <c r="H106" i="46"/>
  <c r="H36" i="34"/>
  <c r="H107" i="46"/>
  <c r="H37" i="34"/>
  <c r="H108" i="46"/>
  <c r="H38" i="34"/>
  <c r="H109" i="46"/>
  <c r="H39" i="34"/>
  <c r="H110" i="46"/>
  <c r="H111" i="46"/>
  <c r="H138" i="46"/>
  <c r="H139" i="46"/>
  <c r="H140" i="46"/>
  <c r="BM21" i="5"/>
  <c r="BL21" i="5"/>
  <c r="E39" i="34"/>
  <c r="E110" i="46"/>
  <c r="AX9" i="16"/>
  <c r="BC9" i="16"/>
  <c r="BC11" i="16"/>
  <c r="AZ21" i="5"/>
  <c r="E38" i="34"/>
  <c r="E109" i="46"/>
  <c r="AV21" i="5"/>
  <c r="AX11" i="16"/>
  <c r="AU21" i="5"/>
  <c r="E139" i="46"/>
  <c r="AU9" i="16"/>
  <c r="AU10" i="16"/>
  <c r="AW9" i="16"/>
  <c r="AW10" i="16"/>
  <c r="AW11" i="16"/>
  <c r="AT21" i="5"/>
  <c r="E138" i="46"/>
  <c r="AS21" i="5"/>
  <c r="AU11" i="16"/>
  <c r="AR21" i="5"/>
  <c r="E37" i="34"/>
  <c r="E108" i="46"/>
  <c r="T21" i="5"/>
  <c r="E35" i="34"/>
  <c r="E106" i="46"/>
  <c r="F9" i="16"/>
  <c r="G9" i="16"/>
  <c r="H9" i="16"/>
  <c r="I9" i="16"/>
  <c r="J9" i="16"/>
  <c r="K9" i="16"/>
  <c r="M9" i="16"/>
  <c r="N9" i="16"/>
  <c r="O9" i="16"/>
  <c r="P9" i="16"/>
  <c r="Q9" i="16"/>
  <c r="V9" i="16"/>
  <c r="Q11" i="16"/>
  <c r="N21" i="5"/>
  <c r="P11" i="16"/>
  <c r="M21" i="5"/>
  <c r="O11" i="16"/>
  <c r="L21" i="5"/>
  <c r="N11" i="16"/>
  <c r="K21" i="5"/>
  <c r="M11" i="16"/>
  <c r="J21" i="5"/>
  <c r="E36" i="34"/>
  <c r="E107" i="46"/>
  <c r="I21" i="5"/>
  <c r="K11" i="16"/>
  <c r="H21" i="5"/>
  <c r="J11" i="16"/>
  <c r="G21" i="5"/>
  <c r="I11" i="16"/>
  <c r="F21" i="5"/>
  <c r="H11" i="16"/>
  <c r="E21" i="5"/>
  <c r="G11" i="16"/>
  <c r="D21" i="5"/>
  <c r="F11" i="16"/>
  <c r="C21" i="5"/>
  <c r="T9" i="15"/>
  <c r="T14" i="15"/>
  <c r="D49" i="6"/>
  <c r="I37" i="6"/>
  <c r="S39" i="25"/>
  <c r="R39" i="25"/>
  <c r="Q39" i="25"/>
  <c r="P39" i="25"/>
  <c r="O39" i="25"/>
  <c r="N39" i="25"/>
  <c r="M39" i="25"/>
  <c r="L39" i="25"/>
  <c r="K39" i="25"/>
  <c r="J39" i="25"/>
  <c r="I39" i="25"/>
  <c r="H39" i="25"/>
  <c r="G39" i="25"/>
  <c r="F39" i="25"/>
  <c r="E39" i="25"/>
  <c r="S38" i="25"/>
  <c r="R38" i="25"/>
  <c r="Q38" i="25"/>
  <c r="P38" i="25"/>
  <c r="O38" i="25"/>
  <c r="N38" i="25"/>
  <c r="M38" i="25"/>
  <c r="L38" i="25"/>
  <c r="K38" i="25"/>
  <c r="J38" i="25"/>
  <c r="I38" i="25"/>
  <c r="H38" i="25"/>
  <c r="G38" i="25"/>
  <c r="F38" i="25"/>
  <c r="E38" i="25"/>
  <c r="S37" i="25"/>
  <c r="R37" i="25"/>
  <c r="Q37" i="25"/>
  <c r="P37" i="25"/>
  <c r="O37" i="25"/>
  <c r="M37" i="25"/>
  <c r="K37" i="25"/>
  <c r="J37" i="25"/>
  <c r="I37" i="25"/>
  <c r="G37" i="25"/>
  <c r="F37" i="25"/>
  <c r="E37" i="25"/>
  <c r="S36" i="25"/>
  <c r="R36" i="25"/>
  <c r="Q36" i="25"/>
  <c r="P36" i="25"/>
  <c r="O36" i="25"/>
  <c r="M36" i="25"/>
  <c r="K36" i="25"/>
  <c r="J36" i="25"/>
  <c r="I36" i="25"/>
  <c r="G36" i="25"/>
  <c r="F36" i="25"/>
  <c r="E36" i="25"/>
  <c r="S35" i="25"/>
  <c r="R35" i="25"/>
  <c r="Q35" i="25"/>
  <c r="P35" i="25"/>
  <c r="O35" i="25"/>
  <c r="M35" i="25"/>
  <c r="K35" i="25"/>
  <c r="J35" i="25"/>
  <c r="I35" i="25"/>
  <c r="G35" i="25"/>
  <c r="F35" i="25"/>
  <c r="E35" i="25"/>
  <c r="S34" i="25"/>
  <c r="R34" i="25"/>
  <c r="Q34" i="25"/>
  <c r="P34" i="25"/>
  <c r="O34" i="25"/>
  <c r="N34" i="25"/>
  <c r="M34" i="25"/>
  <c r="L34" i="25"/>
  <c r="K34" i="25"/>
  <c r="J34" i="25"/>
  <c r="I34" i="25"/>
  <c r="H34" i="25"/>
  <c r="G34" i="25"/>
  <c r="F34" i="25"/>
  <c r="E34" i="25"/>
  <c r="S33" i="25"/>
  <c r="R33" i="25"/>
  <c r="Q33" i="25"/>
  <c r="P33" i="25"/>
  <c r="O33" i="25"/>
  <c r="K33" i="25"/>
  <c r="J33" i="25"/>
  <c r="I33" i="25"/>
  <c r="G33" i="25"/>
  <c r="F33" i="25"/>
  <c r="S31" i="25"/>
  <c r="R31" i="25"/>
  <c r="Q31" i="25"/>
  <c r="P31" i="25"/>
  <c r="O31" i="25"/>
  <c r="N31" i="25"/>
  <c r="M31" i="25"/>
  <c r="L31" i="25"/>
  <c r="K31" i="25"/>
  <c r="J31" i="25"/>
  <c r="I31" i="25"/>
  <c r="H31" i="25"/>
  <c r="G31" i="25"/>
  <c r="F31" i="25"/>
  <c r="E31" i="25"/>
  <c r="S30" i="25"/>
  <c r="R30" i="25"/>
  <c r="Q30" i="25"/>
  <c r="P30" i="25"/>
  <c r="O30" i="25"/>
  <c r="N30" i="25"/>
  <c r="M30" i="25"/>
  <c r="L30" i="25"/>
  <c r="K30" i="25"/>
  <c r="J30" i="25"/>
  <c r="I30" i="25"/>
  <c r="H30" i="25"/>
  <c r="G30" i="25"/>
  <c r="F30" i="25"/>
  <c r="E30" i="25"/>
  <c r="S29" i="25"/>
  <c r="R29" i="25"/>
  <c r="Q29" i="25"/>
  <c r="P29" i="25"/>
  <c r="O29" i="25"/>
  <c r="N29" i="25"/>
  <c r="M29" i="25"/>
  <c r="L29" i="25"/>
  <c r="K29" i="25"/>
  <c r="J29" i="25"/>
  <c r="I29" i="25"/>
  <c r="H29" i="25"/>
  <c r="G29" i="25"/>
  <c r="F29" i="25"/>
  <c r="E29" i="25"/>
  <c r="S28" i="25"/>
  <c r="R28" i="25"/>
  <c r="Q28" i="25"/>
  <c r="P28" i="25"/>
  <c r="O28" i="25"/>
  <c r="N28" i="25"/>
  <c r="M28" i="25"/>
  <c r="L28" i="25"/>
  <c r="K28" i="25"/>
  <c r="J28" i="25"/>
  <c r="I28" i="25"/>
  <c r="H28" i="25"/>
  <c r="G28" i="25"/>
  <c r="F28" i="25"/>
  <c r="E28" i="25"/>
  <c r="S27" i="25"/>
  <c r="R27" i="25"/>
  <c r="Q27" i="25"/>
  <c r="P27" i="25"/>
  <c r="O27" i="25"/>
  <c r="N27" i="25"/>
  <c r="M27" i="25"/>
  <c r="L27" i="25"/>
  <c r="K27" i="25"/>
  <c r="J27" i="25"/>
  <c r="I27" i="25"/>
  <c r="H27" i="25"/>
  <c r="G27" i="25"/>
  <c r="F27" i="25"/>
  <c r="E27" i="25"/>
  <c r="S26" i="25"/>
  <c r="R26" i="25"/>
  <c r="Q26" i="25"/>
  <c r="P26" i="25"/>
  <c r="O26" i="25"/>
  <c r="N26" i="25"/>
  <c r="M26" i="25"/>
  <c r="L26" i="25"/>
  <c r="K26" i="25"/>
  <c r="J26" i="25"/>
  <c r="I26" i="25"/>
  <c r="H26" i="25"/>
  <c r="G26" i="25"/>
  <c r="F26" i="25"/>
  <c r="E26" i="25"/>
  <c r="C8" i="1"/>
  <c r="C5" i="1"/>
  <c r="D12" i="32"/>
  <c r="E50" i="7"/>
  <c r="D15" i="32"/>
  <c r="C4" i="1"/>
  <c r="C7" i="1"/>
  <c r="C6" i="1"/>
  <c r="E12" i="47"/>
  <c r="E13" i="47"/>
  <c r="E15" i="47"/>
  <c r="E14" i="47"/>
  <c r="E16" i="47"/>
  <c r="F12" i="47"/>
  <c r="B5" i="48"/>
  <c r="F13" i="47"/>
  <c r="B4" i="48"/>
  <c r="F15" i="47"/>
  <c r="B3" i="48"/>
  <c r="I34" i="6"/>
  <c r="I21" i="6"/>
  <c r="F21" i="6"/>
  <c r="D21" i="6"/>
  <c r="C20" i="24"/>
  <c r="C19" i="24"/>
  <c r="C18" i="24"/>
  <c r="C17" i="24"/>
  <c r="C16" i="24"/>
  <c r="C15" i="24"/>
  <c r="C14" i="24"/>
  <c r="C12" i="24"/>
  <c r="C13" i="24"/>
  <c r="C10" i="24"/>
  <c r="C11" i="24"/>
  <c r="C9" i="24"/>
  <c r="C7" i="24"/>
  <c r="C8" i="24"/>
  <c r="C6" i="24"/>
  <c r="C4" i="24"/>
  <c r="C5" i="24"/>
  <c r="C3" i="24"/>
  <c r="D70" i="6"/>
  <c r="D71" i="6"/>
  <c r="D72" i="6"/>
  <c r="M54" i="40"/>
  <c r="N54" i="40"/>
  <c r="N47" i="40"/>
  <c r="M47" i="40"/>
  <c r="D23" i="40"/>
  <c r="L23" i="40"/>
  <c r="M23" i="40"/>
  <c r="D24" i="40"/>
  <c r="L24" i="40"/>
  <c r="M24" i="40"/>
  <c r="D25" i="40"/>
  <c r="L25" i="40"/>
  <c r="M25" i="40"/>
  <c r="M26" i="40"/>
  <c r="H23" i="40"/>
  <c r="N23" i="40"/>
  <c r="H24" i="40"/>
  <c r="N24" i="40"/>
  <c r="H25" i="40"/>
  <c r="N25" i="40"/>
  <c r="N26" i="40"/>
  <c r="H17" i="40"/>
  <c r="L17" i="40"/>
  <c r="N17" i="40"/>
  <c r="H18" i="40"/>
  <c r="L18" i="40"/>
  <c r="N18" i="40"/>
  <c r="H19" i="40"/>
  <c r="L19" i="40"/>
  <c r="N19" i="40"/>
  <c r="N20" i="40"/>
  <c r="D17" i="40"/>
  <c r="M17" i="40"/>
  <c r="D18" i="40"/>
  <c r="M18" i="40"/>
  <c r="D19" i="40"/>
  <c r="M19" i="40"/>
  <c r="M20" i="40"/>
  <c r="H11" i="40"/>
  <c r="L11" i="40"/>
  <c r="N11" i="40"/>
  <c r="H12" i="40"/>
  <c r="L12" i="40"/>
  <c r="N12" i="40"/>
  <c r="H13" i="40"/>
  <c r="L13" i="40"/>
  <c r="N13" i="40"/>
  <c r="N14" i="40"/>
  <c r="D11" i="40"/>
  <c r="M11" i="40"/>
  <c r="D12" i="40"/>
  <c r="M12" i="40"/>
  <c r="D13" i="40"/>
  <c r="M13" i="40"/>
  <c r="M14" i="40"/>
  <c r="F46" i="40"/>
  <c r="G46" i="40"/>
  <c r="I46" i="40"/>
  <c r="J46" i="40"/>
  <c r="F43" i="40"/>
  <c r="G43" i="40"/>
  <c r="I43" i="40"/>
  <c r="J43" i="40"/>
  <c r="F44" i="40"/>
  <c r="G44" i="40"/>
  <c r="I44" i="40"/>
  <c r="J44" i="40"/>
  <c r="F45" i="40"/>
  <c r="G45" i="40"/>
  <c r="I45" i="40"/>
  <c r="J45" i="40"/>
  <c r="F47" i="40"/>
  <c r="G47" i="40"/>
  <c r="H47" i="40"/>
  <c r="I47" i="40"/>
  <c r="J47" i="40"/>
  <c r="E47" i="40"/>
  <c r="D47" i="40"/>
  <c r="D82" i="46"/>
  <c r="D81" i="46"/>
  <c r="D83" i="46"/>
  <c r="D84" i="46"/>
  <c r="D78" i="46"/>
  <c r="D77" i="46"/>
  <c r="D79" i="46"/>
  <c r="D80" i="46"/>
  <c r="D73" i="46"/>
  <c r="D74" i="46"/>
  <c r="D75" i="46"/>
  <c r="D76" i="46"/>
  <c r="F73" i="46"/>
  <c r="F74" i="46"/>
  <c r="F75" i="46"/>
  <c r="F76" i="46"/>
  <c r="F77" i="46"/>
  <c r="F78" i="46"/>
  <c r="F79" i="46"/>
  <c r="F80" i="46"/>
  <c r="F81" i="46"/>
  <c r="F82" i="46"/>
  <c r="F83" i="46"/>
  <c r="F84" i="46"/>
  <c r="D85" i="46"/>
  <c r="D86" i="46"/>
  <c r="D87" i="46"/>
  <c r="D88" i="46"/>
  <c r="F85" i="46"/>
  <c r="F86" i="46"/>
  <c r="F87" i="46"/>
  <c r="F88" i="46"/>
  <c r="D89" i="46"/>
  <c r="D90" i="46"/>
  <c r="D91" i="46"/>
  <c r="D92" i="46"/>
  <c r="F89" i="46"/>
  <c r="F90" i="46"/>
  <c r="F91" i="46"/>
  <c r="F92" i="46"/>
  <c r="D93" i="46"/>
  <c r="D94" i="46"/>
  <c r="D95" i="46"/>
  <c r="D96" i="46"/>
  <c r="F93" i="46"/>
  <c r="F94" i="46"/>
  <c r="F95" i="46"/>
  <c r="F96" i="46"/>
  <c r="D97" i="46"/>
  <c r="D98" i="46"/>
  <c r="D99" i="46"/>
  <c r="D100" i="46"/>
  <c r="F97" i="46"/>
  <c r="F98" i="46"/>
  <c r="F99" i="46"/>
  <c r="F100" i="46"/>
  <c r="D101" i="46"/>
  <c r="D102" i="46"/>
  <c r="D103" i="46"/>
  <c r="D104" i="46"/>
  <c r="F101" i="46"/>
  <c r="F102" i="46"/>
  <c r="F103" i="46"/>
  <c r="F104" i="46"/>
  <c r="D117" i="46"/>
  <c r="D116" i="46"/>
  <c r="D118" i="46"/>
  <c r="D119" i="46"/>
  <c r="F116" i="46"/>
  <c r="F117" i="46"/>
  <c r="F118" i="46"/>
  <c r="F119" i="46"/>
  <c r="D121" i="46"/>
  <c r="D120" i="46"/>
  <c r="D122" i="46"/>
  <c r="D123" i="46"/>
  <c r="F120" i="46"/>
  <c r="F121" i="46"/>
  <c r="F122" i="46"/>
  <c r="F123" i="46"/>
  <c r="D125" i="46"/>
  <c r="D124" i="46"/>
  <c r="D126" i="46"/>
  <c r="D127" i="46"/>
  <c r="F124" i="46"/>
  <c r="F125" i="46"/>
  <c r="F126" i="46"/>
  <c r="F127" i="46"/>
  <c r="D129" i="46"/>
  <c r="D128" i="46"/>
  <c r="D130" i="46"/>
  <c r="D131" i="46"/>
  <c r="F128" i="46"/>
  <c r="F129" i="46"/>
  <c r="F130" i="46"/>
  <c r="F131" i="46"/>
  <c r="D133" i="46"/>
  <c r="D132" i="46"/>
  <c r="D134" i="46"/>
  <c r="D135" i="46"/>
  <c r="F132" i="46"/>
  <c r="F133" i="46"/>
  <c r="F134" i="46"/>
  <c r="F135" i="46"/>
  <c r="D103" i="6"/>
  <c r="D146" i="46"/>
  <c r="D145" i="46"/>
  <c r="D147" i="46"/>
  <c r="D148" i="46"/>
  <c r="F145" i="46"/>
  <c r="F103" i="6"/>
  <c r="F146" i="46"/>
  <c r="F147" i="46"/>
  <c r="F148" i="46"/>
  <c r="F149" i="46"/>
  <c r="F104" i="6"/>
  <c r="F150" i="46"/>
  <c r="F151" i="46"/>
  <c r="F152" i="46"/>
  <c r="D104" i="6"/>
  <c r="D150" i="46"/>
  <c r="D149" i="46"/>
  <c r="D151" i="46"/>
  <c r="D152" i="46"/>
  <c r="I104" i="6"/>
  <c r="I103" i="6"/>
  <c r="AP9" i="15"/>
  <c r="AP14" i="15"/>
  <c r="E25" i="47"/>
  <c r="F25" i="47"/>
  <c r="F11" i="47"/>
  <c r="F16" i="47"/>
  <c r="S20" i="25"/>
  <c r="S19" i="25"/>
  <c r="S18" i="25"/>
  <c r="E36" i="47"/>
  <c r="E37" i="47"/>
  <c r="E38" i="47"/>
  <c r="F37" i="47"/>
  <c r="F36" i="47"/>
  <c r="E31" i="47"/>
  <c r="F30" i="47"/>
  <c r="F29" i="47"/>
  <c r="E26" i="47"/>
  <c r="E27" i="47"/>
  <c r="E21" i="47"/>
  <c r="E19" i="47"/>
  <c r="E20" i="47"/>
  <c r="E22" i="47"/>
  <c r="F21" i="47"/>
  <c r="F20" i="47"/>
  <c r="F19" i="47"/>
  <c r="H40" i="34"/>
  <c r="I52" i="6"/>
  <c r="J18" i="42"/>
  <c r="J18" i="10"/>
  <c r="J18" i="41"/>
  <c r="J38" i="30"/>
  <c r="AF9" i="5"/>
  <c r="AE4" i="20"/>
  <c r="AG9" i="5"/>
  <c r="AF4" i="20"/>
  <c r="AH9" i="5"/>
  <c r="AG4" i="20"/>
  <c r="AI9" i="5"/>
  <c r="AH4" i="20"/>
  <c r="AJ9" i="5"/>
  <c r="AI4" i="20"/>
  <c r="AK9" i="5"/>
  <c r="AJ4" i="20"/>
  <c r="AL9" i="5"/>
  <c r="AK4" i="20"/>
  <c r="AM9" i="5"/>
  <c r="AL4" i="20"/>
  <c r="AN9" i="5"/>
  <c r="AM4" i="20"/>
  <c r="AO9" i="5"/>
  <c r="AN4" i="20"/>
  <c r="AP9" i="5"/>
  <c r="AO4" i="20"/>
  <c r="AQ9" i="5"/>
  <c r="AP4" i="20"/>
  <c r="AR9" i="5"/>
  <c r="AQ4" i="20"/>
  <c r="AS9" i="5"/>
  <c r="AR4" i="20"/>
  <c r="AT9" i="5"/>
  <c r="AS4" i="20"/>
  <c r="AU9" i="5"/>
  <c r="AT4" i="20"/>
  <c r="AV9" i="5"/>
  <c r="AU4" i="20"/>
  <c r="AW9" i="5"/>
  <c r="AV4" i="20"/>
  <c r="AX9" i="5"/>
  <c r="AW4" i="20"/>
  <c r="AY9" i="5"/>
  <c r="AX4" i="20"/>
  <c r="AZ9" i="5"/>
  <c r="AY4" i="20"/>
  <c r="BA9" i="5"/>
  <c r="AZ4" i="20"/>
  <c r="BB9" i="5"/>
  <c r="BA4" i="20"/>
  <c r="BC9" i="5"/>
  <c r="BB4" i="20"/>
  <c r="BD9" i="5"/>
  <c r="BC4" i="20"/>
  <c r="BE9" i="5"/>
  <c r="BD4" i="20"/>
  <c r="BF9" i="5"/>
  <c r="BE4" i="20"/>
  <c r="BG9" i="5"/>
  <c r="BF4" i="20"/>
  <c r="BH9" i="5"/>
  <c r="BG4" i="20"/>
  <c r="BI9" i="5"/>
  <c r="BH4" i="20"/>
  <c r="BJ9" i="5"/>
  <c r="BI4" i="20"/>
  <c r="BK9" i="5"/>
  <c r="BJ4" i="20"/>
  <c r="BL9" i="5"/>
  <c r="BK4" i="20"/>
  <c r="BM9" i="5"/>
  <c r="BL4" i="20"/>
  <c r="BN9" i="5"/>
  <c r="BM4" i="20"/>
  <c r="BO9" i="5"/>
  <c r="BN4" i="20"/>
  <c r="AF10" i="5"/>
  <c r="AE5" i="20"/>
  <c r="AG10" i="5"/>
  <c r="AF5" i="20"/>
  <c r="AH10" i="5"/>
  <c r="AG5" i="20"/>
  <c r="AI10" i="5"/>
  <c r="AH5" i="20"/>
  <c r="AJ10" i="5"/>
  <c r="AI5" i="20"/>
  <c r="AK10" i="5"/>
  <c r="AJ5" i="20"/>
  <c r="AL10" i="5"/>
  <c r="AK5" i="20"/>
  <c r="AM10" i="5"/>
  <c r="AL5" i="20"/>
  <c r="AN10" i="5"/>
  <c r="AM5" i="20"/>
  <c r="AO10" i="5"/>
  <c r="AN5" i="20"/>
  <c r="AP10" i="5"/>
  <c r="AO5" i="20"/>
  <c r="AQ10" i="5"/>
  <c r="AP5" i="20"/>
  <c r="AR10" i="5"/>
  <c r="AQ5" i="20"/>
  <c r="AS10" i="5"/>
  <c r="AR5" i="20"/>
  <c r="AT10" i="5"/>
  <c r="AS5" i="20"/>
  <c r="AU10" i="5"/>
  <c r="AT5" i="20"/>
  <c r="AV10" i="5"/>
  <c r="AU5" i="20"/>
  <c r="AW10" i="5"/>
  <c r="AV5" i="20"/>
  <c r="AX10" i="5"/>
  <c r="AW5" i="20"/>
  <c r="AY10" i="5"/>
  <c r="AX5" i="20"/>
  <c r="AZ10" i="5"/>
  <c r="AY5" i="20"/>
  <c r="BA10" i="5"/>
  <c r="AZ5" i="20"/>
  <c r="BB10" i="5"/>
  <c r="BA5" i="20"/>
  <c r="BC10" i="5"/>
  <c r="BB5" i="20"/>
  <c r="BD10" i="5"/>
  <c r="BC5" i="20"/>
  <c r="BE10" i="5"/>
  <c r="BD5" i="20"/>
  <c r="BF10" i="5"/>
  <c r="BE5" i="20"/>
  <c r="BG10" i="5"/>
  <c r="BF5" i="20"/>
  <c r="BH10" i="5"/>
  <c r="BG5" i="20"/>
  <c r="BI10" i="5"/>
  <c r="BH5" i="20"/>
  <c r="BJ10" i="5"/>
  <c r="BI5" i="20"/>
  <c r="BK10" i="5"/>
  <c r="BJ5" i="20"/>
  <c r="BL10" i="5"/>
  <c r="BK5" i="20"/>
  <c r="BM10" i="5"/>
  <c r="BL5" i="20"/>
  <c r="BN10" i="5"/>
  <c r="BM5" i="20"/>
  <c r="BO10" i="5"/>
  <c r="BN5" i="20"/>
  <c r="AF11" i="5"/>
  <c r="AE6" i="20"/>
  <c r="AG11" i="5"/>
  <c r="AF6" i="20"/>
  <c r="AH11" i="5"/>
  <c r="AG6" i="20"/>
  <c r="AI11" i="5"/>
  <c r="AH6" i="20"/>
  <c r="AJ11" i="5"/>
  <c r="AI6" i="20"/>
  <c r="AK11" i="5"/>
  <c r="AJ6" i="20"/>
  <c r="AL11" i="5"/>
  <c r="AK6" i="20"/>
  <c r="AM11" i="5"/>
  <c r="AL6" i="20"/>
  <c r="AN11" i="5"/>
  <c r="AM6" i="20"/>
  <c r="AO11" i="5"/>
  <c r="AN6" i="20"/>
  <c r="AP11" i="5"/>
  <c r="AO6" i="20"/>
  <c r="AQ11" i="5"/>
  <c r="AP6" i="20"/>
  <c r="AR11" i="5"/>
  <c r="AQ6" i="20"/>
  <c r="AS11" i="5"/>
  <c r="AR6" i="20"/>
  <c r="AT11" i="5"/>
  <c r="AS6" i="20"/>
  <c r="AU11" i="5"/>
  <c r="AT6" i="20"/>
  <c r="AV11" i="5"/>
  <c r="AU6" i="20"/>
  <c r="AW11" i="5"/>
  <c r="AV6" i="20"/>
  <c r="AX11" i="5"/>
  <c r="AW6" i="20"/>
  <c r="AY11" i="5"/>
  <c r="AX6" i="20"/>
  <c r="AZ11" i="5"/>
  <c r="AY6" i="20"/>
  <c r="BA11" i="5"/>
  <c r="AZ6" i="20"/>
  <c r="BB11" i="5"/>
  <c r="BA6" i="20"/>
  <c r="BC11" i="5"/>
  <c r="BB6" i="20"/>
  <c r="BD11" i="5"/>
  <c r="BC6" i="20"/>
  <c r="BE11" i="5"/>
  <c r="BD6" i="20"/>
  <c r="BF11" i="5"/>
  <c r="BE6" i="20"/>
  <c r="BG11" i="5"/>
  <c r="BF6" i="20"/>
  <c r="BH11" i="5"/>
  <c r="BG6" i="20"/>
  <c r="BI11" i="5"/>
  <c r="BH6" i="20"/>
  <c r="BJ11" i="5"/>
  <c r="BI6" i="20"/>
  <c r="BK11" i="5"/>
  <c r="BJ6" i="20"/>
  <c r="BL11" i="5"/>
  <c r="BK6" i="20"/>
  <c r="BM11" i="5"/>
  <c r="BL6" i="20"/>
  <c r="BN11" i="5"/>
  <c r="BM6" i="20"/>
  <c r="BO11" i="5"/>
  <c r="BN6" i="20"/>
  <c r="AF12" i="5"/>
  <c r="AE7" i="20"/>
  <c r="AG12" i="5"/>
  <c r="AF7" i="20"/>
  <c r="AH12" i="5"/>
  <c r="AG7" i="20"/>
  <c r="AI12" i="5"/>
  <c r="AH7" i="20"/>
  <c r="AJ12" i="5"/>
  <c r="AI7" i="20"/>
  <c r="AK12" i="5"/>
  <c r="AJ7" i="20"/>
  <c r="AL12" i="5"/>
  <c r="AK7" i="20"/>
  <c r="AM12" i="5"/>
  <c r="AL7" i="20"/>
  <c r="AN12" i="5"/>
  <c r="AM7" i="20"/>
  <c r="AO12" i="5"/>
  <c r="AN7" i="20"/>
  <c r="AP12" i="5"/>
  <c r="AO7" i="20"/>
  <c r="AQ12" i="5"/>
  <c r="AP7" i="20"/>
  <c r="AR12" i="5"/>
  <c r="AQ7" i="20"/>
  <c r="AS12" i="5"/>
  <c r="AR7" i="20"/>
  <c r="AT12" i="5"/>
  <c r="AS7" i="20"/>
  <c r="AU12" i="5"/>
  <c r="AT7" i="20"/>
  <c r="AV12" i="5"/>
  <c r="AU7" i="20"/>
  <c r="AW12" i="5"/>
  <c r="AV7" i="20"/>
  <c r="AX12" i="5"/>
  <c r="AW7" i="20"/>
  <c r="AY12" i="5"/>
  <c r="AX7" i="20"/>
  <c r="AZ12" i="5"/>
  <c r="AY7" i="20"/>
  <c r="BA12" i="5"/>
  <c r="AZ7" i="20"/>
  <c r="BB12" i="5"/>
  <c r="BA7" i="20"/>
  <c r="BC12" i="5"/>
  <c r="BB7" i="20"/>
  <c r="BD12" i="5"/>
  <c r="BC7" i="20"/>
  <c r="BE12" i="5"/>
  <c r="BD7" i="20"/>
  <c r="BF12" i="5"/>
  <c r="BE7" i="20"/>
  <c r="BG12" i="5"/>
  <c r="BF7" i="20"/>
  <c r="BH12" i="5"/>
  <c r="BG7" i="20"/>
  <c r="BI12" i="5"/>
  <c r="BH7" i="20"/>
  <c r="BJ12" i="5"/>
  <c r="BI7" i="20"/>
  <c r="BK12" i="5"/>
  <c r="BJ7" i="20"/>
  <c r="BL12" i="5"/>
  <c r="BK7" i="20"/>
  <c r="BM12" i="5"/>
  <c r="BL7" i="20"/>
  <c r="BN12" i="5"/>
  <c r="BM7" i="20"/>
  <c r="BO12" i="5"/>
  <c r="BN7" i="20"/>
  <c r="AF13" i="5"/>
  <c r="AE8" i="20"/>
  <c r="AG13" i="5"/>
  <c r="AF8" i="20"/>
  <c r="AH13" i="5"/>
  <c r="AG8" i="20"/>
  <c r="AI13" i="5"/>
  <c r="AH8" i="20"/>
  <c r="AJ13" i="5"/>
  <c r="AI8" i="20"/>
  <c r="AK13" i="5"/>
  <c r="AJ8" i="20"/>
  <c r="AL13" i="5"/>
  <c r="AK8" i="20"/>
  <c r="AM13" i="5"/>
  <c r="AL8" i="20"/>
  <c r="AN13" i="5"/>
  <c r="AM8" i="20"/>
  <c r="AO13" i="5"/>
  <c r="AN8" i="20"/>
  <c r="AP13" i="5"/>
  <c r="AO8" i="20"/>
  <c r="AQ13" i="5"/>
  <c r="AP8" i="20"/>
  <c r="AR13" i="5"/>
  <c r="AQ8" i="20"/>
  <c r="AS13" i="5"/>
  <c r="AR8" i="20"/>
  <c r="AT13" i="5"/>
  <c r="AS8" i="20"/>
  <c r="AU13" i="5"/>
  <c r="AT8" i="20"/>
  <c r="AV13" i="5"/>
  <c r="AU8" i="20"/>
  <c r="AW13" i="5"/>
  <c r="AV8" i="20"/>
  <c r="AX13" i="5"/>
  <c r="AW8" i="20"/>
  <c r="AY13" i="5"/>
  <c r="AX8" i="20"/>
  <c r="AZ13" i="5"/>
  <c r="AY8" i="20"/>
  <c r="BA13" i="5"/>
  <c r="AZ8" i="20"/>
  <c r="BB13" i="5"/>
  <c r="BA8" i="20"/>
  <c r="BC13" i="5"/>
  <c r="BB8" i="20"/>
  <c r="BD13" i="5"/>
  <c r="BC8" i="20"/>
  <c r="BE13" i="5"/>
  <c r="BD8" i="20"/>
  <c r="BF13" i="5"/>
  <c r="BE8" i="20"/>
  <c r="BG13" i="5"/>
  <c r="BF8" i="20"/>
  <c r="BH13" i="5"/>
  <c r="BG8" i="20"/>
  <c r="BI13" i="5"/>
  <c r="BH8" i="20"/>
  <c r="BJ13" i="5"/>
  <c r="BI8" i="20"/>
  <c r="BK13" i="5"/>
  <c r="BJ8" i="20"/>
  <c r="BL13" i="5"/>
  <c r="BK8" i="20"/>
  <c r="BM13" i="5"/>
  <c r="BL8" i="20"/>
  <c r="BN13" i="5"/>
  <c r="BM8" i="20"/>
  <c r="BO13" i="5"/>
  <c r="BN8" i="20"/>
  <c r="AF14" i="5"/>
  <c r="AE9" i="20"/>
  <c r="AG14" i="5"/>
  <c r="AF9" i="20"/>
  <c r="AH14" i="5"/>
  <c r="AG9" i="20"/>
  <c r="AI14" i="5"/>
  <c r="AH9" i="20"/>
  <c r="AJ14" i="5"/>
  <c r="AI9" i="20"/>
  <c r="AK14" i="5"/>
  <c r="AJ9" i="20"/>
  <c r="AL14" i="5"/>
  <c r="AK9" i="20"/>
  <c r="AM14" i="5"/>
  <c r="AL9" i="20"/>
  <c r="AN14" i="5"/>
  <c r="AM9" i="20"/>
  <c r="AO14" i="5"/>
  <c r="AN9" i="20"/>
  <c r="AP14" i="5"/>
  <c r="AO9" i="20"/>
  <c r="AQ14" i="5"/>
  <c r="AP9" i="20"/>
  <c r="AR14" i="5"/>
  <c r="AQ9" i="20"/>
  <c r="AS14" i="5"/>
  <c r="AR9" i="20"/>
  <c r="AT14" i="5"/>
  <c r="AS9" i="20"/>
  <c r="AU14" i="5"/>
  <c r="AT9" i="20"/>
  <c r="AV14" i="5"/>
  <c r="AU9" i="20"/>
  <c r="AW14" i="5"/>
  <c r="AV9" i="20"/>
  <c r="AX14" i="5"/>
  <c r="AW9" i="20"/>
  <c r="AY14" i="5"/>
  <c r="AX9" i="20"/>
  <c r="AZ14" i="5"/>
  <c r="AY9" i="20"/>
  <c r="BA14" i="5"/>
  <c r="AZ9" i="20"/>
  <c r="BB14" i="5"/>
  <c r="BA9" i="20"/>
  <c r="BC14" i="5"/>
  <c r="BB9" i="20"/>
  <c r="BD14" i="5"/>
  <c r="BC9" i="20"/>
  <c r="BE14" i="5"/>
  <c r="BD9" i="20"/>
  <c r="BF14" i="5"/>
  <c r="BE9" i="20"/>
  <c r="BG14" i="5"/>
  <c r="BF9" i="20"/>
  <c r="BH14" i="5"/>
  <c r="BG9" i="20"/>
  <c r="BI14" i="5"/>
  <c r="BH9" i="20"/>
  <c r="BJ14" i="5"/>
  <c r="BI9" i="20"/>
  <c r="BK14" i="5"/>
  <c r="BJ9" i="20"/>
  <c r="BL14" i="5"/>
  <c r="BK9" i="20"/>
  <c r="BM14" i="5"/>
  <c r="BL9" i="20"/>
  <c r="BN14" i="5"/>
  <c r="BM9" i="20"/>
  <c r="BO14" i="5"/>
  <c r="BN9" i="20"/>
  <c r="AF19" i="5"/>
  <c r="AF20" i="5"/>
  <c r="AF23" i="5"/>
  <c r="AF24" i="5"/>
  <c r="AF25" i="5"/>
  <c r="AF26" i="5"/>
  <c r="AF27" i="5"/>
  <c r="AF28" i="5"/>
  <c r="AF29" i="5"/>
  <c r="AF30" i="5"/>
  <c r="AF31" i="5"/>
  <c r="AF32" i="5"/>
  <c r="AF33" i="5"/>
  <c r="AF34" i="5"/>
  <c r="AF35" i="5"/>
  <c r="AF36" i="5"/>
  <c r="AF37" i="5"/>
  <c r="AF38" i="5"/>
  <c r="AF39" i="5"/>
  <c r="AF21" i="5"/>
  <c r="AF18" i="5"/>
  <c r="AF53" i="5"/>
  <c r="AF54" i="5"/>
  <c r="AF55" i="5"/>
  <c r="AF40" i="5"/>
  <c r="AF16" i="5"/>
  <c r="AF17" i="5"/>
  <c r="AF58" i="5"/>
  <c r="AF15" i="5"/>
  <c r="AE10" i="20"/>
  <c r="AG19" i="5"/>
  <c r="AG20" i="5"/>
  <c r="AG23" i="5"/>
  <c r="AG24" i="5"/>
  <c r="AG25" i="5"/>
  <c r="AG26" i="5"/>
  <c r="AG27" i="5"/>
  <c r="AG28" i="5"/>
  <c r="AG29" i="5"/>
  <c r="AG30" i="5"/>
  <c r="AG31" i="5"/>
  <c r="AG32" i="5"/>
  <c r="AG33" i="5"/>
  <c r="AG34" i="5"/>
  <c r="AG35" i="5"/>
  <c r="AG36" i="5"/>
  <c r="AG37" i="5"/>
  <c r="AG38" i="5"/>
  <c r="AG39" i="5"/>
  <c r="AG21" i="5"/>
  <c r="AG18" i="5"/>
  <c r="AG53" i="5"/>
  <c r="AG54" i="5"/>
  <c r="AG55" i="5"/>
  <c r="AG40" i="5"/>
  <c r="AG16" i="5"/>
  <c r="AG17" i="5"/>
  <c r="AG58" i="5"/>
  <c r="AG15" i="5"/>
  <c r="AF10" i="20"/>
  <c r="AH19" i="5"/>
  <c r="AH20" i="5"/>
  <c r="AH23" i="5"/>
  <c r="AH24" i="5"/>
  <c r="AH25" i="5"/>
  <c r="AH26" i="5"/>
  <c r="AH27" i="5"/>
  <c r="AH28" i="5"/>
  <c r="AH29" i="5"/>
  <c r="AH30" i="5"/>
  <c r="AH31" i="5"/>
  <c r="AH32" i="5"/>
  <c r="AH33" i="5"/>
  <c r="AH34" i="5"/>
  <c r="AH35" i="5"/>
  <c r="AH36" i="5"/>
  <c r="AH37" i="5"/>
  <c r="AH38" i="5"/>
  <c r="AH39" i="5"/>
  <c r="AH21" i="5"/>
  <c r="AH18" i="5"/>
  <c r="AH53" i="5"/>
  <c r="AH54" i="5"/>
  <c r="AH55" i="5"/>
  <c r="AH40" i="5"/>
  <c r="AH16" i="5"/>
  <c r="AH17" i="5"/>
  <c r="AH58" i="5"/>
  <c r="AH15" i="5"/>
  <c r="AG10" i="20"/>
  <c r="AI19" i="5"/>
  <c r="AI20" i="5"/>
  <c r="AI23" i="5"/>
  <c r="AI24" i="5"/>
  <c r="AI25" i="5"/>
  <c r="AI26" i="5"/>
  <c r="AI27" i="5"/>
  <c r="AI28" i="5"/>
  <c r="AI29" i="5"/>
  <c r="AI30" i="5"/>
  <c r="AI31" i="5"/>
  <c r="AI32" i="5"/>
  <c r="AI33" i="5"/>
  <c r="AI34" i="5"/>
  <c r="AI35" i="5"/>
  <c r="AI36" i="5"/>
  <c r="AI37" i="5"/>
  <c r="AI38" i="5"/>
  <c r="AI39" i="5"/>
  <c r="AI21" i="5"/>
  <c r="AI18" i="5"/>
  <c r="AI53" i="5"/>
  <c r="AI54" i="5"/>
  <c r="AI55" i="5"/>
  <c r="AI40" i="5"/>
  <c r="AI16" i="5"/>
  <c r="AI17" i="5"/>
  <c r="AI58" i="5"/>
  <c r="AI15" i="5"/>
  <c r="AH10" i="20"/>
  <c r="AJ19" i="5"/>
  <c r="AJ20" i="5"/>
  <c r="AJ23" i="5"/>
  <c r="AJ24" i="5"/>
  <c r="AJ25" i="5"/>
  <c r="AJ26" i="5"/>
  <c r="AJ27" i="5"/>
  <c r="AJ28" i="5"/>
  <c r="AJ29" i="5"/>
  <c r="AJ30" i="5"/>
  <c r="AJ31" i="5"/>
  <c r="AJ32" i="5"/>
  <c r="AJ33" i="5"/>
  <c r="AJ34" i="5"/>
  <c r="AJ35" i="5"/>
  <c r="AJ36" i="5"/>
  <c r="AJ37" i="5"/>
  <c r="AJ38" i="5"/>
  <c r="AJ39" i="5"/>
  <c r="AJ21" i="5"/>
  <c r="AJ18" i="5"/>
  <c r="AJ53" i="5"/>
  <c r="AJ54" i="5"/>
  <c r="AJ55" i="5"/>
  <c r="AJ40" i="5"/>
  <c r="AJ16" i="5"/>
  <c r="AJ17" i="5"/>
  <c r="AJ58" i="5"/>
  <c r="AJ15" i="5"/>
  <c r="AI10" i="20"/>
  <c r="AK19" i="5"/>
  <c r="AK20" i="5"/>
  <c r="AK23" i="5"/>
  <c r="AK24" i="5"/>
  <c r="AK25" i="5"/>
  <c r="AK26" i="5"/>
  <c r="AK27" i="5"/>
  <c r="AK28" i="5"/>
  <c r="AK29" i="5"/>
  <c r="AK30" i="5"/>
  <c r="AK31" i="5"/>
  <c r="AK32" i="5"/>
  <c r="AK33" i="5"/>
  <c r="AK34" i="5"/>
  <c r="AK35" i="5"/>
  <c r="AK36" i="5"/>
  <c r="AK37" i="5"/>
  <c r="AK38" i="5"/>
  <c r="AK39" i="5"/>
  <c r="AK21" i="5"/>
  <c r="AK18" i="5"/>
  <c r="AK53" i="5"/>
  <c r="AK54" i="5"/>
  <c r="AK55" i="5"/>
  <c r="AK40" i="5"/>
  <c r="AK16" i="5"/>
  <c r="AK17" i="5"/>
  <c r="AK58" i="5"/>
  <c r="AK15" i="5"/>
  <c r="AJ10" i="20"/>
  <c r="AL19" i="5"/>
  <c r="AL20" i="5"/>
  <c r="AL23" i="5"/>
  <c r="AL24" i="5"/>
  <c r="AL25" i="5"/>
  <c r="AL26" i="5"/>
  <c r="AL27" i="5"/>
  <c r="AL28" i="5"/>
  <c r="AL29" i="5"/>
  <c r="AL30" i="5"/>
  <c r="AL31" i="5"/>
  <c r="AL32" i="5"/>
  <c r="AL33" i="5"/>
  <c r="AL34" i="5"/>
  <c r="AL35" i="5"/>
  <c r="AL36" i="5"/>
  <c r="AL37" i="5"/>
  <c r="AL38" i="5"/>
  <c r="AL39" i="5"/>
  <c r="AL21" i="5"/>
  <c r="AL18" i="5"/>
  <c r="AL53" i="5"/>
  <c r="AL54" i="5"/>
  <c r="AL55" i="5"/>
  <c r="AL40" i="5"/>
  <c r="AL16" i="5"/>
  <c r="AL17" i="5"/>
  <c r="AL58" i="5"/>
  <c r="AL15" i="5"/>
  <c r="AK10" i="20"/>
  <c r="AM19" i="5"/>
  <c r="AM20" i="5"/>
  <c r="AM23" i="5"/>
  <c r="AM24" i="5"/>
  <c r="AM25" i="5"/>
  <c r="AM26" i="5"/>
  <c r="AM27" i="5"/>
  <c r="AM28" i="5"/>
  <c r="AM29" i="5"/>
  <c r="AM30" i="5"/>
  <c r="AM31" i="5"/>
  <c r="AM32" i="5"/>
  <c r="AM33" i="5"/>
  <c r="AM34" i="5"/>
  <c r="AM35" i="5"/>
  <c r="AM36" i="5"/>
  <c r="AM37" i="5"/>
  <c r="AM38" i="5"/>
  <c r="AM39" i="5"/>
  <c r="AM21" i="5"/>
  <c r="AM18" i="5"/>
  <c r="AM53" i="5"/>
  <c r="AM54" i="5"/>
  <c r="AM55" i="5"/>
  <c r="AM40" i="5"/>
  <c r="AM16" i="5"/>
  <c r="AM17" i="5"/>
  <c r="AM58" i="5"/>
  <c r="AM15" i="5"/>
  <c r="AL10" i="20"/>
  <c r="AN19" i="5"/>
  <c r="AN20" i="5"/>
  <c r="AN23" i="5"/>
  <c r="AN24" i="5"/>
  <c r="AN25" i="5"/>
  <c r="AN26" i="5"/>
  <c r="AN27" i="5"/>
  <c r="AN28" i="5"/>
  <c r="AN29" i="5"/>
  <c r="AN30" i="5"/>
  <c r="AN31" i="5"/>
  <c r="AN32" i="5"/>
  <c r="AN33" i="5"/>
  <c r="AN34" i="5"/>
  <c r="AN35" i="5"/>
  <c r="AN36" i="5"/>
  <c r="AN37" i="5"/>
  <c r="AN38" i="5"/>
  <c r="AN39" i="5"/>
  <c r="AN21" i="5"/>
  <c r="AN18" i="5"/>
  <c r="AN53" i="5"/>
  <c r="AN54" i="5"/>
  <c r="AN55" i="5"/>
  <c r="AN40" i="5"/>
  <c r="AN16" i="5"/>
  <c r="AN17" i="5"/>
  <c r="AN58" i="5"/>
  <c r="AN15" i="5"/>
  <c r="AM10" i="20"/>
  <c r="AO19" i="5"/>
  <c r="AO20" i="5"/>
  <c r="AO23" i="5"/>
  <c r="AO24" i="5"/>
  <c r="AO25" i="5"/>
  <c r="AO26" i="5"/>
  <c r="AO27" i="5"/>
  <c r="AO28" i="5"/>
  <c r="AO29" i="5"/>
  <c r="AO30" i="5"/>
  <c r="AO31" i="5"/>
  <c r="AO32" i="5"/>
  <c r="AO33" i="5"/>
  <c r="AO34" i="5"/>
  <c r="AO35" i="5"/>
  <c r="AO36" i="5"/>
  <c r="AO37" i="5"/>
  <c r="AO38" i="5"/>
  <c r="AO39" i="5"/>
  <c r="AO21" i="5"/>
  <c r="AO18" i="5"/>
  <c r="AO53" i="5"/>
  <c r="AO54" i="5"/>
  <c r="AO55" i="5"/>
  <c r="AO40" i="5"/>
  <c r="AO16" i="5"/>
  <c r="AO17" i="5"/>
  <c r="AO58" i="5"/>
  <c r="AO15" i="5"/>
  <c r="AN10" i="20"/>
  <c r="AP19" i="5"/>
  <c r="AP20" i="5"/>
  <c r="AP23" i="5"/>
  <c r="AP24" i="5"/>
  <c r="AP25" i="5"/>
  <c r="AP26" i="5"/>
  <c r="AP27" i="5"/>
  <c r="AP28" i="5"/>
  <c r="AP29" i="5"/>
  <c r="AP30" i="5"/>
  <c r="AP31" i="5"/>
  <c r="AP32" i="5"/>
  <c r="AP33" i="5"/>
  <c r="AP34" i="5"/>
  <c r="AP35" i="5"/>
  <c r="AP36" i="5"/>
  <c r="AP37" i="5"/>
  <c r="AP38" i="5"/>
  <c r="AP39" i="5"/>
  <c r="AP21" i="5"/>
  <c r="AP18" i="5"/>
  <c r="AP53" i="5"/>
  <c r="AP54" i="5"/>
  <c r="AP55" i="5"/>
  <c r="AP40" i="5"/>
  <c r="AP16" i="5"/>
  <c r="AP17" i="5"/>
  <c r="AP58" i="5"/>
  <c r="AP15" i="5"/>
  <c r="AO10" i="20"/>
  <c r="AQ19" i="5"/>
  <c r="AQ20" i="5"/>
  <c r="AQ23" i="5"/>
  <c r="AQ24" i="5"/>
  <c r="AQ25" i="5"/>
  <c r="AQ26" i="5"/>
  <c r="AQ27" i="5"/>
  <c r="AQ28" i="5"/>
  <c r="AQ29" i="5"/>
  <c r="AQ30" i="5"/>
  <c r="AQ31" i="5"/>
  <c r="AQ32" i="5"/>
  <c r="AQ33" i="5"/>
  <c r="AQ34" i="5"/>
  <c r="AQ35" i="5"/>
  <c r="AQ36" i="5"/>
  <c r="AQ37" i="5"/>
  <c r="AQ38" i="5"/>
  <c r="AQ39" i="5"/>
  <c r="AQ21" i="5"/>
  <c r="AQ18" i="5"/>
  <c r="AQ53" i="5"/>
  <c r="AQ54" i="5"/>
  <c r="AQ55" i="5"/>
  <c r="AQ40" i="5"/>
  <c r="AQ16" i="5"/>
  <c r="AQ17" i="5"/>
  <c r="AQ58" i="5"/>
  <c r="AQ15" i="5"/>
  <c r="AP10" i="20"/>
  <c r="AR19" i="5"/>
  <c r="AR20" i="5"/>
  <c r="AR23" i="5"/>
  <c r="AR24" i="5"/>
  <c r="AR25" i="5"/>
  <c r="AR26" i="5"/>
  <c r="AR27" i="5"/>
  <c r="AR28" i="5"/>
  <c r="AR29" i="5"/>
  <c r="AR30" i="5"/>
  <c r="AR31" i="5"/>
  <c r="AR32" i="5"/>
  <c r="AR33" i="5"/>
  <c r="AR34" i="5"/>
  <c r="AR35" i="5"/>
  <c r="AR36" i="5"/>
  <c r="AR37" i="5"/>
  <c r="AR38" i="5"/>
  <c r="AR39" i="5"/>
  <c r="AR22" i="5"/>
  <c r="AR18" i="5"/>
  <c r="AR16" i="5"/>
  <c r="AR17" i="5"/>
  <c r="AR41" i="5"/>
  <c r="AR42" i="5"/>
  <c r="AR43" i="5"/>
  <c r="AR44" i="5"/>
  <c r="AR45" i="5"/>
  <c r="AR46" i="5"/>
  <c r="AR47" i="5"/>
  <c r="AR48" i="5"/>
  <c r="AR49" i="5"/>
  <c r="AR50" i="5"/>
  <c r="AR51" i="5"/>
  <c r="AR52" i="5"/>
  <c r="AR53" i="5"/>
  <c r="AR54" i="5"/>
  <c r="AR55" i="5"/>
  <c r="AR56" i="5"/>
  <c r="AR57" i="5"/>
  <c r="AR40" i="5"/>
  <c r="AR58" i="5"/>
  <c r="AR15" i="5"/>
  <c r="AQ10" i="20"/>
  <c r="AS19" i="5"/>
  <c r="AS20" i="5"/>
  <c r="AS23" i="5"/>
  <c r="AS24" i="5"/>
  <c r="AS25" i="5"/>
  <c r="AS26" i="5"/>
  <c r="AS27" i="5"/>
  <c r="AS28" i="5"/>
  <c r="AS29" i="5"/>
  <c r="AS30" i="5"/>
  <c r="AS31" i="5"/>
  <c r="AS32" i="5"/>
  <c r="AS33" i="5"/>
  <c r="AS34" i="5"/>
  <c r="AS35" i="5"/>
  <c r="AS36" i="5"/>
  <c r="AS37" i="5"/>
  <c r="AS38" i="5"/>
  <c r="AS39" i="5"/>
  <c r="AS22" i="5"/>
  <c r="AS18" i="5"/>
  <c r="AS16" i="5"/>
  <c r="AS17" i="5"/>
  <c r="AS41" i="5"/>
  <c r="AS42" i="5"/>
  <c r="AS43" i="5"/>
  <c r="AS44" i="5"/>
  <c r="AS45" i="5"/>
  <c r="AS46" i="5"/>
  <c r="AS47" i="5"/>
  <c r="AS48" i="5"/>
  <c r="AS49" i="5"/>
  <c r="AS50" i="5"/>
  <c r="AS51" i="5"/>
  <c r="AS52" i="5"/>
  <c r="AS53" i="5"/>
  <c r="AS54" i="5"/>
  <c r="AS55" i="5"/>
  <c r="AS56" i="5"/>
  <c r="AS57" i="5"/>
  <c r="AS40" i="5"/>
  <c r="AS58" i="5"/>
  <c r="AS15" i="5"/>
  <c r="AR10" i="20"/>
  <c r="AT19" i="5"/>
  <c r="AT20" i="5"/>
  <c r="AT23" i="5"/>
  <c r="AT24" i="5"/>
  <c r="AT25" i="5"/>
  <c r="AT26" i="5"/>
  <c r="AT27" i="5"/>
  <c r="AT28" i="5"/>
  <c r="AT29" i="5"/>
  <c r="AT30" i="5"/>
  <c r="AT31" i="5"/>
  <c r="AT32" i="5"/>
  <c r="AT33" i="5"/>
  <c r="AT34" i="5"/>
  <c r="AT35" i="5"/>
  <c r="AT36" i="5"/>
  <c r="AT37" i="5"/>
  <c r="AT38" i="5"/>
  <c r="AT39" i="5"/>
  <c r="AT22" i="5"/>
  <c r="AT18" i="5"/>
  <c r="AT16" i="5"/>
  <c r="AT17" i="5"/>
  <c r="AT41" i="5"/>
  <c r="AT42" i="5"/>
  <c r="AT43" i="5"/>
  <c r="AT44" i="5"/>
  <c r="AT45" i="5"/>
  <c r="AT46" i="5"/>
  <c r="AT47" i="5"/>
  <c r="AT48" i="5"/>
  <c r="AT49" i="5"/>
  <c r="AT50" i="5"/>
  <c r="AT51" i="5"/>
  <c r="AT52" i="5"/>
  <c r="AT53" i="5"/>
  <c r="AT54" i="5"/>
  <c r="AT55" i="5"/>
  <c r="AT56" i="5"/>
  <c r="AT57" i="5"/>
  <c r="AT40" i="5"/>
  <c r="AT58" i="5"/>
  <c r="AT15" i="5"/>
  <c r="AS10" i="20"/>
  <c r="AU19" i="5"/>
  <c r="AU20" i="5"/>
  <c r="AU23" i="5"/>
  <c r="AU24" i="5"/>
  <c r="AU25" i="5"/>
  <c r="AU26" i="5"/>
  <c r="AU27" i="5"/>
  <c r="AU28" i="5"/>
  <c r="AU29" i="5"/>
  <c r="AU30" i="5"/>
  <c r="AU31" i="5"/>
  <c r="AU32" i="5"/>
  <c r="AU33" i="5"/>
  <c r="AU34" i="5"/>
  <c r="AU35" i="5"/>
  <c r="AU36" i="5"/>
  <c r="AU37" i="5"/>
  <c r="AU38" i="5"/>
  <c r="AU39" i="5"/>
  <c r="AU18" i="5"/>
  <c r="AU16" i="5"/>
  <c r="AU17" i="5"/>
  <c r="AU41" i="5"/>
  <c r="AU42" i="5"/>
  <c r="AU43" i="5"/>
  <c r="AU44" i="5"/>
  <c r="AU45" i="5"/>
  <c r="AU46" i="5"/>
  <c r="AU47" i="5"/>
  <c r="AU48" i="5"/>
  <c r="AU49" i="5"/>
  <c r="AU50" i="5"/>
  <c r="AU51" i="5"/>
  <c r="AU52" i="5"/>
  <c r="AU53" i="5"/>
  <c r="AU54" i="5"/>
  <c r="AU55" i="5"/>
  <c r="AU56" i="5"/>
  <c r="AU57" i="5"/>
  <c r="AU40" i="5"/>
  <c r="AU58" i="5"/>
  <c r="AV19" i="5"/>
  <c r="AV20" i="5"/>
  <c r="AV23" i="5"/>
  <c r="AV24" i="5"/>
  <c r="AV25" i="5"/>
  <c r="AV26" i="5"/>
  <c r="AV27" i="5"/>
  <c r="AV28" i="5"/>
  <c r="AV29" i="5"/>
  <c r="AV30" i="5"/>
  <c r="AV31" i="5"/>
  <c r="AV32" i="5"/>
  <c r="AV33" i="5"/>
  <c r="AV34" i="5"/>
  <c r="AV35" i="5"/>
  <c r="AV36" i="5"/>
  <c r="AV37" i="5"/>
  <c r="AV38" i="5"/>
  <c r="AV39" i="5"/>
  <c r="AV18" i="5"/>
  <c r="AV16" i="5"/>
  <c r="AV17" i="5"/>
  <c r="AV41" i="5"/>
  <c r="AV42" i="5"/>
  <c r="AV43" i="5"/>
  <c r="AV44" i="5"/>
  <c r="AV45" i="5"/>
  <c r="AV46" i="5"/>
  <c r="AV47" i="5"/>
  <c r="AV48" i="5"/>
  <c r="AV49" i="5"/>
  <c r="AV50" i="5"/>
  <c r="AV51" i="5"/>
  <c r="AV52" i="5"/>
  <c r="AV53" i="5"/>
  <c r="AV54" i="5"/>
  <c r="AV55" i="5"/>
  <c r="AV56" i="5"/>
  <c r="AV57" i="5"/>
  <c r="AV40" i="5"/>
  <c r="AV58" i="5"/>
  <c r="AW19" i="5"/>
  <c r="AW20" i="5"/>
  <c r="AW23" i="5"/>
  <c r="AW24" i="5"/>
  <c r="AW25" i="5"/>
  <c r="AW26" i="5"/>
  <c r="AW27" i="5"/>
  <c r="AW28" i="5"/>
  <c r="AW29" i="5"/>
  <c r="AW30" i="5"/>
  <c r="AW31" i="5"/>
  <c r="AW32" i="5"/>
  <c r="AW33" i="5"/>
  <c r="AW34" i="5"/>
  <c r="AW35" i="5"/>
  <c r="AW36" i="5"/>
  <c r="AW37" i="5"/>
  <c r="AW38" i="5"/>
  <c r="AW39" i="5"/>
  <c r="AW21" i="5"/>
  <c r="AW18" i="5"/>
  <c r="AW16" i="5"/>
  <c r="AW17" i="5"/>
  <c r="AW41" i="5"/>
  <c r="AW42" i="5"/>
  <c r="AW43" i="5"/>
  <c r="AW44" i="5"/>
  <c r="AW45" i="5"/>
  <c r="AW46" i="5"/>
  <c r="AW47" i="5"/>
  <c r="AW48" i="5"/>
  <c r="AW49" i="5"/>
  <c r="AW50" i="5"/>
  <c r="AW51" i="5"/>
  <c r="AW52" i="5"/>
  <c r="AW53" i="5"/>
  <c r="AW54" i="5"/>
  <c r="AW55" i="5"/>
  <c r="AW56" i="5"/>
  <c r="AW57" i="5"/>
  <c r="AW40" i="5"/>
  <c r="AW58" i="5"/>
  <c r="AX19" i="5"/>
  <c r="AX20" i="5"/>
  <c r="AX23" i="5"/>
  <c r="AX24" i="5"/>
  <c r="AX25" i="5"/>
  <c r="AX26" i="5"/>
  <c r="AX27" i="5"/>
  <c r="AX28" i="5"/>
  <c r="AX29" i="5"/>
  <c r="AX30" i="5"/>
  <c r="AX31" i="5"/>
  <c r="AX32" i="5"/>
  <c r="AX33" i="5"/>
  <c r="AX34" i="5"/>
  <c r="AX35" i="5"/>
  <c r="AX36" i="5"/>
  <c r="AX37" i="5"/>
  <c r="AX38" i="5"/>
  <c r="AX39" i="5"/>
  <c r="AX21" i="5"/>
  <c r="AX18" i="5"/>
  <c r="AX16" i="5"/>
  <c r="AX17" i="5"/>
  <c r="AX41" i="5"/>
  <c r="AX42" i="5"/>
  <c r="AX43" i="5"/>
  <c r="AX44" i="5"/>
  <c r="AX45" i="5"/>
  <c r="AX46" i="5"/>
  <c r="AX47" i="5"/>
  <c r="AX48" i="5"/>
  <c r="AX49" i="5"/>
  <c r="AX50" i="5"/>
  <c r="AX51" i="5"/>
  <c r="AX52" i="5"/>
  <c r="AX53" i="5"/>
  <c r="AX54" i="5"/>
  <c r="AX55" i="5"/>
  <c r="AX56" i="5"/>
  <c r="AX57" i="5"/>
  <c r="AX40" i="5"/>
  <c r="AX58" i="5"/>
  <c r="AY19" i="5"/>
  <c r="AY20" i="5"/>
  <c r="AY23" i="5"/>
  <c r="AY24" i="5"/>
  <c r="AY25" i="5"/>
  <c r="AY26" i="5"/>
  <c r="AY27" i="5"/>
  <c r="AY28" i="5"/>
  <c r="AY29" i="5"/>
  <c r="AY30" i="5"/>
  <c r="AY31" i="5"/>
  <c r="AY32" i="5"/>
  <c r="AY33" i="5"/>
  <c r="AY34" i="5"/>
  <c r="AY35" i="5"/>
  <c r="AY36" i="5"/>
  <c r="AY37" i="5"/>
  <c r="AY38" i="5"/>
  <c r="AY39" i="5"/>
  <c r="AY21" i="5"/>
  <c r="AY18" i="5"/>
  <c r="AY16" i="5"/>
  <c r="AY17" i="5"/>
  <c r="AY41" i="5"/>
  <c r="AY42" i="5"/>
  <c r="AY43" i="5"/>
  <c r="AY44" i="5"/>
  <c r="AY45" i="5"/>
  <c r="AY46" i="5"/>
  <c r="AY47" i="5"/>
  <c r="AY48" i="5"/>
  <c r="AY49" i="5"/>
  <c r="AY50" i="5"/>
  <c r="AY51" i="5"/>
  <c r="AY52" i="5"/>
  <c r="AY53" i="5"/>
  <c r="AY54" i="5"/>
  <c r="AY55" i="5"/>
  <c r="AY56" i="5"/>
  <c r="AY57" i="5"/>
  <c r="AY40" i="5"/>
  <c r="AY58" i="5"/>
  <c r="AZ19" i="5"/>
  <c r="AZ20" i="5"/>
  <c r="AZ23" i="5"/>
  <c r="AZ24" i="5"/>
  <c r="AZ25" i="5"/>
  <c r="AZ26" i="5"/>
  <c r="AZ27" i="5"/>
  <c r="AZ28" i="5"/>
  <c r="AZ29" i="5"/>
  <c r="AZ30" i="5"/>
  <c r="AZ31" i="5"/>
  <c r="AZ32" i="5"/>
  <c r="AZ33" i="5"/>
  <c r="AZ34" i="5"/>
  <c r="AZ35" i="5"/>
  <c r="AZ36" i="5"/>
  <c r="AZ37" i="5"/>
  <c r="AZ38" i="5"/>
  <c r="AZ39" i="5"/>
  <c r="AZ18" i="5"/>
  <c r="AZ16" i="5"/>
  <c r="AZ17" i="5"/>
  <c r="AZ41" i="5"/>
  <c r="AZ42" i="5"/>
  <c r="AZ43" i="5"/>
  <c r="AZ44" i="5"/>
  <c r="AZ45" i="5"/>
  <c r="AZ46" i="5"/>
  <c r="AZ47" i="5"/>
  <c r="AZ48" i="5"/>
  <c r="AZ49" i="5"/>
  <c r="AZ50" i="5"/>
  <c r="AZ51" i="5"/>
  <c r="AZ52" i="5"/>
  <c r="AZ53" i="5"/>
  <c r="AZ54" i="5"/>
  <c r="AZ55" i="5"/>
  <c r="AZ56" i="5"/>
  <c r="AZ57" i="5"/>
  <c r="AZ40" i="5"/>
  <c r="AZ58" i="5"/>
  <c r="BA16" i="5"/>
  <c r="BA17" i="5"/>
  <c r="BA19" i="5"/>
  <c r="BA20" i="5"/>
  <c r="BA21" i="5"/>
  <c r="BA22" i="5"/>
  <c r="BA23" i="5"/>
  <c r="BA24" i="5"/>
  <c r="BA25" i="5"/>
  <c r="BA26" i="5"/>
  <c r="BA27" i="5"/>
  <c r="BA28" i="5"/>
  <c r="BA29" i="5"/>
  <c r="BA30" i="5"/>
  <c r="BA31" i="5"/>
  <c r="BA32" i="5"/>
  <c r="BA33" i="5"/>
  <c r="BA34" i="5"/>
  <c r="BA35" i="5"/>
  <c r="BA36" i="5"/>
  <c r="BA37" i="5"/>
  <c r="BA38" i="5"/>
  <c r="BA39" i="5"/>
  <c r="BA18" i="5"/>
  <c r="BA41" i="5"/>
  <c r="BA42" i="5"/>
  <c r="BA43" i="5"/>
  <c r="BA44" i="5"/>
  <c r="BA45" i="5"/>
  <c r="BA46" i="5"/>
  <c r="BA47" i="5"/>
  <c r="BA48" i="5"/>
  <c r="BA49" i="5"/>
  <c r="BA50" i="5"/>
  <c r="BA51" i="5"/>
  <c r="BA52" i="5"/>
  <c r="BA53" i="5"/>
  <c r="BA54" i="5"/>
  <c r="BA55" i="5"/>
  <c r="BA56" i="5"/>
  <c r="BA57" i="5"/>
  <c r="BA40" i="5"/>
  <c r="BA58" i="5"/>
  <c r="BA15" i="5"/>
  <c r="AZ10" i="20"/>
  <c r="BB16" i="5"/>
  <c r="BB17" i="5"/>
  <c r="BB19" i="5"/>
  <c r="BB20" i="5"/>
  <c r="BB21" i="5"/>
  <c r="BB22" i="5"/>
  <c r="BB23" i="5"/>
  <c r="BB24" i="5"/>
  <c r="BB25" i="5"/>
  <c r="BB26" i="5"/>
  <c r="BB27" i="5"/>
  <c r="BB28" i="5"/>
  <c r="BB29" i="5"/>
  <c r="BB30" i="5"/>
  <c r="BB31" i="5"/>
  <c r="BB32" i="5"/>
  <c r="BB33" i="5"/>
  <c r="BB34" i="5"/>
  <c r="BB35" i="5"/>
  <c r="BB36" i="5"/>
  <c r="BB37" i="5"/>
  <c r="BB38" i="5"/>
  <c r="BB39" i="5"/>
  <c r="BB18" i="5"/>
  <c r="BB41" i="5"/>
  <c r="BB42" i="5"/>
  <c r="BB43" i="5"/>
  <c r="BB44" i="5"/>
  <c r="BB45" i="5"/>
  <c r="BB46" i="5"/>
  <c r="BB47" i="5"/>
  <c r="BB48" i="5"/>
  <c r="BB49" i="5"/>
  <c r="BB50" i="5"/>
  <c r="BB51" i="5"/>
  <c r="BB52" i="5"/>
  <c r="BB53" i="5"/>
  <c r="BB54" i="5"/>
  <c r="BB55" i="5"/>
  <c r="BB56" i="5"/>
  <c r="BB57" i="5"/>
  <c r="BB40" i="5"/>
  <c r="BB58" i="5"/>
  <c r="BB15" i="5"/>
  <c r="BA10" i="20"/>
  <c r="BC16" i="5"/>
  <c r="BC17" i="5"/>
  <c r="BC19" i="5"/>
  <c r="BC20" i="5"/>
  <c r="BC21" i="5"/>
  <c r="BC22" i="5"/>
  <c r="BC23" i="5"/>
  <c r="BC24" i="5"/>
  <c r="BC25" i="5"/>
  <c r="BC26" i="5"/>
  <c r="BC27" i="5"/>
  <c r="BC28" i="5"/>
  <c r="BC29" i="5"/>
  <c r="BC30" i="5"/>
  <c r="BC31" i="5"/>
  <c r="BC32" i="5"/>
  <c r="BC33" i="5"/>
  <c r="BC34" i="5"/>
  <c r="BC35" i="5"/>
  <c r="BC36" i="5"/>
  <c r="BC37" i="5"/>
  <c r="BC38" i="5"/>
  <c r="BC39" i="5"/>
  <c r="BC18" i="5"/>
  <c r="BC41" i="5"/>
  <c r="BC42" i="5"/>
  <c r="BC43" i="5"/>
  <c r="BC44" i="5"/>
  <c r="BC45" i="5"/>
  <c r="BC46" i="5"/>
  <c r="BC47" i="5"/>
  <c r="BC48" i="5"/>
  <c r="BC49" i="5"/>
  <c r="BC50" i="5"/>
  <c r="BC51" i="5"/>
  <c r="BC52" i="5"/>
  <c r="BC53" i="5"/>
  <c r="BC54" i="5"/>
  <c r="BC55" i="5"/>
  <c r="BC56" i="5"/>
  <c r="BC57" i="5"/>
  <c r="BC40" i="5"/>
  <c r="BC58" i="5"/>
  <c r="BC15" i="5"/>
  <c r="BB10" i="20"/>
  <c r="BD16" i="5"/>
  <c r="BD17" i="5"/>
  <c r="BD19" i="5"/>
  <c r="BD20" i="5"/>
  <c r="BD21" i="5"/>
  <c r="BD22" i="5"/>
  <c r="BD23" i="5"/>
  <c r="BD24" i="5"/>
  <c r="BD25" i="5"/>
  <c r="BD26" i="5"/>
  <c r="BD27" i="5"/>
  <c r="BD28" i="5"/>
  <c r="BD29" i="5"/>
  <c r="BD30" i="5"/>
  <c r="BD31" i="5"/>
  <c r="BD32" i="5"/>
  <c r="BD33" i="5"/>
  <c r="BD34" i="5"/>
  <c r="BD35" i="5"/>
  <c r="BD36" i="5"/>
  <c r="BD37" i="5"/>
  <c r="BD38" i="5"/>
  <c r="BD39" i="5"/>
  <c r="BD18" i="5"/>
  <c r="BD41" i="5"/>
  <c r="BD42" i="5"/>
  <c r="BD43" i="5"/>
  <c r="BD44" i="5"/>
  <c r="BD45" i="5"/>
  <c r="BD46" i="5"/>
  <c r="BD47" i="5"/>
  <c r="BD48" i="5"/>
  <c r="BD49" i="5"/>
  <c r="BD50" i="5"/>
  <c r="BD51" i="5"/>
  <c r="BD52" i="5"/>
  <c r="BD53" i="5"/>
  <c r="BD54" i="5"/>
  <c r="BD55" i="5"/>
  <c r="BD56" i="5"/>
  <c r="BD57" i="5"/>
  <c r="BD40" i="5"/>
  <c r="BD58" i="5"/>
  <c r="BD15" i="5"/>
  <c r="BC10" i="20"/>
  <c r="BE16" i="5"/>
  <c r="BE17" i="5"/>
  <c r="BE19" i="5"/>
  <c r="BE20" i="5"/>
  <c r="BE21" i="5"/>
  <c r="BE22" i="5"/>
  <c r="BE23" i="5"/>
  <c r="BE24" i="5"/>
  <c r="BE25" i="5"/>
  <c r="BE26" i="5"/>
  <c r="BE27" i="5"/>
  <c r="BE28" i="5"/>
  <c r="BE29" i="5"/>
  <c r="BE30" i="5"/>
  <c r="BE31" i="5"/>
  <c r="BE32" i="5"/>
  <c r="BE33" i="5"/>
  <c r="BE34" i="5"/>
  <c r="BE35" i="5"/>
  <c r="BE36" i="5"/>
  <c r="BE37" i="5"/>
  <c r="BE38" i="5"/>
  <c r="BE39" i="5"/>
  <c r="BE18" i="5"/>
  <c r="BE41" i="5"/>
  <c r="BE42" i="5"/>
  <c r="BE43" i="5"/>
  <c r="BE44" i="5"/>
  <c r="BE45" i="5"/>
  <c r="BE46" i="5"/>
  <c r="BE47" i="5"/>
  <c r="BE48" i="5"/>
  <c r="BE49" i="5"/>
  <c r="BE50" i="5"/>
  <c r="BE51" i="5"/>
  <c r="BE52" i="5"/>
  <c r="BE53" i="5"/>
  <c r="BE54" i="5"/>
  <c r="BE55" i="5"/>
  <c r="BE56" i="5"/>
  <c r="BE57" i="5"/>
  <c r="BE40" i="5"/>
  <c r="BE58" i="5"/>
  <c r="BE15" i="5"/>
  <c r="BD10" i="20"/>
  <c r="BF16" i="5"/>
  <c r="BF17" i="5"/>
  <c r="BF19" i="5"/>
  <c r="BF20" i="5"/>
  <c r="BF21" i="5"/>
  <c r="BF22" i="5"/>
  <c r="BF23" i="5"/>
  <c r="BF24" i="5"/>
  <c r="BF25" i="5"/>
  <c r="BF26" i="5"/>
  <c r="BF27" i="5"/>
  <c r="BF28" i="5"/>
  <c r="BF29" i="5"/>
  <c r="BF30" i="5"/>
  <c r="BF31" i="5"/>
  <c r="BF32" i="5"/>
  <c r="BF33" i="5"/>
  <c r="BF34" i="5"/>
  <c r="BF35" i="5"/>
  <c r="BF36" i="5"/>
  <c r="BF37" i="5"/>
  <c r="BF38" i="5"/>
  <c r="BF39" i="5"/>
  <c r="BF18" i="5"/>
  <c r="BF41" i="5"/>
  <c r="BF42" i="5"/>
  <c r="BF43" i="5"/>
  <c r="BF44" i="5"/>
  <c r="BF45" i="5"/>
  <c r="BF46" i="5"/>
  <c r="BF47" i="5"/>
  <c r="BF48" i="5"/>
  <c r="BF49" i="5"/>
  <c r="BF50" i="5"/>
  <c r="BF51" i="5"/>
  <c r="BF52" i="5"/>
  <c r="BF53" i="5"/>
  <c r="BF54" i="5"/>
  <c r="BF55" i="5"/>
  <c r="BF56" i="5"/>
  <c r="BF57" i="5"/>
  <c r="BF40" i="5"/>
  <c r="BF58" i="5"/>
  <c r="BF15" i="5"/>
  <c r="BE10" i="20"/>
  <c r="BG16" i="5"/>
  <c r="BG17" i="5"/>
  <c r="BG19" i="5"/>
  <c r="BG20" i="5"/>
  <c r="BG21" i="5"/>
  <c r="BG22" i="5"/>
  <c r="BG23" i="5"/>
  <c r="BG24" i="5"/>
  <c r="BG25" i="5"/>
  <c r="BG26" i="5"/>
  <c r="BG27" i="5"/>
  <c r="BG28" i="5"/>
  <c r="BG29" i="5"/>
  <c r="BG30" i="5"/>
  <c r="BG31" i="5"/>
  <c r="BG32" i="5"/>
  <c r="BG33" i="5"/>
  <c r="BG34" i="5"/>
  <c r="BG35" i="5"/>
  <c r="BG36" i="5"/>
  <c r="BG37" i="5"/>
  <c r="BG38" i="5"/>
  <c r="BG39" i="5"/>
  <c r="BG18" i="5"/>
  <c r="BG41" i="5"/>
  <c r="BG42" i="5"/>
  <c r="BG43" i="5"/>
  <c r="BG44" i="5"/>
  <c r="BG45" i="5"/>
  <c r="BG46" i="5"/>
  <c r="BG47" i="5"/>
  <c r="BG48" i="5"/>
  <c r="BG49" i="5"/>
  <c r="BG50" i="5"/>
  <c r="BG51" i="5"/>
  <c r="BG52" i="5"/>
  <c r="BG53" i="5"/>
  <c r="BG54" i="5"/>
  <c r="BG55" i="5"/>
  <c r="BG56" i="5"/>
  <c r="BG57" i="5"/>
  <c r="BG40" i="5"/>
  <c r="BG58" i="5"/>
  <c r="BG15" i="5"/>
  <c r="BF10" i="20"/>
  <c r="BH16" i="5"/>
  <c r="BH17" i="5"/>
  <c r="BH19" i="5"/>
  <c r="BH20" i="5"/>
  <c r="BH21" i="5"/>
  <c r="BH22" i="5"/>
  <c r="BH23" i="5"/>
  <c r="BH24" i="5"/>
  <c r="BH25" i="5"/>
  <c r="BH26" i="5"/>
  <c r="BH27" i="5"/>
  <c r="BH28" i="5"/>
  <c r="BH29" i="5"/>
  <c r="BH30" i="5"/>
  <c r="BH31" i="5"/>
  <c r="BH32" i="5"/>
  <c r="BH33" i="5"/>
  <c r="BH34" i="5"/>
  <c r="BH35" i="5"/>
  <c r="BH36" i="5"/>
  <c r="BH37" i="5"/>
  <c r="BH38" i="5"/>
  <c r="BH39" i="5"/>
  <c r="BH18" i="5"/>
  <c r="BH41" i="5"/>
  <c r="BH42" i="5"/>
  <c r="BH43" i="5"/>
  <c r="BH44" i="5"/>
  <c r="BH45" i="5"/>
  <c r="BH46" i="5"/>
  <c r="BH47" i="5"/>
  <c r="BH48" i="5"/>
  <c r="BH49" i="5"/>
  <c r="BH50" i="5"/>
  <c r="BH51" i="5"/>
  <c r="BH52" i="5"/>
  <c r="BH53" i="5"/>
  <c r="BH54" i="5"/>
  <c r="BH55" i="5"/>
  <c r="BH56" i="5"/>
  <c r="BH57" i="5"/>
  <c r="BH40" i="5"/>
  <c r="BH58" i="5"/>
  <c r="BH15" i="5"/>
  <c r="BG10" i="20"/>
  <c r="BI16" i="5"/>
  <c r="BI17" i="5"/>
  <c r="BI19" i="5"/>
  <c r="BI20" i="5"/>
  <c r="BI21" i="5"/>
  <c r="BI22" i="5"/>
  <c r="BI23" i="5"/>
  <c r="BI24" i="5"/>
  <c r="BI25" i="5"/>
  <c r="BI26" i="5"/>
  <c r="BI27" i="5"/>
  <c r="BI28" i="5"/>
  <c r="BI29" i="5"/>
  <c r="BI30" i="5"/>
  <c r="BI31" i="5"/>
  <c r="BI32" i="5"/>
  <c r="BI33" i="5"/>
  <c r="BI34" i="5"/>
  <c r="BI35" i="5"/>
  <c r="BI36" i="5"/>
  <c r="BI37" i="5"/>
  <c r="BI38" i="5"/>
  <c r="BI39" i="5"/>
  <c r="BI18" i="5"/>
  <c r="BI41" i="5"/>
  <c r="BI42" i="5"/>
  <c r="BI43" i="5"/>
  <c r="BI44" i="5"/>
  <c r="BI45" i="5"/>
  <c r="BI46" i="5"/>
  <c r="BI47" i="5"/>
  <c r="BI48" i="5"/>
  <c r="BI49" i="5"/>
  <c r="BI50" i="5"/>
  <c r="BI51" i="5"/>
  <c r="BI52" i="5"/>
  <c r="BI53" i="5"/>
  <c r="BI54" i="5"/>
  <c r="BI55" i="5"/>
  <c r="BI56" i="5"/>
  <c r="BI57" i="5"/>
  <c r="BI40" i="5"/>
  <c r="BI58" i="5"/>
  <c r="BI15" i="5"/>
  <c r="BH10" i="20"/>
  <c r="BJ16" i="5"/>
  <c r="BJ17" i="5"/>
  <c r="BJ19" i="5"/>
  <c r="BJ20" i="5"/>
  <c r="BJ21" i="5"/>
  <c r="BJ22" i="5"/>
  <c r="BJ23" i="5"/>
  <c r="BJ24" i="5"/>
  <c r="BJ25" i="5"/>
  <c r="BJ26" i="5"/>
  <c r="BJ27" i="5"/>
  <c r="BJ28" i="5"/>
  <c r="BJ29" i="5"/>
  <c r="BJ30" i="5"/>
  <c r="BJ31" i="5"/>
  <c r="BJ32" i="5"/>
  <c r="BJ33" i="5"/>
  <c r="BJ34" i="5"/>
  <c r="BJ35" i="5"/>
  <c r="BJ36" i="5"/>
  <c r="BJ37" i="5"/>
  <c r="BJ38" i="5"/>
  <c r="BJ39" i="5"/>
  <c r="BJ18" i="5"/>
  <c r="BJ41" i="5"/>
  <c r="BJ42" i="5"/>
  <c r="BJ43" i="5"/>
  <c r="BJ44" i="5"/>
  <c r="BJ45" i="5"/>
  <c r="BJ46" i="5"/>
  <c r="BJ47" i="5"/>
  <c r="BJ48" i="5"/>
  <c r="BJ49" i="5"/>
  <c r="BJ50" i="5"/>
  <c r="BJ51" i="5"/>
  <c r="BJ52" i="5"/>
  <c r="BJ53" i="5"/>
  <c r="BJ54" i="5"/>
  <c r="BJ55" i="5"/>
  <c r="BJ56" i="5"/>
  <c r="BJ57" i="5"/>
  <c r="BJ40" i="5"/>
  <c r="BJ58" i="5"/>
  <c r="BJ15" i="5"/>
  <c r="BI10" i="20"/>
  <c r="BK16" i="5"/>
  <c r="BK17" i="5"/>
  <c r="BK19" i="5"/>
  <c r="BK20" i="5"/>
  <c r="BK21" i="5"/>
  <c r="BK22" i="5"/>
  <c r="BK23" i="5"/>
  <c r="BK24" i="5"/>
  <c r="BK25" i="5"/>
  <c r="BK26" i="5"/>
  <c r="BK27" i="5"/>
  <c r="BK28" i="5"/>
  <c r="BK29" i="5"/>
  <c r="BK30" i="5"/>
  <c r="BK31" i="5"/>
  <c r="BK32" i="5"/>
  <c r="BK33" i="5"/>
  <c r="BK34" i="5"/>
  <c r="BK35" i="5"/>
  <c r="BK36" i="5"/>
  <c r="BK37" i="5"/>
  <c r="BK38" i="5"/>
  <c r="BK39" i="5"/>
  <c r="BK18" i="5"/>
  <c r="BK41" i="5"/>
  <c r="BK42" i="5"/>
  <c r="BK43" i="5"/>
  <c r="BK44" i="5"/>
  <c r="BK45" i="5"/>
  <c r="BK46" i="5"/>
  <c r="BK47" i="5"/>
  <c r="BK48" i="5"/>
  <c r="BK49" i="5"/>
  <c r="BK50" i="5"/>
  <c r="BK51" i="5"/>
  <c r="BK52" i="5"/>
  <c r="BK53" i="5"/>
  <c r="BK54" i="5"/>
  <c r="BK55" i="5"/>
  <c r="BK56" i="5"/>
  <c r="BK57" i="5"/>
  <c r="BK40" i="5"/>
  <c r="BK58" i="5"/>
  <c r="BK15" i="5"/>
  <c r="BJ10" i="20"/>
  <c r="BL19" i="5"/>
  <c r="BL20" i="5"/>
  <c r="BL23" i="5"/>
  <c r="BL24" i="5"/>
  <c r="BL25" i="5"/>
  <c r="BL26" i="5"/>
  <c r="BL27" i="5"/>
  <c r="BL28" i="5"/>
  <c r="BL29" i="5"/>
  <c r="BL30" i="5"/>
  <c r="BL31" i="5"/>
  <c r="BL32" i="5"/>
  <c r="BL33" i="5"/>
  <c r="BL34" i="5"/>
  <c r="BL35" i="5"/>
  <c r="BL36" i="5"/>
  <c r="BL37" i="5"/>
  <c r="BL38" i="5"/>
  <c r="BL39" i="5"/>
  <c r="BL18" i="5"/>
  <c r="BL16" i="5"/>
  <c r="BL17" i="5"/>
  <c r="BL41" i="5"/>
  <c r="BL42" i="5"/>
  <c r="BL43" i="5"/>
  <c r="BL44" i="5"/>
  <c r="BL45" i="5"/>
  <c r="BL46" i="5"/>
  <c r="BL47" i="5"/>
  <c r="BL48" i="5"/>
  <c r="BL49" i="5"/>
  <c r="BL50" i="5"/>
  <c r="BL51" i="5"/>
  <c r="BL52" i="5"/>
  <c r="BL53" i="5"/>
  <c r="BL54" i="5"/>
  <c r="BL55" i="5"/>
  <c r="BL56" i="5"/>
  <c r="BL57" i="5"/>
  <c r="BL40" i="5"/>
  <c r="BL58" i="5"/>
  <c r="BL15" i="5"/>
  <c r="BK10" i="20"/>
  <c r="BM19" i="5"/>
  <c r="BM20" i="5"/>
  <c r="BM23" i="5"/>
  <c r="BM24" i="5"/>
  <c r="BM25" i="5"/>
  <c r="BM26" i="5"/>
  <c r="BM27" i="5"/>
  <c r="BM28" i="5"/>
  <c r="BM29" i="5"/>
  <c r="BM30" i="5"/>
  <c r="BM31" i="5"/>
  <c r="BM32" i="5"/>
  <c r="BM33" i="5"/>
  <c r="BM34" i="5"/>
  <c r="BM35" i="5"/>
  <c r="BM36" i="5"/>
  <c r="BM37" i="5"/>
  <c r="BM38" i="5"/>
  <c r="BM39" i="5"/>
  <c r="BM18" i="5"/>
  <c r="BM53" i="5"/>
  <c r="BM54" i="5"/>
  <c r="BM55" i="5"/>
  <c r="BM40" i="5"/>
  <c r="BM16" i="5"/>
  <c r="BM17" i="5"/>
  <c r="BM58" i="5"/>
  <c r="BM15" i="5"/>
  <c r="BL10" i="20"/>
  <c r="T19" i="5"/>
  <c r="T20" i="5"/>
  <c r="T23" i="5"/>
  <c r="T24" i="5"/>
  <c r="T25" i="5"/>
  <c r="T26" i="5"/>
  <c r="T27" i="5"/>
  <c r="T28" i="5"/>
  <c r="T29" i="5"/>
  <c r="T30" i="5"/>
  <c r="T31" i="5"/>
  <c r="T32" i="5"/>
  <c r="T33" i="5"/>
  <c r="T34" i="5"/>
  <c r="T35" i="5"/>
  <c r="T36" i="5"/>
  <c r="T37" i="5"/>
  <c r="T38" i="5"/>
  <c r="T39" i="5"/>
  <c r="T18" i="5"/>
  <c r="T53" i="5"/>
  <c r="T54" i="5"/>
  <c r="T55" i="5"/>
  <c r="T40" i="5"/>
  <c r="T16" i="5"/>
  <c r="T17" i="5"/>
  <c r="T58" i="5"/>
  <c r="C19" i="5"/>
  <c r="C20" i="5"/>
  <c r="C23" i="5"/>
  <c r="C24" i="5"/>
  <c r="C25" i="5"/>
  <c r="C26" i="5"/>
  <c r="C27" i="5"/>
  <c r="C28" i="5"/>
  <c r="C29" i="5"/>
  <c r="C30" i="5"/>
  <c r="C31" i="5"/>
  <c r="C32" i="5"/>
  <c r="C33" i="5"/>
  <c r="C34" i="5"/>
  <c r="C35" i="5"/>
  <c r="C36" i="5"/>
  <c r="C37" i="5"/>
  <c r="C38" i="5"/>
  <c r="C39" i="5"/>
  <c r="C18" i="5"/>
  <c r="C53" i="5"/>
  <c r="C54" i="5"/>
  <c r="C55" i="5"/>
  <c r="C40" i="5"/>
  <c r="C16" i="5"/>
  <c r="C17" i="5"/>
  <c r="C58" i="5"/>
  <c r="C15" i="5"/>
  <c r="D19" i="5"/>
  <c r="D20" i="5"/>
  <c r="D23" i="5"/>
  <c r="D24" i="5"/>
  <c r="D25" i="5"/>
  <c r="D26" i="5"/>
  <c r="D27" i="5"/>
  <c r="D28" i="5"/>
  <c r="D29" i="5"/>
  <c r="D30" i="5"/>
  <c r="D31" i="5"/>
  <c r="D32" i="5"/>
  <c r="D33" i="5"/>
  <c r="D34" i="5"/>
  <c r="D35" i="5"/>
  <c r="D36" i="5"/>
  <c r="D37" i="5"/>
  <c r="D38" i="5"/>
  <c r="D39" i="5"/>
  <c r="D18" i="5"/>
  <c r="D53" i="5"/>
  <c r="D54" i="5"/>
  <c r="D55" i="5"/>
  <c r="D40" i="5"/>
  <c r="D16" i="5"/>
  <c r="D17" i="5"/>
  <c r="D58" i="5"/>
  <c r="D15" i="5"/>
  <c r="E19" i="5"/>
  <c r="E20" i="5"/>
  <c r="E23" i="5"/>
  <c r="E24" i="5"/>
  <c r="E25" i="5"/>
  <c r="E26" i="5"/>
  <c r="E27" i="5"/>
  <c r="E28" i="5"/>
  <c r="E29" i="5"/>
  <c r="E30" i="5"/>
  <c r="E31" i="5"/>
  <c r="E32" i="5"/>
  <c r="E33" i="5"/>
  <c r="E34" i="5"/>
  <c r="E35" i="5"/>
  <c r="E36" i="5"/>
  <c r="E37" i="5"/>
  <c r="E38" i="5"/>
  <c r="E39" i="5"/>
  <c r="E18" i="5"/>
  <c r="E53" i="5"/>
  <c r="E54" i="5"/>
  <c r="E55" i="5"/>
  <c r="E40" i="5"/>
  <c r="E16" i="5"/>
  <c r="E17" i="5"/>
  <c r="E58" i="5"/>
  <c r="F19" i="5"/>
  <c r="F20" i="5"/>
  <c r="F23" i="5"/>
  <c r="F24" i="5"/>
  <c r="F25" i="5"/>
  <c r="F26" i="5"/>
  <c r="F27" i="5"/>
  <c r="F28" i="5"/>
  <c r="F29" i="5"/>
  <c r="F30" i="5"/>
  <c r="F31" i="5"/>
  <c r="F32" i="5"/>
  <c r="F33" i="5"/>
  <c r="F34" i="5"/>
  <c r="F35" i="5"/>
  <c r="F36" i="5"/>
  <c r="F37" i="5"/>
  <c r="F38" i="5"/>
  <c r="F39" i="5"/>
  <c r="F18" i="5"/>
  <c r="F53" i="5"/>
  <c r="F54" i="5"/>
  <c r="F55" i="5"/>
  <c r="F40" i="5"/>
  <c r="F16" i="5"/>
  <c r="F17" i="5"/>
  <c r="F58" i="5"/>
  <c r="G19" i="5"/>
  <c r="G20" i="5"/>
  <c r="G23" i="5"/>
  <c r="G24" i="5"/>
  <c r="G25" i="5"/>
  <c r="G26" i="5"/>
  <c r="G27" i="5"/>
  <c r="G28" i="5"/>
  <c r="G29" i="5"/>
  <c r="G30" i="5"/>
  <c r="G31" i="5"/>
  <c r="G32" i="5"/>
  <c r="G33" i="5"/>
  <c r="G34" i="5"/>
  <c r="G35" i="5"/>
  <c r="G36" i="5"/>
  <c r="G37" i="5"/>
  <c r="G38" i="5"/>
  <c r="G39" i="5"/>
  <c r="G18" i="5"/>
  <c r="G53" i="5"/>
  <c r="G54" i="5"/>
  <c r="G55" i="5"/>
  <c r="G40" i="5"/>
  <c r="G16" i="5"/>
  <c r="G17" i="5"/>
  <c r="G58" i="5"/>
  <c r="H19" i="5"/>
  <c r="H20" i="5"/>
  <c r="H23" i="5"/>
  <c r="H24" i="5"/>
  <c r="H25" i="5"/>
  <c r="H26" i="5"/>
  <c r="H27" i="5"/>
  <c r="H28" i="5"/>
  <c r="H29" i="5"/>
  <c r="H30" i="5"/>
  <c r="H31" i="5"/>
  <c r="H32" i="5"/>
  <c r="H33" i="5"/>
  <c r="H34" i="5"/>
  <c r="H35" i="5"/>
  <c r="H36" i="5"/>
  <c r="H37" i="5"/>
  <c r="H38" i="5"/>
  <c r="H39" i="5"/>
  <c r="H18" i="5"/>
  <c r="H53" i="5"/>
  <c r="H54" i="5"/>
  <c r="H55" i="5"/>
  <c r="H40" i="5"/>
  <c r="H16" i="5"/>
  <c r="H17" i="5"/>
  <c r="H58" i="5"/>
  <c r="I19" i="5"/>
  <c r="I20" i="5"/>
  <c r="I23" i="5"/>
  <c r="I24" i="5"/>
  <c r="I25" i="5"/>
  <c r="I26" i="5"/>
  <c r="I27" i="5"/>
  <c r="I28" i="5"/>
  <c r="I29" i="5"/>
  <c r="I30" i="5"/>
  <c r="I31" i="5"/>
  <c r="I32" i="5"/>
  <c r="I33" i="5"/>
  <c r="I34" i="5"/>
  <c r="I35" i="5"/>
  <c r="I36" i="5"/>
  <c r="I37" i="5"/>
  <c r="I38" i="5"/>
  <c r="I39" i="5"/>
  <c r="I18" i="5"/>
  <c r="I16" i="5"/>
  <c r="I17" i="5"/>
  <c r="I41" i="5"/>
  <c r="I42" i="5"/>
  <c r="I43" i="5"/>
  <c r="I44" i="5"/>
  <c r="I45" i="5"/>
  <c r="I46" i="5"/>
  <c r="I47" i="5"/>
  <c r="I48" i="5"/>
  <c r="I49" i="5"/>
  <c r="I50" i="5"/>
  <c r="I51" i="5"/>
  <c r="I52" i="5"/>
  <c r="I53" i="5"/>
  <c r="I54" i="5"/>
  <c r="I55" i="5"/>
  <c r="I56" i="5"/>
  <c r="I57" i="5"/>
  <c r="I40" i="5"/>
  <c r="I58" i="5"/>
  <c r="J19" i="5"/>
  <c r="J20" i="5"/>
  <c r="J23" i="5"/>
  <c r="J24" i="5"/>
  <c r="J25" i="5"/>
  <c r="J26" i="5"/>
  <c r="J27" i="5"/>
  <c r="J28" i="5"/>
  <c r="J29" i="5"/>
  <c r="J30" i="5"/>
  <c r="J31" i="5"/>
  <c r="J32" i="5"/>
  <c r="J33" i="5"/>
  <c r="J34" i="5"/>
  <c r="J35" i="5"/>
  <c r="J36" i="5"/>
  <c r="J37" i="5"/>
  <c r="J38" i="5"/>
  <c r="J39" i="5"/>
  <c r="J18" i="5"/>
  <c r="J53" i="5"/>
  <c r="J54" i="5"/>
  <c r="J55" i="5"/>
  <c r="J40" i="5"/>
  <c r="J16" i="5"/>
  <c r="J17" i="5"/>
  <c r="J58" i="5"/>
  <c r="K19" i="5"/>
  <c r="K20" i="5"/>
  <c r="K23" i="5"/>
  <c r="K24" i="5"/>
  <c r="K25" i="5"/>
  <c r="K26" i="5"/>
  <c r="K27" i="5"/>
  <c r="K28" i="5"/>
  <c r="K29" i="5"/>
  <c r="K30" i="5"/>
  <c r="K31" i="5"/>
  <c r="K32" i="5"/>
  <c r="K33" i="5"/>
  <c r="K34" i="5"/>
  <c r="K35" i="5"/>
  <c r="K36" i="5"/>
  <c r="K37" i="5"/>
  <c r="K38" i="5"/>
  <c r="K39" i="5"/>
  <c r="K18" i="5"/>
  <c r="K53" i="5"/>
  <c r="K54" i="5"/>
  <c r="K55" i="5"/>
  <c r="K40" i="5"/>
  <c r="K16" i="5"/>
  <c r="K17" i="5"/>
  <c r="K58" i="5"/>
  <c r="L19" i="5"/>
  <c r="L20" i="5"/>
  <c r="L23" i="5"/>
  <c r="L24" i="5"/>
  <c r="L25" i="5"/>
  <c r="L26" i="5"/>
  <c r="L27" i="5"/>
  <c r="L28" i="5"/>
  <c r="L29" i="5"/>
  <c r="L30" i="5"/>
  <c r="L31" i="5"/>
  <c r="L32" i="5"/>
  <c r="L33" i="5"/>
  <c r="L34" i="5"/>
  <c r="L35" i="5"/>
  <c r="L36" i="5"/>
  <c r="L37" i="5"/>
  <c r="L38" i="5"/>
  <c r="L39" i="5"/>
  <c r="L18" i="5"/>
  <c r="L53" i="5"/>
  <c r="L54" i="5"/>
  <c r="L55" i="5"/>
  <c r="L40" i="5"/>
  <c r="L16" i="5"/>
  <c r="L17" i="5"/>
  <c r="L58" i="5"/>
  <c r="M19" i="5"/>
  <c r="M20" i="5"/>
  <c r="M23" i="5"/>
  <c r="M24" i="5"/>
  <c r="M25" i="5"/>
  <c r="M26" i="5"/>
  <c r="M27" i="5"/>
  <c r="M28" i="5"/>
  <c r="M29" i="5"/>
  <c r="M30" i="5"/>
  <c r="M31" i="5"/>
  <c r="M32" i="5"/>
  <c r="M33" i="5"/>
  <c r="M34" i="5"/>
  <c r="M35" i="5"/>
  <c r="M36" i="5"/>
  <c r="M37" i="5"/>
  <c r="M38" i="5"/>
  <c r="M39" i="5"/>
  <c r="M18" i="5"/>
  <c r="M53" i="5"/>
  <c r="M54" i="5"/>
  <c r="M55" i="5"/>
  <c r="M40" i="5"/>
  <c r="M16" i="5"/>
  <c r="M17" i="5"/>
  <c r="M58" i="5"/>
  <c r="N19" i="5"/>
  <c r="N20" i="5"/>
  <c r="N23" i="5"/>
  <c r="N24" i="5"/>
  <c r="N25" i="5"/>
  <c r="N26" i="5"/>
  <c r="N27" i="5"/>
  <c r="N28" i="5"/>
  <c r="N29" i="5"/>
  <c r="N30" i="5"/>
  <c r="N31" i="5"/>
  <c r="N32" i="5"/>
  <c r="N33" i="5"/>
  <c r="N34" i="5"/>
  <c r="N35" i="5"/>
  <c r="N36" i="5"/>
  <c r="N37" i="5"/>
  <c r="N38" i="5"/>
  <c r="N39" i="5"/>
  <c r="N18" i="5"/>
  <c r="N53" i="5"/>
  <c r="N54" i="5"/>
  <c r="N55" i="5"/>
  <c r="N40" i="5"/>
  <c r="N16" i="5"/>
  <c r="N17" i="5"/>
  <c r="N58" i="5"/>
  <c r="O19" i="5"/>
  <c r="O20" i="5"/>
  <c r="O23" i="5"/>
  <c r="O24" i="5"/>
  <c r="O25" i="5"/>
  <c r="O26" i="5"/>
  <c r="O27" i="5"/>
  <c r="O28" i="5"/>
  <c r="O29" i="5"/>
  <c r="O30" i="5"/>
  <c r="O31" i="5"/>
  <c r="O32" i="5"/>
  <c r="O33" i="5"/>
  <c r="O34" i="5"/>
  <c r="O35" i="5"/>
  <c r="O36" i="5"/>
  <c r="O37" i="5"/>
  <c r="O38" i="5"/>
  <c r="O39" i="5"/>
  <c r="O21" i="5"/>
  <c r="O18" i="5"/>
  <c r="O16" i="5"/>
  <c r="O17" i="5"/>
  <c r="O41" i="5"/>
  <c r="O42" i="5"/>
  <c r="O43" i="5"/>
  <c r="O44" i="5"/>
  <c r="O45" i="5"/>
  <c r="O46" i="5"/>
  <c r="O47" i="5"/>
  <c r="O48" i="5"/>
  <c r="O49" i="5"/>
  <c r="O50" i="5"/>
  <c r="O51" i="5"/>
  <c r="O52" i="5"/>
  <c r="O53" i="5"/>
  <c r="O54" i="5"/>
  <c r="O55" i="5"/>
  <c r="O56" i="5"/>
  <c r="O57" i="5"/>
  <c r="O40" i="5"/>
  <c r="O58" i="5"/>
  <c r="P19" i="5"/>
  <c r="P20" i="5"/>
  <c r="P23" i="5"/>
  <c r="P24" i="5"/>
  <c r="P25" i="5"/>
  <c r="P26" i="5"/>
  <c r="P27" i="5"/>
  <c r="P28" i="5"/>
  <c r="P29" i="5"/>
  <c r="P30" i="5"/>
  <c r="P31" i="5"/>
  <c r="P32" i="5"/>
  <c r="P33" i="5"/>
  <c r="P34" i="5"/>
  <c r="P35" i="5"/>
  <c r="P36" i="5"/>
  <c r="P37" i="5"/>
  <c r="P38" i="5"/>
  <c r="P39" i="5"/>
  <c r="P21" i="5"/>
  <c r="P18" i="5"/>
  <c r="P16" i="5"/>
  <c r="P17" i="5"/>
  <c r="P41" i="5"/>
  <c r="P42" i="5"/>
  <c r="P43" i="5"/>
  <c r="P44" i="5"/>
  <c r="P45" i="5"/>
  <c r="P46" i="5"/>
  <c r="P47" i="5"/>
  <c r="P48" i="5"/>
  <c r="P49" i="5"/>
  <c r="P50" i="5"/>
  <c r="P51" i="5"/>
  <c r="P52" i="5"/>
  <c r="P53" i="5"/>
  <c r="P54" i="5"/>
  <c r="P55" i="5"/>
  <c r="P56" i="5"/>
  <c r="P57" i="5"/>
  <c r="P40" i="5"/>
  <c r="P58" i="5"/>
  <c r="Q19" i="5"/>
  <c r="Q20" i="5"/>
  <c r="Q23" i="5"/>
  <c r="Q24" i="5"/>
  <c r="Q25" i="5"/>
  <c r="Q26" i="5"/>
  <c r="Q27" i="5"/>
  <c r="Q28" i="5"/>
  <c r="Q29" i="5"/>
  <c r="Q30" i="5"/>
  <c r="Q31" i="5"/>
  <c r="Q32" i="5"/>
  <c r="Q33" i="5"/>
  <c r="Q34" i="5"/>
  <c r="Q35" i="5"/>
  <c r="Q36" i="5"/>
  <c r="Q37" i="5"/>
  <c r="Q38" i="5"/>
  <c r="Q39" i="5"/>
  <c r="Q21" i="5"/>
  <c r="Q18" i="5"/>
  <c r="Q16" i="5"/>
  <c r="Q17" i="5"/>
  <c r="Q41" i="5"/>
  <c r="Q42" i="5"/>
  <c r="Q43" i="5"/>
  <c r="Q44" i="5"/>
  <c r="Q45" i="5"/>
  <c r="Q46" i="5"/>
  <c r="Q47" i="5"/>
  <c r="Q48" i="5"/>
  <c r="Q49" i="5"/>
  <c r="Q50" i="5"/>
  <c r="Q51" i="5"/>
  <c r="Q52" i="5"/>
  <c r="Q53" i="5"/>
  <c r="Q54" i="5"/>
  <c r="Q55" i="5"/>
  <c r="Q56" i="5"/>
  <c r="Q57" i="5"/>
  <c r="Q40" i="5"/>
  <c r="Q58" i="5"/>
  <c r="R19" i="5"/>
  <c r="R20" i="5"/>
  <c r="R23" i="5"/>
  <c r="R24" i="5"/>
  <c r="R25" i="5"/>
  <c r="R26" i="5"/>
  <c r="R27" i="5"/>
  <c r="R28" i="5"/>
  <c r="R29" i="5"/>
  <c r="R30" i="5"/>
  <c r="R31" i="5"/>
  <c r="R32" i="5"/>
  <c r="R33" i="5"/>
  <c r="R34" i="5"/>
  <c r="R35" i="5"/>
  <c r="R36" i="5"/>
  <c r="R37" i="5"/>
  <c r="R38" i="5"/>
  <c r="R39" i="5"/>
  <c r="R21" i="5"/>
  <c r="R18" i="5"/>
  <c r="R16" i="5"/>
  <c r="R17" i="5"/>
  <c r="R41" i="5"/>
  <c r="R42" i="5"/>
  <c r="R43" i="5"/>
  <c r="R44" i="5"/>
  <c r="R45" i="5"/>
  <c r="R46" i="5"/>
  <c r="R47" i="5"/>
  <c r="R48" i="5"/>
  <c r="R49" i="5"/>
  <c r="R50" i="5"/>
  <c r="R51" i="5"/>
  <c r="R52" i="5"/>
  <c r="R53" i="5"/>
  <c r="R54" i="5"/>
  <c r="R55" i="5"/>
  <c r="R56" i="5"/>
  <c r="R57" i="5"/>
  <c r="R40" i="5"/>
  <c r="R58" i="5"/>
  <c r="S19" i="5"/>
  <c r="S20" i="5"/>
  <c r="S23" i="5"/>
  <c r="S24" i="5"/>
  <c r="S25" i="5"/>
  <c r="S26" i="5"/>
  <c r="S27" i="5"/>
  <c r="S28" i="5"/>
  <c r="S29" i="5"/>
  <c r="S30" i="5"/>
  <c r="S31" i="5"/>
  <c r="S32" i="5"/>
  <c r="S33" i="5"/>
  <c r="S34" i="5"/>
  <c r="S35" i="5"/>
  <c r="S36" i="5"/>
  <c r="S37" i="5"/>
  <c r="S38" i="5"/>
  <c r="S39" i="5"/>
  <c r="S18" i="5"/>
  <c r="S16" i="5"/>
  <c r="S17" i="5"/>
  <c r="S53" i="5"/>
  <c r="S54" i="5"/>
  <c r="S55" i="5"/>
  <c r="S40" i="5"/>
  <c r="S58" i="5"/>
  <c r="S15" i="5"/>
  <c r="U19" i="5"/>
  <c r="U20" i="5"/>
  <c r="U23" i="5"/>
  <c r="U24" i="5"/>
  <c r="U25" i="5"/>
  <c r="U26" i="5"/>
  <c r="U27" i="5"/>
  <c r="U28" i="5"/>
  <c r="U29" i="5"/>
  <c r="U30" i="5"/>
  <c r="U31" i="5"/>
  <c r="U32" i="5"/>
  <c r="U33" i="5"/>
  <c r="U34" i="5"/>
  <c r="U35" i="5"/>
  <c r="U36" i="5"/>
  <c r="U37" i="5"/>
  <c r="U38" i="5"/>
  <c r="U39" i="5"/>
  <c r="U21" i="5"/>
  <c r="U18" i="5"/>
  <c r="U53" i="5"/>
  <c r="U54" i="5"/>
  <c r="U55" i="5"/>
  <c r="U40" i="5"/>
  <c r="U16" i="5"/>
  <c r="U17" i="5"/>
  <c r="U58" i="5"/>
  <c r="U15" i="5"/>
  <c r="V19" i="5"/>
  <c r="V20" i="5"/>
  <c r="V23" i="5"/>
  <c r="V24" i="5"/>
  <c r="V25" i="5"/>
  <c r="V26" i="5"/>
  <c r="V27" i="5"/>
  <c r="V28" i="5"/>
  <c r="V29" i="5"/>
  <c r="V30" i="5"/>
  <c r="V31" i="5"/>
  <c r="V32" i="5"/>
  <c r="V33" i="5"/>
  <c r="V34" i="5"/>
  <c r="V35" i="5"/>
  <c r="V36" i="5"/>
  <c r="V37" i="5"/>
  <c r="V38" i="5"/>
  <c r="V39" i="5"/>
  <c r="V21" i="5"/>
  <c r="V18" i="5"/>
  <c r="V53" i="5"/>
  <c r="V54" i="5"/>
  <c r="V55" i="5"/>
  <c r="V40" i="5"/>
  <c r="V16" i="5"/>
  <c r="V17" i="5"/>
  <c r="V58" i="5"/>
  <c r="V15" i="5"/>
  <c r="W19" i="5"/>
  <c r="W20" i="5"/>
  <c r="W23" i="5"/>
  <c r="W24" i="5"/>
  <c r="W25" i="5"/>
  <c r="W26" i="5"/>
  <c r="W27" i="5"/>
  <c r="W28" i="5"/>
  <c r="W29" i="5"/>
  <c r="W30" i="5"/>
  <c r="W31" i="5"/>
  <c r="W32" i="5"/>
  <c r="W33" i="5"/>
  <c r="W34" i="5"/>
  <c r="W35" i="5"/>
  <c r="W36" i="5"/>
  <c r="W37" i="5"/>
  <c r="W38" i="5"/>
  <c r="W39" i="5"/>
  <c r="W21" i="5"/>
  <c r="W18" i="5"/>
  <c r="W53" i="5"/>
  <c r="W54" i="5"/>
  <c r="W55" i="5"/>
  <c r="W40" i="5"/>
  <c r="W16" i="5"/>
  <c r="W17" i="5"/>
  <c r="W58" i="5"/>
  <c r="W15" i="5"/>
  <c r="X19" i="5"/>
  <c r="X20" i="5"/>
  <c r="X23" i="5"/>
  <c r="X24" i="5"/>
  <c r="X25" i="5"/>
  <c r="X26" i="5"/>
  <c r="X27" i="5"/>
  <c r="X28" i="5"/>
  <c r="X29" i="5"/>
  <c r="X30" i="5"/>
  <c r="X31" i="5"/>
  <c r="X32" i="5"/>
  <c r="X33" i="5"/>
  <c r="X34" i="5"/>
  <c r="X35" i="5"/>
  <c r="X36" i="5"/>
  <c r="X37" i="5"/>
  <c r="X38" i="5"/>
  <c r="X39" i="5"/>
  <c r="X21" i="5"/>
  <c r="X18" i="5"/>
  <c r="X53" i="5"/>
  <c r="X54" i="5"/>
  <c r="X55" i="5"/>
  <c r="X40" i="5"/>
  <c r="X16" i="5"/>
  <c r="X17" i="5"/>
  <c r="X58" i="5"/>
  <c r="X15" i="5"/>
  <c r="Y19" i="5"/>
  <c r="Y20" i="5"/>
  <c r="Y23" i="5"/>
  <c r="Y24" i="5"/>
  <c r="Y25" i="5"/>
  <c r="Y26" i="5"/>
  <c r="Y27" i="5"/>
  <c r="Y28" i="5"/>
  <c r="Y29" i="5"/>
  <c r="Y30" i="5"/>
  <c r="Y31" i="5"/>
  <c r="Y32" i="5"/>
  <c r="Y33" i="5"/>
  <c r="Y34" i="5"/>
  <c r="Y35" i="5"/>
  <c r="Y36" i="5"/>
  <c r="Y37" i="5"/>
  <c r="Y38" i="5"/>
  <c r="Y39" i="5"/>
  <c r="Y21" i="5"/>
  <c r="Y18" i="5"/>
  <c r="Y53" i="5"/>
  <c r="Y54" i="5"/>
  <c r="Y55" i="5"/>
  <c r="Y40" i="5"/>
  <c r="Y16" i="5"/>
  <c r="Y17" i="5"/>
  <c r="Y58" i="5"/>
  <c r="Y15" i="5"/>
  <c r="Z19" i="5"/>
  <c r="Z20" i="5"/>
  <c r="Z23" i="5"/>
  <c r="Z24" i="5"/>
  <c r="Z25" i="5"/>
  <c r="Z26" i="5"/>
  <c r="Z27" i="5"/>
  <c r="Z28" i="5"/>
  <c r="Z29" i="5"/>
  <c r="Z30" i="5"/>
  <c r="Z31" i="5"/>
  <c r="Z32" i="5"/>
  <c r="Z33" i="5"/>
  <c r="Z34" i="5"/>
  <c r="Z35" i="5"/>
  <c r="Z36" i="5"/>
  <c r="Z37" i="5"/>
  <c r="Z38" i="5"/>
  <c r="Z39" i="5"/>
  <c r="Z21" i="5"/>
  <c r="Z18" i="5"/>
  <c r="Z53" i="5"/>
  <c r="Z54" i="5"/>
  <c r="Z55" i="5"/>
  <c r="Z40" i="5"/>
  <c r="Z16" i="5"/>
  <c r="Z17" i="5"/>
  <c r="Z58" i="5"/>
  <c r="Z15" i="5"/>
  <c r="AA19" i="5"/>
  <c r="AA20" i="5"/>
  <c r="AA23" i="5"/>
  <c r="AA24" i="5"/>
  <c r="AA25" i="5"/>
  <c r="AA26" i="5"/>
  <c r="AA27" i="5"/>
  <c r="AA28" i="5"/>
  <c r="AA29" i="5"/>
  <c r="AA30" i="5"/>
  <c r="AA31" i="5"/>
  <c r="AA32" i="5"/>
  <c r="AA33" i="5"/>
  <c r="AA34" i="5"/>
  <c r="AA35" i="5"/>
  <c r="AA36" i="5"/>
  <c r="AA37" i="5"/>
  <c r="AA38" i="5"/>
  <c r="AA39" i="5"/>
  <c r="AA21" i="5"/>
  <c r="AA18" i="5"/>
  <c r="AA53" i="5"/>
  <c r="AA54" i="5"/>
  <c r="AA55" i="5"/>
  <c r="AA40" i="5"/>
  <c r="AA16" i="5"/>
  <c r="AA17" i="5"/>
  <c r="AA58" i="5"/>
  <c r="AA15" i="5"/>
  <c r="AB19" i="5"/>
  <c r="AB20" i="5"/>
  <c r="AB23" i="5"/>
  <c r="AB24" i="5"/>
  <c r="AB25" i="5"/>
  <c r="AB26" i="5"/>
  <c r="AB27" i="5"/>
  <c r="AB28" i="5"/>
  <c r="AB29" i="5"/>
  <c r="AB30" i="5"/>
  <c r="AB31" i="5"/>
  <c r="AB32" i="5"/>
  <c r="AB33" i="5"/>
  <c r="AB34" i="5"/>
  <c r="AB35" i="5"/>
  <c r="AB36" i="5"/>
  <c r="AB37" i="5"/>
  <c r="AB38" i="5"/>
  <c r="AB39" i="5"/>
  <c r="AB21" i="5"/>
  <c r="AB18" i="5"/>
  <c r="AB53" i="5"/>
  <c r="AB54" i="5"/>
  <c r="AB55" i="5"/>
  <c r="AB40" i="5"/>
  <c r="AB16" i="5"/>
  <c r="AB17" i="5"/>
  <c r="AB58" i="5"/>
  <c r="AB15" i="5"/>
  <c r="AC19" i="5"/>
  <c r="AC20" i="5"/>
  <c r="AC23" i="5"/>
  <c r="AC24" i="5"/>
  <c r="AC25" i="5"/>
  <c r="AC26" i="5"/>
  <c r="AC27" i="5"/>
  <c r="AC28" i="5"/>
  <c r="AC29" i="5"/>
  <c r="AC30" i="5"/>
  <c r="AC31" i="5"/>
  <c r="AC32" i="5"/>
  <c r="AC33" i="5"/>
  <c r="AC34" i="5"/>
  <c r="AC35" i="5"/>
  <c r="AC36" i="5"/>
  <c r="AC37" i="5"/>
  <c r="AC38" i="5"/>
  <c r="AC39" i="5"/>
  <c r="AC21" i="5"/>
  <c r="AC18" i="5"/>
  <c r="AC53" i="5"/>
  <c r="AC54" i="5"/>
  <c r="AC55" i="5"/>
  <c r="AC40" i="5"/>
  <c r="AC16" i="5"/>
  <c r="AC17" i="5"/>
  <c r="AC58" i="5"/>
  <c r="AC15" i="5"/>
  <c r="AD19" i="5"/>
  <c r="AD20" i="5"/>
  <c r="AD23" i="5"/>
  <c r="AD24" i="5"/>
  <c r="AD25" i="5"/>
  <c r="AD26" i="5"/>
  <c r="AD27" i="5"/>
  <c r="AD28" i="5"/>
  <c r="AD29" i="5"/>
  <c r="AD30" i="5"/>
  <c r="AD31" i="5"/>
  <c r="AD32" i="5"/>
  <c r="AD33" i="5"/>
  <c r="AD34" i="5"/>
  <c r="AD35" i="5"/>
  <c r="AD36" i="5"/>
  <c r="AD37" i="5"/>
  <c r="AD38" i="5"/>
  <c r="AD39" i="5"/>
  <c r="AD21" i="5"/>
  <c r="AD18" i="5"/>
  <c r="AD53" i="5"/>
  <c r="AD54" i="5"/>
  <c r="AD55" i="5"/>
  <c r="AD40" i="5"/>
  <c r="AD16" i="5"/>
  <c r="AD17" i="5"/>
  <c r="AD58" i="5"/>
  <c r="AD15" i="5"/>
  <c r="AE19" i="5"/>
  <c r="AE20" i="5"/>
  <c r="AE23" i="5"/>
  <c r="AE24" i="5"/>
  <c r="AE25" i="5"/>
  <c r="AE26" i="5"/>
  <c r="AE27" i="5"/>
  <c r="AE28" i="5"/>
  <c r="AE29" i="5"/>
  <c r="AE30" i="5"/>
  <c r="AE31" i="5"/>
  <c r="AE32" i="5"/>
  <c r="AE33" i="5"/>
  <c r="AE34" i="5"/>
  <c r="AE35" i="5"/>
  <c r="AE36" i="5"/>
  <c r="AE37" i="5"/>
  <c r="AE38" i="5"/>
  <c r="AE39" i="5"/>
  <c r="AE21" i="5"/>
  <c r="AE18" i="5"/>
  <c r="AE53" i="5"/>
  <c r="AE54" i="5"/>
  <c r="AE55" i="5"/>
  <c r="AE40" i="5"/>
  <c r="AE16" i="5"/>
  <c r="AE17" i="5"/>
  <c r="AE58" i="5"/>
  <c r="AE15" i="5"/>
  <c r="BO15" i="5"/>
  <c r="BN10" i="20"/>
  <c r="AE11" i="20"/>
  <c r="AF11" i="20"/>
  <c r="AG11" i="20"/>
  <c r="AH11" i="20"/>
  <c r="AI11" i="20"/>
  <c r="AJ11" i="20"/>
  <c r="AK11" i="20"/>
  <c r="AL11" i="20"/>
  <c r="AM11" i="20"/>
  <c r="AN11" i="20"/>
  <c r="AO11" i="20"/>
  <c r="AP11" i="20"/>
  <c r="AQ11" i="20"/>
  <c r="AR11" i="20"/>
  <c r="AS11" i="20"/>
  <c r="AT11" i="20"/>
  <c r="AU11" i="20"/>
  <c r="AV11" i="20"/>
  <c r="AW11" i="20"/>
  <c r="AX11" i="20"/>
  <c r="AY11" i="20"/>
  <c r="AZ11" i="20"/>
  <c r="BA11" i="20"/>
  <c r="BB11" i="20"/>
  <c r="BC11" i="20"/>
  <c r="BD11" i="20"/>
  <c r="BE11" i="20"/>
  <c r="BF11" i="20"/>
  <c r="BG11" i="20"/>
  <c r="BH11" i="20"/>
  <c r="BI11" i="20"/>
  <c r="BJ11" i="20"/>
  <c r="BK11" i="20"/>
  <c r="BL11" i="20"/>
  <c r="BN16" i="5"/>
  <c r="BM11" i="20"/>
  <c r="BO16" i="5"/>
  <c r="BN11" i="20"/>
  <c r="AE12" i="20"/>
  <c r="AF12" i="20"/>
  <c r="AG12" i="20"/>
  <c r="AH12" i="20"/>
  <c r="AI12" i="20"/>
  <c r="AJ12" i="20"/>
  <c r="AK12" i="20"/>
  <c r="AL12" i="20"/>
  <c r="AM12" i="20"/>
  <c r="AN12" i="20"/>
  <c r="AO12" i="20"/>
  <c r="AP12" i="20"/>
  <c r="AQ12" i="20"/>
  <c r="AR12" i="20"/>
  <c r="AS12" i="20"/>
  <c r="AT12" i="20"/>
  <c r="AU12" i="20"/>
  <c r="AV12" i="20"/>
  <c r="AW12" i="20"/>
  <c r="AX12" i="20"/>
  <c r="AY12" i="20"/>
  <c r="AZ12" i="20"/>
  <c r="BA12" i="20"/>
  <c r="BB12" i="20"/>
  <c r="BC12" i="20"/>
  <c r="BD12" i="20"/>
  <c r="BE12" i="20"/>
  <c r="BF12" i="20"/>
  <c r="BG12" i="20"/>
  <c r="BH12" i="20"/>
  <c r="BI12" i="20"/>
  <c r="BJ12" i="20"/>
  <c r="BK12" i="20"/>
  <c r="BL12" i="20"/>
  <c r="BN17" i="5"/>
  <c r="BM12" i="20"/>
  <c r="BO17" i="5"/>
  <c r="BN12" i="20"/>
  <c r="AE13" i="20"/>
  <c r="AF13" i="20"/>
  <c r="AG13" i="20"/>
  <c r="AH13" i="20"/>
  <c r="AI13" i="20"/>
  <c r="AJ13" i="20"/>
  <c r="AK13" i="20"/>
  <c r="AL13" i="20"/>
  <c r="AM13" i="20"/>
  <c r="AN13" i="20"/>
  <c r="AO13" i="20"/>
  <c r="AP13" i="20"/>
  <c r="AQ13" i="20"/>
  <c r="AR13" i="20"/>
  <c r="AS13" i="20"/>
  <c r="AT13" i="20"/>
  <c r="AU13" i="20"/>
  <c r="AV13" i="20"/>
  <c r="AW13" i="20"/>
  <c r="AX13" i="20"/>
  <c r="AY13" i="20"/>
  <c r="AZ13" i="20"/>
  <c r="BA13" i="20"/>
  <c r="BB13" i="20"/>
  <c r="BC13" i="20"/>
  <c r="BD13" i="20"/>
  <c r="BE13" i="20"/>
  <c r="BF13" i="20"/>
  <c r="BG13" i="20"/>
  <c r="BH13" i="20"/>
  <c r="BI13" i="20"/>
  <c r="BJ13" i="20"/>
  <c r="BK13" i="20"/>
  <c r="BL13" i="20"/>
  <c r="BN18" i="5"/>
  <c r="BM13" i="20"/>
  <c r="BO18" i="5"/>
  <c r="BN13" i="20"/>
  <c r="AE14" i="20"/>
  <c r="AF14" i="20"/>
  <c r="AG14" i="20"/>
  <c r="AH14" i="20"/>
  <c r="AI14" i="20"/>
  <c r="AJ14" i="20"/>
  <c r="AK14" i="20"/>
  <c r="AL14" i="20"/>
  <c r="AM14" i="20"/>
  <c r="AN14" i="20"/>
  <c r="AO14" i="20"/>
  <c r="AP14" i="20"/>
  <c r="AQ14" i="20"/>
  <c r="AR14" i="20"/>
  <c r="AS14" i="20"/>
  <c r="AT14" i="20"/>
  <c r="AU14" i="20"/>
  <c r="AV14" i="20"/>
  <c r="AW14" i="20"/>
  <c r="AX14" i="20"/>
  <c r="AY14" i="20"/>
  <c r="AZ14" i="20"/>
  <c r="BA14" i="20"/>
  <c r="BB14" i="20"/>
  <c r="BC14" i="20"/>
  <c r="BD14" i="20"/>
  <c r="BE14" i="20"/>
  <c r="BF14" i="20"/>
  <c r="BG14" i="20"/>
  <c r="BH14" i="20"/>
  <c r="BI14" i="20"/>
  <c r="BJ14" i="20"/>
  <c r="BK14" i="20"/>
  <c r="BL14" i="20"/>
  <c r="BN19" i="5"/>
  <c r="BM14" i="20"/>
  <c r="BO19" i="5"/>
  <c r="BN14" i="20"/>
  <c r="AE15" i="20"/>
  <c r="AF15" i="20"/>
  <c r="AG15" i="20"/>
  <c r="AH15" i="20"/>
  <c r="AI15" i="20"/>
  <c r="AJ15" i="20"/>
  <c r="AK15" i="20"/>
  <c r="AL15" i="20"/>
  <c r="AM15" i="20"/>
  <c r="AN15" i="20"/>
  <c r="AO15" i="20"/>
  <c r="AP15" i="20"/>
  <c r="AQ15" i="20"/>
  <c r="AR15" i="20"/>
  <c r="AS15" i="20"/>
  <c r="AT15" i="20"/>
  <c r="AU15" i="20"/>
  <c r="AV15" i="20"/>
  <c r="AW15" i="20"/>
  <c r="AX15" i="20"/>
  <c r="AY15" i="20"/>
  <c r="AZ15" i="20"/>
  <c r="BA15" i="20"/>
  <c r="BB15" i="20"/>
  <c r="BC15" i="20"/>
  <c r="BD15" i="20"/>
  <c r="BE15" i="20"/>
  <c r="BF15" i="20"/>
  <c r="BG15" i="20"/>
  <c r="BH15" i="20"/>
  <c r="BI15" i="20"/>
  <c r="BJ15" i="20"/>
  <c r="BK15" i="20"/>
  <c r="BL15" i="20"/>
  <c r="BN20" i="5"/>
  <c r="BM15" i="20"/>
  <c r="BO20" i="5"/>
  <c r="BN15" i="20"/>
  <c r="AE16" i="20"/>
  <c r="AF16" i="20"/>
  <c r="AG16" i="20"/>
  <c r="AH16" i="20"/>
  <c r="AI16" i="20"/>
  <c r="AJ16" i="20"/>
  <c r="AK16" i="20"/>
  <c r="AL16" i="20"/>
  <c r="AM16" i="20"/>
  <c r="AN16" i="20"/>
  <c r="AO16" i="20"/>
  <c r="AP16" i="20"/>
  <c r="AQ16" i="20"/>
  <c r="AR16" i="20"/>
  <c r="AS16" i="20"/>
  <c r="AT16" i="20"/>
  <c r="AU16" i="20"/>
  <c r="AV16" i="20"/>
  <c r="AW16" i="20"/>
  <c r="AX16" i="20"/>
  <c r="AY16" i="20"/>
  <c r="AZ16" i="20"/>
  <c r="BA16" i="20"/>
  <c r="BB16" i="20"/>
  <c r="BC16" i="20"/>
  <c r="BD16" i="20"/>
  <c r="BE16" i="20"/>
  <c r="BF16" i="20"/>
  <c r="BG16" i="20"/>
  <c r="BH16" i="20"/>
  <c r="BI16" i="20"/>
  <c r="BJ16" i="20"/>
  <c r="BK16" i="20"/>
  <c r="BL16" i="20"/>
  <c r="BN21" i="5"/>
  <c r="BM16" i="20"/>
  <c r="BO21" i="5"/>
  <c r="BN16" i="20"/>
  <c r="AE17" i="20"/>
  <c r="AF17" i="20"/>
  <c r="AG17" i="20"/>
  <c r="AH17" i="20"/>
  <c r="AI17" i="20"/>
  <c r="AJ17" i="20"/>
  <c r="AK17" i="20"/>
  <c r="AL17" i="20"/>
  <c r="AM17" i="20"/>
  <c r="AN17" i="20"/>
  <c r="AO17" i="20"/>
  <c r="AP17" i="20"/>
  <c r="AQ17" i="20"/>
  <c r="AR17" i="20"/>
  <c r="AS17" i="20"/>
  <c r="AT17" i="20"/>
  <c r="AU17" i="20"/>
  <c r="AV17" i="20"/>
  <c r="AW17" i="20"/>
  <c r="AX17" i="20"/>
  <c r="AY17" i="20"/>
  <c r="AZ17" i="20"/>
  <c r="BA17" i="20"/>
  <c r="BB17" i="20"/>
  <c r="BC17" i="20"/>
  <c r="BD17" i="20"/>
  <c r="BE17" i="20"/>
  <c r="BF17" i="20"/>
  <c r="BG17" i="20"/>
  <c r="BH17" i="20"/>
  <c r="BI17" i="20"/>
  <c r="BJ17" i="20"/>
  <c r="BK17" i="20"/>
  <c r="BL17" i="20"/>
  <c r="BN22" i="5"/>
  <c r="BM17" i="20"/>
  <c r="BO22" i="5"/>
  <c r="BN17" i="20"/>
  <c r="AE18" i="20"/>
  <c r="AF18" i="20"/>
  <c r="AG18" i="20"/>
  <c r="AH18" i="20"/>
  <c r="AI18" i="20"/>
  <c r="AJ18" i="20"/>
  <c r="AK18" i="20"/>
  <c r="AL18" i="20"/>
  <c r="AM18" i="20"/>
  <c r="AN18" i="20"/>
  <c r="AO18" i="20"/>
  <c r="AP18" i="20"/>
  <c r="AQ18" i="20"/>
  <c r="AR18" i="20"/>
  <c r="AS18" i="20"/>
  <c r="AT18" i="20"/>
  <c r="AU18" i="20"/>
  <c r="AV18" i="20"/>
  <c r="AW18" i="20"/>
  <c r="AX18" i="20"/>
  <c r="AY18" i="20"/>
  <c r="AZ18" i="20"/>
  <c r="BA18" i="20"/>
  <c r="BB18" i="20"/>
  <c r="BC18" i="20"/>
  <c r="BD18" i="20"/>
  <c r="BE18" i="20"/>
  <c r="BF18" i="20"/>
  <c r="BG18" i="20"/>
  <c r="BH18" i="20"/>
  <c r="BI18" i="20"/>
  <c r="BJ18" i="20"/>
  <c r="BK18" i="20"/>
  <c r="BL18" i="20"/>
  <c r="BN23" i="5"/>
  <c r="BM18" i="20"/>
  <c r="BO23" i="5"/>
  <c r="BN18" i="20"/>
  <c r="AE19" i="20"/>
  <c r="AF19" i="20"/>
  <c r="AG19" i="20"/>
  <c r="AH19" i="20"/>
  <c r="AI19" i="20"/>
  <c r="AJ19" i="20"/>
  <c r="AK19" i="20"/>
  <c r="AL19" i="20"/>
  <c r="AM19" i="20"/>
  <c r="AN19" i="20"/>
  <c r="AO19" i="20"/>
  <c r="AP19" i="20"/>
  <c r="AQ19" i="20"/>
  <c r="AR19" i="20"/>
  <c r="AS19" i="20"/>
  <c r="AT19" i="20"/>
  <c r="AU19" i="20"/>
  <c r="AV19" i="20"/>
  <c r="AW19" i="20"/>
  <c r="AX19" i="20"/>
  <c r="AY19" i="20"/>
  <c r="AZ19" i="20"/>
  <c r="BA19" i="20"/>
  <c r="BB19" i="20"/>
  <c r="BC19" i="20"/>
  <c r="BD19" i="20"/>
  <c r="BE19" i="20"/>
  <c r="BF19" i="20"/>
  <c r="BG19" i="20"/>
  <c r="BH19" i="20"/>
  <c r="BI19" i="20"/>
  <c r="BJ19" i="20"/>
  <c r="BK19" i="20"/>
  <c r="BL19" i="20"/>
  <c r="BN24" i="5"/>
  <c r="BM19" i="20"/>
  <c r="BO24" i="5"/>
  <c r="BN19" i="20"/>
  <c r="AE20" i="20"/>
  <c r="AF20" i="20"/>
  <c r="AG20" i="20"/>
  <c r="AH20" i="20"/>
  <c r="AI20" i="20"/>
  <c r="AJ20" i="20"/>
  <c r="AK20" i="20"/>
  <c r="AL20" i="20"/>
  <c r="AM20" i="20"/>
  <c r="AN20" i="20"/>
  <c r="AO20" i="20"/>
  <c r="AP20" i="20"/>
  <c r="AQ20" i="20"/>
  <c r="AR20" i="20"/>
  <c r="AS20" i="20"/>
  <c r="AT20" i="20"/>
  <c r="AU20" i="20"/>
  <c r="AV20" i="20"/>
  <c r="AW20" i="20"/>
  <c r="AX20" i="20"/>
  <c r="AY20" i="20"/>
  <c r="AZ20" i="20"/>
  <c r="BA20" i="20"/>
  <c r="BB20" i="20"/>
  <c r="BC20" i="20"/>
  <c r="BD20" i="20"/>
  <c r="BE20" i="20"/>
  <c r="BF20" i="20"/>
  <c r="BG20" i="20"/>
  <c r="BH20" i="20"/>
  <c r="BI20" i="20"/>
  <c r="BJ20" i="20"/>
  <c r="BK20" i="20"/>
  <c r="BL20" i="20"/>
  <c r="BN25" i="5"/>
  <c r="BM20" i="20"/>
  <c r="BO25" i="5"/>
  <c r="BN20" i="20"/>
  <c r="AE21" i="20"/>
  <c r="AF21" i="20"/>
  <c r="AG21" i="20"/>
  <c r="AH21" i="20"/>
  <c r="AI21" i="20"/>
  <c r="AJ21" i="20"/>
  <c r="AK21" i="20"/>
  <c r="AL21" i="20"/>
  <c r="AM21" i="20"/>
  <c r="AN21" i="20"/>
  <c r="AO21" i="20"/>
  <c r="AP21" i="20"/>
  <c r="AQ21" i="20"/>
  <c r="AR21" i="20"/>
  <c r="AS21" i="20"/>
  <c r="AT21" i="20"/>
  <c r="AU21" i="20"/>
  <c r="AV21" i="20"/>
  <c r="AW21" i="20"/>
  <c r="AX21" i="20"/>
  <c r="AY21" i="20"/>
  <c r="AZ21" i="20"/>
  <c r="BA21" i="20"/>
  <c r="BB21" i="20"/>
  <c r="BC21" i="20"/>
  <c r="BD21" i="20"/>
  <c r="BE21" i="20"/>
  <c r="BF21" i="20"/>
  <c r="BG21" i="20"/>
  <c r="BH21" i="20"/>
  <c r="BI21" i="20"/>
  <c r="BJ21" i="20"/>
  <c r="BK21" i="20"/>
  <c r="BL21" i="20"/>
  <c r="BN26" i="5"/>
  <c r="BM21" i="20"/>
  <c r="BO26" i="5"/>
  <c r="BN21" i="20"/>
  <c r="AE22" i="20"/>
  <c r="AF22" i="20"/>
  <c r="AG22" i="20"/>
  <c r="AH22" i="20"/>
  <c r="AI22" i="20"/>
  <c r="AJ22" i="20"/>
  <c r="AK22" i="20"/>
  <c r="AL22" i="20"/>
  <c r="AM22" i="20"/>
  <c r="AN22" i="20"/>
  <c r="AO22" i="20"/>
  <c r="AP22" i="20"/>
  <c r="AQ22" i="20"/>
  <c r="AR22" i="20"/>
  <c r="AS22" i="20"/>
  <c r="AT22" i="20"/>
  <c r="AU22" i="20"/>
  <c r="AV22" i="20"/>
  <c r="AW22" i="20"/>
  <c r="AX22" i="20"/>
  <c r="AY22" i="20"/>
  <c r="AZ22" i="20"/>
  <c r="BA22" i="20"/>
  <c r="BB22" i="20"/>
  <c r="BC22" i="20"/>
  <c r="BD22" i="20"/>
  <c r="BE22" i="20"/>
  <c r="BF22" i="20"/>
  <c r="BG22" i="20"/>
  <c r="BH22" i="20"/>
  <c r="BI22" i="20"/>
  <c r="BJ22" i="20"/>
  <c r="BK22" i="20"/>
  <c r="BL22" i="20"/>
  <c r="BN27" i="5"/>
  <c r="BM22" i="20"/>
  <c r="BO27" i="5"/>
  <c r="BN22" i="20"/>
  <c r="AE23" i="20"/>
  <c r="AF23" i="20"/>
  <c r="AG23" i="20"/>
  <c r="AH23" i="20"/>
  <c r="AI23" i="20"/>
  <c r="AJ23" i="20"/>
  <c r="AK23" i="20"/>
  <c r="AL23" i="20"/>
  <c r="AM23" i="20"/>
  <c r="AN23" i="20"/>
  <c r="AO23" i="20"/>
  <c r="AP23" i="20"/>
  <c r="AQ23" i="20"/>
  <c r="AR23" i="20"/>
  <c r="AS23" i="20"/>
  <c r="AT23" i="20"/>
  <c r="AU23" i="20"/>
  <c r="AV23" i="20"/>
  <c r="AW23" i="20"/>
  <c r="AX23" i="20"/>
  <c r="AY23" i="20"/>
  <c r="AZ23" i="20"/>
  <c r="BA23" i="20"/>
  <c r="BB23" i="20"/>
  <c r="BC23" i="20"/>
  <c r="BD23" i="20"/>
  <c r="BE23" i="20"/>
  <c r="BF23" i="20"/>
  <c r="BG23" i="20"/>
  <c r="BH23" i="20"/>
  <c r="BI23" i="20"/>
  <c r="BJ23" i="20"/>
  <c r="BK23" i="20"/>
  <c r="BL23" i="20"/>
  <c r="BN28" i="5"/>
  <c r="BM23" i="20"/>
  <c r="BO28" i="5"/>
  <c r="BN23" i="20"/>
  <c r="AE24" i="20"/>
  <c r="AF24" i="20"/>
  <c r="AG24" i="20"/>
  <c r="AH24" i="20"/>
  <c r="AI24" i="20"/>
  <c r="AJ24" i="20"/>
  <c r="AK24" i="20"/>
  <c r="AL24" i="20"/>
  <c r="AM24" i="20"/>
  <c r="AN24" i="20"/>
  <c r="AO24" i="20"/>
  <c r="AP24" i="20"/>
  <c r="AQ24" i="20"/>
  <c r="AR24" i="20"/>
  <c r="AS24" i="20"/>
  <c r="AT24" i="20"/>
  <c r="AU24" i="20"/>
  <c r="AV24" i="20"/>
  <c r="AW24" i="20"/>
  <c r="AX24" i="20"/>
  <c r="AY24" i="20"/>
  <c r="AZ24" i="20"/>
  <c r="BA24" i="20"/>
  <c r="BB24" i="20"/>
  <c r="BC24" i="20"/>
  <c r="BD24" i="20"/>
  <c r="BE24" i="20"/>
  <c r="BF24" i="20"/>
  <c r="BG24" i="20"/>
  <c r="BH24" i="20"/>
  <c r="BI24" i="20"/>
  <c r="BJ24" i="20"/>
  <c r="BK24" i="20"/>
  <c r="BL24" i="20"/>
  <c r="BN29" i="5"/>
  <c r="BM24" i="20"/>
  <c r="BO29" i="5"/>
  <c r="BN24" i="20"/>
  <c r="AE25" i="20"/>
  <c r="AF25" i="20"/>
  <c r="AG25" i="20"/>
  <c r="AH25" i="20"/>
  <c r="AI25" i="20"/>
  <c r="AJ25" i="20"/>
  <c r="AK25" i="20"/>
  <c r="AL25" i="20"/>
  <c r="AM25" i="20"/>
  <c r="AN25" i="20"/>
  <c r="AO25" i="20"/>
  <c r="AP25" i="20"/>
  <c r="AQ25" i="20"/>
  <c r="AR25" i="20"/>
  <c r="AS25" i="20"/>
  <c r="AT25" i="20"/>
  <c r="AU25" i="20"/>
  <c r="AV25" i="20"/>
  <c r="AW25" i="20"/>
  <c r="AX25" i="20"/>
  <c r="AY25" i="20"/>
  <c r="AZ25" i="20"/>
  <c r="BA25" i="20"/>
  <c r="BB25" i="20"/>
  <c r="BC25" i="20"/>
  <c r="BD25" i="20"/>
  <c r="BE25" i="20"/>
  <c r="BF25" i="20"/>
  <c r="BG25" i="20"/>
  <c r="BH25" i="20"/>
  <c r="BI25" i="20"/>
  <c r="BJ25" i="20"/>
  <c r="BK25" i="20"/>
  <c r="BL25" i="20"/>
  <c r="BN30" i="5"/>
  <c r="BM25" i="20"/>
  <c r="BO30" i="5"/>
  <c r="BN25" i="20"/>
  <c r="AE26" i="20"/>
  <c r="AF26" i="20"/>
  <c r="AG26" i="20"/>
  <c r="AH26" i="20"/>
  <c r="AI26" i="20"/>
  <c r="AJ26" i="20"/>
  <c r="AK26" i="20"/>
  <c r="AL26" i="20"/>
  <c r="AM26" i="20"/>
  <c r="AN26" i="20"/>
  <c r="AO26" i="20"/>
  <c r="AP26" i="20"/>
  <c r="AQ26" i="20"/>
  <c r="AR26" i="20"/>
  <c r="AS26" i="20"/>
  <c r="AT26" i="20"/>
  <c r="AU26" i="20"/>
  <c r="AV26" i="20"/>
  <c r="AW26" i="20"/>
  <c r="AX26" i="20"/>
  <c r="AY26" i="20"/>
  <c r="AZ26" i="20"/>
  <c r="BA26" i="20"/>
  <c r="BB26" i="20"/>
  <c r="BC26" i="20"/>
  <c r="BD26" i="20"/>
  <c r="BE26" i="20"/>
  <c r="BF26" i="20"/>
  <c r="BG26" i="20"/>
  <c r="BH26" i="20"/>
  <c r="BI26" i="20"/>
  <c r="BJ26" i="20"/>
  <c r="BK26" i="20"/>
  <c r="BL26" i="20"/>
  <c r="BN31" i="5"/>
  <c r="BM26" i="20"/>
  <c r="BO31" i="5"/>
  <c r="BN26" i="20"/>
  <c r="AE27" i="20"/>
  <c r="AF27" i="20"/>
  <c r="AG27" i="20"/>
  <c r="AH27" i="20"/>
  <c r="AI27" i="20"/>
  <c r="AJ27" i="20"/>
  <c r="AK27" i="20"/>
  <c r="AL27" i="20"/>
  <c r="AM27" i="20"/>
  <c r="AN27" i="20"/>
  <c r="AO27" i="20"/>
  <c r="AP27" i="20"/>
  <c r="AQ27" i="20"/>
  <c r="AR27" i="20"/>
  <c r="AS27" i="20"/>
  <c r="AT27" i="20"/>
  <c r="AU27" i="20"/>
  <c r="AV27" i="20"/>
  <c r="AW27" i="20"/>
  <c r="AX27" i="20"/>
  <c r="AY27" i="20"/>
  <c r="AZ27" i="20"/>
  <c r="BA27" i="20"/>
  <c r="BB27" i="20"/>
  <c r="BC27" i="20"/>
  <c r="BD27" i="20"/>
  <c r="BE27" i="20"/>
  <c r="BF27" i="20"/>
  <c r="BG27" i="20"/>
  <c r="BH27" i="20"/>
  <c r="BI27" i="20"/>
  <c r="BJ27" i="20"/>
  <c r="BK27" i="20"/>
  <c r="BL27" i="20"/>
  <c r="BN32" i="5"/>
  <c r="BM27" i="20"/>
  <c r="BO32" i="5"/>
  <c r="BN27" i="20"/>
  <c r="AE28" i="20"/>
  <c r="AF28" i="20"/>
  <c r="AG28" i="20"/>
  <c r="AH28" i="20"/>
  <c r="AI28" i="20"/>
  <c r="AJ28" i="20"/>
  <c r="AK28" i="20"/>
  <c r="AL28" i="20"/>
  <c r="AM28" i="20"/>
  <c r="AN28" i="20"/>
  <c r="AO28" i="20"/>
  <c r="AP28" i="20"/>
  <c r="AQ28" i="20"/>
  <c r="AR28" i="20"/>
  <c r="AS28" i="20"/>
  <c r="AT28" i="20"/>
  <c r="AU28" i="20"/>
  <c r="AV28" i="20"/>
  <c r="AW28" i="20"/>
  <c r="AX28" i="20"/>
  <c r="AY28" i="20"/>
  <c r="AZ28" i="20"/>
  <c r="BA28" i="20"/>
  <c r="BB28" i="20"/>
  <c r="BC28" i="20"/>
  <c r="BD28" i="20"/>
  <c r="BE28" i="20"/>
  <c r="BF28" i="20"/>
  <c r="BG28" i="20"/>
  <c r="BH28" i="20"/>
  <c r="BI28" i="20"/>
  <c r="BJ28" i="20"/>
  <c r="BK28" i="20"/>
  <c r="BL28" i="20"/>
  <c r="BN33" i="5"/>
  <c r="BM28" i="20"/>
  <c r="BO33" i="5"/>
  <c r="BN28" i="20"/>
  <c r="AE29" i="20"/>
  <c r="AF29" i="20"/>
  <c r="AG29" i="20"/>
  <c r="AH29" i="20"/>
  <c r="AI29" i="20"/>
  <c r="AJ29" i="20"/>
  <c r="AK29" i="20"/>
  <c r="AL29" i="20"/>
  <c r="AM29" i="20"/>
  <c r="AN29" i="20"/>
  <c r="AO29" i="20"/>
  <c r="AP29" i="20"/>
  <c r="AQ29" i="20"/>
  <c r="AR29" i="20"/>
  <c r="AS29" i="20"/>
  <c r="AT29" i="20"/>
  <c r="AU29" i="20"/>
  <c r="AV29" i="20"/>
  <c r="AW29" i="20"/>
  <c r="AX29" i="20"/>
  <c r="AY29" i="20"/>
  <c r="AZ29" i="20"/>
  <c r="BA29" i="20"/>
  <c r="BB29" i="20"/>
  <c r="BC29" i="20"/>
  <c r="BD29" i="20"/>
  <c r="BE29" i="20"/>
  <c r="BF29" i="20"/>
  <c r="BG29" i="20"/>
  <c r="BH29" i="20"/>
  <c r="BI29" i="20"/>
  <c r="BJ29" i="20"/>
  <c r="BK29" i="20"/>
  <c r="BL29" i="20"/>
  <c r="BN34" i="5"/>
  <c r="BM29" i="20"/>
  <c r="BO34" i="5"/>
  <c r="BN29" i="20"/>
  <c r="AE30" i="20"/>
  <c r="AF30" i="20"/>
  <c r="AG30" i="20"/>
  <c r="AH30" i="20"/>
  <c r="AI30" i="20"/>
  <c r="AJ30" i="20"/>
  <c r="AK30" i="20"/>
  <c r="AL30" i="20"/>
  <c r="AM30" i="20"/>
  <c r="AN30" i="20"/>
  <c r="AO30" i="20"/>
  <c r="AP30" i="20"/>
  <c r="AQ30" i="20"/>
  <c r="AR30" i="20"/>
  <c r="AS30" i="20"/>
  <c r="AT30" i="20"/>
  <c r="AU30" i="20"/>
  <c r="AV30" i="20"/>
  <c r="AW30" i="20"/>
  <c r="AX30" i="20"/>
  <c r="AY30" i="20"/>
  <c r="AZ30" i="20"/>
  <c r="BA30" i="20"/>
  <c r="BB30" i="20"/>
  <c r="BC30" i="20"/>
  <c r="BD30" i="20"/>
  <c r="BE30" i="20"/>
  <c r="BF30" i="20"/>
  <c r="BG30" i="20"/>
  <c r="BH30" i="20"/>
  <c r="BI30" i="20"/>
  <c r="BJ30" i="20"/>
  <c r="BK30" i="20"/>
  <c r="BL30" i="20"/>
  <c r="BN35" i="5"/>
  <c r="BM30" i="20"/>
  <c r="BO35" i="5"/>
  <c r="BN30" i="20"/>
  <c r="AE31" i="20"/>
  <c r="AF31" i="20"/>
  <c r="AG31" i="20"/>
  <c r="AH31" i="20"/>
  <c r="AI31" i="20"/>
  <c r="AJ31" i="20"/>
  <c r="AK31" i="20"/>
  <c r="AL31" i="20"/>
  <c r="AM31" i="20"/>
  <c r="AN31" i="20"/>
  <c r="AO31" i="20"/>
  <c r="AP31" i="20"/>
  <c r="AQ31" i="20"/>
  <c r="AR31" i="20"/>
  <c r="AS31" i="20"/>
  <c r="AT31" i="20"/>
  <c r="AU31" i="20"/>
  <c r="AV31" i="20"/>
  <c r="AW31" i="20"/>
  <c r="AX31" i="20"/>
  <c r="AY31" i="20"/>
  <c r="AZ31" i="20"/>
  <c r="BA31" i="20"/>
  <c r="BB31" i="20"/>
  <c r="BC31" i="20"/>
  <c r="BD31" i="20"/>
  <c r="BE31" i="20"/>
  <c r="BF31" i="20"/>
  <c r="BG31" i="20"/>
  <c r="BH31" i="20"/>
  <c r="BI31" i="20"/>
  <c r="BJ31" i="20"/>
  <c r="BK31" i="20"/>
  <c r="BL31" i="20"/>
  <c r="BN36" i="5"/>
  <c r="BM31" i="20"/>
  <c r="BO36" i="5"/>
  <c r="BN31" i="20"/>
  <c r="AE32" i="20"/>
  <c r="AF32" i="20"/>
  <c r="AG32" i="20"/>
  <c r="AH32" i="20"/>
  <c r="AI32" i="20"/>
  <c r="AJ32" i="20"/>
  <c r="AK32" i="20"/>
  <c r="AL32" i="20"/>
  <c r="AM32" i="20"/>
  <c r="AN32" i="20"/>
  <c r="AO32" i="20"/>
  <c r="AP32" i="20"/>
  <c r="AQ32" i="20"/>
  <c r="AR32" i="20"/>
  <c r="AS32" i="20"/>
  <c r="AT32" i="20"/>
  <c r="AU32" i="20"/>
  <c r="AV32" i="20"/>
  <c r="AW32" i="20"/>
  <c r="AX32" i="20"/>
  <c r="AY32" i="20"/>
  <c r="AZ32" i="20"/>
  <c r="BA32" i="20"/>
  <c r="BB32" i="20"/>
  <c r="BC32" i="20"/>
  <c r="BD32" i="20"/>
  <c r="BE32" i="20"/>
  <c r="BF32" i="20"/>
  <c r="BG32" i="20"/>
  <c r="BH32" i="20"/>
  <c r="BI32" i="20"/>
  <c r="BJ32" i="20"/>
  <c r="BK32" i="20"/>
  <c r="BL32" i="20"/>
  <c r="BN37" i="5"/>
  <c r="BM32" i="20"/>
  <c r="BO37" i="5"/>
  <c r="BN32" i="20"/>
  <c r="AE33" i="20"/>
  <c r="AF33" i="20"/>
  <c r="AG33" i="20"/>
  <c r="AH33" i="20"/>
  <c r="AI33" i="20"/>
  <c r="AJ33" i="20"/>
  <c r="AK33" i="20"/>
  <c r="AL33" i="20"/>
  <c r="AM33" i="20"/>
  <c r="AN33" i="20"/>
  <c r="AO33" i="20"/>
  <c r="AP33" i="20"/>
  <c r="AQ33" i="20"/>
  <c r="AR33" i="20"/>
  <c r="AS33" i="20"/>
  <c r="AT33" i="20"/>
  <c r="AU33" i="20"/>
  <c r="AV33" i="20"/>
  <c r="AW33" i="20"/>
  <c r="AX33" i="20"/>
  <c r="AY33" i="20"/>
  <c r="AZ33" i="20"/>
  <c r="BA33" i="20"/>
  <c r="BB33" i="20"/>
  <c r="BC33" i="20"/>
  <c r="BD33" i="20"/>
  <c r="BE33" i="20"/>
  <c r="BF33" i="20"/>
  <c r="BG33" i="20"/>
  <c r="BH33" i="20"/>
  <c r="BI33" i="20"/>
  <c r="BJ33" i="20"/>
  <c r="BK33" i="20"/>
  <c r="BL33" i="20"/>
  <c r="BN38" i="5"/>
  <c r="BM33" i="20"/>
  <c r="BO38" i="5"/>
  <c r="BN33" i="20"/>
  <c r="AE34" i="20"/>
  <c r="AF34" i="20"/>
  <c r="AG34" i="20"/>
  <c r="AH34" i="20"/>
  <c r="AI34" i="20"/>
  <c r="AJ34" i="20"/>
  <c r="AK34" i="20"/>
  <c r="AL34" i="20"/>
  <c r="AM34" i="20"/>
  <c r="AN34" i="20"/>
  <c r="AO34" i="20"/>
  <c r="AP34" i="20"/>
  <c r="AQ34" i="20"/>
  <c r="AR34" i="20"/>
  <c r="AS34" i="20"/>
  <c r="AT34" i="20"/>
  <c r="AU34" i="20"/>
  <c r="AV34" i="20"/>
  <c r="AW34" i="20"/>
  <c r="AX34" i="20"/>
  <c r="AY34" i="20"/>
  <c r="AZ34" i="20"/>
  <c r="BA34" i="20"/>
  <c r="BB34" i="20"/>
  <c r="BC34" i="20"/>
  <c r="BD34" i="20"/>
  <c r="BE34" i="20"/>
  <c r="BF34" i="20"/>
  <c r="BG34" i="20"/>
  <c r="BH34" i="20"/>
  <c r="BI34" i="20"/>
  <c r="BJ34" i="20"/>
  <c r="BK34" i="20"/>
  <c r="BL34" i="20"/>
  <c r="BN39" i="5"/>
  <c r="BM34" i="20"/>
  <c r="BO39" i="5"/>
  <c r="BN34" i="20"/>
  <c r="AE35" i="20"/>
  <c r="AF35" i="20"/>
  <c r="AG35" i="20"/>
  <c r="AH35" i="20"/>
  <c r="AI35" i="20"/>
  <c r="AJ35" i="20"/>
  <c r="AK35" i="20"/>
  <c r="AL35" i="20"/>
  <c r="AM35" i="20"/>
  <c r="AN35" i="20"/>
  <c r="AO35" i="20"/>
  <c r="AP35" i="20"/>
  <c r="AQ35" i="20"/>
  <c r="AR35" i="20"/>
  <c r="AS35" i="20"/>
  <c r="AT35" i="20"/>
  <c r="AU35" i="20"/>
  <c r="AV35" i="20"/>
  <c r="AW35" i="20"/>
  <c r="AX35" i="20"/>
  <c r="AY35" i="20"/>
  <c r="AZ35" i="20"/>
  <c r="BA35" i="20"/>
  <c r="BB35" i="20"/>
  <c r="BC35" i="20"/>
  <c r="BD35" i="20"/>
  <c r="BE35" i="20"/>
  <c r="BF35" i="20"/>
  <c r="BG35" i="20"/>
  <c r="BH35" i="20"/>
  <c r="BI35" i="20"/>
  <c r="BJ35" i="20"/>
  <c r="BK35" i="20"/>
  <c r="BL35" i="20"/>
  <c r="BN40" i="5"/>
  <c r="BM35" i="20"/>
  <c r="BO40" i="5"/>
  <c r="BN35" i="20"/>
  <c r="AE36" i="20"/>
  <c r="AF36" i="20"/>
  <c r="AG36" i="20"/>
  <c r="AH36" i="20"/>
  <c r="AI36" i="20"/>
  <c r="AJ36" i="20"/>
  <c r="AK36" i="20"/>
  <c r="AL36" i="20"/>
  <c r="AM36" i="20"/>
  <c r="AN36" i="20"/>
  <c r="AO36" i="20"/>
  <c r="AP36" i="20"/>
  <c r="AQ36" i="20"/>
  <c r="AR36" i="20"/>
  <c r="AS36" i="20"/>
  <c r="AT36" i="20"/>
  <c r="AU36" i="20"/>
  <c r="AV36" i="20"/>
  <c r="AW36" i="20"/>
  <c r="AX36" i="20"/>
  <c r="AY36" i="20"/>
  <c r="AZ36" i="20"/>
  <c r="BA36" i="20"/>
  <c r="BB36" i="20"/>
  <c r="BC36" i="20"/>
  <c r="BD36" i="20"/>
  <c r="BE36" i="20"/>
  <c r="BF36" i="20"/>
  <c r="BG36" i="20"/>
  <c r="BH36" i="20"/>
  <c r="BI36" i="20"/>
  <c r="BJ36" i="20"/>
  <c r="BK36" i="20"/>
  <c r="BL36" i="20"/>
  <c r="BN41" i="5"/>
  <c r="BM36" i="20"/>
  <c r="BO41" i="5"/>
  <c r="BN36" i="20"/>
  <c r="AE37" i="20"/>
  <c r="AF37" i="20"/>
  <c r="AG37" i="20"/>
  <c r="AH37" i="20"/>
  <c r="AI37" i="20"/>
  <c r="AJ37" i="20"/>
  <c r="AK37" i="20"/>
  <c r="AL37" i="20"/>
  <c r="AM37" i="20"/>
  <c r="AN37" i="20"/>
  <c r="AO37" i="20"/>
  <c r="AP37" i="20"/>
  <c r="AQ37" i="20"/>
  <c r="AR37" i="20"/>
  <c r="AS37" i="20"/>
  <c r="AT37" i="20"/>
  <c r="AU37" i="20"/>
  <c r="AV37" i="20"/>
  <c r="AW37" i="20"/>
  <c r="AX37" i="20"/>
  <c r="AY37" i="20"/>
  <c r="AZ37" i="20"/>
  <c r="BA37" i="20"/>
  <c r="BB37" i="20"/>
  <c r="BC37" i="20"/>
  <c r="BD37" i="20"/>
  <c r="BE37" i="20"/>
  <c r="BF37" i="20"/>
  <c r="BG37" i="20"/>
  <c r="BH37" i="20"/>
  <c r="BI37" i="20"/>
  <c r="BJ37" i="20"/>
  <c r="BK37" i="20"/>
  <c r="BL37" i="20"/>
  <c r="BN42" i="5"/>
  <c r="BM37" i="20"/>
  <c r="BO42" i="5"/>
  <c r="BN37" i="20"/>
  <c r="AE38" i="20"/>
  <c r="AF38" i="20"/>
  <c r="AG38" i="20"/>
  <c r="AH38" i="20"/>
  <c r="AI38" i="20"/>
  <c r="AJ38" i="20"/>
  <c r="AK38" i="20"/>
  <c r="AL38" i="20"/>
  <c r="AM38" i="20"/>
  <c r="AN38" i="20"/>
  <c r="AO38" i="20"/>
  <c r="AP38" i="20"/>
  <c r="AQ38" i="20"/>
  <c r="AR38" i="20"/>
  <c r="AS38" i="20"/>
  <c r="AT38" i="20"/>
  <c r="AU38" i="20"/>
  <c r="AV38" i="20"/>
  <c r="AW38" i="20"/>
  <c r="AX38" i="20"/>
  <c r="AY38" i="20"/>
  <c r="AZ38" i="20"/>
  <c r="BA38" i="20"/>
  <c r="BB38" i="20"/>
  <c r="BC38" i="20"/>
  <c r="BD38" i="20"/>
  <c r="BE38" i="20"/>
  <c r="BF38" i="20"/>
  <c r="BG38" i="20"/>
  <c r="BH38" i="20"/>
  <c r="BI38" i="20"/>
  <c r="BJ38" i="20"/>
  <c r="BK38" i="20"/>
  <c r="BL38" i="20"/>
  <c r="BN43" i="5"/>
  <c r="BM38" i="20"/>
  <c r="BO43" i="5"/>
  <c r="BN38" i="20"/>
  <c r="AE39" i="20"/>
  <c r="AF39" i="20"/>
  <c r="AG39" i="20"/>
  <c r="AH39" i="20"/>
  <c r="AI39" i="20"/>
  <c r="AJ39" i="20"/>
  <c r="AK39" i="20"/>
  <c r="AL39" i="20"/>
  <c r="AM39" i="20"/>
  <c r="AN39" i="20"/>
  <c r="AO39" i="20"/>
  <c r="AP39" i="20"/>
  <c r="AQ39" i="20"/>
  <c r="AR39" i="20"/>
  <c r="AS39" i="20"/>
  <c r="AT39" i="20"/>
  <c r="AU39" i="20"/>
  <c r="AV39" i="20"/>
  <c r="AW39" i="20"/>
  <c r="AX39" i="20"/>
  <c r="AY39" i="20"/>
  <c r="AZ39" i="20"/>
  <c r="BA39" i="20"/>
  <c r="BB39" i="20"/>
  <c r="BC39" i="20"/>
  <c r="BD39" i="20"/>
  <c r="BE39" i="20"/>
  <c r="BF39" i="20"/>
  <c r="BG39" i="20"/>
  <c r="BH39" i="20"/>
  <c r="BI39" i="20"/>
  <c r="BJ39" i="20"/>
  <c r="BK39" i="20"/>
  <c r="BL39" i="20"/>
  <c r="BN44" i="5"/>
  <c r="BM39" i="20"/>
  <c r="BO44" i="5"/>
  <c r="BN39" i="20"/>
  <c r="AE40" i="20"/>
  <c r="AF40" i="20"/>
  <c r="AG40" i="20"/>
  <c r="AH40" i="20"/>
  <c r="AI40" i="20"/>
  <c r="AJ40" i="20"/>
  <c r="AK40" i="20"/>
  <c r="AL40" i="20"/>
  <c r="AM40" i="20"/>
  <c r="AN40" i="20"/>
  <c r="AO40" i="20"/>
  <c r="AP40" i="20"/>
  <c r="AQ40" i="20"/>
  <c r="AR40" i="20"/>
  <c r="AS40" i="20"/>
  <c r="AT40" i="20"/>
  <c r="AU40" i="20"/>
  <c r="AV40" i="20"/>
  <c r="AW40" i="20"/>
  <c r="AX40" i="20"/>
  <c r="AY40" i="20"/>
  <c r="AZ40" i="20"/>
  <c r="BA40" i="20"/>
  <c r="BB40" i="20"/>
  <c r="BC40" i="20"/>
  <c r="BD40" i="20"/>
  <c r="BE40" i="20"/>
  <c r="BF40" i="20"/>
  <c r="BG40" i="20"/>
  <c r="BH40" i="20"/>
  <c r="BI40" i="20"/>
  <c r="BJ40" i="20"/>
  <c r="BK40" i="20"/>
  <c r="BL40" i="20"/>
  <c r="BN45" i="5"/>
  <c r="BM40" i="20"/>
  <c r="BO45" i="5"/>
  <c r="BN40" i="20"/>
  <c r="AE41" i="20"/>
  <c r="AF41" i="20"/>
  <c r="AG41" i="20"/>
  <c r="AH41" i="20"/>
  <c r="AI41" i="20"/>
  <c r="AJ41" i="20"/>
  <c r="AK41" i="20"/>
  <c r="AL41" i="20"/>
  <c r="AM41" i="20"/>
  <c r="AN41" i="20"/>
  <c r="AO41" i="20"/>
  <c r="AP41" i="20"/>
  <c r="AQ41" i="20"/>
  <c r="AR41" i="20"/>
  <c r="AS41" i="20"/>
  <c r="AT41" i="20"/>
  <c r="AU41" i="20"/>
  <c r="AV41" i="20"/>
  <c r="AW41" i="20"/>
  <c r="AX41" i="20"/>
  <c r="AY41" i="20"/>
  <c r="AZ41" i="20"/>
  <c r="BA41" i="20"/>
  <c r="BB41" i="20"/>
  <c r="BC41" i="20"/>
  <c r="BD41" i="20"/>
  <c r="BE41" i="20"/>
  <c r="BF41" i="20"/>
  <c r="BG41" i="20"/>
  <c r="BH41" i="20"/>
  <c r="BI41" i="20"/>
  <c r="BJ41" i="20"/>
  <c r="BK41" i="20"/>
  <c r="BL41" i="20"/>
  <c r="BN46" i="5"/>
  <c r="BM41" i="20"/>
  <c r="BO46" i="5"/>
  <c r="BN41" i="20"/>
  <c r="AE42" i="20"/>
  <c r="AF42" i="20"/>
  <c r="AG42" i="20"/>
  <c r="AH42" i="20"/>
  <c r="AI42" i="20"/>
  <c r="AJ42" i="20"/>
  <c r="AK42" i="20"/>
  <c r="AL42" i="20"/>
  <c r="AM42" i="20"/>
  <c r="AN42" i="20"/>
  <c r="AO42" i="20"/>
  <c r="AP42" i="20"/>
  <c r="AQ42" i="20"/>
  <c r="AR42" i="20"/>
  <c r="AS42" i="20"/>
  <c r="AT42" i="20"/>
  <c r="AU42" i="20"/>
  <c r="AV42" i="20"/>
  <c r="AW42" i="20"/>
  <c r="AX42" i="20"/>
  <c r="AY42" i="20"/>
  <c r="AZ42" i="20"/>
  <c r="BA42" i="20"/>
  <c r="BB42" i="20"/>
  <c r="BC42" i="20"/>
  <c r="BD42" i="20"/>
  <c r="BE42" i="20"/>
  <c r="BF42" i="20"/>
  <c r="BG42" i="20"/>
  <c r="BH42" i="20"/>
  <c r="BI42" i="20"/>
  <c r="BJ42" i="20"/>
  <c r="BK42" i="20"/>
  <c r="BL42" i="20"/>
  <c r="BN47" i="5"/>
  <c r="BM42" i="20"/>
  <c r="BO47" i="5"/>
  <c r="BN42" i="20"/>
  <c r="AE43" i="20"/>
  <c r="AF43" i="20"/>
  <c r="AG43" i="20"/>
  <c r="AH43" i="20"/>
  <c r="AI43" i="20"/>
  <c r="AJ43" i="20"/>
  <c r="AK43" i="20"/>
  <c r="AL43" i="20"/>
  <c r="AM43" i="20"/>
  <c r="AN43" i="20"/>
  <c r="AO43" i="20"/>
  <c r="AP43" i="20"/>
  <c r="AQ43" i="20"/>
  <c r="AR43" i="20"/>
  <c r="AS43" i="20"/>
  <c r="AT43" i="20"/>
  <c r="AU43" i="20"/>
  <c r="AV43" i="20"/>
  <c r="AW43" i="20"/>
  <c r="AX43" i="20"/>
  <c r="AY43" i="20"/>
  <c r="AZ43" i="20"/>
  <c r="BA43" i="20"/>
  <c r="BB43" i="20"/>
  <c r="BC43" i="20"/>
  <c r="BD43" i="20"/>
  <c r="BE43" i="20"/>
  <c r="BF43" i="20"/>
  <c r="BG43" i="20"/>
  <c r="BH43" i="20"/>
  <c r="BI43" i="20"/>
  <c r="BJ43" i="20"/>
  <c r="BK43" i="20"/>
  <c r="BL43" i="20"/>
  <c r="BN48" i="5"/>
  <c r="BM43" i="20"/>
  <c r="BO48" i="5"/>
  <c r="BN43" i="20"/>
  <c r="AE44" i="20"/>
  <c r="AF44" i="20"/>
  <c r="AG44" i="20"/>
  <c r="AH44" i="20"/>
  <c r="AI44" i="20"/>
  <c r="AJ44" i="20"/>
  <c r="AK44" i="20"/>
  <c r="AL44" i="20"/>
  <c r="AM44" i="20"/>
  <c r="AN44" i="20"/>
  <c r="AO44" i="20"/>
  <c r="AP44" i="20"/>
  <c r="AQ44" i="20"/>
  <c r="AR44" i="20"/>
  <c r="AS44" i="20"/>
  <c r="AT44" i="20"/>
  <c r="AU44" i="20"/>
  <c r="AV44" i="20"/>
  <c r="AW44" i="20"/>
  <c r="AX44" i="20"/>
  <c r="AY44" i="20"/>
  <c r="AZ44" i="20"/>
  <c r="BA44" i="20"/>
  <c r="BB44" i="20"/>
  <c r="BC44" i="20"/>
  <c r="BD44" i="20"/>
  <c r="BE44" i="20"/>
  <c r="BF44" i="20"/>
  <c r="BG44" i="20"/>
  <c r="BH44" i="20"/>
  <c r="BI44" i="20"/>
  <c r="BJ44" i="20"/>
  <c r="BK44" i="20"/>
  <c r="BL44" i="20"/>
  <c r="BN49" i="5"/>
  <c r="BM44" i="20"/>
  <c r="BO49" i="5"/>
  <c r="BN44" i="20"/>
  <c r="AE45" i="20"/>
  <c r="AF45" i="20"/>
  <c r="AG45" i="20"/>
  <c r="AH45" i="20"/>
  <c r="AI45" i="20"/>
  <c r="AJ45" i="20"/>
  <c r="AK45" i="20"/>
  <c r="AL45" i="20"/>
  <c r="AM45" i="20"/>
  <c r="AN45" i="20"/>
  <c r="AO45" i="20"/>
  <c r="AP45" i="20"/>
  <c r="AQ45" i="20"/>
  <c r="AR45" i="20"/>
  <c r="AS45" i="20"/>
  <c r="AT45" i="20"/>
  <c r="AU45" i="20"/>
  <c r="AV45" i="20"/>
  <c r="AW45" i="20"/>
  <c r="AX45" i="20"/>
  <c r="AY45" i="20"/>
  <c r="AZ45" i="20"/>
  <c r="BA45" i="20"/>
  <c r="BB45" i="20"/>
  <c r="BC45" i="20"/>
  <c r="BD45" i="20"/>
  <c r="BE45" i="20"/>
  <c r="BF45" i="20"/>
  <c r="BG45" i="20"/>
  <c r="BH45" i="20"/>
  <c r="BI45" i="20"/>
  <c r="BJ45" i="20"/>
  <c r="BK45" i="20"/>
  <c r="BL45" i="20"/>
  <c r="BN50" i="5"/>
  <c r="BM45" i="20"/>
  <c r="BO50" i="5"/>
  <c r="BN45" i="20"/>
  <c r="AE46" i="20"/>
  <c r="AF46" i="20"/>
  <c r="AG46" i="20"/>
  <c r="AH46" i="20"/>
  <c r="AI46" i="20"/>
  <c r="AJ46" i="20"/>
  <c r="AK46" i="20"/>
  <c r="AL46" i="20"/>
  <c r="AM46" i="20"/>
  <c r="AN46" i="20"/>
  <c r="AO46" i="20"/>
  <c r="AP46" i="20"/>
  <c r="AQ46" i="20"/>
  <c r="AR46" i="20"/>
  <c r="AS46" i="20"/>
  <c r="AT46" i="20"/>
  <c r="AU46" i="20"/>
  <c r="AV46" i="20"/>
  <c r="AW46" i="20"/>
  <c r="AX46" i="20"/>
  <c r="AY46" i="20"/>
  <c r="AZ46" i="20"/>
  <c r="BA46" i="20"/>
  <c r="BB46" i="20"/>
  <c r="BC46" i="20"/>
  <c r="BD46" i="20"/>
  <c r="BE46" i="20"/>
  <c r="BF46" i="20"/>
  <c r="BG46" i="20"/>
  <c r="BH46" i="20"/>
  <c r="BI46" i="20"/>
  <c r="BJ46" i="20"/>
  <c r="BK46" i="20"/>
  <c r="BL46" i="20"/>
  <c r="BN51" i="5"/>
  <c r="BM46" i="20"/>
  <c r="BO51" i="5"/>
  <c r="BN46" i="20"/>
  <c r="AE47" i="20"/>
  <c r="AF47" i="20"/>
  <c r="AG47" i="20"/>
  <c r="AH47" i="20"/>
  <c r="AI47" i="20"/>
  <c r="AJ47" i="20"/>
  <c r="AK47" i="20"/>
  <c r="AL47" i="20"/>
  <c r="AM47" i="20"/>
  <c r="AN47" i="20"/>
  <c r="AO47" i="20"/>
  <c r="AP47" i="20"/>
  <c r="AQ47" i="20"/>
  <c r="AR47" i="20"/>
  <c r="AS47" i="20"/>
  <c r="AT47" i="20"/>
  <c r="AU47" i="20"/>
  <c r="AV47" i="20"/>
  <c r="AW47" i="20"/>
  <c r="AX47" i="20"/>
  <c r="AY47" i="20"/>
  <c r="AZ47" i="20"/>
  <c r="BA47" i="20"/>
  <c r="BB47" i="20"/>
  <c r="BC47" i="20"/>
  <c r="BD47" i="20"/>
  <c r="BE47" i="20"/>
  <c r="BF47" i="20"/>
  <c r="BG47" i="20"/>
  <c r="BH47" i="20"/>
  <c r="BI47" i="20"/>
  <c r="BJ47" i="20"/>
  <c r="BK47" i="20"/>
  <c r="BL47" i="20"/>
  <c r="BN52" i="5"/>
  <c r="BM47" i="20"/>
  <c r="BO52" i="5"/>
  <c r="BN47" i="20"/>
  <c r="AE48" i="20"/>
  <c r="AF48" i="20"/>
  <c r="AG48" i="20"/>
  <c r="AH48" i="20"/>
  <c r="AI48" i="20"/>
  <c r="AJ48" i="20"/>
  <c r="AK48" i="20"/>
  <c r="AL48" i="20"/>
  <c r="AM48" i="20"/>
  <c r="AN48" i="20"/>
  <c r="AO48" i="20"/>
  <c r="AP48" i="20"/>
  <c r="AQ48" i="20"/>
  <c r="AR48" i="20"/>
  <c r="AS48" i="20"/>
  <c r="AT48" i="20"/>
  <c r="AU48" i="20"/>
  <c r="AV48" i="20"/>
  <c r="AW48" i="20"/>
  <c r="AX48" i="20"/>
  <c r="AY48" i="20"/>
  <c r="AZ48" i="20"/>
  <c r="BA48" i="20"/>
  <c r="BB48" i="20"/>
  <c r="BC48" i="20"/>
  <c r="BD48" i="20"/>
  <c r="BE48" i="20"/>
  <c r="BF48" i="20"/>
  <c r="BG48" i="20"/>
  <c r="BH48" i="20"/>
  <c r="BI48" i="20"/>
  <c r="BJ48" i="20"/>
  <c r="BK48" i="20"/>
  <c r="BL48" i="20"/>
  <c r="BN53" i="5"/>
  <c r="BM48" i="20"/>
  <c r="BO53" i="5"/>
  <c r="BN48" i="20"/>
  <c r="AE49" i="20"/>
  <c r="AF49" i="20"/>
  <c r="AG49" i="20"/>
  <c r="AH49" i="20"/>
  <c r="AI49" i="20"/>
  <c r="AJ49" i="20"/>
  <c r="AK49" i="20"/>
  <c r="AL49" i="20"/>
  <c r="AM49" i="20"/>
  <c r="AN49" i="20"/>
  <c r="AO49" i="20"/>
  <c r="AP49" i="20"/>
  <c r="AQ49" i="20"/>
  <c r="AR49" i="20"/>
  <c r="AS49" i="20"/>
  <c r="AT49" i="20"/>
  <c r="AU49" i="20"/>
  <c r="AV49" i="20"/>
  <c r="AW49" i="20"/>
  <c r="AX49" i="20"/>
  <c r="AY49" i="20"/>
  <c r="AZ49" i="20"/>
  <c r="BA49" i="20"/>
  <c r="BB49" i="20"/>
  <c r="BC49" i="20"/>
  <c r="BD49" i="20"/>
  <c r="BE49" i="20"/>
  <c r="BF49" i="20"/>
  <c r="BG49" i="20"/>
  <c r="BH49" i="20"/>
  <c r="BI49" i="20"/>
  <c r="BJ49" i="20"/>
  <c r="BK49" i="20"/>
  <c r="BL49" i="20"/>
  <c r="BN54" i="5"/>
  <c r="BM49" i="20"/>
  <c r="BO54" i="5"/>
  <c r="BN49" i="20"/>
  <c r="AE50" i="20"/>
  <c r="AF50" i="20"/>
  <c r="AG50" i="20"/>
  <c r="AH50" i="20"/>
  <c r="AI50" i="20"/>
  <c r="AJ50" i="20"/>
  <c r="AK50" i="20"/>
  <c r="AL50" i="20"/>
  <c r="AM50" i="20"/>
  <c r="AN50" i="20"/>
  <c r="AO50" i="20"/>
  <c r="AP50" i="20"/>
  <c r="AQ50" i="20"/>
  <c r="AR50" i="20"/>
  <c r="AS50" i="20"/>
  <c r="AT50" i="20"/>
  <c r="AU50" i="20"/>
  <c r="AV50" i="20"/>
  <c r="AW50" i="20"/>
  <c r="AX50" i="20"/>
  <c r="AY50" i="20"/>
  <c r="AZ50" i="20"/>
  <c r="BA50" i="20"/>
  <c r="BB50" i="20"/>
  <c r="BC50" i="20"/>
  <c r="BD50" i="20"/>
  <c r="BE50" i="20"/>
  <c r="BF50" i="20"/>
  <c r="BG50" i="20"/>
  <c r="BH50" i="20"/>
  <c r="BI50" i="20"/>
  <c r="BJ50" i="20"/>
  <c r="BK50" i="20"/>
  <c r="BL50" i="20"/>
  <c r="BN55" i="5"/>
  <c r="BM50" i="20"/>
  <c r="BO55" i="5"/>
  <c r="BN50" i="20"/>
  <c r="AE51" i="20"/>
  <c r="AF51" i="20"/>
  <c r="AG51" i="20"/>
  <c r="AH51" i="20"/>
  <c r="AI51" i="20"/>
  <c r="AJ51" i="20"/>
  <c r="AK51" i="20"/>
  <c r="AL51" i="20"/>
  <c r="AM51" i="20"/>
  <c r="AN51" i="20"/>
  <c r="AO51" i="20"/>
  <c r="AP51" i="20"/>
  <c r="AQ51" i="20"/>
  <c r="AR51" i="20"/>
  <c r="AS51" i="20"/>
  <c r="AT51" i="20"/>
  <c r="AU51" i="20"/>
  <c r="AV51" i="20"/>
  <c r="AW51" i="20"/>
  <c r="AX51" i="20"/>
  <c r="AY51" i="20"/>
  <c r="AZ51" i="20"/>
  <c r="BA51" i="20"/>
  <c r="BB51" i="20"/>
  <c r="BC51" i="20"/>
  <c r="BD51" i="20"/>
  <c r="BE51" i="20"/>
  <c r="BF51" i="20"/>
  <c r="BG51" i="20"/>
  <c r="BH51" i="20"/>
  <c r="BI51" i="20"/>
  <c r="BJ51" i="20"/>
  <c r="BK51" i="20"/>
  <c r="BL51" i="20"/>
  <c r="BN56" i="5"/>
  <c r="BM51" i="20"/>
  <c r="BO56" i="5"/>
  <c r="BN51" i="20"/>
  <c r="AE52" i="20"/>
  <c r="AF52" i="20"/>
  <c r="AG52" i="20"/>
  <c r="AH52" i="20"/>
  <c r="AI52" i="20"/>
  <c r="AJ52" i="20"/>
  <c r="AK52" i="20"/>
  <c r="AL52" i="20"/>
  <c r="AM52" i="20"/>
  <c r="AN52" i="20"/>
  <c r="AO52" i="20"/>
  <c r="AP52" i="20"/>
  <c r="AQ52" i="20"/>
  <c r="AR52" i="20"/>
  <c r="AS52" i="20"/>
  <c r="AT52" i="20"/>
  <c r="AU52" i="20"/>
  <c r="AV52" i="20"/>
  <c r="AW52" i="20"/>
  <c r="AX52" i="20"/>
  <c r="AY52" i="20"/>
  <c r="AZ52" i="20"/>
  <c r="BA52" i="20"/>
  <c r="BB52" i="20"/>
  <c r="BC52" i="20"/>
  <c r="BD52" i="20"/>
  <c r="BE52" i="20"/>
  <c r="BF52" i="20"/>
  <c r="BG52" i="20"/>
  <c r="BH52" i="20"/>
  <c r="BI52" i="20"/>
  <c r="BJ52" i="20"/>
  <c r="BK52" i="20"/>
  <c r="BL52" i="20"/>
  <c r="BN57" i="5"/>
  <c r="BM52" i="20"/>
  <c r="BO57" i="5"/>
  <c r="BN52" i="20"/>
  <c r="AE53" i="20"/>
  <c r="AF53" i="20"/>
  <c r="AG53" i="20"/>
  <c r="AH53" i="20"/>
  <c r="AI53" i="20"/>
  <c r="AJ53" i="20"/>
  <c r="AK53" i="20"/>
  <c r="AL53" i="20"/>
  <c r="AM53" i="20"/>
  <c r="AN53" i="20"/>
  <c r="AO53" i="20"/>
  <c r="AP53" i="20"/>
  <c r="AQ53" i="20"/>
  <c r="AR53" i="20"/>
  <c r="AS53" i="20"/>
  <c r="AT53" i="20"/>
  <c r="AU53" i="20"/>
  <c r="AV53" i="20"/>
  <c r="AW53" i="20"/>
  <c r="AX53" i="20"/>
  <c r="AY53" i="20"/>
  <c r="AZ53" i="20"/>
  <c r="BA53" i="20"/>
  <c r="BB53" i="20"/>
  <c r="BC53" i="20"/>
  <c r="BD53" i="20"/>
  <c r="BE53" i="20"/>
  <c r="BF53" i="20"/>
  <c r="BG53" i="20"/>
  <c r="BH53" i="20"/>
  <c r="BI53" i="20"/>
  <c r="BJ53" i="20"/>
  <c r="BK53" i="20"/>
  <c r="BL53" i="20"/>
  <c r="BN58" i="5"/>
  <c r="BM53" i="20"/>
  <c r="BO58" i="5"/>
  <c r="BN53" i="20"/>
  <c r="AE54" i="20"/>
  <c r="AF54" i="20"/>
  <c r="AG54" i="20"/>
  <c r="AH54" i="20"/>
  <c r="AI54" i="20"/>
  <c r="AJ54" i="20"/>
  <c r="AK54" i="20"/>
  <c r="AL54" i="20"/>
  <c r="AM54" i="20"/>
  <c r="AN54" i="20"/>
  <c r="AO54" i="20"/>
  <c r="AP54" i="20"/>
  <c r="AQ54" i="20"/>
  <c r="AR54" i="20"/>
  <c r="AS54" i="20"/>
  <c r="AZ54" i="20"/>
  <c r="BA54" i="20"/>
  <c r="BB54" i="20"/>
  <c r="BC54" i="20"/>
  <c r="BD54" i="20"/>
  <c r="BE54" i="20"/>
  <c r="BF54" i="20"/>
  <c r="BG54" i="20"/>
  <c r="BH54" i="20"/>
  <c r="BI54" i="20"/>
  <c r="BJ54" i="20"/>
  <c r="BK54" i="20"/>
  <c r="BL54" i="20"/>
  <c r="BO59" i="5"/>
  <c r="BN54" i="20"/>
  <c r="AE55" i="20"/>
  <c r="AF55" i="20"/>
  <c r="AG55" i="20"/>
  <c r="AH55" i="20"/>
  <c r="AI55" i="20"/>
  <c r="AJ55" i="20"/>
  <c r="AK55" i="20"/>
  <c r="AL55" i="20"/>
  <c r="AM55" i="20"/>
  <c r="AN55" i="20"/>
  <c r="AO55" i="20"/>
  <c r="AP55" i="20"/>
  <c r="AQ55" i="20"/>
  <c r="AR55" i="20"/>
  <c r="AS55" i="20"/>
  <c r="AZ55" i="20"/>
  <c r="BA55" i="20"/>
  <c r="BB55" i="20"/>
  <c r="BC55" i="20"/>
  <c r="BD55" i="20"/>
  <c r="BE55" i="20"/>
  <c r="BF55" i="20"/>
  <c r="BG55" i="20"/>
  <c r="BH55" i="20"/>
  <c r="BI55" i="20"/>
  <c r="BJ55" i="20"/>
  <c r="BK55" i="20"/>
  <c r="BL55" i="20"/>
  <c r="BO60" i="5"/>
  <c r="BN55" i="20"/>
  <c r="AE56" i="20"/>
  <c r="AF56" i="20"/>
  <c r="AG56" i="20"/>
  <c r="AH56" i="20"/>
  <c r="AI56" i="20"/>
  <c r="AJ56" i="20"/>
  <c r="AK56" i="20"/>
  <c r="AL56" i="20"/>
  <c r="AM56" i="20"/>
  <c r="AN56" i="20"/>
  <c r="AO56" i="20"/>
  <c r="AP56" i="20"/>
  <c r="AQ56" i="20"/>
  <c r="AR56" i="20"/>
  <c r="AS56" i="20"/>
  <c r="AZ56" i="20"/>
  <c r="BA56" i="20"/>
  <c r="BB56" i="20"/>
  <c r="BC56" i="20"/>
  <c r="BD56" i="20"/>
  <c r="BE56" i="20"/>
  <c r="BF56" i="20"/>
  <c r="BG56" i="20"/>
  <c r="BH56" i="20"/>
  <c r="BI56" i="20"/>
  <c r="BJ56" i="20"/>
  <c r="BK56" i="20"/>
  <c r="BL56" i="20"/>
  <c r="BO61" i="5"/>
  <c r="BN56" i="20"/>
  <c r="AE57" i="20"/>
  <c r="AF57" i="20"/>
  <c r="AG57" i="20"/>
  <c r="AH57" i="20"/>
  <c r="AI57" i="20"/>
  <c r="AJ57" i="20"/>
  <c r="AK57" i="20"/>
  <c r="AL57" i="20"/>
  <c r="AM57" i="20"/>
  <c r="AN57" i="20"/>
  <c r="AO57" i="20"/>
  <c r="AP57" i="20"/>
  <c r="AQ57" i="20"/>
  <c r="AR57" i="20"/>
  <c r="AS57" i="20"/>
  <c r="AZ57" i="20"/>
  <c r="BA57" i="20"/>
  <c r="BB57" i="20"/>
  <c r="BC57" i="20"/>
  <c r="BD57" i="20"/>
  <c r="BE57" i="20"/>
  <c r="BF57" i="20"/>
  <c r="BG57" i="20"/>
  <c r="BH57" i="20"/>
  <c r="BI57" i="20"/>
  <c r="BJ57" i="20"/>
  <c r="BK57" i="20"/>
  <c r="BL57" i="20"/>
  <c r="BO62" i="5"/>
  <c r="BN57" i="20"/>
  <c r="AE58" i="20"/>
  <c r="AF58" i="20"/>
  <c r="AG58" i="20"/>
  <c r="AH58" i="20"/>
  <c r="AI58" i="20"/>
  <c r="AJ58" i="20"/>
  <c r="AK58" i="20"/>
  <c r="AL58" i="20"/>
  <c r="AM58" i="20"/>
  <c r="AN58" i="20"/>
  <c r="AO58" i="20"/>
  <c r="AP58" i="20"/>
  <c r="AQ58" i="20"/>
  <c r="AR58" i="20"/>
  <c r="AS58" i="20"/>
  <c r="AZ58" i="20"/>
  <c r="BA58" i="20"/>
  <c r="BB58" i="20"/>
  <c r="BC58" i="20"/>
  <c r="BD58" i="20"/>
  <c r="BE58" i="20"/>
  <c r="BF58" i="20"/>
  <c r="BG58" i="20"/>
  <c r="BH58" i="20"/>
  <c r="BI58" i="20"/>
  <c r="BJ58" i="20"/>
  <c r="BK58" i="20"/>
  <c r="BL58" i="20"/>
  <c r="BO63" i="5"/>
  <c r="BN58" i="20"/>
  <c r="AE59" i="20"/>
  <c r="AF59" i="20"/>
  <c r="AG59" i="20"/>
  <c r="AH59" i="20"/>
  <c r="AI59" i="20"/>
  <c r="AJ59" i="20"/>
  <c r="AK59" i="20"/>
  <c r="AL59" i="20"/>
  <c r="AM59" i="20"/>
  <c r="AN59" i="20"/>
  <c r="AO59" i="20"/>
  <c r="AP59" i="20"/>
  <c r="AQ59" i="20"/>
  <c r="AR59" i="20"/>
  <c r="AS59" i="20"/>
  <c r="AZ59" i="20"/>
  <c r="BA59" i="20"/>
  <c r="BB59" i="20"/>
  <c r="BC59" i="20"/>
  <c r="BD59" i="20"/>
  <c r="BE59" i="20"/>
  <c r="BF59" i="20"/>
  <c r="BG59" i="20"/>
  <c r="BH59" i="20"/>
  <c r="BI59" i="20"/>
  <c r="BJ59" i="20"/>
  <c r="BK59" i="20"/>
  <c r="BL59" i="20"/>
  <c r="BO64" i="5"/>
  <c r="BN59" i="20"/>
  <c r="AE60" i="20"/>
  <c r="AF60" i="20"/>
  <c r="AG60" i="20"/>
  <c r="AH60" i="20"/>
  <c r="AI60" i="20"/>
  <c r="AJ60" i="20"/>
  <c r="AK60" i="20"/>
  <c r="AL60" i="20"/>
  <c r="AM60" i="20"/>
  <c r="AN60" i="20"/>
  <c r="AO60" i="20"/>
  <c r="AP60" i="20"/>
  <c r="AQ60" i="20"/>
  <c r="AR60" i="20"/>
  <c r="AS60" i="20"/>
  <c r="AZ60" i="20"/>
  <c r="BA60" i="20"/>
  <c r="BB60" i="20"/>
  <c r="BC60" i="20"/>
  <c r="BD60" i="20"/>
  <c r="BE60" i="20"/>
  <c r="BF60" i="20"/>
  <c r="BG60" i="20"/>
  <c r="BH60" i="20"/>
  <c r="BI60" i="20"/>
  <c r="BJ60" i="20"/>
  <c r="BK60" i="20"/>
  <c r="BL60" i="20"/>
  <c r="BO65" i="5"/>
  <c r="BN60" i="20"/>
  <c r="AE61" i="20"/>
  <c r="AF61" i="20"/>
  <c r="AG61" i="20"/>
  <c r="AH61" i="20"/>
  <c r="AI61" i="20"/>
  <c r="AJ61" i="20"/>
  <c r="AK61" i="20"/>
  <c r="AL61" i="20"/>
  <c r="AM61" i="20"/>
  <c r="AN61" i="20"/>
  <c r="AO61" i="20"/>
  <c r="AP61" i="20"/>
  <c r="AQ61" i="20"/>
  <c r="AR61" i="20"/>
  <c r="AS61" i="20"/>
  <c r="AZ61" i="20"/>
  <c r="BA61" i="20"/>
  <c r="BB61" i="20"/>
  <c r="BC61" i="20"/>
  <c r="BD61" i="20"/>
  <c r="BE61" i="20"/>
  <c r="BF61" i="20"/>
  <c r="BG61" i="20"/>
  <c r="BH61" i="20"/>
  <c r="BI61" i="20"/>
  <c r="BJ61" i="20"/>
  <c r="BK61" i="20"/>
  <c r="BL61" i="20"/>
  <c r="BO66" i="5"/>
  <c r="BN61" i="20"/>
  <c r="AE62" i="20"/>
  <c r="AF62" i="20"/>
  <c r="AG62" i="20"/>
  <c r="AH62" i="20"/>
  <c r="AI62" i="20"/>
  <c r="AJ62" i="20"/>
  <c r="AK62" i="20"/>
  <c r="AL62" i="20"/>
  <c r="AM62" i="20"/>
  <c r="AN62" i="20"/>
  <c r="AO62" i="20"/>
  <c r="AP62" i="20"/>
  <c r="AQ62" i="20"/>
  <c r="AR62" i="20"/>
  <c r="AS62" i="20"/>
  <c r="AZ62" i="20"/>
  <c r="BA62" i="20"/>
  <c r="BB62" i="20"/>
  <c r="BC62" i="20"/>
  <c r="BD62" i="20"/>
  <c r="BE62" i="20"/>
  <c r="BF62" i="20"/>
  <c r="BG62" i="20"/>
  <c r="BH62" i="20"/>
  <c r="BI62" i="20"/>
  <c r="BJ62" i="20"/>
  <c r="BK62" i="20"/>
  <c r="BL62" i="20"/>
  <c r="BO67" i="5"/>
  <c r="BN62" i="20"/>
  <c r="AE63" i="20"/>
  <c r="AF63" i="20"/>
  <c r="AG63" i="20"/>
  <c r="AH63" i="20"/>
  <c r="AI63" i="20"/>
  <c r="AJ63" i="20"/>
  <c r="AK63" i="20"/>
  <c r="AL63" i="20"/>
  <c r="AM63" i="20"/>
  <c r="AN63" i="20"/>
  <c r="AO63" i="20"/>
  <c r="AP63" i="20"/>
  <c r="AQ63" i="20"/>
  <c r="AR63" i="20"/>
  <c r="AS63" i="20"/>
  <c r="AZ63" i="20"/>
  <c r="BA63" i="20"/>
  <c r="BB63" i="20"/>
  <c r="BC63" i="20"/>
  <c r="BD63" i="20"/>
  <c r="BE63" i="20"/>
  <c r="BF63" i="20"/>
  <c r="BG63" i="20"/>
  <c r="BH63" i="20"/>
  <c r="BI63" i="20"/>
  <c r="BJ63" i="20"/>
  <c r="BK63" i="20"/>
  <c r="BL63" i="20"/>
  <c r="BO68" i="5"/>
  <c r="BN63" i="20"/>
  <c r="AE64" i="20"/>
  <c r="AF64" i="20"/>
  <c r="AG64" i="20"/>
  <c r="AH64" i="20"/>
  <c r="AI64" i="20"/>
  <c r="AJ64" i="20"/>
  <c r="AK64" i="20"/>
  <c r="AL64" i="20"/>
  <c r="AM64" i="20"/>
  <c r="AN64" i="20"/>
  <c r="AO64" i="20"/>
  <c r="AP64" i="20"/>
  <c r="AQ64" i="20"/>
  <c r="AR64" i="20"/>
  <c r="AS64" i="20"/>
  <c r="AZ64" i="20"/>
  <c r="BA64" i="20"/>
  <c r="BB64" i="20"/>
  <c r="BC64" i="20"/>
  <c r="BD64" i="20"/>
  <c r="BE64" i="20"/>
  <c r="BF64" i="20"/>
  <c r="BG64" i="20"/>
  <c r="BH64" i="20"/>
  <c r="BI64" i="20"/>
  <c r="BJ64" i="20"/>
  <c r="BK64" i="20"/>
  <c r="BL64" i="20"/>
  <c r="BO69" i="5"/>
  <c r="BN64" i="20"/>
  <c r="AE65" i="20"/>
  <c r="AF65" i="20"/>
  <c r="AG65" i="20"/>
  <c r="AH65" i="20"/>
  <c r="AI65" i="20"/>
  <c r="AJ65" i="20"/>
  <c r="AK65" i="20"/>
  <c r="AL65" i="20"/>
  <c r="AM65" i="20"/>
  <c r="AN65" i="20"/>
  <c r="AO65" i="20"/>
  <c r="AP65" i="20"/>
  <c r="AQ65" i="20"/>
  <c r="AR65" i="20"/>
  <c r="AS65" i="20"/>
  <c r="AZ65" i="20"/>
  <c r="BA65" i="20"/>
  <c r="BB65" i="20"/>
  <c r="BC65" i="20"/>
  <c r="BD65" i="20"/>
  <c r="BE65" i="20"/>
  <c r="BF65" i="20"/>
  <c r="BG65" i="20"/>
  <c r="BH65" i="20"/>
  <c r="BI65" i="20"/>
  <c r="BJ65" i="20"/>
  <c r="BK65" i="20"/>
  <c r="BL65" i="20"/>
  <c r="BO70" i="5"/>
  <c r="BN65" i="20"/>
  <c r="AE66" i="20"/>
  <c r="AF66" i="20"/>
  <c r="AG66" i="20"/>
  <c r="AH66" i="20"/>
  <c r="AI66" i="20"/>
  <c r="AJ66" i="20"/>
  <c r="AK66" i="20"/>
  <c r="AL66" i="20"/>
  <c r="AM66" i="20"/>
  <c r="AN66" i="20"/>
  <c r="AO66" i="20"/>
  <c r="AP66" i="20"/>
  <c r="AQ66" i="20"/>
  <c r="AR66" i="20"/>
  <c r="AS66" i="20"/>
  <c r="AZ66" i="20"/>
  <c r="BA66" i="20"/>
  <c r="BB66" i="20"/>
  <c r="BC66" i="20"/>
  <c r="BD66" i="20"/>
  <c r="BE66" i="20"/>
  <c r="BF66" i="20"/>
  <c r="BG66" i="20"/>
  <c r="BH66" i="20"/>
  <c r="BI66" i="20"/>
  <c r="BJ66" i="20"/>
  <c r="BK66" i="20"/>
  <c r="BL66" i="20"/>
  <c r="BO71" i="5"/>
  <c r="BN66" i="20"/>
  <c r="AE67" i="20"/>
  <c r="AF67" i="20"/>
  <c r="AG67" i="20"/>
  <c r="AH67" i="20"/>
  <c r="AI67" i="20"/>
  <c r="AJ67" i="20"/>
  <c r="AK67" i="20"/>
  <c r="AL67" i="20"/>
  <c r="AM67" i="20"/>
  <c r="AN67" i="20"/>
  <c r="AO67" i="20"/>
  <c r="AP67" i="20"/>
  <c r="AQ67" i="20"/>
  <c r="AR67" i="20"/>
  <c r="AS67" i="20"/>
  <c r="AZ67" i="20"/>
  <c r="BA67" i="20"/>
  <c r="BB67" i="20"/>
  <c r="BC67" i="20"/>
  <c r="BD67" i="20"/>
  <c r="BE67" i="20"/>
  <c r="BF67" i="20"/>
  <c r="BG67" i="20"/>
  <c r="BH67" i="20"/>
  <c r="BI67" i="20"/>
  <c r="BJ67" i="20"/>
  <c r="BK67" i="20"/>
  <c r="BL67" i="20"/>
  <c r="BO72" i="5"/>
  <c r="BN67" i="20"/>
  <c r="AE68" i="20"/>
  <c r="AF68" i="20"/>
  <c r="AG68" i="20"/>
  <c r="AH68" i="20"/>
  <c r="AI68" i="20"/>
  <c r="AJ68" i="20"/>
  <c r="AK68" i="20"/>
  <c r="AL68" i="20"/>
  <c r="AM68" i="20"/>
  <c r="AN68" i="20"/>
  <c r="AO68" i="20"/>
  <c r="AP68" i="20"/>
  <c r="AQ68" i="20"/>
  <c r="AR68" i="20"/>
  <c r="AS68" i="20"/>
  <c r="AZ68" i="20"/>
  <c r="BA68" i="20"/>
  <c r="BB68" i="20"/>
  <c r="BC68" i="20"/>
  <c r="BD68" i="20"/>
  <c r="BE68" i="20"/>
  <c r="BF68" i="20"/>
  <c r="BG68" i="20"/>
  <c r="BH68" i="20"/>
  <c r="BI68" i="20"/>
  <c r="BJ68" i="20"/>
  <c r="BK68" i="20"/>
  <c r="BL68" i="20"/>
  <c r="BO73" i="5"/>
  <c r="BN68" i="20"/>
  <c r="AE69" i="20"/>
  <c r="AF69" i="20"/>
  <c r="AG69" i="20"/>
  <c r="AH69" i="20"/>
  <c r="AI69" i="20"/>
  <c r="AJ69" i="20"/>
  <c r="AK69" i="20"/>
  <c r="AL69" i="20"/>
  <c r="AM69" i="20"/>
  <c r="AN69" i="20"/>
  <c r="AO69" i="20"/>
  <c r="AP69" i="20"/>
  <c r="AQ69" i="20"/>
  <c r="AR69" i="20"/>
  <c r="AS69" i="20"/>
  <c r="AT69" i="20"/>
  <c r="AU69" i="20"/>
  <c r="AV69" i="20"/>
  <c r="AW69" i="20"/>
  <c r="AX69" i="20"/>
  <c r="AY69" i="20"/>
  <c r="AZ69" i="20"/>
  <c r="BA69" i="20"/>
  <c r="BB69" i="20"/>
  <c r="BC69" i="20"/>
  <c r="BD69" i="20"/>
  <c r="BE69" i="20"/>
  <c r="BF69" i="20"/>
  <c r="BG69" i="20"/>
  <c r="BH69" i="20"/>
  <c r="BI69" i="20"/>
  <c r="BJ69" i="20"/>
  <c r="BK69" i="20"/>
  <c r="BL69" i="20"/>
  <c r="BM69" i="20"/>
  <c r="BO74" i="5"/>
  <c r="BN69" i="20"/>
  <c r="AE70" i="20"/>
  <c r="AF70" i="20"/>
  <c r="AG70" i="20"/>
  <c r="AH70" i="20"/>
  <c r="AI70" i="20"/>
  <c r="AJ70" i="20"/>
  <c r="AK70" i="20"/>
  <c r="AL70" i="20"/>
  <c r="AM70" i="20"/>
  <c r="AN70" i="20"/>
  <c r="AO70" i="20"/>
  <c r="AP70" i="20"/>
  <c r="AQ70" i="20"/>
  <c r="AR70" i="20"/>
  <c r="AS70" i="20"/>
  <c r="AT70" i="20"/>
  <c r="AU70" i="20"/>
  <c r="AV70" i="20"/>
  <c r="AW70" i="20"/>
  <c r="AX70" i="20"/>
  <c r="AY70" i="20"/>
  <c r="AZ70" i="20"/>
  <c r="BA70" i="20"/>
  <c r="BB70" i="20"/>
  <c r="BC70" i="20"/>
  <c r="BD70" i="20"/>
  <c r="BE70" i="20"/>
  <c r="BF70" i="20"/>
  <c r="BG70" i="20"/>
  <c r="BH70" i="20"/>
  <c r="BI70" i="20"/>
  <c r="BJ70" i="20"/>
  <c r="BK70" i="20"/>
  <c r="BL70" i="20"/>
  <c r="BM70" i="20"/>
  <c r="BO75" i="5"/>
  <c r="BN70" i="20"/>
  <c r="AE71" i="20"/>
  <c r="AF71" i="20"/>
  <c r="AG71" i="20"/>
  <c r="AH71" i="20"/>
  <c r="AI71" i="20"/>
  <c r="AJ71" i="20"/>
  <c r="AK71" i="20"/>
  <c r="AL71" i="20"/>
  <c r="AM71" i="20"/>
  <c r="AN71" i="20"/>
  <c r="AO71" i="20"/>
  <c r="AP71" i="20"/>
  <c r="AQ71" i="20"/>
  <c r="AR71" i="20"/>
  <c r="AS71" i="20"/>
  <c r="AT71" i="20"/>
  <c r="AU71" i="20"/>
  <c r="AV71" i="20"/>
  <c r="AW71" i="20"/>
  <c r="AX71" i="20"/>
  <c r="AY71" i="20"/>
  <c r="AZ71" i="20"/>
  <c r="BA71" i="20"/>
  <c r="BB71" i="20"/>
  <c r="BC71" i="20"/>
  <c r="BD71" i="20"/>
  <c r="BE71" i="20"/>
  <c r="BF71" i="20"/>
  <c r="BG71" i="20"/>
  <c r="BH71" i="20"/>
  <c r="BI71" i="20"/>
  <c r="BJ71" i="20"/>
  <c r="BK71" i="20"/>
  <c r="BL71" i="20"/>
  <c r="BM71" i="20"/>
  <c r="BO76" i="5"/>
  <c r="BN71" i="20"/>
  <c r="AE72" i="20"/>
  <c r="AF72" i="20"/>
  <c r="AG72" i="20"/>
  <c r="AH72" i="20"/>
  <c r="AI72" i="20"/>
  <c r="AJ72" i="20"/>
  <c r="AK72" i="20"/>
  <c r="AL72" i="20"/>
  <c r="AM72" i="20"/>
  <c r="AN72" i="20"/>
  <c r="AO72" i="20"/>
  <c r="AP72" i="20"/>
  <c r="AQ72" i="20"/>
  <c r="AR72" i="20"/>
  <c r="AS72" i="20"/>
  <c r="AT72" i="20"/>
  <c r="AU72" i="20"/>
  <c r="AV72" i="20"/>
  <c r="AW72" i="20"/>
  <c r="AX72" i="20"/>
  <c r="AY72" i="20"/>
  <c r="AZ72" i="20"/>
  <c r="BA72" i="20"/>
  <c r="BB72" i="20"/>
  <c r="BC72" i="20"/>
  <c r="BD72" i="20"/>
  <c r="BE72" i="20"/>
  <c r="BF72" i="20"/>
  <c r="BG72" i="20"/>
  <c r="BH72" i="20"/>
  <c r="BI72" i="20"/>
  <c r="BJ72" i="20"/>
  <c r="BK72" i="20"/>
  <c r="BL72" i="20"/>
  <c r="BM72" i="20"/>
  <c r="BO77" i="5"/>
  <c r="BN72" i="20"/>
  <c r="AE73" i="20"/>
  <c r="AF73" i="20"/>
  <c r="AG73" i="20"/>
  <c r="AH73" i="20"/>
  <c r="AI73" i="20"/>
  <c r="AJ73" i="20"/>
  <c r="AK73" i="20"/>
  <c r="AL73" i="20"/>
  <c r="AM73" i="20"/>
  <c r="AN73" i="20"/>
  <c r="AO73" i="20"/>
  <c r="AP73" i="20"/>
  <c r="AQ73" i="20"/>
  <c r="AR73" i="20"/>
  <c r="AS73" i="20"/>
  <c r="AT73" i="20"/>
  <c r="AU73" i="20"/>
  <c r="AV73" i="20"/>
  <c r="AW73" i="20"/>
  <c r="AX73" i="20"/>
  <c r="AY73" i="20"/>
  <c r="AZ73" i="20"/>
  <c r="BA73" i="20"/>
  <c r="BB73" i="20"/>
  <c r="BC73" i="20"/>
  <c r="BD73" i="20"/>
  <c r="BE73" i="20"/>
  <c r="BF73" i="20"/>
  <c r="BG73" i="20"/>
  <c r="BH73" i="20"/>
  <c r="BI73" i="20"/>
  <c r="BJ73" i="20"/>
  <c r="BK73" i="20"/>
  <c r="BL73" i="20"/>
  <c r="BM73" i="20"/>
  <c r="BO78" i="5"/>
  <c r="BN73" i="20"/>
  <c r="AE74" i="20"/>
  <c r="AF74" i="20"/>
  <c r="AG74" i="20"/>
  <c r="AH74" i="20"/>
  <c r="AI74" i="20"/>
  <c r="AJ74" i="20"/>
  <c r="AK74" i="20"/>
  <c r="AL74" i="20"/>
  <c r="AM74" i="20"/>
  <c r="AN74" i="20"/>
  <c r="AO74" i="20"/>
  <c r="AP74" i="20"/>
  <c r="AQ74" i="20"/>
  <c r="AR74" i="20"/>
  <c r="AS74" i="20"/>
  <c r="AT74" i="20"/>
  <c r="AU74" i="20"/>
  <c r="AV74" i="20"/>
  <c r="AW74" i="20"/>
  <c r="AX74" i="20"/>
  <c r="AY74" i="20"/>
  <c r="AZ74" i="20"/>
  <c r="BA74" i="20"/>
  <c r="BB74" i="20"/>
  <c r="BC74" i="20"/>
  <c r="BD74" i="20"/>
  <c r="BE74" i="20"/>
  <c r="BF74" i="20"/>
  <c r="BG74" i="20"/>
  <c r="BH74" i="20"/>
  <c r="BI74" i="20"/>
  <c r="BJ74" i="20"/>
  <c r="BK74" i="20"/>
  <c r="BL74" i="20"/>
  <c r="BM74" i="20"/>
  <c r="BO79" i="5"/>
  <c r="BN74" i="20"/>
  <c r="AE75" i="20"/>
  <c r="AF75" i="20"/>
  <c r="AG75" i="20"/>
  <c r="AH75" i="20"/>
  <c r="AI75" i="20"/>
  <c r="AJ75" i="20"/>
  <c r="AK75" i="20"/>
  <c r="AL75" i="20"/>
  <c r="AM75" i="20"/>
  <c r="AN75" i="20"/>
  <c r="AO75" i="20"/>
  <c r="AP75" i="20"/>
  <c r="AQ75" i="20"/>
  <c r="AR75" i="20"/>
  <c r="AS75" i="20"/>
  <c r="AT75" i="20"/>
  <c r="AU75" i="20"/>
  <c r="AV75" i="20"/>
  <c r="AW75" i="20"/>
  <c r="AX75" i="20"/>
  <c r="AY75" i="20"/>
  <c r="AZ75" i="20"/>
  <c r="BA75" i="20"/>
  <c r="BB75" i="20"/>
  <c r="BC75" i="20"/>
  <c r="BD75" i="20"/>
  <c r="BE75" i="20"/>
  <c r="BF75" i="20"/>
  <c r="BG75" i="20"/>
  <c r="BH75" i="20"/>
  <c r="BI75" i="20"/>
  <c r="BJ75" i="20"/>
  <c r="BK75" i="20"/>
  <c r="BL75" i="20"/>
  <c r="BM75" i="20"/>
  <c r="BO80" i="5"/>
  <c r="BN75" i="20"/>
  <c r="AE76" i="20"/>
  <c r="AF76" i="20"/>
  <c r="AG76" i="20"/>
  <c r="AH76" i="20"/>
  <c r="AI76" i="20"/>
  <c r="AJ76" i="20"/>
  <c r="AK76" i="20"/>
  <c r="AL76" i="20"/>
  <c r="AM76" i="20"/>
  <c r="AN76" i="20"/>
  <c r="AO76" i="20"/>
  <c r="AP76" i="20"/>
  <c r="AQ76" i="20"/>
  <c r="AR76" i="20"/>
  <c r="AS76" i="20"/>
  <c r="AT76" i="20"/>
  <c r="AU76" i="20"/>
  <c r="AV76" i="20"/>
  <c r="AW76" i="20"/>
  <c r="AX76" i="20"/>
  <c r="AY76" i="20"/>
  <c r="AZ76" i="20"/>
  <c r="BA76" i="20"/>
  <c r="BB76" i="20"/>
  <c r="BC76" i="20"/>
  <c r="BD76" i="20"/>
  <c r="BE76" i="20"/>
  <c r="BF76" i="20"/>
  <c r="BG76" i="20"/>
  <c r="BH76" i="20"/>
  <c r="BI76" i="20"/>
  <c r="BJ76" i="20"/>
  <c r="BK76" i="20"/>
  <c r="BL76" i="20"/>
  <c r="BM76" i="20"/>
  <c r="BO81" i="5"/>
  <c r="BN76" i="20"/>
  <c r="AE77" i="20"/>
  <c r="AF77" i="20"/>
  <c r="AG77" i="20"/>
  <c r="AH77" i="20"/>
  <c r="AI77" i="20"/>
  <c r="AJ77" i="20"/>
  <c r="AK77" i="20"/>
  <c r="AL77" i="20"/>
  <c r="AM77" i="20"/>
  <c r="AN77" i="20"/>
  <c r="AO77" i="20"/>
  <c r="AP77" i="20"/>
  <c r="AQ77" i="20"/>
  <c r="AR77" i="20"/>
  <c r="AS77" i="20"/>
  <c r="AT77" i="20"/>
  <c r="AU77" i="20"/>
  <c r="AV77" i="20"/>
  <c r="AW77" i="20"/>
  <c r="AX77" i="20"/>
  <c r="AY77" i="20"/>
  <c r="AZ77" i="20"/>
  <c r="BA77" i="20"/>
  <c r="BB77" i="20"/>
  <c r="BC77" i="20"/>
  <c r="BD77" i="20"/>
  <c r="BE77" i="20"/>
  <c r="BF77" i="20"/>
  <c r="BG77" i="20"/>
  <c r="BH77" i="20"/>
  <c r="BI77" i="20"/>
  <c r="BJ77" i="20"/>
  <c r="BK77" i="20"/>
  <c r="BL77" i="20"/>
  <c r="BM77" i="20"/>
  <c r="BO82" i="5"/>
  <c r="BN77" i="20"/>
  <c r="AE78" i="20"/>
  <c r="AF78" i="20"/>
  <c r="AG78" i="20"/>
  <c r="AH78" i="20"/>
  <c r="AI78" i="20"/>
  <c r="AJ78" i="20"/>
  <c r="AK78" i="20"/>
  <c r="AL78" i="20"/>
  <c r="AM78" i="20"/>
  <c r="AN78" i="20"/>
  <c r="AO78" i="20"/>
  <c r="AP78" i="20"/>
  <c r="AQ78" i="20"/>
  <c r="AR78" i="20"/>
  <c r="AS78" i="20"/>
  <c r="AT78" i="20"/>
  <c r="AU78" i="20"/>
  <c r="AV78" i="20"/>
  <c r="AW78" i="20"/>
  <c r="AX78" i="20"/>
  <c r="AY78" i="20"/>
  <c r="AZ78" i="20"/>
  <c r="BA78" i="20"/>
  <c r="BB78" i="20"/>
  <c r="BC78" i="20"/>
  <c r="BD78" i="20"/>
  <c r="BE78" i="20"/>
  <c r="BF78" i="20"/>
  <c r="BG78" i="20"/>
  <c r="BH78" i="20"/>
  <c r="BI78" i="20"/>
  <c r="BJ78" i="20"/>
  <c r="BK78" i="20"/>
  <c r="BL78" i="20"/>
  <c r="BM78" i="20"/>
  <c r="BO83" i="5"/>
  <c r="BN78" i="20"/>
  <c r="AE79" i="20"/>
  <c r="AF79" i="20"/>
  <c r="AG79" i="20"/>
  <c r="AH79" i="20"/>
  <c r="AI79" i="20"/>
  <c r="AJ79" i="20"/>
  <c r="AK79" i="20"/>
  <c r="AL79" i="20"/>
  <c r="AM79" i="20"/>
  <c r="AN79" i="20"/>
  <c r="AO79" i="20"/>
  <c r="AP79" i="20"/>
  <c r="AQ79" i="20"/>
  <c r="AR79" i="20"/>
  <c r="AS79" i="20"/>
  <c r="AT79" i="20"/>
  <c r="AU79" i="20"/>
  <c r="AV79" i="20"/>
  <c r="AW79" i="20"/>
  <c r="AX79" i="20"/>
  <c r="AY79" i="20"/>
  <c r="AZ79" i="20"/>
  <c r="BA79" i="20"/>
  <c r="BB79" i="20"/>
  <c r="BC79" i="20"/>
  <c r="BD79" i="20"/>
  <c r="BE79" i="20"/>
  <c r="BF79" i="20"/>
  <c r="BG79" i="20"/>
  <c r="BH79" i="20"/>
  <c r="BI79" i="20"/>
  <c r="BJ79" i="20"/>
  <c r="BK79" i="20"/>
  <c r="BL79" i="20"/>
  <c r="BM79" i="20"/>
  <c r="BO84" i="5"/>
  <c r="BN79" i="20"/>
  <c r="AE80" i="20"/>
  <c r="AF80" i="20"/>
  <c r="AG80" i="20"/>
  <c r="AH80" i="20"/>
  <c r="AI80" i="20"/>
  <c r="AJ80" i="20"/>
  <c r="AK80" i="20"/>
  <c r="AL80" i="20"/>
  <c r="AM80" i="20"/>
  <c r="AN80" i="20"/>
  <c r="AO80" i="20"/>
  <c r="AP80" i="20"/>
  <c r="AQ80" i="20"/>
  <c r="AR80" i="20"/>
  <c r="AS80" i="20"/>
  <c r="AT80" i="20"/>
  <c r="AU80" i="20"/>
  <c r="AV80" i="20"/>
  <c r="AW80" i="20"/>
  <c r="AX80" i="20"/>
  <c r="AY80" i="20"/>
  <c r="AZ80" i="20"/>
  <c r="BA80" i="20"/>
  <c r="BB80" i="20"/>
  <c r="BC80" i="20"/>
  <c r="BD80" i="20"/>
  <c r="BE80" i="20"/>
  <c r="BF80" i="20"/>
  <c r="BG80" i="20"/>
  <c r="BH80" i="20"/>
  <c r="BI80" i="20"/>
  <c r="BJ80" i="20"/>
  <c r="BK80" i="20"/>
  <c r="BL80" i="20"/>
  <c r="BM80" i="20"/>
  <c r="BO85" i="5"/>
  <c r="BN80" i="20"/>
  <c r="AE81" i="20"/>
  <c r="AF81" i="20"/>
  <c r="AG81" i="20"/>
  <c r="AH81" i="20"/>
  <c r="AI81" i="20"/>
  <c r="AJ81" i="20"/>
  <c r="AK81" i="20"/>
  <c r="AL81" i="20"/>
  <c r="AM81" i="20"/>
  <c r="AN81" i="20"/>
  <c r="AO81" i="20"/>
  <c r="AP81" i="20"/>
  <c r="AQ81" i="20"/>
  <c r="AR81" i="20"/>
  <c r="AS81" i="20"/>
  <c r="AT81" i="20"/>
  <c r="AU81" i="20"/>
  <c r="AV81" i="20"/>
  <c r="AW81" i="20"/>
  <c r="AX81" i="20"/>
  <c r="AY81" i="20"/>
  <c r="AZ81" i="20"/>
  <c r="BA81" i="20"/>
  <c r="BB81" i="20"/>
  <c r="BC81" i="20"/>
  <c r="BD81" i="20"/>
  <c r="BE81" i="20"/>
  <c r="BF81" i="20"/>
  <c r="BG81" i="20"/>
  <c r="BH81" i="20"/>
  <c r="BI81" i="20"/>
  <c r="BJ81" i="20"/>
  <c r="BK81" i="20"/>
  <c r="BL81" i="20"/>
  <c r="BM81" i="20"/>
  <c r="BO86" i="5"/>
  <c r="BN81" i="20"/>
  <c r="AE82" i="20"/>
  <c r="AF82" i="20"/>
  <c r="AG82" i="20"/>
  <c r="AH82" i="20"/>
  <c r="AI82" i="20"/>
  <c r="AJ82" i="20"/>
  <c r="AK82" i="20"/>
  <c r="AL82" i="20"/>
  <c r="AM82" i="20"/>
  <c r="AN82" i="20"/>
  <c r="AO82" i="20"/>
  <c r="AP82" i="20"/>
  <c r="AQ82" i="20"/>
  <c r="AR82" i="20"/>
  <c r="AS82" i="20"/>
  <c r="AT82" i="20"/>
  <c r="AU82" i="20"/>
  <c r="AV82" i="20"/>
  <c r="AW82" i="20"/>
  <c r="AX82" i="20"/>
  <c r="AY82" i="20"/>
  <c r="AZ82" i="20"/>
  <c r="BA82" i="20"/>
  <c r="BB82" i="20"/>
  <c r="BC82" i="20"/>
  <c r="BD82" i="20"/>
  <c r="BE82" i="20"/>
  <c r="BF82" i="20"/>
  <c r="BG82" i="20"/>
  <c r="BH82" i="20"/>
  <c r="BI82" i="20"/>
  <c r="BJ82" i="20"/>
  <c r="BK82" i="20"/>
  <c r="BL82" i="20"/>
  <c r="BM82" i="20"/>
  <c r="BO87" i="5"/>
  <c r="BN82" i="20"/>
  <c r="AE83" i="20"/>
  <c r="AF83" i="20"/>
  <c r="AG83" i="20"/>
  <c r="AH83" i="20"/>
  <c r="AI83" i="20"/>
  <c r="AJ83" i="20"/>
  <c r="AK83" i="20"/>
  <c r="AL83" i="20"/>
  <c r="AM83" i="20"/>
  <c r="AN83" i="20"/>
  <c r="AO83" i="20"/>
  <c r="AP83" i="20"/>
  <c r="AQ83" i="20"/>
  <c r="AR83" i="20"/>
  <c r="AS83" i="20"/>
  <c r="AT83" i="20"/>
  <c r="AU83" i="20"/>
  <c r="AV83" i="20"/>
  <c r="AW83" i="20"/>
  <c r="AX83" i="20"/>
  <c r="AY83" i="20"/>
  <c r="AZ83" i="20"/>
  <c r="BA83" i="20"/>
  <c r="BB83" i="20"/>
  <c r="BC83" i="20"/>
  <c r="BD83" i="20"/>
  <c r="BE83" i="20"/>
  <c r="BF83" i="20"/>
  <c r="BG83" i="20"/>
  <c r="BH83" i="20"/>
  <c r="BI83" i="20"/>
  <c r="BJ83" i="20"/>
  <c r="BK83" i="20"/>
  <c r="BL83" i="20"/>
  <c r="BM83" i="20"/>
  <c r="BO88" i="5"/>
  <c r="BN83" i="20"/>
  <c r="AE84" i="20"/>
  <c r="AF84" i="20"/>
  <c r="AG84" i="20"/>
  <c r="AH84" i="20"/>
  <c r="AI84" i="20"/>
  <c r="AJ84" i="20"/>
  <c r="AK84" i="20"/>
  <c r="AL84" i="20"/>
  <c r="AM84" i="20"/>
  <c r="AN84" i="20"/>
  <c r="AO84" i="20"/>
  <c r="AP84" i="20"/>
  <c r="AQ84" i="20"/>
  <c r="AR84" i="20"/>
  <c r="AS84" i="20"/>
  <c r="AT84" i="20"/>
  <c r="AU84" i="20"/>
  <c r="AV84" i="20"/>
  <c r="AW84" i="20"/>
  <c r="AX84" i="20"/>
  <c r="AY84" i="20"/>
  <c r="AZ84" i="20"/>
  <c r="BA84" i="20"/>
  <c r="BB84" i="20"/>
  <c r="BC84" i="20"/>
  <c r="BD84" i="20"/>
  <c r="BE84" i="20"/>
  <c r="BF84" i="20"/>
  <c r="BG84" i="20"/>
  <c r="BH84" i="20"/>
  <c r="BI84" i="20"/>
  <c r="BJ84" i="20"/>
  <c r="BK84" i="20"/>
  <c r="BL84" i="20"/>
  <c r="BM84" i="20"/>
  <c r="BO89" i="5"/>
  <c r="BN84" i="20"/>
  <c r="AE85" i="20"/>
  <c r="AF85" i="20"/>
  <c r="AG85" i="20"/>
  <c r="AH85" i="20"/>
  <c r="AI85" i="20"/>
  <c r="AJ85" i="20"/>
  <c r="AK85" i="20"/>
  <c r="AL85" i="20"/>
  <c r="AM85" i="20"/>
  <c r="AN85" i="20"/>
  <c r="AO85" i="20"/>
  <c r="AP85" i="20"/>
  <c r="AQ85" i="20"/>
  <c r="AR85" i="20"/>
  <c r="AS85" i="20"/>
  <c r="AT85" i="20"/>
  <c r="AU85" i="20"/>
  <c r="AV85" i="20"/>
  <c r="AW85" i="20"/>
  <c r="AX85" i="20"/>
  <c r="AY85" i="20"/>
  <c r="AZ85" i="20"/>
  <c r="BA85" i="20"/>
  <c r="BB85" i="20"/>
  <c r="BC85" i="20"/>
  <c r="BD85" i="20"/>
  <c r="BE85" i="20"/>
  <c r="BF85" i="20"/>
  <c r="BG85" i="20"/>
  <c r="BH85" i="20"/>
  <c r="BI85" i="20"/>
  <c r="BJ85" i="20"/>
  <c r="BK85" i="20"/>
  <c r="BL85" i="20"/>
  <c r="BM85" i="20"/>
  <c r="BO90" i="5"/>
  <c r="BN85" i="20"/>
  <c r="AE86" i="20"/>
  <c r="AF86" i="20"/>
  <c r="AG86" i="20"/>
  <c r="AH86" i="20"/>
  <c r="AI86" i="20"/>
  <c r="AJ86" i="20"/>
  <c r="AK86" i="20"/>
  <c r="AL86" i="20"/>
  <c r="AM86" i="20"/>
  <c r="AN86" i="20"/>
  <c r="AO86" i="20"/>
  <c r="AP86" i="20"/>
  <c r="AQ86" i="20"/>
  <c r="AR86" i="20"/>
  <c r="AS86" i="20"/>
  <c r="AT86" i="20"/>
  <c r="AU86" i="20"/>
  <c r="AV86" i="20"/>
  <c r="AW86" i="20"/>
  <c r="AX86" i="20"/>
  <c r="AY86" i="20"/>
  <c r="AZ86" i="20"/>
  <c r="BA86" i="20"/>
  <c r="BB86" i="20"/>
  <c r="BC86" i="20"/>
  <c r="BD86" i="20"/>
  <c r="BE86" i="20"/>
  <c r="BF86" i="20"/>
  <c r="BG86" i="20"/>
  <c r="BH86" i="20"/>
  <c r="BI86" i="20"/>
  <c r="BJ86" i="20"/>
  <c r="BK86" i="20"/>
  <c r="BL86" i="20"/>
  <c r="BM86" i="20"/>
  <c r="BO91" i="5"/>
  <c r="BN86" i="20"/>
  <c r="AF92" i="5"/>
  <c r="AE87" i="20"/>
  <c r="AG92" i="5"/>
  <c r="AF87" i="20"/>
  <c r="AH92" i="5"/>
  <c r="AG87" i="20"/>
  <c r="AI92" i="5"/>
  <c r="AH87" i="20"/>
  <c r="AJ92" i="5"/>
  <c r="AI87" i="20"/>
  <c r="AK92" i="5"/>
  <c r="AJ87" i="20"/>
  <c r="AL92" i="5"/>
  <c r="AK87" i="20"/>
  <c r="AM92" i="5"/>
  <c r="AL87" i="20"/>
  <c r="AN92" i="5"/>
  <c r="AM87" i="20"/>
  <c r="AO92" i="5"/>
  <c r="AN87" i="20"/>
  <c r="AP92" i="5"/>
  <c r="AO87" i="20"/>
  <c r="AQ92" i="5"/>
  <c r="AP87" i="20"/>
  <c r="AR92" i="5"/>
  <c r="AQ87" i="20"/>
  <c r="AS92" i="5"/>
  <c r="AR87" i="20"/>
  <c r="AT92" i="5"/>
  <c r="AS87" i="20"/>
  <c r="AU92" i="5"/>
  <c r="AT87" i="20"/>
  <c r="AV92" i="5"/>
  <c r="AU87" i="20"/>
  <c r="AW92" i="5"/>
  <c r="AV87" i="20"/>
  <c r="AX92" i="5"/>
  <c r="AW87" i="20"/>
  <c r="AY92" i="5"/>
  <c r="AX87" i="20"/>
  <c r="AZ92" i="5"/>
  <c r="AY87" i="20"/>
  <c r="BA92" i="5"/>
  <c r="AZ87" i="20"/>
  <c r="BB92" i="5"/>
  <c r="BA87" i="20"/>
  <c r="BC92" i="5"/>
  <c r="BB87" i="20"/>
  <c r="BD92" i="5"/>
  <c r="BC87" i="20"/>
  <c r="BE92" i="5"/>
  <c r="BD87" i="20"/>
  <c r="BF92" i="5"/>
  <c r="BE87" i="20"/>
  <c r="BG92" i="5"/>
  <c r="BF87" i="20"/>
  <c r="BH92" i="5"/>
  <c r="BG87" i="20"/>
  <c r="BI92" i="5"/>
  <c r="BH87" i="20"/>
  <c r="BJ92" i="5"/>
  <c r="BI87" i="20"/>
  <c r="BK92" i="5"/>
  <c r="BJ87" i="20"/>
  <c r="BL92" i="5"/>
  <c r="BK87" i="20"/>
  <c r="BM92" i="5"/>
  <c r="BL87" i="20"/>
  <c r="BN92" i="5"/>
  <c r="BM87" i="20"/>
  <c r="BO92" i="5"/>
  <c r="BN87" i="20"/>
  <c r="AF93" i="5"/>
  <c r="AE88" i="20"/>
  <c r="AG93" i="5"/>
  <c r="AF88" i="20"/>
  <c r="AH93" i="5"/>
  <c r="AG88" i="20"/>
  <c r="AI93" i="5"/>
  <c r="AH88" i="20"/>
  <c r="AJ93" i="5"/>
  <c r="AI88" i="20"/>
  <c r="AK93" i="5"/>
  <c r="AJ88" i="20"/>
  <c r="AL93" i="5"/>
  <c r="AK88" i="20"/>
  <c r="AM93" i="5"/>
  <c r="AL88" i="20"/>
  <c r="AN93" i="5"/>
  <c r="AM88" i="20"/>
  <c r="AO93" i="5"/>
  <c r="AN88" i="20"/>
  <c r="AP93" i="5"/>
  <c r="AO88" i="20"/>
  <c r="AQ93" i="5"/>
  <c r="AP88" i="20"/>
  <c r="AR93" i="5"/>
  <c r="AQ88" i="20"/>
  <c r="AS93" i="5"/>
  <c r="AR88" i="20"/>
  <c r="AT93" i="5"/>
  <c r="AS88" i="20"/>
  <c r="AU93" i="5"/>
  <c r="AT88" i="20"/>
  <c r="AV93" i="5"/>
  <c r="AU88" i="20"/>
  <c r="AW93" i="5"/>
  <c r="AV88" i="20"/>
  <c r="AX93" i="5"/>
  <c r="AW88" i="20"/>
  <c r="AY93" i="5"/>
  <c r="AX88" i="20"/>
  <c r="AZ93" i="5"/>
  <c r="AY88" i="20"/>
  <c r="BA93" i="5"/>
  <c r="AZ88" i="20"/>
  <c r="BB93" i="5"/>
  <c r="BA88" i="20"/>
  <c r="BC93" i="5"/>
  <c r="BB88" i="20"/>
  <c r="BD93" i="5"/>
  <c r="BC88" i="20"/>
  <c r="BE93" i="5"/>
  <c r="BD88" i="20"/>
  <c r="BF93" i="5"/>
  <c r="BE88" i="20"/>
  <c r="BG93" i="5"/>
  <c r="BF88" i="20"/>
  <c r="BH93" i="5"/>
  <c r="BG88" i="20"/>
  <c r="BI93" i="5"/>
  <c r="BH88" i="20"/>
  <c r="BJ93" i="5"/>
  <c r="BI88" i="20"/>
  <c r="BK93" i="5"/>
  <c r="BJ88" i="20"/>
  <c r="BL93" i="5"/>
  <c r="BK88" i="20"/>
  <c r="BM93" i="5"/>
  <c r="BL88" i="20"/>
  <c r="BN93" i="5"/>
  <c r="BM88" i="20"/>
  <c r="BO93" i="5"/>
  <c r="BN88" i="20"/>
  <c r="AF94" i="5"/>
  <c r="AE89" i="20"/>
  <c r="AG94" i="5"/>
  <c r="AF89" i="20"/>
  <c r="AH94" i="5"/>
  <c r="AG89" i="20"/>
  <c r="AI94" i="5"/>
  <c r="AH89" i="20"/>
  <c r="AJ94" i="5"/>
  <c r="AI89" i="20"/>
  <c r="AK94" i="5"/>
  <c r="AJ89" i="20"/>
  <c r="AL94" i="5"/>
  <c r="AK89" i="20"/>
  <c r="AM94" i="5"/>
  <c r="AL89" i="20"/>
  <c r="AN94" i="5"/>
  <c r="AM89" i="20"/>
  <c r="AO94" i="5"/>
  <c r="AN89" i="20"/>
  <c r="AP94" i="5"/>
  <c r="AO89" i="20"/>
  <c r="AQ94" i="5"/>
  <c r="AP89" i="20"/>
  <c r="AR94" i="5"/>
  <c r="AQ89" i="20"/>
  <c r="AS94" i="5"/>
  <c r="AR89" i="20"/>
  <c r="AT94" i="5"/>
  <c r="AS89" i="20"/>
  <c r="AU94" i="5"/>
  <c r="AT89" i="20"/>
  <c r="AV94" i="5"/>
  <c r="AU89" i="20"/>
  <c r="AW94" i="5"/>
  <c r="AV89" i="20"/>
  <c r="AX94" i="5"/>
  <c r="AW89" i="20"/>
  <c r="AY94" i="5"/>
  <c r="AX89" i="20"/>
  <c r="AZ94" i="5"/>
  <c r="AY89" i="20"/>
  <c r="BA94" i="5"/>
  <c r="AZ89" i="20"/>
  <c r="BB94" i="5"/>
  <c r="BA89" i="20"/>
  <c r="BC94" i="5"/>
  <c r="BB89" i="20"/>
  <c r="BD94" i="5"/>
  <c r="BC89" i="20"/>
  <c r="BE94" i="5"/>
  <c r="BD89" i="20"/>
  <c r="BF94" i="5"/>
  <c r="BE89" i="20"/>
  <c r="BG94" i="5"/>
  <c r="BF89" i="20"/>
  <c r="BH94" i="5"/>
  <c r="BG89" i="20"/>
  <c r="BI94" i="5"/>
  <c r="BH89" i="20"/>
  <c r="BJ94" i="5"/>
  <c r="BI89" i="20"/>
  <c r="BK94" i="5"/>
  <c r="BJ89" i="20"/>
  <c r="BL94" i="5"/>
  <c r="BK89" i="20"/>
  <c r="BM94" i="5"/>
  <c r="BL89" i="20"/>
  <c r="BN94" i="5"/>
  <c r="BM89" i="20"/>
  <c r="BO94" i="5"/>
  <c r="BN89" i="20"/>
  <c r="AF95" i="5"/>
  <c r="AE90" i="20"/>
  <c r="AG95" i="5"/>
  <c r="AF90" i="20"/>
  <c r="AH95" i="5"/>
  <c r="AG90" i="20"/>
  <c r="AI95" i="5"/>
  <c r="AH90" i="20"/>
  <c r="AJ95" i="5"/>
  <c r="AI90" i="20"/>
  <c r="AK95" i="5"/>
  <c r="AJ90" i="20"/>
  <c r="AL95" i="5"/>
  <c r="AK90" i="20"/>
  <c r="AM95" i="5"/>
  <c r="AL90" i="20"/>
  <c r="AN95" i="5"/>
  <c r="AM90" i="20"/>
  <c r="AO95" i="5"/>
  <c r="AN90" i="20"/>
  <c r="AP95" i="5"/>
  <c r="AO90" i="20"/>
  <c r="AQ95" i="5"/>
  <c r="AP90" i="20"/>
  <c r="AR95" i="5"/>
  <c r="AQ90" i="20"/>
  <c r="AS95" i="5"/>
  <c r="AR90" i="20"/>
  <c r="AT95" i="5"/>
  <c r="AS90" i="20"/>
  <c r="AU95" i="5"/>
  <c r="AT90" i="20"/>
  <c r="AV95" i="5"/>
  <c r="AU90" i="20"/>
  <c r="AW95" i="5"/>
  <c r="AV90" i="20"/>
  <c r="AX95" i="5"/>
  <c r="AW90" i="20"/>
  <c r="AY95" i="5"/>
  <c r="AX90" i="20"/>
  <c r="AZ95" i="5"/>
  <c r="AY90" i="20"/>
  <c r="BA95" i="5"/>
  <c r="AZ90" i="20"/>
  <c r="BB95" i="5"/>
  <c r="BA90" i="20"/>
  <c r="BC95" i="5"/>
  <c r="BB90" i="20"/>
  <c r="BD95" i="5"/>
  <c r="BC90" i="20"/>
  <c r="BE95" i="5"/>
  <c r="BD90" i="20"/>
  <c r="BF95" i="5"/>
  <c r="BE90" i="20"/>
  <c r="BG95" i="5"/>
  <c r="BF90" i="20"/>
  <c r="BH95" i="5"/>
  <c r="BG90" i="20"/>
  <c r="BI95" i="5"/>
  <c r="BH90" i="20"/>
  <c r="BJ95" i="5"/>
  <c r="BI90" i="20"/>
  <c r="BK95" i="5"/>
  <c r="BJ90" i="20"/>
  <c r="BL95" i="5"/>
  <c r="BK90" i="20"/>
  <c r="BM95" i="5"/>
  <c r="BL90" i="20"/>
  <c r="BN95" i="5"/>
  <c r="BM90" i="20"/>
  <c r="BO95" i="5"/>
  <c r="BN90" i="20"/>
  <c r="AF96" i="5"/>
  <c r="AE91" i="20"/>
  <c r="AG96" i="5"/>
  <c r="AF91" i="20"/>
  <c r="AH96" i="5"/>
  <c r="AG91" i="20"/>
  <c r="AI96" i="5"/>
  <c r="AH91" i="20"/>
  <c r="AJ96" i="5"/>
  <c r="AI91" i="20"/>
  <c r="AK96" i="5"/>
  <c r="AJ91" i="20"/>
  <c r="AL96" i="5"/>
  <c r="AK91" i="20"/>
  <c r="AM96" i="5"/>
  <c r="AL91" i="20"/>
  <c r="AN96" i="5"/>
  <c r="AM91" i="20"/>
  <c r="AO96" i="5"/>
  <c r="AN91" i="20"/>
  <c r="AP96" i="5"/>
  <c r="AO91" i="20"/>
  <c r="AQ96" i="5"/>
  <c r="AP91" i="20"/>
  <c r="AR96" i="5"/>
  <c r="AQ91" i="20"/>
  <c r="AS96" i="5"/>
  <c r="AR91" i="20"/>
  <c r="AT96" i="5"/>
  <c r="AS91" i="20"/>
  <c r="AU96" i="5"/>
  <c r="AT91" i="20"/>
  <c r="AV96" i="5"/>
  <c r="AU91" i="20"/>
  <c r="AW96" i="5"/>
  <c r="AV91" i="20"/>
  <c r="AX96" i="5"/>
  <c r="AW91" i="20"/>
  <c r="AY96" i="5"/>
  <c r="AX91" i="20"/>
  <c r="AZ96" i="5"/>
  <c r="AY91" i="20"/>
  <c r="BA96" i="5"/>
  <c r="AZ91" i="20"/>
  <c r="BB96" i="5"/>
  <c r="BA91" i="20"/>
  <c r="BC96" i="5"/>
  <c r="BB91" i="20"/>
  <c r="BD96" i="5"/>
  <c r="BC91" i="20"/>
  <c r="BE96" i="5"/>
  <c r="BD91" i="20"/>
  <c r="BF96" i="5"/>
  <c r="BE91" i="20"/>
  <c r="BG96" i="5"/>
  <c r="BF91" i="20"/>
  <c r="BH96" i="5"/>
  <c r="BG91" i="20"/>
  <c r="BI96" i="5"/>
  <c r="BH91" i="20"/>
  <c r="BJ96" i="5"/>
  <c r="BI91" i="20"/>
  <c r="BK96" i="5"/>
  <c r="BJ91" i="20"/>
  <c r="BL96" i="5"/>
  <c r="BK91" i="20"/>
  <c r="BM96" i="5"/>
  <c r="BL91" i="20"/>
  <c r="BN96" i="5"/>
  <c r="BM91" i="20"/>
  <c r="BO96" i="5"/>
  <c r="BN91" i="20"/>
  <c r="AF97" i="5"/>
  <c r="AE92" i="20"/>
  <c r="AG97" i="5"/>
  <c r="AF92" i="20"/>
  <c r="AH97" i="5"/>
  <c r="AG92" i="20"/>
  <c r="AI97" i="5"/>
  <c r="AH92" i="20"/>
  <c r="AJ97" i="5"/>
  <c r="AI92" i="20"/>
  <c r="AK97" i="5"/>
  <c r="AJ92" i="20"/>
  <c r="AL97" i="5"/>
  <c r="AK92" i="20"/>
  <c r="AM97" i="5"/>
  <c r="AL92" i="20"/>
  <c r="AN97" i="5"/>
  <c r="AM92" i="20"/>
  <c r="AO97" i="5"/>
  <c r="AN92" i="20"/>
  <c r="AP97" i="5"/>
  <c r="AO92" i="20"/>
  <c r="AQ97" i="5"/>
  <c r="AP92" i="20"/>
  <c r="AR97" i="5"/>
  <c r="AQ92" i="20"/>
  <c r="AS97" i="5"/>
  <c r="AR92" i="20"/>
  <c r="AT97" i="5"/>
  <c r="AS92" i="20"/>
  <c r="AU97" i="5"/>
  <c r="AT92" i="20"/>
  <c r="AV97" i="5"/>
  <c r="AU92" i="20"/>
  <c r="AW97" i="5"/>
  <c r="AV92" i="20"/>
  <c r="AX97" i="5"/>
  <c r="AW92" i="20"/>
  <c r="AY97" i="5"/>
  <c r="AX92" i="20"/>
  <c r="AZ97" i="5"/>
  <c r="AY92" i="20"/>
  <c r="BA97" i="5"/>
  <c r="AZ92" i="20"/>
  <c r="BB97" i="5"/>
  <c r="BA92" i="20"/>
  <c r="BC97" i="5"/>
  <c r="BB92" i="20"/>
  <c r="BD97" i="5"/>
  <c r="BC92" i="20"/>
  <c r="BE97" i="5"/>
  <c r="BD92" i="20"/>
  <c r="BF97" i="5"/>
  <c r="BE92" i="20"/>
  <c r="BG97" i="5"/>
  <c r="BF92" i="20"/>
  <c r="BH97" i="5"/>
  <c r="BG92" i="20"/>
  <c r="BI97" i="5"/>
  <c r="BH92" i="20"/>
  <c r="BJ97" i="5"/>
  <c r="BI92" i="20"/>
  <c r="BK97" i="5"/>
  <c r="BJ92" i="20"/>
  <c r="BL97" i="5"/>
  <c r="BK92" i="20"/>
  <c r="BM97" i="5"/>
  <c r="BL92" i="20"/>
  <c r="BN97" i="5"/>
  <c r="BM92" i="20"/>
  <c r="BO97" i="5"/>
  <c r="BN92" i="20"/>
  <c r="AF98" i="5"/>
  <c r="AE93" i="20"/>
  <c r="AG98" i="5"/>
  <c r="AF93" i="20"/>
  <c r="AH98" i="5"/>
  <c r="AG93" i="20"/>
  <c r="AI98" i="5"/>
  <c r="AH93" i="20"/>
  <c r="AJ98" i="5"/>
  <c r="AI93" i="20"/>
  <c r="AK98" i="5"/>
  <c r="AJ93" i="20"/>
  <c r="AL98" i="5"/>
  <c r="AK93" i="20"/>
  <c r="AM98" i="5"/>
  <c r="AL93" i="20"/>
  <c r="AN98" i="5"/>
  <c r="AM93" i="20"/>
  <c r="AO98" i="5"/>
  <c r="AN93" i="20"/>
  <c r="AP98" i="5"/>
  <c r="AO93" i="20"/>
  <c r="AQ98" i="5"/>
  <c r="AP93" i="20"/>
  <c r="AR98" i="5"/>
  <c r="AQ93" i="20"/>
  <c r="AS98" i="5"/>
  <c r="AR93" i="20"/>
  <c r="AT98" i="5"/>
  <c r="AS93" i="20"/>
  <c r="AU98" i="5"/>
  <c r="AT93" i="20"/>
  <c r="AV98" i="5"/>
  <c r="AU93" i="20"/>
  <c r="AW98" i="5"/>
  <c r="AV93" i="20"/>
  <c r="AX98" i="5"/>
  <c r="AW93" i="20"/>
  <c r="AY98" i="5"/>
  <c r="AX93" i="20"/>
  <c r="AZ98" i="5"/>
  <c r="AY93" i="20"/>
  <c r="BA98" i="5"/>
  <c r="AZ93" i="20"/>
  <c r="BB98" i="5"/>
  <c r="BA93" i="20"/>
  <c r="BC98" i="5"/>
  <c r="BB93" i="20"/>
  <c r="BD98" i="5"/>
  <c r="BC93" i="20"/>
  <c r="BE98" i="5"/>
  <c r="BD93" i="20"/>
  <c r="BF98" i="5"/>
  <c r="BE93" i="20"/>
  <c r="BG98" i="5"/>
  <c r="BF93" i="20"/>
  <c r="BH98" i="5"/>
  <c r="BG93" i="20"/>
  <c r="BI98" i="5"/>
  <c r="BH93" i="20"/>
  <c r="BJ98" i="5"/>
  <c r="BI93" i="20"/>
  <c r="BK98" i="5"/>
  <c r="BJ93" i="20"/>
  <c r="BL98" i="5"/>
  <c r="BK93" i="20"/>
  <c r="BM98" i="5"/>
  <c r="BL93" i="20"/>
  <c r="BN98" i="5"/>
  <c r="BM93" i="20"/>
  <c r="BO98" i="5"/>
  <c r="BN93" i="20"/>
  <c r="AF99" i="5"/>
  <c r="AE94" i="20"/>
  <c r="AG99" i="5"/>
  <c r="AF94" i="20"/>
  <c r="AH99" i="5"/>
  <c r="AG94" i="20"/>
  <c r="AI99" i="5"/>
  <c r="AH94" i="20"/>
  <c r="AJ99" i="5"/>
  <c r="AI94" i="20"/>
  <c r="AK99" i="5"/>
  <c r="AJ94" i="20"/>
  <c r="AL99" i="5"/>
  <c r="AK94" i="20"/>
  <c r="AM99" i="5"/>
  <c r="AL94" i="20"/>
  <c r="AN99" i="5"/>
  <c r="AM94" i="20"/>
  <c r="AO99" i="5"/>
  <c r="AN94" i="20"/>
  <c r="AP99" i="5"/>
  <c r="AO94" i="20"/>
  <c r="AQ99" i="5"/>
  <c r="AP94" i="20"/>
  <c r="AR99" i="5"/>
  <c r="AQ94" i="20"/>
  <c r="AS99" i="5"/>
  <c r="AR94" i="20"/>
  <c r="AT99" i="5"/>
  <c r="AS94" i="20"/>
  <c r="AU99" i="5"/>
  <c r="AT94" i="20"/>
  <c r="AV99" i="5"/>
  <c r="AU94" i="20"/>
  <c r="AW99" i="5"/>
  <c r="AV94" i="20"/>
  <c r="AX99" i="5"/>
  <c r="AW94" i="20"/>
  <c r="AY99" i="5"/>
  <c r="AX94" i="20"/>
  <c r="AZ99" i="5"/>
  <c r="AY94" i="20"/>
  <c r="BA99" i="5"/>
  <c r="AZ94" i="20"/>
  <c r="BB99" i="5"/>
  <c r="BA94" i="20"/>
  <c r="BC99" i="5"/>
  <c r="BB94" i="20"/>
  <c r="BD99" i="5"/>
  <c r="BC94" i="20"/>
  <c r="BE99" i="5"/>
  <c r="BD94" i="20"/>
  <c r="BF99" i="5"/>
  <c r="BE94" i="20"/>
  <c r="BG99" i="5"/>
  <c r="BF94" i="20"/>
  <c r="BH99" i="5"/>
  <c r="BG94" i="20"/>
  <c r="BI99" i="5"/>
  <c r="BH94" i="20"/>
  <c r="BJ99" i="5"/>
  <c r="BI94" i="20"/>
  <c r="BK99" i="5"/>
  <c r="BJ94" i="20"/>
  <c r="BL99" i="5"/>
  <c r="BK94" i="20"/>
  <c r="BM99" i="5"/>
  <c r="BL94" i="20"/>
  <c r="BN99" i="5"/>
  <c r="BM94" i="20"/>
  <c r="BO99" i="5"/>
  <c r="BN94" i="20"/>
  <c r="AF100" i="5"/>
  <c r="AE95" i="20"/>
  <c r="AG100" i="5"/>
  <c r="AF95" i="20"/>
  <c r="AH100" i="5"/>
  <c r="AG95" i="20"/>
  <c r="AI100" i="5"/>
  <c r="AH95" i="20"/>
  <c r="AJ100" i="5"/>
  <c r="AI95" i="20"/>
  <c r="AK100" i="5"/>
  <c r="AJ95" i="20"/>
  <c r="AL100" i="5"/>
  <c r="AK95" i="20"/>
  <c r="AM100" i="5"/>
  <c r="AL95" i="20"/>
  <c r="AN100" i="5"/>
  <c r="AM95" i="20"/>
  <c r="AO100" i="5"/>
  <c r="AN95" i="20"/>
  <c r="AP100" i="5"/>
  <c r="AO95" i="20"/>
  <c r="AQ100" i="5"/>
  <c r="AP95" i="20"/>
  <c r="AR100" i="5"/>
  <c r="AQ95" i="20"/>
  <c r="AS100" i="5"/>
  <c r="AR95" i="20"/>
  <c r="AT100" i="5"/>
  <c r="AS95" i="20"/>
  <c r="AU100" i="5"/>
  <c r="AT95" i="20"/>
  <c r="AV100" i="5"/>
  <c r="AU95" i="20"/>
  <c r="AW100" i="5"/>
  <c r="AV95" i="20"/>
  <c r="AX100" i="5"/>
  <c r="AW95" i="20"/>
  <c r="AY100" i="5"/>
  <c r="AX95" i="20"/>
  <c r="AZ100" i="5"/>
  <c r="AY95" i="20"/>
  <c r="BA100" i="5"/>
  <c r="AZ95" i="20"/>
  <c r="BB100" i="5"/>
  <c r="BA95" i="20"/>
  <c r="BC100" i="5"/>
  <c r="BB95" i="20"/>
  <c r="BD100" i="5"/>
  <c r="BC95" i="20"/>
  <c r="BE100" i="5"/>
  <c r="BD95" i="20"/>
  <c r="BF100" i="5"/>
  <c r="BE95" i="20"/>
  <c r="BG100" i="5"/>
  <c r="BF95" i="20"/>
  <c r="BH100" i="5"/>
  <c r="BG95" i="20"/>
  <c r="BI100" i="5"/>
  <c r="BH95" i="20"/>
  <c r="BJ100" i="5"/>
  <c r="BI95" i="20"/>
  <c r="BK100" i="5"/>
  <c r="BJ95" i="20"/>
  <c r="BL100" i="5"/>
  <c r="BK95" i="20"/>
  <c r="BM100" i="5"/>
  <c r="BL95" i="20"/>
  <c r="BN100" i="5"/>
  <c r="BM95" i="20"/>
  <c r="BO100" i="5"/>
  <c r="BN95" i="20"/>
  <c r="AF101" i="5"/>
  <c r="AE96" i="20"/>
  <c r="AG101" i="5"/>
  <c r="AF96" i="20"/>
  <c r="AH101" i="5"/>
  <c r="AG96" i="20"/>
  <c r="AI101" i="5"/>
  <c r="AH96" i="20"/>
  <c r="AJ101" i="5"/>
  <c r="AI96" i="20"/>
  <c r="AK101" i="5"/>
  <c r="AJ96" i="20"/>
  <c r="AL101" i="5"/>
  <c r="AK96" i="20"/>
  <c r="AM101" i="5"/>
  <c r="AL96" i="20"/>
  <c r="AN101" i="5"/>
  <c r="AM96" i="20"/>
  <c r="AO101" i="5"/>
  <c r="AN96" i="20"/>
  <c r="AP101" i="5"/>
  <c r="AO96" i="20"/>
  <c r="AQ101" i="5"/>
  <c r="AP96" i="20"/>
  <c r="AR101" i="5"/>
  <c r="AQ96" i="20"/>
  <c r="AS101" i="5"/>
  <c r="AR96" i="20"/>
  <c r="AT101" i="5"/>
  <c r="AS96" i="20"/>
  <c r="AU101" i="5"/>
  <c r="AT96" i="20"/>
  <c r="AV101" i="5"/>
  <c r="AU96" i="20"/>
  <c r="AW101" i="5"/>
  <c r="AV96" i="20"/>
  <c r="AX101" i="5"/>
  <c r="AW96" i="20"/>
  <c r="AY101" i="5"/>
  <c r="AX96" i="20"/>
  <c r="AZ101" i="5"/>
  <c r="AY96" i="20"/>
  <c r="BA101" i="5"/>
  <c r="AZ96" i="20"/>
  <c r="BB101" i="5"/>
  <c r="BA96" i="20"/>
  <c r="BC101" i="5"/>
  <c r="BB96" i="20"/>
  <c r="BD101" i="5"/>
  <c r="BC96" i="20"/>
  <c r="BE101" i="5"/>
  <c r="BD96" i="20"/>
  <c r="BF101" i="5"/>
  <c r="BE96" i="20"/>
  <c r="BG101" i="5"/>
  <c r="BF96" i="20"/>
  <c r="BH101" i="5"/>
  <c r="BG96" i="20"/>
  <c r="BI101" i="5"/>
  <c r="BH96" i="20"/>
  <c r="BJ101" i="5"/>
  <c r="BI96" i="20"/>
  <c r="BK101" i="5"/>
  <c r="BJ96" i="20"/>
  <c r="BL101" i="5"/>
  <c r="BK96" i="20"/>
  <c r="BM101" i="5"/>
  <c r="BL96" i="20"/>
  <c r="BN101" i="5"/>
  <c r="BM96" i="20"/>
  <c r="BO101" i="5"/>
  <c r="BN96" i="20"/>
  <c r="D9" i="5"/>
  <c r="C4" i="20"/>
  <c r="E9" i="5"/>
  <c r="D4" i="20"/>
  <c r="F9" i="5"/>
  <c r="E4" i="20"/>
  <c r="G9" i="5"/>
  <c r="F4" i="20"/>
  <c r="H9" i="5"/>
  <c r="G4" i="20"/>
  <c r="I9" i="5"/>
  <c r="H4" i="20"/>
  <c r="J9" i="5"/>
  <c r="I4" i="20"/>
  <c r="K9" i="5"/>
  <c r="J4" i="20"/>
  <c r="L9" i="5"/>
  <c r="K4" i="20"/>
  <c r="M9" i="5"/>
  <c r="L4" i="20"/>
  <c r="N9" i="5"/>
  <c r="M4" i="20"/>
  <c r="O9" i="5"/>
  <c r="N4" i="20"/>
  <c r="P9" i="5"/>
  <c r="O4" i="20"/>
  <c r="Q9" i="5"/>
  <c r="P4" i="20"/>
  <c r="R9" i="5"/>
  <c r="Q4" i="20"/>
  <c r="S9" i="5"/>
  <c r="R4" i="20"/>
  <c r="T9" i="5"/>
  <c r="S4" i="20"/>
  <c r="U9" i="5"/>
  <c r="T4" i="20"/>
  <c r="V9" i="5"/>
  <c r="U4" i="20"/>
  <c r="W9" i="5"/>
  <c r="V4" i="20"/>
  <c r="X9" i="5"/>
  <c r="W4" i="20"/>
  <c r="Y9" i="5"/>
  <c r="X4" i="20"/>
  <c r="Z9" i="5"/>
  <c r="Y4" i="20"/>
  <c r="AA9" i="5"/>
  <c r="Z4" i="20"/>
  <c r="AB9" i="5"/>
  <c r="AA4" i="20"/>
  <c r="AC9" i="5"/>
  <c r="AB4" i="20"/>
  <c r="AD9" i="5"/>
  <c r="AC4" i="20"/>
  <c r="AE9" i="5"/>
  <c r="AD4" i="20"/>
  <c r="D10" i="5"/>
  <c r="C5" i="20"/>
  <c r="E10" i="5"/>
  <c r="D5" i="20"/>
  <c r="F10" i="5"/>
  <c r="E5" i="20"/>
  <c r="G10" i="5"/>
  <c r="F5" i="20"/>
  <c r="H10" i="5"/>
  <c r="G5" i="20"/>
  <c r="I10" i="5"/>
  <c r="H5" i="20"/>
  <c r="J10" i="5"/>
  <c r="I5" i="20"/>
  <c r="K10" i="5"/>
  <c r="J5" i="20"/>
  <c r="L10" i="5"/>
  <c r="K5" i="20"/>
  <c r="M10" i="5"/>
  <c r="L5" i="20"/>
  <c r="N10" i="5"/>
  <c r="M5" i="20"/>
  <c r="O10" i="5"/>
  <c r="N5" i="20"/>
  <c r="P10" i="5"/>
  <c r="O5" i="20"/>
  <c r="Q10" i="5"/>
  <c r="P5" i="20"/>
  <c r="R10" i="5"/>
  <c r="Q5" i="20"/>
  <c r="S10" i="5"/>
  <c r="R5" i="20"/>
  <c r="T10" i="5"/>
  <c r="S5" i="20"/>
  <c r="U10" i="5"/>
  <c r="T5" i="20"/>
  <c r="V10" i="5"/>
  <c r="U5" i="20"/>
  <c r="W10" i="5"/>
  <c r="V5" i="20"/>
  <c r="X10" i="5"/>
  <c r="W5" i="20"/>
  <c r="Y10" i="5"/>
  <c r="X5" i="20"/>
  <c r="Z10" i="5"/>
  <c r="Y5" i="20"/>
  <c r="AA10" i="5"/>
  <c r="Z5" i="20"/>
  <c r="AB10" i="5"/>
  <c r="AA5" i="20"/>
  <c r="AC10" i="5"/>
  <c r="AB5" i="20"/>
  <c r="AD10" i="5"/>
  <c r="AC5" i="20"/>
  <c r="AE10" i="5"/>
  <c r="AD5" i="20"/>
  <c r="D11" i="5"/>
  <c r="C6" i="20"/>
  <c r="E11" i="5"/>
  <c r="D6" i="20"/>
  <c r="F11" i="5"/>
  <c r="E6" i="20"/>
  <c r="G11" i="5"/>
  <c r="F6" i="20"/>
  <c r="H11" i="5"/>
  <c r="G6" i="20"/>
  <c r="I11" i="5"/>
  <c r="H6" i="20"/>
  <c r="J11" i="5"/>
  <c r="I6" i="20"/>
  <c r="K11" i="5"/>
  <c r="J6" i="20"/>
  <c r="L11" i="5"/>
  <c r="K6" i="20"/>
  <c r="M11" i="5"/>
  <c r="L6" i="20"/>
  <c r="N11" i="5"/>
  <c r="M6" i="20"/>
  <c r="O11" i="5"/>
  <c r="N6" i="20"/>
  <c r="P11" i="5"/>
  <c r="O6" i="20"/>
  <c r="Q11" i="5"/>
  <c r="P6" i="20"/>
  <c r="R11" i="5"/>
  <c r="Q6" i="20"/>
  <c r="S11" i="5"/>
  <c r="R6" i="20"/>
  <c r="T11" i="5"/>
  <c r="S6" i="20"/>
  <c r="U11" i="5"/>
  <c r="T6" i="20"/>
  <c r="V11" i="5"/>
  <c r="U6" i="20"/>
  <c r="W11" i="5"/>
  <c r="V6" i="20"/>
  <c r="X11" i="5"/>
  <c r="W6" i="20"/>
  <c r="Y11" i="5"/>
  <c r="X6" i="20"/>
  <c r="Z11" i="5"/>
  <c r="Y6" i="20"/>
  <c r="AA11" i="5"/>
  <c r="Z6" i="20"/>
  <c r="AB11" i="5"/>
  <c r="AA6" i="20"/>
  <c r="AC11" i="5"/>
  <c r="AB6" i="20"/>
  <c r="AD11" i="5"/>
  <c r="AC6" i="20"/>
  <c r="AE11" i="5"/>
  <c r="AD6" i="20"/>
  <c r="D12" i="5"/>
  <c r="C7" i="20"/>
  <c r="E12" i="5"/>
  <c r="D7" i="20"/>
  <c r="F12" i="5"/>
  <c r="E7" i="20"/>
  <c r="G12" i="5"/>
  <c r="F7" i="20"/>
  <c r="H12" i="5"/>
  <c r="G7" i="20"/>
  <c r="I12" i="5"/>
  <c r="H7" i="20"/>
  <c r="J12" i="5"/>
  <c r="I7" i="20"/>
  <c r="K12" i="5"/>
  <c r="J7" i="20"/>
  <c r="L12" i="5"/>
  <c r="K7" i="20"/>
  <c r="M12" i="5"/>
  <c r="L7" i="20"/>
  <c r="N12" i="5"/>
  <c r="M7" i="20"/>
  <c r="O12" i="5"/>
  <c r="N7" i="20"/>
  <c r="P12" i="5"/>
  <c r="O7" i="20"/>
  <c r="Q12" i="5"/>
  <c r="P7" i="20"/>
  <c r="R12" i="5"/>
  <c r="Q7" i="20"/>
  <c r="S12" i="5"/>
  <c r="R7" i="20"/>
  <c r="T12" i="5"/>
  <c r="S7" i="20"/>
  <c r="U12" i="5"/>
  <c r="T7" i="20"/>
  <c r="V12" i="5"/>
  <c r="U7" i="20"/>
  <c r="W12" i="5"/>
  <c r="V7" i="20"/>
  <c r="X12" i="5"/>
  <c r="W7" i="20"/>
  <c r="Y12" i="5"/>
  <c r="X7" i="20"/>
  <c r="Z12" i="5"/>
  <c r="Y7" i="20"/>
  <c r="AA12" i="5"/>
  <c r="Z7" i="20"/>
  <c r="AB12" i="5"/>
  <c r="AA7" i="20"/>
  <c r="AC12" i="5"/>
  <c r="AB7" i="20"/>
  <c r="AD12" i="5"/>
  <c r="AC7" i="20"/>
  <c r="AE12" i="5"/>
  <c r="AD7" i="20"/>
  <c r="D13" i="5"/>
  <c r="C8" i="20"/>
  <c r="E13" i="5"/>
  <c r="D8" i="20"/>
  <c r="F13" i="5"/>
  <c r="E8" i="20"/>
  <c r="G13" i="5"/>
  <c r="F8" i="20"/>
  <c r="H13" i="5"/>
  <c r="G8" i="20"/>
  <c r="I13" i="5"/>
  <c r="H8" i="20"/>
  <c r="J13" i="5"/>
  <c r="I8" i="20"/>
  <c r="K13" i="5"/>
  <c r="J8" i="20"/>
  <c r="L13" i="5"/>
  <c r="K8" i="20"/>
  <c r="M13" i="5"/>
  <c r="L8" i="20"/>
  <c r="N13" i="5"/>
  <c r="M8" i="20"/>
  <c r="O13" i="5"/>
  <c r="N8" i="20"/>
  <c r="P13" i="5"/>
  <c r="O8" i="20"/>
  <c r="Q13" i="5"/>
  <c r="P8" i="20"/>
  <c r="R13" i="5"/>
  <c r="Q8" i="20"/>
  <c r="S13" i="5"/>
  <c r="R8" i="20"/>
  <c r="T13" i="5"/>
  <c r="S8" i="20"/>
  <c r="U13" i="5"/>
  <c r="T8" i="20"/>
  <c r="V13" i="5"/>
  <c r="U8" i="20"/>
  <c r="W13" i="5"/>
  <c r="V8" i="20"/>
  <c r="X13" i="5"/>
  <c r="W8" i="20"/>
  <c r="Y13" i="5"/>
  <c r="X8" i="20"/>
  <c r="Z13" i="5"/>
  <c r="Y8" i="20"/>
  <c r="AA13" i="5"/>
  <c r="Z8" i="20"/>
  <c r="AB13" i="5"/>
  <c r="AA8" i="20"/>
  <c r="AC13" i="5"/>
  <c r="AB8" i="20"/>
  <c r="AD13" i="5"/>
  <c r="AC8" i="20"/>
  <c r="AE13" i="5"/>
  <c r="AD8" i="20"/>
  <c r="D14" i="5"/>
  <c r="C9" i="20"/>
  <c r="E14" i="5"/>
  <c r="D9" i="20"/>
  <c r="F14" i="5"/>
  <c r="E9" i="20"/>
  <c r="G14" i="5"/>
  <c r="F9" i="20"/>
  <c r="H14" i="5"/>
  <c r="G9" i="20"/>
  <c r="I14" i="5"/>
  <c r="H9" i="20"/>
  <c r="J14" i="5"/>
  <c r="I9" i="20"/>
  <c r="K14" i="5"/>
  <c r="J9" i="20"/>
  <c r="L14" i="5"/>
  <c r="K9" i="20"/>
  <c r="M14" i="5"/>
  <c r="L9" i="20"/>
  <c r="N14" i="5"/>
  <c r="M9" i="20"/>
  <c r="O14" i="5"/>
  <c r="N9" i="20"/>
  <c r="P14" i="5"/>
  <c r="O9" i="20"/>
  <c r="Q14" i="5"/>
  <c r="P9" i="20"/>
  <c r="R14" i="5"/>
  <c r="Q9" i="20"/>
  <c r="S14" i="5"/>
  <c r="R9" i="20"/>
  <c r="T14" i="5"/>
  <c r="S9" i="20"/>
  <c r="U14" i="5"/>
  <c r="T9" i="20"/>
  <c r="V14" i="5"/>
  <c r="U9" i="20"/>
  <c r="W14" i="5"/>
  <c r="V9" i="20"/>
  <c r="X14" i="5"/>
  <c r="W9" i="20"/>
  <c r="Y14" i="5"/>
  <c r="X9" i="20"/>
  <c r="Z14" i="5"/>
  <c r="Y9" i="20"/>
  <c r="AA14" i="5"/>
  <c r="Z9" i="20"/>
  <c r="AB14" i="5"/>
  <c r="AA9" i="20"/>
  <c r="AC14" i="5"/>
  <c r="AB9" i="20"/>
  <c r="AD14" i="5"/>
  <c r="AC9" i="20"/>
  <c r="AE14" i="5"/>
  <c r="AD9" i="20"/>
  <c r="C10" i="20"/>
  <c r="R10" i="20"/>
  <c r="T10" i="20"/>
  <c r="U10" i="20"/>
  <c r="V10" i="20"/>
  <c r="W10" i="20"/>
  <c r="X10" i="20"/>
  <c r="Y10" i="20"/>
  <c r="Z10" i="20"/>
  <c r="AA10" i="20"/>
  <c r="AB10" i="20"/>
  <c r="AC10" i="20"/>
  <c r="AD10" i="20"/>
  <c r="C11"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C12" i="20"/>
  <c r="D12" i="20"/>
  <c r="E12" i="20"/>
  <c r="F12" i="20"/>
  <c r="G12" i="20"/>
  <c r="H12" i="20"/>
  <c r="I12" i="20"/>
  <c r="J12" i="20"/>
  <c r="K12" i="20"/>
  <c r="L12" i="20"/>
  <c r="M12" i="20"/>
  <c r="N12" i="20"/>
  <c r="O12" i="20"/>
  <c r="P12" i="20"/>
  <c r="Q12" i="20"/>
  <c r="R12" i="20"/>
  <c r="S12" i="20"/>
  <c r="T12" i="20"/>
  <c r="U12" i="20"/>
  <c r="V12" i="20"/>
  <c r="W12" i="20"/>
  <c r="X12" i="20"/>
  <c r="Y12" i="20"/>
  <c r="Z12" i="20"/>
  <c r="AA12" i="20"/>
  <c r="AB12" i="20"/>
  <c r="AC12" i="20"/>
  <c r="AD12" i="20"/>
  <c r="C13" i="20"/>
  <c r="D13" i="20"/>
  <c r="E13" i="20"/>
  <c r="F13" i="20"/>
  <c r="G13" i="20"/>
  <c r="H13" i="20"/>
  <c r="I13" i="20"/>
  <c r="J13" i="20"/>
  <c r="K13" i="20"/>
  <c r="L13" i="20"/>
  <c r="M13" i="20"/>
  <c r="N13" i="20"/>
  <c r="O13" i="20"/>
  <c r="P13" i="20"/>
  <c r="Q13" i="20"/>
  <c r="R13" i="20"/>
  <c r="S13" i="20"/>
  <c r="T13" i="20"/>
  <c r="U13" i="20"/>
  <c r="V13" i="20"/>
  <c r="W13" i="20"/>
  <c r="X13" i="20"/>
  <c r="Y13" i="20"/>
  <c r="Z13" i="20"/>
  <c r="AA13" i="20"/>
  <c r="AB13" i="20"/>
  <c r="AC13" i="20"/>
  <c r="AD13" i="20"/>
  <c r="C14" i="20"/>
  <c r="D14" i="20"/>
  <c r="E14" i="20"/>
  <c r="F14" i="20"/>
  <c r="G14" i="20"/>
  <c r="H14" i="20"/>
  <c r="I14" i="20"/>
  <c r="J14" i="20"/>
  <c r="K14" i="20"/>
  <c r="L14" i="20"/>
  <c r="M14" i="20"/>
  <c r="N14" i="20"/>
  <c r="O14" i="20"/>
  <c r="P14" i="20"/>
  <c r="Q14" i="20"/>
  <c r="R14" i="20"/>
  <c r="S14" i="20"/>
  <c r="T14" i="20"/>
  <c r="U14" i="20"/>
  <c r="V14" i="20"/>
  <c r="W14" i="20"/>
  <c r="X14" i="20"/>
  <c r="Y14" i="20"/>
  <c r="Z14" i="20"/>
  <c r="AA14" i="20"/>
  <c r="AB14" i="20"/>
  <c r="AC14" i="20"/>
  <c r="AD14" i="20"/>
  <c r="C15" i="20"/>
  <c r="D15" i="20"/>
  <c r="E15" i="20"/>
  <c r="F15" i="20"/>
  <c r="G15" i="20"/>
  <c r="H15" i="20"/>
  <c r="I15" i="20"/>
  <c r="J15" i="20"/>
  <c r="K15" i="20"/>
  <c r="L15" i="20"/>
  <c r="M15" i="20"/>
  <c r="N15" i="20"/>
  <c r="O15" i="20"/>
  <c r="P15" i="20"/>
  <c r="Q15" i="20"/>
  <c r="R15" i="20"/>
  <c r="S15" i="20"/>
  <c r="T15" i="20"/>
  <c r="U15" i="20"/>
  <c r="V15" i="20"/>
  <c r="W15" i="20"/>
  <c r="X15" i="20"/>
  <c r="Y15" i="20"/>
  <c r="Z15" i="20"/>
  <c r="AA15" i="20"/>
  <c r="AB15" i="20"/>
  <c r="AC15" i="20"/>
  <c r="AD15"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AD16"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C18" i="20"/>
  <c r="D18" i="20"/>
  <c r="E18" i="20"/>
  <c r="F18" i="20"/>
  <c r="G18" i="20"/>
  <c r="H18" i="20"/>
  <c r="I18" i="20"/>
  <c r="J18" i="20"/>
  <c r="K18" i="20"/>
  <c r="L18" i="20"/>
  <c r="M18" i="20"/>
  <c r="N18" i="20"/>
  <c r="O18" i="20"/>
  <c r="P18" i="20"/>
  <c r="Q18" i="20"/>
  <c r="R18" i="20"/>
  <c r="S18" i="20"/>
  <c r="T18" i="20"/>
  <c r="U18" i="20"/>
  <c r="V18" i="20"/>
  <c r="W18" i="20"/>
  <c r="X18" i="20"/>
  <c r="Y18" i="20"/>
  <c r="Z18" i="20"/>
  <c r="AA18" i="20"/>
  <c r="AB18" i="20"/>
  <c r="AC18" i="20"/>
  <c r="AD18" i="20"/>
  <c r="C19" i="20"/>
  <c r="D19" i="20"/>
  <c r="E19" i="20"/>
  <c r="F19" i="20"/>
  <c r="G19" i="20"/>
  <c r="H19" i="20"/>
  <c r="I19" i="20"/>
  <c r="J19" i="20"/>
  <c r="K19" i="20"/>
  <c r="L19" i="20"/>
  <c r="M19" i="20"/>
  <c r="N19" i="20"/>
  <c r="O19" i="20"/>
  <c r="P19" i="20"/>
  <c r="Q19" i="20"/>
  <c r="R19" i="20"/>
  <c r="S19" i="20"/>
  <c r="T19" i="20"/>
  <c r="U19" i="20"/>
  <c r="V19" i="20"/>
  <c r="W19" i="20"/>
  <c r="X19" i="20"/>
  <c r="Y19" i="20"/>
  <c r="Z19" i="20"/>
  <c r="AA19" i="20"/>
  <c r="AB19" i="20"/>
  <c r="AC19" i="20"/>
  <c r="AD19" i="20"/>
  <c r="C20" i="20"/>
  <c r="D20" i="20"/>
  <c r="E20" i="20"/>
  <c r="F20" i="20"/>
  <c r="G20" i="20"/>
  <c r="H20" i="20"/>
  <c r="I20" i="20"/>
  <c r="J20" i="20"/>
  <c r="K20" i="20"/>
  <c r="L20" i="20"/>
  <c r="M20" i="20"/>
  <c r="N20" i="20"/>
  <c r="O20" i="20"/>
  <c r="P20" i="20"/>
  <c r="Q20" i="20"/>
  <c r="R20" i="20"/>
  <c r="S20" i="20"/>
  <c r="T20" i="20"/>
  <c r="U20" i="20"/>
  <c r="V20" i="20"/>
  <c r="W20" i="20"/>
  <c r="X20" i="20"/>
  <c r="Y20" i="20"/>
  <c r="Z20" i="20"/>
  <c r="AA20" i="20"/>
  <c r="AB20" i="20"/>
  <c r="AC20" i="20"/>
  <c r="AD20" i="20"/>
  <c r="C21" i="20"/>
  <c r="D21" i="20"/>
  <c r="E21" i="20"/>
  <c r="F21" i="20"/>
  <c r="G21" i="20"/>
  <c r="H21" i="20"/>
  <c r="I21" i="20"/>
  <c r="J21" i="20"/>
  <c r="K21" i="20"/>
  <c r="L21" i="20"/>
  <c r="M21" i="20"/>
  <c r="N21" i="20"/>
  <c r="O21" i="20"/>
  <c r="P21" i="20"/>
  <c r="Q21" i="20"/>
  <c r="R21" i="20"/>
  <c r="S21" i="20"/>
  <c r="T21" i="20"/>
  <c r="U21" i="20"/>
  <c r="V21" i="20"/>
  <c r="W21" i="20"/>
  <c r="X21" i="20"/>
  <c r="Y21" i="20"/>
  <c r="Z21" i="20"/>
  <c r="AA21" i="20"/>
  <c r="AB21" i="20"/>
  <c r="AC21" i="20"/>
  <c r="AD21" i="20"/>
  <c r="C22" i="20"/>
  <c r="D22" i="20"/>
  <c r="E22" i="20"/>
  <c r="F22" i="20"/>
  <c r="G22" i="20"/>
  <c r="H22" i="20"/>
  <c r="I22" i="20"/>
  <c r="J22" i="20"/>
  <c r="K22" i="20"/>
  <c r="L22" i="20"/>
  <c r="M22" i="20"/>
  <c r="N22" i="20"/>
  <c r="O22" i="20"/>
  <c r="P22" i="20"/>
  <c r="Q22" i="20"/>
  <c r="R22" i="20"/>
  <c r="S22" i="20"/>
  <c r="T22" i="20"/>
  <c r="U22" i="20"/>
  <c r="V22" i="20"/>
  <c r="W22" i="20"/>
  <c r="X22" i="20"/>
  <c r="Y22" i="20"/>
  <c r="Z22" i="20"/>
  <c r="AA22" i="20"/>
  <c r="AB22" i="20"/>
  <c r="AC22" i="20"/>
  <c r="AD22" i="20"/>
  <c r="C23" i="20"/>
  <c r="D23" i="20"/>
  <c r="E23" i="20"/>
  <c r="F23" i="20"/>
  <c r="G23" i="20"/>
  <c r="H23" i="20"/>
  <c r="I23" i="20"/>
  <c r="J23" i="20"/>
  <c r="K23" i="20"/>
  <c r="L23" i="20"/>
  <c r="M23" i="20"/>
  <c r="N23" i="20"/>
  <c r="O23" i="20"/>
  <c r="P23" i="20"/>
  <c r="Q23" i="20"/>
  <c r="R23" i="20"/>
  <c r="S23" i="20"/>
  <c r="T23" i="20"/>
  <c r="U23" i="20"/>
  <c r="V23" i="20"/>
  <c r="W23" i="20"/>
  <c r="X23" i="20"/>
  <c r="Y23" i="20"/>
  <c r="Z23" i="20"/>
  <c r="AA23" i="20"/>
  <c r="AB23" i="20"/>
  <c r="AC23" i="20"/>
  <c r="AD23" i="20"/>
  <c r="C24" i="20"/>
  <c r="D24" i="20"/>
  <c r="E24" i="20"/>
  <c r="F24" i="20"/>
  <c r="G24" i="20"/>
  <c r="H24" i="20"/>
  <c r="I24" i="20"/>
  <c r="J24" i="20"/>
  <c r="K24" i="20"/>
  <c r="L24" i="20"/>
  <c r="M24" i="20"/>
  <c r="N24" i="20"/>
  <c r="O24" i="20"/>
  <c r="P24" i="20"/>
  <c r="Q24" i="20"/>
  <c r="R24" i="20"/>
  <c r="S24" i="20"/>
  <c r="T24" i="20"/>
  <c r="U24" i="20"/>
  <c r="V24" i="20"/>
  <c r="W24" i="20"/>
  <c r="X24" i="20"/>
  <c r="Y24" i="20"/>
  <c r="Z24" i="20"/>
  <c r="AA24" i="20"/>
  <c r="AB24" i="20"/>
  <c r="AC24" i="20"/>
  <c r="AD24" i="20"/>
  <c r="C25" i="20"/>
  <c r="D25" i="20"/>
  <c r="E25" i="20"/>
  <c r="F25" i="20"/>
  <c r="G25" i="20"/>
  <c r="H25" i="20"/>
  <c r="I25" i="20"/>
  <c r="J25" i="20"/>
  <c r="K25" i="20"/>
  <c r="L25" i="20"/>
  <c r="M25" i="20"/>
  <c r="N25" i="20"/>
  <c r="O25" i="20"/>
  <c r="P25" i="20"/>
  <c r="Q25" i="20"/>
  <c r="R25" i="20"/>
  <c r="S25" i="20"/>
  <c r="T25" i="20"/>
  <c r="U25" i="20"/>
  <c r="V25" i="20"/>
  <c r="W25" i="20"/>
  <c r="X25" i="20"/>
  <c r="Y25" i="20"/>
  <c r="Z25" i="20"/>
  <c r="AA25" i="20"/>
  <c r="AB25" i="20"/>
  <c r="AC25" i="20"/>
  <c r="AD25" i="20"/>
  <c r="C26" i="20"/>
  <c r="D26" i="20"/>
  <c r="E26" i="20"/>
  <c r="F26" i="20"/>
  <c r="G26" i="20"/>
  <c r="H26" i="20"/>
  <c r="I26" i="20"/>
  <c r="J26" i="20"/>
  <c r="K26" i="20"/>
  <c r="L26" i="20"/>
  <c r="M26" i="20"/>
  <c r="N26" i="20"/>
  <c r="O26" i="20"/>
  <c r="P26" i="20"/>
  <c r="Q26" i="20"/>
  <c r="R26" i="20"/>
  <c r="S26" i="20"/>
  <c r="T26" i="20"/>
  <c r="U26" i="20"/>
  <c r="V26" i="20"/>
  <c r="W26" i="20"/>
  <c r="X26" i="20"/>
  <c r="Y26" i="20"/>
  <c r="Z26" i="20"/>
  <c r="AA26" i="20"/>
  <c r="AB26" i="20"/>
  <c r="AC26" i="20"/>
  <c r="AD26"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C29" i="20"/>
  <c r="D29" i="20"/>
  <c r="E29" i="20"/>
  <c r="F29" i="20"/>
  <c r="G29" i="20"/>
  <c r="H29" i="20"/>
  <c r="I29" i="20"/>
  <c r="J29" i="20"/>
  <c r="K29" i="20"/>
  <c r="L29" i="20"/>
  <c r="M29" i="20"/>
  <c r="N29" i="20"/>
  <c r="O29" i="20"/>
  <c r="P29" i="20"/>
  <c r="Q29" i="20"/>
  <c r="R29" i="20"/>
  <c r="S29" i="20"/>
  <c r="T29" i="20"/>
  <c r="U29" i="20"/>
  <c r="V29" i="20"/>
  <c r="W29" i="20"/>
  <c r="X29" i="20"/>
  <c r="Y29" i="20"/>
  <c r="Z29" i="20"/>
  <c r="AA29" i="20"/>
  <c r="AB29" i="20"/>
  <c r="AC29" i="20"/>
  <c r="AD29" i="20"/>
  <c r="C30" i="20"/>
  <c r="D30" i="20"/>
  <c r="E30" i="20"/>
  <c r="F30" i="20"/>
  <c r="G30" i="20"/>
  <c r="H30" i="20"/>
  <c r="I30" i="20"/>
  <c r="J30" i="20"/>
  <c r="K30" i="20"/>
  <c r="L30" i="20"/>
  <c r="M30" i="20"/>
  <c r="N30" i="20"/>
  <c r="O30" i="20"/>
  <c r="P30" i="20"/>
  <c r="Q30" i="20"/>
  <c r="R30" i="20"/>
  <c r="S30" i="20"/>
  <c r="T30" i="20"/>
  <c r="U30" i="20"/>
  <c r="V30" i="20"/>
  <c r="W30" i="20"/>
  <c r="X30" i="20"/>
  <c r="Y30" i="20"/>
  <c r="Z30" i="20"/>
  <c r="AA30" i="20"/>
  <c r="AB30" i="20"/>
  <c r="AC30" i="20"/>
  <c r="AD30" i="20"/>
  <c r="C31" i="20"/>
  <c r="D31" i="20"/>
  <c r="E31" i="20"/>
  <c r="F31" i="20"/>
  <c r="G31" i="20"/>
  <c r="H31" i="20"/>
  <c r="I31" i="20"/>
  <c r="J31" i="20"/>
  <c r="K31" i="20"/>
  <c r="L31" i="20"/>
  <c r="M31" i="20"/>
  <c r="N31" i="20"/>
  <c r="O31" i="20"/>
  <c r="P31" i="20"/>
  <c r="Q31" i="20"/>
  <c r="R31" i="20"/>
  <c r="S31" i="20"/>
  <c r="T31" i="20"/>
  <c r="U31" i="20"/>
  <c r="V31" i="20"/>
  <c r="W31" i="20"/>
  <c r="X31" i="20"/>
  <c r="Y31" i="20"/>
  <c r="Z31" i="20"/>
  <c r="AA31" i="20"/>
  <c r="AB31" i="20"/>
  <c r="AC31" i="20"/>
  <c r="AD31" i="20"/>
  <c r="C32" i="20"/>
  <c r="D32" i="20"/>
  <c r="E32" i="20"/>
  <c r="F32" i="20"/>
  <c r="G32" i="20"/>
  <c r="H32" i="20"/>
  <c r="I32" i="20"/>
  <c r="J32" i="20"/>
  <c r="K32" i="20"/>
  <c r="L32" i="20"/>
  <c r="M32" i="20"/>
  <c r="N32" i="20"/>
  <c r="O32" i="20"/>
  <c r="P32" i="20"/>
  <c r="Q32" i="20"/>
  <c r="R32" i="20"/>
  <c r="S32" i="20"/>
  <c r="T32" i="20"/>
  <c r="U32" i="20"/>
  <c r="V32" i="20"/>
  <c r="W32" i="20"/>
  <c r="X32" i="20"/>
  <c r="Y32" i="20"/>
  <c r="Z32" i="20"/>
  <c r="AA32" i="20"/>
  <c r="AB32" i="20"/>
  <c r="AC32" i="20"/>
  <c r="AD32" i="20"/>
  <c r="C33" i="20"/>
  <c r="D33" i="20"/>
  <c r="E33" i="20"/>
  <c r="F33" i="20"/>
  <c r="G33" i="20"/>
  <c r="H33" i="20"/>
  <c r="I33" i="20"/>
  <c r="J33" i="20"/>
  <c r="K33" i="20"/>
  <c r="L33" i="20"/>
  <c r="M33" i="20"/>
  <c r="N33" i="20"/>
  <c r="O33" i="20"/>
  <c r="P33" i="20"/>
  <c r="Q33" i="20"/>
  <c r="R33" i="20"/>
  <c r="S33" i="20"/>
  <c r="T33" i="20"/>
  <c r="U33" i="20"/>
  <c r="V33" i="20"/>
  <c r="W33" i="20"/>
  <c r="X33" i="20"/>
  <c r="Y33" i="20"/>
  <c r="Z33" i="20"/>
  <c r="AA33" i="20"/>
  <c r="AB33" i="20"/>
  <c r="AC33" i="20"/>
  <c r="AD33" i="20"/>
  <c r="C34" i="20"/>
  <c r="D34" i="20"/>
  <c r="E34" i="20"/>
  <c r="F34" i="20"/>
  <c r="G34" i="20"/>
  <c r="H34" i="20"/>
  <c r="I34" i="20"/>
  <c r="J34" i="20"/>
  <c r="K34" i="20"/>
  <c r="L34" i="20"/>
  <c r="M34" i="20"/>
  <c r="N34" i="20"/>
  <c r="O34" i="20"/>
  <c r="P34" i="20"/>
  <c r="Q34" i="20"/>
  <c r="R34" i="20"/>
  <c r="S34" i="20"/>
  <c r="T34" i="20"/>
  <c r="U34" i="20"/>
  <c r="V34" i="20"/>
  <c r="W34" i="20"/>
  <c r="X34" i="20"/>
  <c r="Y34" i="20"/>
  <c r="Z34" i="20"/>
  <c r="AA34" i="20"/>
  <c r="AB34" i="20"/>
  <c r="AC34" i="20"/>
  <c r="AD34" i="20"/>
  <c r="C35" i="20"/>
  <c r="D35" i="20"/>
  <c r="E35" i="20"/>
  <c r="F35" i="20"/>
  <c r="G35" i="20"/>
  <c r="H35" i="20"/>
  <c r="I35" i="20"/>
  <c r="J35" i="20"/>
  <c r="K35" i="20"/>
  <c r="L35" i="20"/>
  <c r="M35" i="20"/>
  <c r="N35" i="20"/>
  <c r="O35" i="20"/>
  <c r="P35" i="20"/>
  <c r="Q35" i="20"/>
  <c r="R35" i="20"/>
  <c r="S35" i="20"/>
  <c r="T35" i="20"/>
  <c r="U35" i="20"/>
  <c r="V35" i="20"/>
  <c r="W35" i="20"/>
  <c r="X35" i="20"/>
  <c r="Y35" i="20"/>
  <c r="Z35" i="20"/>
  <c r="AA35" i="20"/>
  <c r="AB35" i="20"/>
  <c r="AC35" i="20"/>
  <c r="AD35" i="20"/>
  <c r="C36" i="20"/>
  <c r="D36" i="20"/>
  <c r="E36" i="20"/>
  <c r="F36" i="20"/>
  <c r="G36" i="20"/>
  <c r="H36" i="20"/>
  <c r="I36" i="20"/>
  <c r="J36" i="20"/>
  <c r="K36" i="20"/>
  <c r="L36" i="20"/>
  <c r="M36" i="20"/>
  <c r="N36" i="20"/>
  <c r="O36" i="20"/>
  <c r="P36" i="20"/>
  <c r="Q36" i="20"/>
  <c r="R36" i="20"/>
  <c r="S36" i="20"/>
  <c r="T36" i="20"/>
  <c r="U36" i="20"/>
  <c r="V36" i="20"/>
  <c r="W36" i="20"/>
  <c r="X36" i="20"/>
  <c r="Y36" i="20"/>
  <c r="Z36" i="20"/>
  <c r="AA36" i="20"/>
  <c r="AB36" i="20"/>
  <c r="AC36" i="20"/>
  <c r="AD36" i="20"/>
  <c r="C37" i="20"/>
  <c r="D37" i="20"/>
  <c r="E37" i="20"/>
  <c r="F37" i="20"/>
  <c r="G37" i="20"/>
  <c r="H37" i="20"/>
  <c r="I37" i="20"/>
  <c r="J37" i="20"/>
  <c r="K37" i="20"/>
  <c r="L37" i="20"/>
  <c r="M37" i="20"/>
  <c r="N37" i="20"/>
  <c r="O37" i="20"/>
  <c r="P37" i="20"/>
  <c r="Q37" i="20"/>
  <c r="R37" i="20"/>
  <c r="S37" i="20"/>
  <c r="T37" i="20"/>
  <c r="U37" i="20"/>
  <c r="V37" i="20"/>
  <c r="W37" i="20"/>
  <c r="X37" i="20"/>
  <c r="Y37" i="20"/>
  <c r="Z37" i="20"/>
  <c r="AA37" i="20"/>
  <c r="AB37" i="20"/>
  <c r="AC37" i="20"/>
  <c r="AD37" i="20"/>
  <c r="C38" i="20"/>
  <c r="D38" i="20"/>
  <c r="E38" i="20"/>
  <c r="F38" i="20"/>
  <c r="G38" i="20"/>
  <c r="H38" i="20"/>
  <c r="I38" i="20"/>
  <c r="J38" i="20"/>
  <c r="K38" i="20"/>
  <c r="L38" i="20"/>
  <c r="M38" i="20"/>
  <c r="N38" i="20"/>
  <c r="O38" i="20"/>
  <c r="P38" i="20"/>
  <c r="Q38" i="20"/>
  <c r="R38" i="20"/>
  <c r="S38" i="20"/>
  <c r="T38" i="20"/>
  <c r="U38" i="20"/>
  <c r="V38" i="20"/>
  <c r="W38" i="20"/>
  <c r="X38" i="20"/>
  <c r="Y38" i="20"/>
  <c r="Z38" i="20"/>
  <c r="AA38" i="20"/>
  <c r="AB38" i="20"/>
  <c r="AC38" i="20"/>
  <c r="AD38" i="20"/>
  <c r="C39" i="20"/>
  <c r="D39" i="20"/>
  <c r="E39" i="20"/>
  <c r="F39" i="20"/>
  <c r="G39" i="20"/>
  <c r="H39" i="20"/>
  <c r="I39" i="20"/>
  <c r="J39" i="20"/>
  <c r="K39" i="20"/>
  <c r="L39" i="20"/>
  <c r="M39" i="20"/>
  <c r="N39" i="20"/>
  <c r="O39" i="20"/>
  <c r="P39" i="20"/>
  <c r="Q39" i="20"/>
  <c r="R39" i="20"/>
  <c r="S39" i="20"/>
  <c r="T39" i="20"/>
  <c r="U39" i="20"/>
  <c r="V39" i="20"/>
  <c r="W39" i="20"/>
  <c r="X39" i="20"/>
  <c r="Y39" i="20"/>
  <c r="Z39" i="20"/>
  <c r="AA39" i="20"/>
  <c r="AB39" i="20"/>
  <c r="AC39" i="20"/>
  <c r="AD39" i="20"/>
  <c r="C40" i="20"/>
  <c r="D40" i="20"/>
  <c r="E40" i="20"/>
  <c r="F40" i="20"/>
  <c r="G40" i="20"/>
  <c r="H40" i="20"/>
  <c r="I40" i="20"/>
  <c r="J40" i="20"/>
  <c r="K40" i="20"/>
  <c r="L40" i="20"/>
  <c r="M40" i="20"/>
  <c r="N40" i="20"/>
  <c r="O40" i="20"/>
  <c r="P40" i="20"/>
  <c r="Q40" i="20"/>
  <c r="R40" i="20"/>
  <c r="S40" i="20"/>
  <c r="T40" i="20"/>
  <c r="U40" i="20"/>
  <c r="V40" i="20"/>
  <c r="W40" i="20"/>
  <c r="X40" i="20"/>
  <c r="Y40" i="20"/>
  <c r="Z40" i="20"/>
  <c r="AA40" i="20"/>
  <c r="AB40" i="20"/>
  <c r="AC40" i="20"/>
  <c r="AD40" i="20"/>
  <c r="C41" i="20"/>
  <c r="D41" i="20"/>
  <c r="E41" i="20"/>
  <c r="F41" i="20"/>
  <c r="G41" i="20"/>
  <c r="H41" i="20"/>
  <c r="I41" i="20"/>
  <c r="J41" i="20"/>
  <c r="K41" i="20"/>
  <c r="L41" i="20"/>
  <c r="M41" i="20"/>
  <c r="N41" i="20"/>
  <c r="O41" i="20"/>
  <c r="P41" i="20"/>
  <c r="Q41" i="20"/>
  <c r="R41" i="20"/>
  <c r="S41" i="20"/>
  <c r="T41" i="20"/>
  <c r="U41" i="20"/>
  <c r="V41" i="20"/>
  <c r="W41" i="20"/>
  <c r="X41" i="20"/>
  <c r="Y41" i="20"/>
  <c r="Z41" i="20"/>
  <c r="AA41" i="20"/>
  <c r="AB41" i="20"/>
  <c r="AC41" i="20"/>
  <c r="AD41" i="20"/>
  <c r="C42" i="20"/>
  <c r="D42" i="20"/>
  <c r="E42" i="20"/>
  <c r="F42" i="20"/>
  <c r="G42" i="20"/>
  <c r="H42" i="20"/>
  <c r="I42" i="20"/>
  <c r="J42" i="20"/>
  <c r="K42" i="20"/>
  <c r="L42" i="20"/>
  <c r="M42" i="20"/>
  <c r="N42" i="20"/>
  <c r="O42" i="20"/>
  <c r="P42" i="20"/>
  <c r="Q42" i="20"/>
  <c r="R42" i="20"/>
  <c r="S42" i="20"/>
  <c r="T42" i="20"/>
  <c r="U42" i="20"/>
  <c r="V42" i="20"/>
  <c r="W42" i="20"/>
  <c r="X42" i="20"/>
  <c r="Y42" i="20"/>
  <c r="Z42" i="20"/>
  <c r="AA42" i="20"/>
  <c r="AB42" i="20"/>
  <c r="AC42" i="20"/>
  <c r="AD42" i="20"/>
  <c r="C43" i="20"/>
  <c r="D43" i="20"/>
  <c r="E43" i="20"/>
  <c r="F43" i="20"/>
  <c r="G43" i="20"/>
  <c r="H43" i="20"/>
  <c r="I43" i="20"/>
  <c r="J43" i="20"/>
  <c r="K43" i="20"/>
  <c r="L43" i="20"/>
  <c r="M43" i="20"/>
  <c r="N43" i="20"/>
  <c r="O43" i="20"/>
  <c r="P43" i="20"/>
  <c r="Q43" i="20"/>
  <c r="R43" i="20"/>
  <c r="S43" i="20"/>
  <c r="T43" i="20"/>
  <c r="U43" i="20"/>
  <c r="V43" i="20"/>
  <c r="W43" i="20"/>
  <c r="X43" i="20"/>
  <c r="Y43" i="20"/>
  <c r="Z43" i="20"/>
  <c r="AA43" i="20"/>
  <c r="AB43" i="20"/>
  <c r="AC43" i="20"/>
  <c r="AD43" i="20"/>
  <c r="C44" i="20"/>
  <c r="D44" i="20"/>
  <c r="E44" i="20"/>
  <c r="F44" i="20"/>
  <c r="G44" i="20"/>
  <c r="H44" i="20"/>
  <c r="I44" i="20"/>
  <c r="J44" i="20"/>
  <c r="K44" i="20"/>
  <c r="L44" i="20"/>
  <c r="M44" i="20"/>
  <c r="N44" i="20"/>
  <c r="O44" i="20"/>
  <c r="P44" i="20"/>
  <c r="Q44" i="20"/>
  <c r="R44" i="20"/>
  <c r="S44" i="20"/>
  <c r="T44" i="20"/>
  <c r="U44" i="20"/>
  <c r="V44" i="20"/>
  <c r="W44" i="20"/>
  <c r="X44" i="20"/>
  <c r="Y44" i="20"/>
  <c r="Z44" i="20"/>
  <c r="AA44" i="20"/>
  <c r="AB44" i="20"/>
  <c r="AC44" i="20"/>
  <c r="AD44" i="20"/>
  <c r="C45" i="20"/>
  <c r="D45" i="20"/>
  <c r="E45" i="20"/>
  <c r="F45" i="20"/>
  <c r="G45" i="20"/>
  <c r="H45" i="20"/>
  <c r="I45" i="20"/>
  <c r="J45" i="20"/>
  <c r="K45" i="20"/>
  <c r="L45" i="20"/>
  <c r="M45" i="20"/>
  <c r="N45" i="20"/>
  <c r="O45" i="20"/>
  <c r="P45" i="20"/>
  <c r="Q45" i="20"/>
  <c r="R45" i="20"/>
  <c r="S45" i="20"/>
  <c r="T45" i="20"/>
  <c r="U45" i="20"/>
  <c r="V45" i="20"/>
  <c r="W45" i="20"/>
  <c r="X45" i="20"/>
  <c r="Y45" i="20"/>
  <c r="Z45" i="20"/>
  <c r="AA45" i="20"/>
  <c r="AB45" i="20"/>
  <c r="AC45" i="20"/>
  <c r="AD45" i="20"/>
  <c r="C46" i="20"/>
  <c r="D46" i="20"/>
  <c r="E46" i="20"/>
  <c r="F46" i="20"/>
  <c r="G46" i="20"/>
  <c r="H46" i="20"/>
  <c r="I46" i="20"/>
  <c r="J46" i="20"/>
  <c r="K46" i="20"/>
  <c r="L46" i="20"/>
  <c r="M46" i="20"/>
  <c r="N46" i="20"/>
  <c r="O46" i="20"/>
  <c r="P46" i="20"/>
  <c r="Q46" i="20"/>
  <c r="R46" i="20"/>
  <c r="S46" i="20"/>
  <c r="T46" i="20"/>
  <c r="U46" i="20"/>
  <c r="V46" i="20"/>
  <c r="W46" i="20"/>
  <c r="X46" i="20"/>
  <c r="Y46" i="20"/>
  <c r="Z46" i="20"/>
  <c r="AA46" i="20"/>
  <c r="AB46" i="20"/>
  <c r="AC46" i="20"/>
  <c r="AD46" i="20"/>
  <c r="C47" i="20"/>
  <c r="D47" i="20"/>
  <c r="E47" i="20"/>
  <c r="F47" i="20"/>
  <c r="G47" i="20"/>
  <c r="H47" i="20"/>
  <c r="I47" i="20"/>
  <c r="J47" i="20"/>
  <c r="K47" i="20"/>
  <c r="L47" i="20"/>
  <c r="M47" i="20"/>
  <c r="N47" i="20"/>
  <c r="O47" i="20"/>
  <c r="P47" i="20"/>
  <c r="Q47" i="20"/>
  <c r="R47" i="20"/>
  <c r="S47" i="20"/>
  <c r="T47" i="20"/>
  <c r="U47" i="20"/>
  <c r="V47" i="20"/>
  <c r="W47" i="20"/>
  <c r="X47" i="20"/>
  <c r="Y47" i="20"/>
  <c r="Z47" i="20"/>
  <c r="AA47" i="20"/>
  <c r="AB47" i="20"/>
  <c r="AC47" i="20"/>
  <c r="AD47" i="20"/>
  <c r="C48" i="20"/>
  <c r="D48" i="20"/>
  <c r="E48" i="20"/>
  <c r="F48" i="20"/>
  <c r="G48" i="20"/>
  <c r="H48" i="20"/>
  <c r="I48" i="20"/>
  <c r="J48" i="20"/>
  <c r="K48" i="20"/>
  <c r="L48" i="20"/>
  <c r="M48" i="20"/>
  <c r="N48" i="20"/>
  <c r="O48" i="20"/>
  <c r="P48" i="20"/>
  <c r="Q48" i="20"/>
  <c r="R48" i="20"/>
  <c r="S48" i="20"/>
  <c r="T48" i="20"/>
  <c r="U48" i="20"/>
  <c r="V48" i="20"/>
  <c r="W48" i="20"/>
  <c r="X48" i="20"/>
  <c r="Y48" i="20"/>
  <c r="Z48" i="20"/>
  <c r="AA48" i="20"/>
  <c r="AB48" i="20"/>
  <c r="AC48" i="20"/>
  <c r="AD48" i="20"/>
  <c r="C49" i="20"/>
  <c r="D49" i="20"/>
  <c r="E49" i="20"/>
  <c r="F49" i="20"/>
  <c r="G49" i="20"/>
  <c r="H49" i="20"/>
  <c r="I49" i="20"/>
  <c r="J49" i="20"/>
  <c r="K49" i="20"/>
  <c r="L49" i="20"/>
  <c r="M49" i="20"/>
  <c r="N49" i="20"/>
  <c r="O49" i="20"/>
  <c r="P49" i="20"/>
  <c r="Q49" i="20"/>
  <c r="R49" i="20"/>
  <c r="S49" i="20"/>
  <c r="T49" i="20"/>
  <c r="U49" i="20"/>
  <c r="V49" i="20"/>
  <c r="W49" i="20"/>
  <c r="X49" i="20"/>
  <c r="Y49" i="20"/>
  <c r="Z49" i="20"/>
  <c r="AA49" i="20"/>
  <c r="AB49" i="20"/>
  <c r="AC49" i="20"/>
  <c r="AD49" i="20"/>
  <c r="C50" i="20"/>
  <c r="D50" i="20"/>
  <c r="E50" i="20"/>
  <c r="F50" i="20"/>
  <c r="G50" i="20"/>
  <c r="H50" i="20"/>
  <c r="I50" i="20"/>
  <c r="J50" i="20"/>
  <c r="K50" i="20"/>
  <c r="L50" i="20"/>
  <c r="M50" i="20"/>
  <c r="N50" i="20"/>
  <c r="O50" i="20"/>
  <c r="P50" i="20"/>
  <c r="Q50" i="20"/>
  <c r="R50" i="20"/>
  <c r="S50" i="20"/>
  <c r="T50" i="20"/>
  <c r="U50" i="20"/>
  <c r="V50" i="20"/>
  <c r="W50" i="20"/>
  <c r="X50" i="20"/>
  <c r="Y50" i="20"/>
  <c r="Z50" i="20"/>
  <c r="AA50" i="20"/>
  <c r="AB50" i="20"/>
  <c r="AC50" i="20"/>
  <c r="AD50" i="20"/>
  <c r="C51" i="20"/>
  <c r="D51" i="20"/>
  <c r="E51" i="20"/>
  <c r="F51" i="20"/>
  <c r="G51" i="20"/>
  <c r="H51" i="20"/>
  <c r="I51" i="20"/>
  <c r="J51" i="20"/>
  <c r="K51" i="20"/>
  <c r="L51" i="20"/>
  <c r="M51" i="20"/>
  <c r="N51" i="20"/>
  <c r="O51" i="20"/>
  <c r="P51" i="20"/>
  <c r="Q51" i="20"/>
  <c r="R51" i="20"/>
  <c r="S51" i="20"/>
  <c r="T51" i="20"/>
  <c r="U51" i="20"/>
  <c r="V51" i="20"/>
  <c r="W51" i="20"/>
  <c r="X51" i="20"/>
  <c r="Y51" i="20"/>
  <c r="Z51" i="20"/>
  <c r="AA51" i="20"/>
  <c r="AB51" i="20"/>
  <c r="AC51" i="20"/>
  <c r="AD51" i="20"/>
  <c r="C52" i="20"/>
  <c r="D52" i="20"/>
  <c r="E52" i="20"/>
  <c r="F52" i="20"/>
  <c r="G52" i="20"/>
  <c r="H52" i="20"/>
  <c r="I52" i="20"/>
  <c r="J52" i="20"/>
  <c r="K52" i="20"/>
  <c r="L52" i="20"/>
  <c r="M52" i="20"/>
  <c r="N52" i="20"/>
  <c r="O52" i="20"/>
  <c r="P52" i="20"/>
  <c r="Q52" i="20"/>
  <c r="R52" i="20"/>
  <c r="S52" i="20"/>
  <c r="T52" i="20"/>
  <c r="U52" i="20"/>
  <c r="V52" i="20"/>
  <c r="W52" i="20"/>
  <c r="X52" i="20"/>
  <c r="Y52" i="20"/>
  <c r="Z52" i="20"/>
  <c r="AA52" i="20"/>
  <c r="AB52" i="20"/>
  <c r="AC52" i="20"/>
  <c r="AD52" i="20"/>
  <c r="C53" i="20"/>
  <c r="D53" i="20"/>
  <c r="E53" i="20"/>
  <c r="F53" i="20"/>
  <c r="G53" i="20"/>
  <c r="H53" i="20"/>
  <c r="I53" i="20"/>
  <c r="J53" i="20"/>
  <c r="K53" i="20"/>
  <c r="L53" i="20"/>
  <c r="M53" i="20"/>
  <c r="N53" i="20"/>
  <c r="O53" i="20"/>
  <c r="P53" i="20"/>
  <c r="Q53" i="20"/>
  <c r="R53" i="20"/>
  <c r="S53" i="20"/>
  <c r="T53" i="20"/>
  <c r="U53" i="20"/>
  <c r="V53" i="20"/>
  <c r="W53" i="20"/>
  <c r="X53" i="20"/>
  <c r="Y53" i="20"/>
  <c r="Z53" i="20"/>
  <c r="AA53" i="20"/>
  <c r="AB53" i="20"/>
  <c r="AC53" i="20"/>
  <c r="AD53" i="20"/>
  <c r="C54" i="20"/>
  <c r="R54" i="20"/>
  <c r="T54" i="20"/>
  <c r="U54" i="20"/>
  <c r="V54" i="20"/>
  <c r="W54" i="20"/>
  <c r="X54" i="20"/>
  <c r="Y54" i="20"/>
  <c r="Z54" i="20"/>
  <c r="AA54" i="20"/>
  <c r="AB54" i="20"/>
  <c r="AC54" i="20"/>
  <c r="AD54" i="20"/>
  <c r="C55" i="20"/>
  <c r="R55" i="20"/>
  <c r="T55" i="20"/>
  <c r="U55" i="20"/>
  <c r="V55" i="20"/>
  <c r="W55" i="20"/>
  <c r="X55" i="20"/>
  <c r="Y55" i="20"/>
  <c r="Z55" i="20"/>
  <c r="AA55" i="20"/>
  <c r="AB55" i="20"/>
  <c r="AC55" i="20"/>
  <c r="AD55" i="20"/>
  <c r="C56" i="20"/>
  <c r="R56" i="20"/>
  <c r="T56" i="20"/>
  <c r="U56" i="20"/>
  <c r="V56" i="20"/>
  <c r="W56" i="20"/>
  <c r="X56" i="20"/>
  <c r="Y56" i="20"/>
  <c r="Z56" i="20"/>
  <c r="AA56" i="20"/>
  <c r="AB56" i="20"/>
  <c r="AC56" i="20"/>
  <c r="AD56" i="20"/>
  <c r="C57" i="20"/>
  <c r="R57" i="20"/>
  <c r="T57" i="20"/>
  <c r="U57" i="20"/>
  <c r="V57" i="20"/>
  <c r="W57" i="20"/>
  <c r="X57" i="20"/>
  <c r="Y57" i="20"/>
  <c r="Z57" i="20"/>
  <c r="AA57" i="20"/>
  <c r="AB57" i="20"/>
  <c r="AC57" i="20"/>
  <c r="AD57" i="20"/>
  <c r="C58" i="20"/>
  <c r="R58" i="20"/>
  <c r="T58" i="20"/>
  <c r="U58" i="20"/>
  <c r="V58" i="20"/>
  <c r="W58" i="20"/>
  <c r="X58" i="20"/>
  <c r="Y58" i="20"/>
  <c r="Z58" i="20"/>
  <c r="AA58" i="20"/>
  <c r="AB58" i="20"/>
  <c r="AC58" i="20"/>
  <c r="AD58" i="20"/>
  <c r="C59" i="20"/>
  <c r="R59" i="20"/>
  <c r="T59" i="20"/>
  <c r="U59" i="20"/>
  <c r="V59" i="20"/>
  <c r="W59" i="20"/>
  <c r="X59" i="20"/>
  <c r="Y59" i="20"/>
  <c r="Z59" i="20"/>
  <c r="AA59" i="20"/>
  <c r="AB59" i="20"/>
  <c r="AC59" i="20"/>
  <c r="AD59" i="20"/>
  <c r="C60" i="20"/>
  <c r="R60" i="20"/>
  <c r="T60" i="20"/>
  <c r="U60" i="20"/>
  <c r="V60" i="20"/>
  <c r="W60" i="20"/>
  <c r="X60" i="20"/>
  <c r="Y60" i="20"/>
  <c r="Z60" i="20"/>
  <c r="AA60" i="20"/>
  <c r="AB60" i="20"/>
  <c r="AC60" i="20"/>
  <c r="AD60" i="20"/>
  <c r="C61" i="20"/>
  <c r="R61" i="20"/>
  <c r="T61" i="20"/>
  <c r="U61" i="20"/>
  <c r="V61" i="20"/>
  <c r="W61" i="20"/>
  <c r="X61" i="20"/>
  <c r="Y61" i="20"/>
  <c r="Z61" i="20"/>
  <c r="AA61" i="20"/>
  <c r="AB61" i="20"/>
  <c r="AC61" i="20"/>
  <c r="AD61" i="20"/>
  <c r="C62" i="20"/>
  <c r="R62" i="20"/>
  <c r="T62" i="20"/>
  <c r="U62" i="20"/>
  <c r="V62" i="20"/>
  <c r="W62" i="20"/>
  <c r="X62" i="20"/>
  <c r="Y62" i="20"/>
  <c r="Z62" i="20"/>
  <c r="AA62" i="20"/>
  <c r="AB62" i="20"/>
  <c r="AC62" i="20"/>
  <c r="AD62" i="20"/>
  <c r="C63" i="20"/>
  <c r="R63" i="20"/>
  <c r="T63" i="20"/>
  <c r="U63" i="20"/>
  <c r="V63" i="20"/>
  <c r="W63" i="20"/>
  <c r="X63" i="20"/>
  <c r="Y63" i="20"/>
  <c r="Z63" i="20"/>
  <c r="AA63" i="20"/>
  <c r="AB63" i="20"/>
  <c r="AC63" i="20"/>
  <c r="AD63" i="20"/>
  <c r="C64" i="20"/>
  <c r="R64" i="20"/>
  <c r="T64" i="20"/>
  <c r="U64" i="20"/>
  <c r="V64" i="20"/>
  <c r="W64" i="20"/>
  <c r="X64" i="20"/>
  <c r="Y64" i="20"/>
  <c r="Z64" i="20"/>
  <c r="AA64" i="20"/>
  <c r="AB64" i="20"/>
  <c r="AC64" i="20"/>
  <c r="AD64" i="20"/>
  <c r="C65" i="20"/>
  <c r="R65" i="20"/>
  <c r="T65" i="20"/>
  <c r="U65" i="20"/>
  <c r="V65" i="20"/>
  <c r="W65" i="20"/>
  <c r="X65" i="20"/>
  <c r="Y65" i="20"/>
  <c r="Z65" i="20"/>
  <c r="AA65" i="20"/>
  <c r="AB65" i="20"/>
  <c r="AC65" i="20"/>
  <c r="AD65" i="20"/>
  <c r="C66" i="20"/>
  <c r="R66" i="20"/>
  <c r="T66" i="20"/>
  <c r="U66" i="20"/>
  <c r="V66" i="20"/>
  <c r="W66" i="20"/>
  <c r="X66" i="20"/>
  <c r="Y66" i="20"/>
  <c r="Z66" i="20"/>
  <c r="AA66" i="20"/>
  <c r="AB66" i="20"/>
  <c r="AC66" i="20"/>
  <c r="AD66" i="20"/>
  <c r="C67" i="20"/>
  <c r="R67" i="20"/>
  <c r="T67" i="20"/>
  <c r="U67" i="20"/>
  <c r="V67" i="20"/>
  <c r="W67" i="20"/>
  <c r="X67" i="20"/>
  <c r="Y67" i="20"/>
  <c r="Z67" i="20"/>
  <c r="AA67" i="20"/>
  <c r="AB67" i="20"/>
  <c r="AC67" i="20"/>
  <c r="AD67" i="20"/>
  <c r="C68" i="20"/>
  <c r="R68" i="20"/>
  <c r="T68" i="20"/>
  <c r="U68" i="20"/>
  <c r="V68" i="20"/>
  <c r="W68" i="20"/>
  <c r="X68" i="20"/>
  <c r="Y68" i="20"/>
  <c r="Z68" i="20"/>
  <c r="AA68" i="20"/>
  <c r="AB68" i="20"/>
  <c r="AC68" i="20"/>
  <c r="AD68" i="20"/>
  <c r="C69" i="20"/>
  <c r="D69" i="20"/>
  <c r="E69" i="20"/>
  <c r="F69" i="20"/>
  <c r="G69" i="20"/>
  <c r="H69" i="20"/>
  <c r="I69" i="20"/>
  <c r="J69" i="20"/>
  <c r="K69" i="20"/>
  <c r="L69" i="20"/>
  <c r="M69" i="20"/>
  <c r="N69" i="20"/>
  <c r="O69" i="20"/>
  <c r="P69" i="20"/>
  <c r="Q69" i="20"/>
  <c r="R69" i="20"/>
  <c r="S69" i="20"/>
  <c r="T69" i="20"/>
  <c r="U69" i="20"/>
  <c r="V69" i="20"/>
  <c r="W69" i="20"/>
  <c r="X69" i="20"/>
  <c r="Y69" i="20"/>
  <c r="Z69" i="20"/>
  <c r="AA69" i="20"/>
  <c r="AB69" i="20"/>
  <c r="AC69" i="20"/>
  <c r="AD69" i="20"/>
  <c r="C70" i="20"/>
  <c r="D70" i="20"/>
  <c r="E70" i="20"/>
  <c r="F70" i="20"/>
  <c r="G70" i="20"/>
  <c r="H70" i="20"/>
  <c r="I70" i="20"/>
  <c r="J70" i="20"/>
  <c r="K70" i="20"/>
  <c r="L70" i="20"/>
  <c r="M70" i="20"/>
  <c r="N70" i="20"/>
  <c r="O70" i="20"/>
  <c r="P70" i="20"/>
  <c r="Q70" i="20"/>
  <c r="R70" i="20"/>
  <c r="S70" i="20"/>
  <c r="T70" i="20"/>
  <c r="U70" i="20"/>
  <c r="V70" i="20"/>
  <c r="W70" i="20"/>
  <c r="X70" i="20"/>
  <c r="Y70" i="20"/>
  <c r="Z70" i="20"/>
  <c r="AA70" i="20"/>
  <c r="AB70" i="20"/>
  <c r="AC70" i="20"/>
  <c r="AD70" i="20"/>
  <c r="C71" i="20"/>
  <c r="D71" i="20"/>
  <c r="E71" i="20"/>
  <c r="F71" i="20"/>
  <c r="G71" i="20"/>
  <c r="H71" i="20"/>
  <c r="I71" i="20"/>
  <c r="J71" i="20"/>
  <c r="K71" i="20"/>
  <c r="L71" i="20"/>
  <c r="M71" i="20"/>
  <c r="N71" i="20"/>
  <c r="O71" i="20"/>
  <c r="P71" i="20"/>
  <c r="Q71" i="20"/>
  <c r="R71" i="20"/>
  <c r="S71" i="20"/>
  <c r="T71" i="20"/>
  <c r="U71" i="20"/>
  <c r="V71" i="20"/>
  <c r="W71" i="20"/>
  <c r="X71" i="20"/>
  <c r="Y71" i="20"/>
  <c r="Z71" i="20"/>
  <c r="AA71" i="20"/>
  <c r="AB71" i="20"/>
  <c r="AC71" i="20"/>
  <c r="AD71" i="20"/>
  <c r="C72" i="20"/>
  <c r="D72" i="20"/>
  <c r="E72" i="20"/>
  <c r="F72" i="20"/>
  <c r="G72" i="20"/>
  <c r="H72" i="20"/>
  <c r="I72" i="20"/>
  <c r="J72" i="20"/>
  <c r="K72" i="20"/>
  <c r="L72" i="20"/>
  <c r="M72" i="20"/>
  <c r="N72" i="20"/>
  <c r="O72" i="20"/>
  <c r="P72" i="20"/>
  <c r="Q72" i="20"/>
  <c r="R72" i="20"/>
  <c r="S72" i="20"/>
  <c r="T72" i="20"/>
  <c r="U72" i="20"/>
  <c r="V72" i="20"/>
  <c r="W72" i="20"/>
  <c r="X72" i="20"/>
  <c r="Y72" i="20"/>
  <c r="Z72" i="20"/>
  <c r="AA72" i="20"/>
  <c r="AB72" i="20"/>
  <c r="AC72" i="20"/>
  <c r="AD72" i="20"/>
  <c r="C73" i="20"/>
  <c r="D73" i="20"/>
  <c r="E73" i="20"/>
  <c r="F73" i="20"/>
  <c r="G73" i="20"/>
  <c r="H73" i="20"/>
  <c r="I73" i="20"/>
  <c r="J73" i="20"/>
  <c r="K73" i="20"/>
  <c r="L73" i="20"/>
  <c r="M73" i="20"/>
  <c r="N73" i="20"/>
  <c r="O73" i="20"/>
  <c r="P73" i="20"/>
  <c r="Q73" i="20"/>
  <c r="R73" i="20"/>
  <c r="S73" i="20"/>
  <c r="T73" i="20"/>
  <c r="U73" i="20"/>
  <c r="V73" i="20"/>
  <c r="W73" i="20"/>
  <c r="X73" i="20"/>
  <c r="Y73" i="20"/>
  <c r="Z73" i="20"/>
  <c r="AA73" i="20"/>
  <c r="AB73" i="20"/>
  <c r="AC73" i="20"/>
  <c r="AD73" i="20"/>
  <c r="C74" i="20"/>
  <c r="D74" i="20"/>
  <c r="E74" i="20"/>
  <c r="F74" i="20"/>
  <c r="G74" i="20"/>
  <c r="H74" i="20"/>
  <c r="I74" i="20"/>
  <c r="J74" i="20"/>
  <c r="K74" i="20"/>
  <c r="L74" i="20"/>
  <c r="M74" i="20"/>
  <c r="N74" i="20"/>
  <c r="O74" i="20"/>
  <c r="P74" i="20"/>
  <c r="Q74" i="20"/>
  <c r="R74" i="20"/>
  <c r="S74" i="20"/>
  <c r="T74" i="20"/>
  <c r="U74" i="20"/>
  <c r="V74" i="20"/>
  <c r="W74" i="20"/>
  <c r="X74" i="20"/>
  <c r="Y74" i="20"/>
  <c r="Z74" i="20"/>
  <c r="AA74" i="20"/>
  <c r="AB74" i="20"/>
  <c r="AC74" i="20"/>
  <c r="AD74" i="20"/>
  <c r="C75" i="20"/>
  <c r="D75" i="20"/>
  <c r="E75" i="20"/>
  <c r="F75" i="20"/>
  <c r="G75" i="20"/>
  <c r="H75" i="20"/>
  <c r="I75" i="20"/>
  <c r="J75" i="20"/>
  <c r="K75" i="20"/>
  <c r="L75" i="20"/>
  <c r="M75" i="20"/>
  <c r="N75" i="20"/>
  <c r="O75" i="20"/>
  <c r="P75" i="20"/>
  <c r="Q75" i="20"/>
  <c r="R75" i="20"/>
  <c r="S75" i="20"/>
  <c r="T75" i="20"/>
  <c r="U75" i="20"/>
  <c r="V75" i="20"/>
  <c r="W75" i="20"/>
  <c r="X75" i="20"/>
  <c r="Y75" i="20"/>
  <c r="Z75" i="20"/>
  <c r="AA75" i="20"/>
  <c r="AB75" i="20"/>
  <c r="AC75" i="20"/>
  <c r="AD75" i="20"/>
  <c r="C76" i="20"/>
  <c r="D76" i="20"/>
  <c r="E76" i="20"/>
  <c r="F76" i="20"/>
  <c r="G76" i="20"/>
  <c r="H76" i="20"/>
  <c r="I76" i="20"/>
  <c r="J76" i="20"/>
  <c r="K76" i="20"/>
  <c r="L76" i="20"/>
  <c r="M76" i="20"/>
  <c r="N76" i="20"/>
  <c r="O76" i="20"/>
  <c r="P76" i="20"/>
  <c r="Q76" i="20"/>
  <c r="R76" i="20"/>
  <c r="S76" i="20"/>
  <c r="T76" i="20"/>
  <c r="U76" i="20"/>
  <c r="V76" i="20"/>
  <c r="W76" i="20"/>
  <c r="X76" i="20"/>
  <c r="Y76" i="20"/>
  <c r="Z76" i="20"/>
  <c r="AA76" i="20"/>
  <c r="AB76" i="20"/>
  <c r="AC76" i="20"/>
  <c r="AD76" i="20"/>
  <c r="C77" i="20"/>
  <c r="D77" i="20"/>
  <c r="E77" i="20"/>
  <c r="F77" i="20"/>
  <c r="G77" i="20"/>
  <c r="H77" i="20"/>
  <c r="I77" i="20"/>
  <c r="J77" i="20"/>
  <c r="K77" i="20"/>
  <c r="L77" i="20"/>
  <c r="M77" i="20"/>
  <c r="N77" i="20"/>
  <c r="O77" i="20"/>
  <c r="P77" i="20"/>
  <c r="Q77" i="20"/>
  <c r="R77" i="20"/>
  <c r="S77" i="20"/>
  <c r="T77" i="20"/>
  <c r="U77" i="20"/>
  <c r="V77" i="20"/>
  <c r="W77" i="20"/>
  <c r="X77" i="20"/>
  <c r="Y77" i="20"/>
  <c r="Z77" i="20"/>
  <c r="AA77" i="20"/>
  <c r="AB77" i="20"/>
  <c r="AC77" i="20"/>
  <c r="AD77" i="20"/>
  <c r="C78" i="20"/>
  <c r="D78" i="20"/>
  <c r="E78" i="20"/>
  <c r="F78" i="20"/>
  <c r="G78" i="20"/>
  <c r="H78" i="20"/>
  <c r="I78" i="20"/>
  <c r="J78" i="20"/>
  <c r="K78" i="20"/>
  <c r="L78" i="20"/>
  <c r="M78" i="20"/>
  <c r="N78" i="20"/>
  <c r="O78" i="20"/>
  <c r="P78" i="20"/>
  <c r="Q78" i="20"/>
  <c r="R78" i="20"/>
  <c r="S78" i="20"/>
  <c r="T78" i="20"/>
  <c r="U78" i="20"/>
  <c r="V78" i="20"/>
  <c r="W78" i="20"/>
  <c r="X78" i="20"/>
  <c r="Y78" i="20"/>
  <c r="Z78" i="20"/>
  <c r="AA78" i="20"/>
  <c r="AB78" i="20"/>
  <c r="AC78" i="20"/>
  <c r="AD78" i="20"/>
  <c r="C79" i="20"/>
  <c r="D79" i="20"/>
  <c r="E79" i="20"/>
  <c r="F79" i="20"/>
  <c r="G79" i="20"/>
  <c r="H79" i="20"/>
  <c r="I79" i="20"/>
  <c r="J79" i="20"/>
  <c r="K79" i="20"/>
  <c r="L79" i="20"/>
  <c r="M79" i="20"/>
  <c r="N79" i="20"/>
  <c r="O79" i="20"/>
  <c r="P79" i="20"/>
  <c r="Q79" i="20"/>
  <c r="R79" i="20"/>
  <c r="S79" i="20"/>
  <c r="T79" i="20"/>
  <c r="U79" i="20"/>
  <c r="V79" i="20"/>
  <c r="W79" i="20"/>
  <c r="X79" i="20"/>
  <c r="Y79" i="20"/>
  <c r="Z79" i="20"/>
  <c r="AA79" i="20"/>
  <c r="AB79" i="20"/>
  <c r="AC79" i="20"/>
  <c r="AD79" i="20"/>
  <c r="C80" i="20"/>
  <c r="D80" i="20"/>
  <c r="E80" i="20"/>
  <c r="F80" i="20"/>
  <c r="G80" i="20"/>
  <c r="H80" i="20"/>
  <c r="I80" i="20"/>
  <c r="J80" i="20"/>
  <c r="K80" i="20"/>
  <c r="L80" i="20"/>
  <c r="M80" i="20"/>
  <c r="N80" i="20"/>
  <c r="O80" i="20"/>
  <c r="P80" i="20"/>
  <c r="Q80" i="20"/>
  <c r="R80" i="20"/>
  <c r="S80" i="20"/>
  <c r="T80" i="20"/>
  <c r="U80" i="20"/>
  <c r="V80" i="20"/>
  <c r="W80" i="20"/>
  <c r="X80" i="20"/>
  <c r="Y80" i="20"/>
  <c r="Z80" i="20"/>
  <c r="AA80" i="20"/>
  <c r="AB80" i="20"/>
  <c r="AC80" i="20"/>
  <c r="AD80"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C82" i="20"/>
  <c r="D82" i="20"/>
  <c r="E82" i="20"/>
  <c r="F82" i="20"/>
  <c r="G82" i="20"/>
  <c r="H82" i="20"/>
  <c r="I82" i="20"/>
  <c r="J82" i="20"/>
  <c r="K82" i="20"/>
  <c r="L82" i="20"/>
  <c r="M82" i="20"/>
  <c r="N82" i="20"/>
  <c r="O82" i="20"/>
  <c r="P82" i="20"/>
  <c r="Q82" i="20"/>
  <c r="R82" i="20"/>
  <c r="S82" i="20"/>
  <c r="T82" i="20"/>
  <c r="U82" i="20"/>
  <c r="V82" i="20"/>
  <c r="W82" i="20"/>
  <c r="X82" i="20"/>
  <c r="Y82" i="20"/>
  <c r="Z82" i="20"/>
  <c r="AA82" i="20"/>
  <c r="AB82" i="20"/>
  <c r="AC82" i="20"/>
  <c r="AD82" i="20"/>
  <c r="C83" i="20"/>
  <c r="D83" i="20"/>
  <c r="E83" i="20"/>
  <c r="F83" i="20"/>
  <c r="G83" i="20"/>
  <c r="H83" i="20"/>
  <c r="I83" i="20"/>
  <c r="J83" i="20"/>
  <c r="K83" i="20"/>
  <c r="L83" i="20"/>
  <c r="M83" i="20"/>
  <c r="N83" i="20"/>
  <c r="O83" i="20"/>
  <c r="P83" i="20"/>
  <c r="Q83" i="20"/>
  <c r="R83" i="20"/>
  <c r="S83" i="20"/>
  <c r="T83" i="20"/>
  <c r="U83" i="20"/>
  <c r="V83" i="20"/>
  <c r="W83" i="20"/>
  <c r="X83" i="20"/>
  <c r="Y83" i="20"/>
  <c r="Z83" i="20"/>
  <c r="AA83" i="20"/>
  <c r="AB83" i="20"/>
  <c r="AC83" i="20"/>
  <c r="AD83" i="20"/>
  <c r="C84" i="20"/>
  <c r="D84" i="20"/>
  <c r="E84" i="20"/>
  <c r="F84" i="20"/>
  <c r="G84" i="20"/>
  <c r="H84" i="20"/>
  <c r="I84" i="20"/>
  <c r="J84" i="20"/>
  <c r="K84" i="20"/>
  <c r="L84" i="20"/>
  <c r="M84" i="20"/>
  <c r="N84" i="20"/>
  <c r="O84" i="20"/>
  <c r="P84" i="20"/>
  <c r="Q84" i="20"/>
  <c r="R84" i="20"/>
  <c r="S84" i="20"/>
  <c r="T84" i="20"/>
  <c r="U84" i="20"/>
  <c r="V84" i="20"/>
  <c r="W84" i="20"/>
  <c r="X84" i="20"/>
  <c r="Y84" i="20"/>
  <c r="Z84" i="20"/>
  <c r="AA84" i="20"/>
  <c r="AB84" i="20"/>
  <c r="AC84" i="20"/>
  <c r="AD84" i="20"/>
  <c r="C85" i="20"/>
  <c r="D85" i="20"/>
  <c r="E85" i="20"/>
  <c r="F85" i="20"/>
  <c r="G85" i="20"/>
  <c r="H85" i="20"/>
  <c r="I85" i="20"/>
  <c r="J85" i="20"/>
  <c r="K85" i="20"/>
  <c r="L85" i="20"/>
  <c r="M85" i="20"/>
  <c r="N85" i="20"/>
  <c r="O85" i="20"/>
  <c r="P85" i="20"/>
  <c r="Q85" i="20"/>
  <c r="R85" i="20"/>
  <c r="S85" i="20"/>
  <c r="T85" i="20"/>
  <c r="U85" i="20"/>
  <c r="V85" i="20"/>
  <c r="W85" i="20"/>
  <c r="X85" i="20"/>
  <c r="Y85" i="20"/>
  <c r="Z85" i="20"/>
  <c r="AA85" i="20"/>
  <c r="AB85" i="20"/>
  <c r="AC85" i="20"/>
  <c r="AD85" i="20"/>
  <c r="C86" i="20"/>
  <c r="D86" i="20"/>
  <c r="E86" i="20"/>
  <c r="F86" i="20"/>
  <c r="G86" i="20"/>
  <c r="H86" i="20"/>
  <c r="I86" i="20"/>
  <c r="J86" i="20"/>
  <c r="K86" i="20"/>
  <c r="L86" i="20"/>
  <c r="M86" i="20"/>
  <c r="N86" i="20"/>
  <c r="O86" i="20"/>
  <c r="P86" i="20"/>
  <c r="Q86" i="20"/>
  <c r="R86" i="20"/>
  <c r="S86" i="20"/>
  <c r="T86" i="20"/>
  <c r="U86" i="20"/>
  <c r="V86" i="20"/>
  <c r="W86" i="20"/>
  <c r="X86" i="20"/>
  <c r="Y86" i="20"/>
  <c r="Z86" i="20"/>
  <c r="AA86" i="20"/>
  <c r="AB86" i="20"/>
  <c r="AC86" i="20"/>
  <c r="AD86" i="20"/>
  <c r="D92" i="5"/>
  <c r="C87" i="20"/>
  <c r="E92" i="5"/>
  <c r="D87" i="20"/>
  <c r="F92" i="5"/>
  <c r="E87" i="20"/>
  <c r="G92" i="5"/>
  <c r="F87" i="20"/>
  <c r="H92" i="5"/>
  <c r="G87" i="20"/>
  <c r="I92" i="5"/>
  <c r="H87" i="20"/>
  <c r="J92" i="5"/>
  <c r="I87" i="20"/>
  <c r="K92" i="5"/>
  <c r="J87" i="20"/>
  <c r="L92" i="5"/>
  <c r="K87" i="20"/>
  <c r="M92" i="5"/>
  <c r="L87" i="20"/>
  <c r="N92" i="5"/>
  <c r="M87" i="20"/>
  <c r="O92" i="5"/>
  <c r="N87" i="20"/>
  <c r="P92" i="5"/>
  <c r="O87" i="20"/>
  <c r="Q92" i="5"/>
  <c r="P87" i="20"/>
  <c r="R92" i="5"/>
  <c r="Q87" i="20"/>
  <c r="S92" i="5"/>
  <c r="R87" i="20"/>
  <c r="T92" i="5"/>
  <c r="S87" i="20"/>
  <c r="U92" i="5"/>
  <c r="T87" i="20"/>
  <c r="V92" i="5"/>
  <c r="U87" i="20"/>
  <c r="W92" i="5"/>
  <c r="V87" i="20"/>
  <c r="X92" i="5"/>
  <c r="W87" i="20"/>
  <c r="Y92" i="5"/>
  <c r="X87" i="20"/>
  <c r="Z92" i="5"/>
  <c r="Y87" i="20"/>
  <c r="AA92" i="5"/>
  <c r="Z87" i="20"/>
  <c r="AB92" i="5"/>
  <c r="AA87" i="20"/>
  <c r="AC92" i="5"/>
  <c r="AB87" i="20"/>
  <c r="AD92" i="5"/>
  <c r="AC87" i="20"/>
  <c r="AE92" i="5"/>
  <c r="AD87" i="20"/>
  <c r="D93" i="5"/>
  <c r="C88" i="20"/>
  <c r="E93" i="5"/>
  <c r="D88" i="20"/>
  <c r="F93" i="5"/>
  <c r="E88" i="20"/>
  <c r="G93" i="5"/>
  <c r="F88" i="20"/>
  <c r="H93" i="5"/>
  <c r="G88" i="20"/>
  <c r="I93" i="5"/>
  <c r="H88" i="20"/>
  <c r="J93" i="5"/>
  <c r="I88" i="20"/>
  <c r="K93" i="5"/>
  <c r="J88" i="20"/>
  <c r="L93" i="5"/>
  <c r="K88" i="20"/>
  <c r="M93" i="5"/>
  <c r="L88" i="20"/>
  <c r="N93" i="5"/>
  <c r="M88" i="20"/>
  <c r="O93" i="5"/>
  <c r="N88" i="20"/>
  <c r="P93" i="5"/>
  <c r="O88" i="20"/>
  <c r="Q93" i="5"/>
  <c r="P88" i="20"/>
  <c r="R93" i="5"/>
  <c r="Q88" i="20"/>
  <c r="S93" i="5"/>
  <c r="R88" i="20"/>
  <c r="T93" i="5"/>
  <c r="S88" i="20"/>
  <c r="U93" i="5"/>
  <c r="T88" i="20"/>
  <c r="V93" i="5"/>
  <c r="U88" i="20"/>
  <c r="W93" i="5"/>
  <c r="V88" i="20"/>
  <c r="X93" i="5"/>
  <c r="W88" i="20"/>
  <c r="Y93" i="5"/>
  <c r="X88" i="20"/>
  <c r="Z93" i="5"/>
  <c r="Y88" i="20"/>
  <c r="AA93" i="5"/>
  <c r="Z88" i="20"/>
  <c r="AB93" i="5"/>
  <c r="AA88" i="20"/>
  <c r="AC93" i="5"/>
  <c r="AB88" i="20"/>
  <c r="AD93" i="5"/>
  <c r="AC88" i="20"/>
  <c r="AE93" i="5"/>
  <c r="AD88" i="20"/>
  <c r="D94" i="5"/>
  <c r="C89" i="20"/>
  <c r="E94" i="5"/>
  <c r="D89" i="20"/>
  <c r="F94" i="5"/>
  <c r="E89" i="20"/>
  <c r="G94" i="5"/>
  <c r="F89" i="20"/>
  <c r="H94" i="5"/>
  <c r="G89" i="20"/>
  <c r="I94" i="5"/>
  <c r="H89" i="20"/>
  <c r="J94" i="5"/>
  <c r="I89" i="20"/>
  <c r="K94" i="5"/>
  <c r="J89" i="20"/>
  <c r="L94" i="5"/>
  <c r="K89" i="20"/>
  <c r="M94" i="5"/>
  <c r="L89" i="20"/>
  <c r="N94" i="5"/>
  <c r="M89" i="20"/>
  <c r="O94" i="5"/>
  <c r="N89" i="20"/>
  <c r="P94" i="5"/>
  <c r="O89" i="20"/>
  <c r="Q94" i="5"/>
  <c r="P89" i="20"/>
  <c r="R94" i="5"/>
  <c r="Q89" i="20"/>
  <c r="S94" i="5"/>
  <c r="R89" i="20"/>
  <c r="T94" i="5"/>
  <c r="S89" i="20"/>
  <c r="U94" i="5"/>
  <c r="T89" i="20"/>
  <c r="V94" i="5"/>
  <c r="U89" i="20"/>
  <c r="W94" i="5"/>
  <c r="V89" i="20"/>
  <c r="X94" i="5"/>
  <c r="W89" i="20"/>
  <c r="Y94" i="5"/>
  <c r="X89" i="20"/>
  <c r="Z94" i="5"/>
  <c r="Y89" i="20"/>
  <c r="AA94" i="5"/>
  <c r="Z89" i="20"/>
  <c r="AB94" i="5"/>
  <c r="AA89" i="20"/>
  <c r="AC94" i="5"/>
  <c r="AB89" i="20"/>
  <c r="AD94" i="5"/>
  <c r="AC89" i="20"/>
  <c r="AE94" i="5"/>
  <c r="AD89" i="20"/>
  <c r="D95" i="5"/>
  <c r="C90" i="20"/>
  <c r="E95" i="5"/>
  <c r="D90" i="20"/>
  <c r="F95" i="5"/>
  <c r="E90" i="20"/>
  <c r="G95" i="5"/>
  <c r="F90" i="20"/>
  <c r="H95" i="5"/>
  <c r="G90" i="20"/>
  <c r="I95" i="5"/>
  <c r="H90" i="20"/>
  <c r="J95" i="5"/>
  <c r="I90" i="20"/>
  <c r="K95" i="5"/>
  <c r="J90" i="20"/>
  <c r="L95" i="5"/>
  <c r="K90" i="20"/>
  <c r="M95" i="5"/>
  <c r="L90" i="20"/>
  <c r="N95" i="5"/>
  <c r="M90" i="20"/>
  <c r="O95" i="5"/>
  <c r="N90" i="20"/>
  <c r="P95" i="5"/>
  <c r="O90" i="20"/>
  <c r="Q95" i="5"/>
  <c r="P90" i="20"/>
  <c r="R95" i="5"/>
  <c r="Q90" i="20"/>
  <c r="S95" i="5"/>
  <c r="R90" i="20"/>
  <c r="T95" i="5"/>
  <c r="S90" i="20"/>
  <c r="U95" i="5"/>
  <c r="T90" i="20"/>
  <c r="V95" i="5"/>
  <c r="U90" i="20"/>
  <c r="W95" i="5"/>
  <c r="V90" i="20"/>
  <c r="X95" i="5"/>
  <c r="W90" i="20"/>
  <c r="Y95" i="5"/>
  <c r="X90" i="20"/>
  <c r="Z95" i="5"/>
  <c r="Y90" i="20"/>
  <c r="AA95" i="5"/>
  <c r="Z90" i="20"/>
  <c r="AB95" i="5"/>
  <c r="AA90" i="20"/>
  <c r="AC95" i="5"/>
  <c r="AB90" i="20"/>
  <c r="AD95" i="5"/>
  <c r="AC90" i="20"/>
  <c r="AE95" i="5"/>
  <c r="AD90" i="20"/>
  <c r="D96" i="5"/>
  <c r="C91" i="20"/>
  <c r="E96" i="5"/>
  <c r="D91" i="20"/>
  <c r="F96" i="5"/>
  <c r="E91" i="20"/>
  <c r="G96" i="5"/>
  <c r="F91" i="20"/>
  <c r="H96" i="5"/>
  <c r="G91" i="20"/>
  <c r="I96" i="5"/>
  <c r="H91" i="20"/>
  <c r="J96" i="5"/>
  <c r="I91" i="20"/>
  <c r="K96" i="5"/>
  <c r="J91" i="20"/>
  <c r="L96" i="5"/>
  <c r="K91" i="20"/>
  <c r="M96" i="5"/>
  <c r="L91" i="20"/>
  <c r="N96" i="5"/>
  <c r="M91" i="20"/>
  <c r="O96" i="5"/>
  <c r="N91" i="20"/>
  <c r="P96" i="5"/>
  <c r="O91" i="20"/>
  <c r="Q96" i="5"/>
  <c r="P91" i="20"/>
  <c r="R96" i="5"/>
  <c r="Q91" i="20"/>
  <c r="S96" i="5"/>
  <c r="R91" i="20"/>
  <c r="T96" i="5"/>
  <c r="S91" i="20"/>
  <c r="U96" i="5"/>
  <c r="T91" i="20"/>
  <c r="V96" i="5"/>
  <c r="U91" i="20"/>
  <c r="W96" i="5"/>
  <c r="V91" i="20"/>
  <c r="X96" i="5"/>
  <c r="W91" i="20"/>
  <c r="Y96" i="5"/>
  <c r="X91" i="20"/>
  <c r="Z96" i="5"/>
  <c r="Y91" i="20"/>
  <c r="AA96" i="5"/>
  <c r="Z91" i="20"/>
  <c r="AB96" i="5"/>
  <c r="AA91" i="20"/>
  <c r="AC96" i="5"/>
  <c r="AB91" i="20"/>
  <c r="AD96" i="5"/>
  <c r="AC91" i="20"/>
  <c r="AE96" i="5"/>
  <c r="AD91" i="20"/>
  <c r="D97" i="5"/>
  <c r="C92" i="20"/>
  <c r="E97" i="5"/>
  <c r="D92" i="20"/>
  <c r="F97" i="5"/>
  <c r="E92" i="20"/>
  <c r="G97" i="5"/>
  <c r="F92" i="20"/>
  <c r="H97" i="5"/>
  <c r="G92" i="20"/>
  <c r="I97" i="5"/>
  <c r="H92" i="20"/>
  <c r="J97" i="5"/>
  <c r="I92" i="20"/>
  <c r="K97" i="5"/>
  <c r="J92" i="20"/>
  <c r="L97" i="5"/>
  <c r="K92" i="20"/>
  <c r="M97" i="5"/>
  <c r="L92" i="20"/>
  <c r="N97" i="5"/>
  <c r="M92" i="20"/>
  <c r="O97" i="5"/>
  <c r="N92" i="20"/>
  <c r="P97" i="5"/>
  <c r="O92" i="20"/>
  <c r="Q97" i="5"/>
  <c r="P92" i="20"/>
  <c r="R97" i="5"/>
  <c r="Q92" i="20"/>
  <c r="S97" i="5"/>
  <c r="R92" i="20"/>
  <c r="T97" i="5"/>
  <c r="S92" i="20"/>
  <c r="U97" i="5"/>
  <c r="T92" i="20"/>
  <c r="V97" i="5"/>
  <c r="U92" i="20"/>
  <c r="W97" i="5"/>
  <c r="V92" i="20"/>
  <c r="X97" i="5"/>
  <c r="W92" i="20"/>
  <c r="Y97" i="5"/>
  <c r="X92" i="20"/>
  <c r="Z97" i="5"/>
  <c r="Y92" i="20"/>
  <c r="AA97" i="5"/>
  <c r="Z92" i="20"/>
  <c r="AB97" i="5"/>
  <c r="AA92" i="20"/>
  <c r="AC97" i="5"/>
  <c r="AB92" i="20"/>
  <c r="AD97" i="5"/>
  <c r="AC92" i="20"/>
  <c r="AE97" i="5"/>
  <c r="AD92" i="20"/>
  <c r="D98" i="5"/>
  <c r="C93" i="20"/>
  <c r="E98" i="5"/>
  <c r="D93" i="20"/>
  <c r="F98" i="5"/>
  <c r="E93" i="20"/>
  <c r="G98" i="5"/>
  <c r="F93" i="20"/>
  <c r="H98" i="5"/>
  <c r="G93" i="20"/>
  <c r="I98" i="5"/>
  <c r="H93" i="20"/>
  <c r="J98" i="5"/>
  <c r="I93" i="20"/>
  <c r="K98" i="5"/>
  <c r="J93" i="20"/>
  <c r="L98" i="5"/>
  <c r="K93" i="20"/>
  <c r="M98" i="5"/>
  <c r="L93" i="20"/>
  <c r="N98" i="5"/>
  <c r="M93" i="20"/>
  <c r="O98" i="5"/>
  <c r="N93" i="20"/>
  <c r="P98" i="5"/>
  <c r="O93" i="20"/>
  <c r="Q98" i="5"/>
  <c r="P93" i="20"/>
  <c r="R98" i="5"/>
  <c r="Q93" i="20"/>
  <c r="S98" i="5"/>
  <c r="R93" i="20"/>
  <c r="T98" i="5"/>
  <c r="S93" i="20"/>
  <c r="U98" i="5"/>
  <c r="T93" i="20"/>
  <c r="V98" i="5"/>
  <c r="U93" i="20"/>
  <c r="W98" i="5"/>
  <c r="V93" i="20"/>
  <c r="X98" i="5"/>
  <c r="W93" i="20"/>
  <c r="Y98" i="5"/>
  <c r="X93" i="20"/>
  <c r="Z98" i="5"/>
  <c r="Y93" i="20"/>
  <c r="AA98" i="5"/>
  <c r="Z93" i="20"/>
  <c r="AB98" i="5"/>
  <c r="AA93" i="20"/>
  <c r="AC98" i="5"/>
  <c r="AB93" i="20"/>
  <c r="AD98" i="5"/>
  <c r="AC93" i="20"/>
  <c r="AE98" i="5"/>
  <c r="AD93" i="20"/>
  <c r="D99" i="5"/>
  <c r="C94" i="20"/>
  <c r="E99" i="5"/>
  <c r="D94" i="20"/>
  <c r="F99" i="5"/>
  <c r="E94" i="20"/>
  <c r="G99" i="5"/>
  <c r="F94" i="20"/>
  <c r="H99" i="5"/>
  <c r="G94" i="20"/>
  <c r="I99" i="5"/>
  <c r="H94" i="20"/>
  <c r="J99" i="5"/>
  <c r="I94" i="20"/>
  <c r="K99" i="5"/>
  <c r="J94" i="20"/>
  <c r="L99" i="5"/>
  <c r="K94" i="20"/>
  <c r="M99" i="5"/>
  <c r="L94" i="20"/>
  <c r="N99" i="5"/>
  <c r="M94" i="20"/>
  <c r="O99" i="5"/>
  <c r="N94" i="20"/>
  <c r="P99" i="5"/>
  <c r="O94" i="20"/>
  <c r="Q99" i="5"/>
  <c r="P94" i="20"/>
  <c r="R99" i="5"/>
  <c r="Q94" i="20"/>
  <c r="S99" i="5"/>
  <c r="R94" i="20"/>
  <c r="T99" i="5"/>
  <c r="S94" i="20"/>
  <c r="U99" i="5"/>
  <c r="T94" i="20"/>
  <c r="V99" i="5"/>
  <c r="U94" i="20"/>
  <c r="W99" i="5"/>
  <c r="V94" i="20"/>
  <c r="X99" i="5"/>
  <c r="W94" i="20"/>
  <c r="Y99" i="5"/>
  <c r="X94" i="20"/>
  <c r="Z99" i="5"/>
  <c r="Y94" i="20"/>
  <c r="AA99" i="5"/>
  <c r="Z94" i="20"/>
  <c r="AB99" i="5"/>
  <c r="AA94" i="20"/>
  <c r="AC99" i="5"/>
  <c r="AB94" i="20"/>
  <c r="AD99" i="5"/>
  <c r="AC94" i="20"/>
  <c r="AE99" i="5"/>
  <c r="AD94" i="20"/>
  <c r="D100" i="5"/>
  <c r="C95" i="20"/>
  <c r="E100" i="5"/>
  <c r="D95" i="20"/>
  <c r="F100" i="5"/>
  <c r="E95" i="20"/>
  <c r="G100" i="5"/>
  <c r="F95" i="20"/>
  <c r="H100" i="5"/>
  <c r="G95" i="20"/>
  <c r="I100" i="5"/>
  <c r="H95" i="20"/>
  <c r="J100" i="5"/>
  <c r="I95" i="20"/>
  <c r="K100" i="5"/>
  <c r="J95" i="20"/>
  <c r="L100" i="5"/>
  <c r="K95" i="20"/>
  <c r="M100" i="5"/>
  <c r="L95" i="20"/>
  <c r="N100" i="5"/>
  <c r="M95" i="20"/>
  <c r="O100" i="5"/>
  <c r="N95" i="20"/>
  <c r="P100" i="5"/>
  <c r="O95" i="20"/>
  <c r="Q100" i="5"/>
  <c r="P95" i="20"/>
  <c r="R100" i="5"/>
  <c r="Q95" i="20"/>
  <c r="S100" i="5"/>
  <c r="R95" i="20"/>
  <c r="T100" i="5"/>
  <c r="S95" i="20"/>
  <c r="U100" i="5"/>
  <c r="T95" i="20"/>
  <c r="V100" i="5"/>
  <c r="U95" i="20"/>
  <c r="W100" i="5"/>
  <c r="V95" i="20"/>
  <c r="X100" i="5"/>
  <c r="W95" i="20"/>
  <c r="Y100" i="5"/>
  <c r="X95" i="20"/>
  <c r="Z100" i="5"/>
  <c r="Y95" i="20"/>
  <c r="AA100" i="5"/>
  <c r="Z95" i="20"/>
  <c r="AB100" i="5"/>
  <c r="AA95" i="20"/>
  <c r="AC100" i="5"/>
  <c r="AB95" i="20"/>
  <c r="AD100" i="5"/>
  <c r="AC95" i="20"/>
  <c r="AE100" i="5"/>
  <c r="AD95" i="20"/>
  <c r="D101" i="5"/>
  <c r="C96" i="20"/>
  <c r="E101" i="5"/>
  <c r="D96" i="20"/>
  <c r="F101" i="5"/>
  <c r="E96" i="20"/>
  <c r="G101" i="5"/>
  <c r="F96" i="20"/>
  <c r="H101" i="5"/>
  <c r="G96" i="20"/>
  <c r="I101" i="5"/>
  <c r="H96" i="20"/>
  <c r="J101" i="5"/>
  <c r="I96" i="20"/>
  <c r="K101" i="5"/>
  <c r="J96" i="20"/>
  <c r="L101" i="5"/>
  <c r="K96" i="20"/>
  <c r="M101" i="5"/>
  <c r="L96" i="20"/>
  <c r="N101" i="5"/>
  <c r="M96" i="20"/>
  <c r="O101" i="5"/>
  <c r="N96" i="20"/>
  <c r="P101" i="5"/>
  <c r="O96" i="20"/>
  <c r="Q101" i="5"/>
  <c r="P96" i="20"/>
  <c r="R101" i="5"/>
  <c r="Q96" i="20"/>
  <c r="S101" i="5"/>
  <c r="R96" i="20"/>
  <c r="T101" i="5"/>
  <c r="S96" i="20"/>
  <c r="U101" i="5"/>
  <c r="T96" i="20"/>
  <c r="V101" i="5"/>
  <c r="U96" i="20"/>
  <c r="W101" i="5"/>
  <c r="V96" i="20"/>
  <c r="X101" i="5"/>
  <c r="W96" i="20"/>
  <c r="Y101" i="5"/>
  <c r="X96" i="20"/>
  <c r="Z101" i="5"/>
  <c r="Y96" i="20"/>
  <c r="AA101" i="5"/>
  <c r="Z96" i="20"/>
  <c r="AB101" i="5"/>
  <c r="AA96" i="20"/>
  <c r="AC101" i="5"/>
  <c r="AB96" i="20"/>
  <c r="AD101" i="5"/>
  <c r="AC96" i="20"/>
  <c r="AE101" i="5"/>
  <c r="AD96" i="20"/>
  <c r="C10" i="5"/>
  <c r="B5" i="20"/>
  <c r="C11" i="5"/>
  <c r="B6" i="20"/>
  <c r="C12" i="5"/>
  <c r="B7" i="20"/>
  <c r="C13" i="5"/>
  <c r="B8" i="20"/>
  <c r="C14" i="5"/>
  <c r="B9" i="20"/>
  <c r="B10" i="20"/>
  <c r="B11" i="20"/>
  <c r="B12" i="20"/>
  <c r="B13" i="20"/>
  <c r="B14" i="20"/>
  <c r="B15" i="20"/>
  <c r="B16" i="20"/>
  <c r="B17" i="20"/>
  <c r="B18" i="20"/>
  <c r="B19" i="20"/>
  <c r="B20" i="20"/>
  <c r="B21" i="20"/>
  <c r="B22" i="20"/>
  <c r="B23" i="20"/>
  <c r="B24" i="20"/>
  <c r="B25" i="20"/>
  <c r="B26" i="20"/>
  <c r="B27" i="20"/>
  <c r="B28" i="20"/>
  <c r="B29" i="20"/>
  <c r="B30" i="20"/>
  <c r="B31" i="20"/>
  <c r="B32" i="20"/>
  <c r="B33" i="20"/>
  <c r="B34" i="20"/>
  <c r="B35" i="20"/>
  <c r="B36" i="20"/>
  <c r="B37" i="20"/>
  <c r="B38" i="20"/>
  <c r="B39" i="20"/>
  <c r="B40" i="20"/>
  <c r="B41" i="20"/>
  <c r="B42" i="20"/>
  <c r="B43" i="20"/>
  <c r="B44" i="20"/>
  <c r="B45" i="20"/>
  <c r="B46" i="20"/>
  <c r="B47" i="20"/>
  <c r="B48" i="20"/>
  <c r="B49" i="20"/>
  <c r="B50" i="20"/>
  <c r="B51" i="20"/>
  <c r="B52" i="20"/>
  <c r="B53" i="20"/>
  <c r="B54" i="20"/>
  <c r="B55" i="20"/>
  <c r="B56" i="20"/>
  <c r="B57" i="20"/>
  <c r="B58" i="20"/>
  <c r="B59" i="20"/>
  <c r="B60" i="20"/>
  <c r="B61" i="20"/>
  <c r="B62" i="20"/>
  <c r="B63" i="20"/>
  <c r="B64" i="20"/>
  <c r="B65" i="20"/>
  <c r="B66" i="20"/>
  <c r="B67" i="20"/>
  <c r="B68" i="20"/>
  <c r="B69" i="20"/>
  <c r="B70" i="20"/>
  <c r="B71" i="20"/>
  <c r="B72" i="20"/>
  <c r="B73" i="20"/>
  <c r="B74" i="20"/>
  <c r="B75" i="20"/>
  <c r="B76" i="20"/>
  <c r="B77" i="20"/>
  <c r="B78" i="20"/>
  <c r="B79" i="20"/>
  <c r="B80" i="20"/>
  <c r="B81" i="20"/>
  <c r="B82" i="20"/>
  <c r="B83" i="20"/>
  <c r="B84" i="20"/>
  <c r="B85" i="20"/>
  <c r="B86" i="20"/>
  <c r="C92" i="5"/>
  <c r="B87" i="20"/>
  <c r="C93" i="5"/>
  <c r="B88" i="20"/>
  <c r="C94" i="5"/>
  <c r="B89" i="20"/>
  <c r="C95" i="5"/>
  <c r="B90" i="20"/>
  <c r="C96" i="5"/>
  <c r="B91" i="20"/>
  <c r="C97" i="5"/>
  <c r="B92" i="20"/>
  <c r="C98" i="5"/>
  <c r="B93" i="20"/>
  <c r="C99" i="5"/>
  <c r="B94" i="20"/>
  <c r="C100" i="5"/>
  <c r="B95" i="20"/>
  <c r="C101" i="5"/>
  <c r="B96" i="20"/>
  <c r="C9" i="5"/>
  <c r="B4" i="20"/>
  <c r="E22" i="25"/>
  <c r="F22" i="25"/>
  <c r="G22" i="25"/>
  <c r="H22" i="25"/>
  <c r="I22" i="25"/>
  <c r="J22" i="25"/>
  <c r="K22" i="25"/>
  <c r="L22" i="25"/>
  <c r="M22" i="25"/>
  <c r="N22" i="25"/>
  <c r="O22" i="25"/>
  <c r="P22" i="25"/>
  <c r="Q22" i="25"/>
  <c r="R22" i="25"/>
  <c r="S22" i="25"/>
  <c r="T22" i="25"/>
  <c r="E21" i="25"/>
  <c r="F21" i="25"/>
  <c r="G21" i="25"/>
  <c r="H21" i="25"/>
  <c r="I21" i="25"/>
  <c r="J21" i="25"/>
  <c r="K21" i="25"/>
  <c r="L21" i="25"/>
  <c r="M21" i="25"/>
  <c r="N21" i="25"/>
  <c r="O21" i="25"/>
  <c r="P21" i="25"/>
  <c r="Q21" i="25"/>
  <c r="R21" i="25"/>
  <c r="S21" i="25"/>
  <c r="T21" i="25"/>
  <c r="E20" i="25"/>
  <c r="F20" i="25"/>
  <c r="G20" i="25"/>
  <c r="I20" i="25"/>
  <c r="J20" i="25"/>
  <c r="K20" i="25"/>
  <c r="M20" i="25"/>
  <c r="O20" i="25"/>
  <c r="P20" i="25"/>
  <c r="Q20" i="25"/>
  <c r="R20" i="25"/>
  <c r="T20" i="25"/>
  <c r="E19" i="25"/>
  <c r="F19" i="25"/>
  <c r="G19" i="25"/>
  <c r="I19" i="25"/>
  <c r="J19" i="25"/>
  <c r="K19" i="25"/>
  <c r="M19" i="25"/>
  <c r="O19" i="25"/>
  <c r="P19" i="25"/>
  <c r="Q19" i="25"/>
  <c r="R19" i="25"/>
  <c r="T19" i="25"/>
  <c r="E18" i="25"/>
  <c r="F18" i="25"/>
  <c r="G18" i="25"/>
  <c r="I18" i="25"/>
  <c r="J18" i="25"/>
  <c r="K18" i="25"/>
  <c r="M18" i="25"/>
  <c r="O18" i="25"/>
  <c r="P18" i="25"/>
  <c r="Q18" i="25"/>
  <c r="R18" i="25"/>
  <c r="T18" i="25"/>
  <c r="E17" i="25"/>
  <c r="F17" i="25"/>
  <c r="G17" i="25"/>
  <c r="H17" i="25"/>
  <c r="I17" i="25"/>
  <c r="J17" i="25"/>
  <c r="K17" i="25"/>
  <c r="L17" i="25"/>
  <c r="M17" i="25"/>
  <c r="N17" i="25"/>
  <c r="O17" i="25"/>
  <c r="P17" i="25"/>
  <c r="Q17" i="25"/>
  <c r="R17" i="25"/>
  <c r="S17" i="25"/>
  <c r="T17" i="25"/>
  <c r="F16" i="25"/>
  <c r="G16" i="25"/>
  <c r="I16" i="25"/>
  <c r="J16" i="25"/>
  <c r="K16" i="25"/>
  <c r="O16" i="25"/>
  <c r="P16" i="25"/>
  <c r="Q16" i="25"/>
  <c r="R16" i="25"/>
  <c r="S16" i="25"/>
  <c r="T16" i="25"/>
  <c r="E15" i="25"/>
  <c r="F15" i="25"/>
  <c r="G15" i="25"/>
  <c r="H15" i="25"/>
  <c r="I15" i="25"/>
  <c r="J15" i="25"/>
  <c r="K15" i="25"/>
  <c r="L15" i="25"/>
  <c r="M15" i="25"/>
  <c r="N15" i="25"/>
  <c r="O15" i="25"/>
  <c r="P15" i="25"/>
  <c r="Q15" i="25"/>
  <c r="R15" i="25"/>
  <c r="S15" i="25"/>
  <c r="T15" i="25"/>
  <c r="E14" i="25"/>
  <c r="F14" i="25"/>
  <c r="G14" i="25"/>
  <c r="H14" i="25"/>
  <c r="I14" i="25"/>
  <c r="J14" i="25"/>
  <c r="K14" i="25"/>
  <c r="L14" i="25"/>
  <c r="M14" i="25"/>
  <c r="N14" i="25"/>
  <c r="O14" i="25"/>
  <c r="P14" i="25"/>
  <c r="Q14" i="25"/>
  <c r="R14" i="25"/>
  <c r="S14" i="25"/>
  <c r="T14" i="25"/>
  <c r="E13" i="25"/>
  <c r="F13" i="25"/>
  <c r="G13" i="25"/>
  <c r="H13" i="25"/>
  <c r="I13" i="25"/>
  <c r="J13" i="25"/>
  <c r="K13" i="25"/>
  <c r="L13" i="25"/>
  <c r="M13" i="25"/>
  <c r="N13" i="25"/>
  <c r="O13" i="25"/>
  <c r="P13" i="25"/>
  <c r="Q13" i="25"/>
  <c r="R13" i="25"/>
  <c r="S13" i="25"/>
  <c r="T13" i="25"/>
  <c r="E12" i="25"/>
  <c r="F12" i="25"/>
  <c r="G12" i="25"/>
  <c r="H12" i="25"/>
  <c r="I12" i="25"/>
  <c r="J12" i="25"/>
  <c r="K12" i="25"/>
  <c r="L12" i="25"/>
  <c r="M12" i="25"/>
  <c r="N12" i="25"/>
  <c r="O12" i="25"/>
  <c r="P12" i="25"/>
  <c r="Q12" i="25"/>
  <c r="R12" i="25"/>
  <c r="S12" i="25"/>
  <c r="T12" i="25"/>
  <c r="E11" i="25"/>
  <c r="F11" i="25"/>
  <c r="G11" i="25"/>
  <c r="H11" i="25"/>
  <c r="I11" i="25"/>
  <c r="J11" i="25"/>
  <c r="K11" i="25"/>
  <c r="L11" i="25"/>
  <c r="M11" i="25"/>
  <c r="N11" i="25"/>
  <c r="O11" i="25"/>
  <c r="P11" i="25"/>
  <c r="Q11" i="25"/>
  <c r="R11" i="25"/>
  <c r="S11" i="25"/>
  <c r="T11" i="25"/>
  <c r="E10" i="25"/>
  <c r="F10" i="25"/>
  <c r="G10" i="25"/>
  <c r="H10" i="25"/>
  <c r="I10" i="25"/>
  <c r="J10" i="25"/>
  <c r="K10" i="25"/>
  <c r="L10" i="25"/>
  <c r="M10" i="25"/>
  <c r="E67" i="46"/>
  <c r="N10" i="25"/>
  <c r="O10" i="25"/>
  <c r="P10" i="25"/>
  <c r="Q10" i="25"/>
  <c r="R10" i="25"/>
  <c r="S10" i="25"/>
  <c r="T10" i="25"/>
  <c r="E9" i="25"/>
  <c r="F9" i="25"/>
  <c r="G9" i="25"/>
  <c r="H9" i="25"/>
  <c r="I9" i="25"/>
  <c r="J9" i="25"/>
  <c r="K9" i="25"/>
  <c r="L9" i="25"/>
  <c r="M9" i="25"/>
  <c r="N9" i="25"/>
  <c r="O9" i="25"/>
  <c r="P9" i="25"/>
  <c r="Q9" i="25"/>
  <c r="R9" i="25"/>
  <c r="S9" i="25"/>
  <c r="T9" i="25"/>
  <c r="E8" i="25"/>
  <c r="F8" i="25"/>
  <c r="G8" i="25"/>
  <c r="H8" i="25"/>
  <c r="I8" i="25"/>
  <c r="J8" i="25"/>
  <c r="K8" i="25"/>
  <c r="L8" i="25"/>
  <c r="M8" i="25"/>
  <c r="N8" i="25"/>
  <c r="O8" i="25"/>
  <c r="P8" i="25"/>
  <c r="Q8" i="25"/>
  <c r="R8" i="25"/>
  <c r="S8" i="25"/>
  <c r="T8" i="25"/>
  <c r="T39" i="25"/>
  <c r="T38" i="25"/>
  <c r="T37" i="25"/>
  <c r="T36" i="25"/>
  <c r="T35" i="25"/>
  <c r="T34" i="25"/>
  <c r="T33" i="25"/>
  <c r="E32" i="25"/>
  <c r="F32" i="25"/>
  <c r="G32" i="25"/>
  <c r="H32" i="25"/>
  <c r="I32" i="25"/>
  <c r="J32" i="25"/>
  <c r="K32" i="25"/>
  <c r="L32" i="25"/>
  <c r="M32" i="25"/>
  <c r="N32" i="25"/>
  <c r="O32" i="25"/>
  <c r="P32" i="25"/>
  <c r="Q32" i="25"/>
  <c r="R32" i="25"/>
  <c r="S32" i="25"/>
  <c r="T32" i="25"/>
  <c r="T31" i="25"/>
  <c r="T30" i="25"/>
  <c r="T29" i="25"/>
  <c r="T28" i="25"/>
  <c r="T27" i="25"/>
  <c r="T26" i="25"/>
  <c r="E25" i="25"/>
  <c r="F25" i="25"/>
  <c r="G25" i="25"/>
  <c r="H25" i="25"/>
  <c r="I25" i="25"/>
  <c r="J25" i="25"/>
  <c r="K25" i="25"/>
  <c r="L25" i="25"/>
  <c r="M25" i="25"/>
  <c r="N25" i="25"/>
  <c r="O25" i="25"/>
  <c r="P25" i="25"/>
  <c r="Q25" i="25"/>
  <c r="R25" i="25"/>
  <c r="S25" i="25"/>
  <c r="T25" i="25"/>
  <c r="G63" i="46"/>
  <c r="S60" i="5"/>
  <c r="X11" i="16"/>
  <c r="L12" i="16"/>
  <c r="S11" i="16"/>
  <c r="T11" i="16"/>
  <c r="U11" i="16"/>
  <c r="R11" i="16"/>
  <c r="AW12" i="16"/>
  <c r="AU12" i="16"/>
  <c r="F34" i="6"/>
  <c r="F52" i="6"/>
  <c r="D34" i="6"/>
  <c r="D52" i="6"/>
  <c r="H13" i="33"/>
  <c r="H57" i="40"/>
  <c r="L57" i="40"/>
  <c r="N57" i="40"/>
  <c r="T42" i="25"/>
  <c r="T43" i="25"/>
  <c r="T44" i="25"/>
  <c r="T45" i="25"/>
  <c r="T46" i="25"/>
  <c r="T47" i="25"/>
  <c r="T48" i="25"/>
  <c r="T49" i="25"/>
  <c r="T50" i="25"/>
  <c r="T51" i="25"/>
  <c r="T52" i="25"/>
  <c r="T53" i="25"/>
  <c r="T54" i="25"/>
  <c r="T55" i="25"/>
  <c r="T56" i="25"/>
  <c r="F42" i="25"/>
  <c r="H42" i="25"/>
  <c r="I42" i="25"/>
  <c r="J42" i="25"/>
  <c r="K42" i="25"/>
  <c r="L42" i="25"/>
  <c r="M42" i="25"/>
  <c r="N42" i="25"/>
  <c r="O42" i="25"/>
  <c r="P42" i="25"/>
  <c r="Q42" i="25"/>
  <c r="R42" i="25"/>
  <c r="S42" i="25"/>
  <c r="F43" i="25"/>
  <c r="G43" i="25"/>
  <c r="H43" i="25"/>
  <c r="I43" i="25"/>
  <c r="J43" i="25"/>
  <c r="K43" i="25"/>
  <c r="L43" i="25"/>
  <c r="M43" i="25"/>
  <c r="N43" i="25"/>
  <c r="O43" i="25"/>
  <c r="P43" i="25"/>
  <c r="Q43" i="25"/>
  <c r="R43" i="25"/>
  <c r="S43" i="25"/>
  <c r="F44" i="25"/>
  <c r="G44" i="25"/>
  <c r="H44" i="25"/>
  <c r="I44" i="25"/>
  <c r="J44" i="25"/>
  <c r="K44" i="25"/>
  <c r="L44" i="25"/>
  <c r="M44" i="25"/>
  <c r="N44" i="25"/>
  <c r="O44" i="25"/>
  <c r="P44" i="25"/>
  <c r="Q44" i="25"/>
  <c r="R44" i="25"/>
  <c r="S44" i="25"/>
  <c r="F45" i="25"/>
  <c r="G45" i="25"/>
  <c r="H45" i="25"/>
  <c r="I45" i="25"/>
  <c r="J45" i="25"/>
  <c r="K45" i="25"/>
  <c r="L45" i="25"/>
  <c r="M45" i="25"/>
  <c r="N45" i="25"/>
  <c r="O45" i="25"/>
  <c r="P45" i="25"/>
  <c r="Q45" i="25"/>
  <c r="R45" i="25"/>
  <c r="S45" i="25"/>
  <c r="F46" i="25"/>
  <c r="G46" i="25"/>
  <c r="H46" i="25"/>
  <c r="I46" i="25"/>
  <c r="J46" i="25"/>
  <c r="K46" i="25"/>
  <c r="L46" i="25"/>
  <c r="M46" i="25"/>
  <c r="N46" i="25"/>
  <c r="O46" i="25"/>
  <c r="P46" i="25"/>
  <c r="Q46" i="25"/>
  <c r="R46" i="25"/>
  <c r="S46" i="25"/>
  <c r="F47" i="25"/>
  <c r="G47" i="25"/>
  <c r="H47" i="25"/>
  <c r="I47" i="25"/>
  <c r="J47" i="25"/>
  <c r="K47" i="25"/>
  <c r="L47" i="25"/>
  <c r="M47" i="25"/>
  <c r="N47" i="25"/>
  <c r="O47" i="25"/>
  <c r="P47" i="25"/>
  <c r="Q47" i="25"/>
  <c r="R47" i="25"/>
  <c r="S47" i="25"/>
  <c r="F48" i="25"/>
  <c r="G48" i="25"/>
  <c r="H48" i="25"/>
  <c r="I48" i="25"/>
  <c r="J48" i="25"/>
  <c r="K48" i="25"/>
  <c r="L48" i="25"/>
  <c r="M48" i="25"/>
  <c r="N48" i="25"/>
  <c r="O48" i="25"/>
  <c r="P48" i="25"/>
  <c r="Q48" i="25"/>
  <c r="R48" i="25"/>
  <c r="S48" i="25"/>
  <c r="F49" i="25"/>
  <c r="H49" i="25"/>
  <c r="I49" i="25"/>
  <c r="J49" i="25"/>
  <c r="K49" i="25"/>
  <c r="L49" i="25"/>
  <c r="M49" i="25"/>
  <c r="N49" i="25"/>
  <c r="O49" i="25"/>
  <c r="P49" i="25"/>
  <c r="Q49" i="25"/>
  <c r="R49" i="25"/>
  <c r="S49" i="25"/>
  <c r="F50" i="25"/>
  <c r="H50" i="25"/>
  <c r="I50" i="25"/>
  <c r="J50" i="25"/>
  <c r="K50" i="25"/>
  <c r="L50" i="25"/>
  <c r="M50" i="25"/>
  <c r="N50" i="25"/>
  <c r="O50" i="25"/>
  <c r="P50" i="25"/>
  <c r="Q50" i="25"/>
  <c r="R50" i="25"/>
  <c r="S50" i="25"/>
  <c r="F51" i="25"/>
  <c r="G51" i="25"/>
  <c r="H51" i="25"/>
  <c r="I51" i="25"/>
  <c r="J51" i="25"/>
  <c r="K51" i="25"/>
  <c r="L51" i="25"/>
  <c r="M51" i="25"/>
  <c r="N51" i="25"/>
  <c r="O51" i="25"/>
  <c r="P51" i="25"/>
  <c r="Q51" i="25"/>
  <c r="R51" i="25"/>
  <c r="S51" i="25"/>
  <c r="F52" i="25"/>
  <c r="G52" i="25"/>
  <c r="H52" i="25"/>
  <c r="I52" i="25"/>
  <c r="J52" i="25"/>
  <c r="K52" i="25"/>
  <c r="L52" i="25"/>
  <c r="M52" i="25"/>
  <c r="N52" i="25"/>
  <c r="O52" i="25"/>
  <c r="P52" i="25"/>
  <c r="Q52" i="25"/>
  <c r="R52" i="25"/>
  <c r="S52" i="25"/>
  <c r="F53" i="25"/>
  <c r="G53" i="25"/>
  <c r="H53" i="25"/>
  <c r="I53" i="25"/>
  <c r="J53" i="25"/>
  <c r="K53" i="25"/>
  <c r="L53" i="25"/>
  <c r="M53" i="25"/>
  <c r="N53" i="25"/>
  <c r="O53" i="25"/>
  <c r="P53" i="25"/>
  <c r="Q53" i="25"/>
  <c r="R53" i="25"/>
  <c r="S53" i="25"/>
  <c r="F54" i="25"/>
  <c r="G54" i="25"/>
  <c r="H54" i="25"/>
  <c r="I54" i="25"/>
  <c r="J54" i="25"/>
  <c r="K54" i="25"/>
  <c r="L54" i="25"/>
  <c r="M54" i="25"/>
  <c r="N54" i="25"/>
  <c r="O54" i="25"/>
  <c r="P54" i="25"/>
  <c r="Q54" i="25"/>
  <c r="R54" i="25"/>
  <c r="S54" i="25"/>
  <c r="F55" i="25"/>
  <c r="G55" i="25"/>
  <c r="H55" i="25"/>
  <c r="I55" i="25"/>
  <c r="J55" i="25"/>
  <c r="K55" i="25"/>
  <c r="L55" i="25"/>
  <c r="M55" i="25"/>
  <c r="N55" i="25"/>
  <c r="O55" i="25"/>
  <c r="P55" i="25"/>
  <c r="Q55" i="25"/>
  <c r="R55" i="25"/>
  <c r="S55" i="25"/>
  <c r="F56" i="25"/>
  <c r="G56" i="25"/>
  <c r="H56" i="25"/>
  <c r="I56" i="25"/>
  <c r="J56" i="25"/>
  <c r="K56" i="25"/>
  <c r="L56" i="25"/>
  <c r="M56" i="25"/>
  <c r="N56" i="25"/>
  <c r="O56" i="25"/>
  <c r="P56" i="25"/>
  <c r="Q56" i="25"/>
  <c r="R56" i="25"/>
  <c r="S56" i="25"/>
  <c r="E43" i="25"/>
  <c r="E44" i="25"/>
  <c r="E45" i="25"/>
  <c r="E46" i="25"/>
  <c r="E47" i="25"/>
  <c r="E48" i="25"/>
  <c r="E49" i="25"/>
  <c r="E50" i="25"/>
  <c r="E51" i="25"/>
  <c r="E52" i="25"/>
  <c r="E53" i="25"/>
  <c r="E54" i="25"/>
  <c r="E55" i="25"/>
  <c r="E56" i="25"/>
  <c r="E42" i="25"/>
  <c r="D13" i="33"/>
  <c r="D57" i="40"/>
  <c r="M57" i="40"/>
  <c r="F13" i="33"/>
  <c r="F57" i="40"/>
  <c r="E44" i="38"/>
  <c r="G11" i="33"/>
  <c r="G12" i="33"/>
  <c r="G13" i="33"/>
  <c r="G57" i="40"/>
  <c r="I13" i="33"/>
  <c r="I57" i="40"/>
  <c r="J11" i="33"/>
  <c r="J12" i="33"/>
  <c r="J13" i="33"/>
  <c r="J57" i="40"/>
  <c r="F51" i="40"/>
  <c r="E39" i="38"/>
  <c r="G24" i="34"/>
  <c r="G51" i="40"/>
  <c r="I51" i="40"/>
  <c r="J24" i="34"/>
  <c r="J51" i="40"/>
  <c r="F52" i="40"/>
  <c r="E40" i="38"/>
  <c r="G27" i="34"/>
  <c r="G52" i="40"/>
  <c r="I52" i="40"/>
  <c r="J27" i="34"/>
  <c r="J52" i="40"/>
  <c r="F32" i="34"/>
  <c r="F53" i="40"/>
  <c r="E41" i="38"/>
  <c r="G30" i="34"/>
  <c r="G31" i="34"/>
  <c r="G32" i="34"/>
  <c r="G53" i="40"/>
  <c r="I32" i="34"/>
  <c r="I53" i="40"/>
  <c r="J30" i="34"/>
  <c r="J31" i="34"/>
  <c r="J32" i="34"/>
  <c r="J53" i="40"/>
  <c r="F21" i="34"/>
  <c r="F50" i="40"/>
  <c r="E38" i="38"/>
  <c r="G19" i="34"/>
  <c r="G20" i="34"/>
  <c r="G21" i="34"/>
  <c r="G50" i="40"/>
  <c r="I21" i="34"/>
  <c r="I50" i="40"/>
  <c r="J19" i="34"/>
  <c r="J21" i="34"/>
  <c r="J50" i="40"/>
  <c r="E54" i="40"/>
  <c r="F54" i="40"/>
  <c r="G54" i="40"/>
  <c r="H54" i="40"/>
  <c r="I54" i="40"/>
  <c r="J54" i="40"/>
  <c r="D54" i="40"/>
  <c r="F23" i="40"/>
  <c r="G23" i="40"/>
  <c r="I23" i="40"/>
  <c r="J23" i="40"/>
  <c r="F24" i="40"/>
  <c r="G24" i="40"/>
  <c r="I24" i="40"/>
  <c r="J24" i="40"/>
  <c r="H64" i="38"/>
  <c r="H105" i="38"/>
  <c r="H146" i="38"/>
  <c r="D23" i="38"/>
  <c r="F15" i="42"/>
  <c r="F25" i="40"/>
  <c r="G25" i="40"/>
  <c r="I25" i="40"/>
  <c r="J25" i="40"/>
  <c r="E26" i="40"/>
  <c r="F26" i="40"/>
  <c r="G26" i="40"/>
  <c r="H26" i="40"/>
  <c r="I26" i="40"/>
  <c r="J26" i="40"/>
  <c r="D26" i="40"/>
  <c r="F17" i="40"/>
  <c r="G17" i="40"/>
  <c r="I17" i="40"/>
  <c r="J17" i="40"/>
  <c r="F18" i="40"/>
  <c r="G18" i="40"/>
  <c r="I18" i="40"/>
  <c r="J18" i="40"/>
  <c r="H59" i="38"/>
  <c r="H100" i="38"/>
  <c r="H141" i="38"/>
  <c r="D18" i="38"/>
  <c r="F15" i="41"/>
  <c r="F19" i="40"/>
  <c r="G19" i="40"/>
  <c r="I19" i="40"/>
  <c r="J19" i="40"/>
  <c r="E20" i="40"/>
  <c r="F20" i="40"/>
  <c r="G20" i="40"/>
  <c r="H20" i="40"/>
  <c r="I20" i="40"/>
  <c r="J20" i="40"/>
  <c r="D20" i="40"/>
  <c r="F11" i="40"/>
  <c r="G11" i="40"/>
  <c r="I11" i="40"/>
  <c r="J11" i="40"/>
  <c r="F12" i="40"/>
  <c r="G12" i="40"/>
  <c r="I12" i="40"/>
  <c r="J12" i="40"/>
  <c r="H54" i="38"/>
  <c r="H95" i="38"/>
  <c r="H136" i="38"/>
  <c r="D13" i="38"/>
  <c r="F15" i="10"/>
  <c r="F13" i="40"/>
  <c r="G13" i="40"/>
  <c r="I13" i="40"/>
  <c r="J13" i="40"/>
  <c r="E14" i="40"/>
  <c r="F14" i="40"/>
  <c r="G14" i="40"/>
  <c r="H14" i="40"/>
  <c r="I14" i="40"/>
  <c r="J14" i="40"/>
  <c r="D14" i="40"/>
  <c r="E154" i="46"/>
  <c r="G60" i="46"/>
  <c r="G35" i="34"/>
  <c r="G106" i="46"/>
  <c r="G154" i="46"/>
  <c r="H154" i="46"/>
  <c r="J60" i="46"/>
  <c r="J35" i="34"/>
  <c r="J106" i="46"/>
  <c r="J154" i="46"/>
  <c r="E155" i="46"/>
  <c r="G155" i="46"/>
  <c r="H155" i="46"/>
  <c r="J61" i="46"/>
  <c r="J155" i="46"/>
  <c r="E156" i="46"/>
  <c r="G36" i="34"/>
  <c r="G107" i="46"/>
  <c r="G156" i="46"/>
  <c r="H156" i="46"/>
  <c r="J62" i="46"/>
  <c r="J36" i="34"/>
  <c r="J107" i="46"/>
  <c r="J156" i="46"/>
  <c r="E157" i="46"/>
  <c r="G37" i="34"/>
  <c r="G108" i="46"/>
  <c r="G157" i="46"/>
  <c r="H157" i="46"/>
  <c r="J63" i="46"/>
  <c r="J37" i="34"/>
  <c r="J108" i="46"/>
  <c r="J157" i="46"/>
  <c r="E158" i="46"/>
  <c r="G64" i="46"/>
  <c r="G158" i="46"/>
  <c r="H158" i="46"/>
  <c r="J64" i="46"/>
  <c r="J158" i="46"/>
  <c r="E159" i="46"/>
  <c r="G138" i="46"/>
  <c r="G159" i="46"/>
  <c r="H159" i="46"/>
  <c r="J138" i="46"/>
  <c r="J159" i="46"/>
  <c r="E160" i="46"/>
  <c r="G139" i="46"/>
  <c r="G160" i="46"/>
  <c r="H160" i="46"/>
  <c r="J139" i="46"/>
  <c r="J160" i="46"/>
  <c r="E161" i="46"/>
  <c r="G65" i="46"/>
  <c r="G38" i="34"/>
  <c r="G109" i="46"/>
  <c r="G161" i="46"/>
  <c r="H161" i="46"/>
  <c r="J65" i="46"/>
  <c r="J38" i="34"/>
  <c r="J109" i="46"/>
  <c r="J161" i="46"/>
  <c r="E162" i="46"/>
  <c r="G162" i="46"/>
  <c r="H162" i="46"/>
  <c r="J66" i="46"/>
  <c r="J162" i="46"/>
  <c r="E163" i="46"/>
  <c r="G67" i="46"/>
  <c r="G39" i="34"/>
  <c r="G110" i="46"/>
  <c r="G163" i="46"/>
  <c r="H163" i="46"/>
  <c r="J67" i="46"/>
  <c r="J39" i="34"/>
  <c r="J110" i="46"/>
  <c r="J163" i="46"/>
  <c r="E164" i="46"/>
  <c r="G164" i="46"/>
  <c r="H164" i="46"/>
  <c r="J164" i="46"/>
  <c r="E140" i="46"/>
  <c r="G140" i="46"/>
  <c r="J140" i="46"/>
  <c r="E145" i="46"/>
  <c r="G145" i="46"/>
  <c r="H145" i="46"/>
  <c r="J145" i="46"/>
  <c r="E149" i="46"/>
  <c r="G149" i="46"/>
  <c r="H149" i="46"/>
  <c r="J149" i="46"/>
  <c r="E111" i="46"/>
  <c r="G111" i="46"/>
  <c r="J111" i="46"/>
  <c r="E116" i="46"/>
  <c r="G116" i="46"/>
  <c r="H116" i="46"/>
  <c r="J116" i="46"/>
  <c r="E120" i="46"/>
  <c r="G120" i="46"/>
  <c r="H120" i="46"/>
  <c r="J120" i="46"/>
  <c r="E124" i="46"/>
  <c r="G124" i="46"/>
  <c r="H124" i="46"/>
  <c r="J124" i="46"/>
  <c r="E128" i="46"/>
  <c r="G128" i="46"/>
  <c r="H128" i="46"/>
  <c r="J128" i="46"/>
  <c r="E132" i="46"/>
  <c r="G132" i="46"/>
  <c r="H132" i="46"/>
  <c r="J132" i="46"/>
  <c r="E73" i="46"/>
  <c r="G73" i="46"/>
  <c r="H73" i="46"/>
  <c r="J73" i="46"/>
  <c r="E77" i="46"/>
  <c r="G77" i="46"/>
  <c r="H77" i="46"/>
  <c r="J77" i="46"/>
  <c r="E81" i="46"/>
  <c r="G81" i="46"/>
  <c r="H81" i="46"/>
  <c r="J81" i="46"/>
  <c r="E85" i="46"/>
  <c r="G85" i="46"/>
  <c r="H85" i="46"/>
  <c r="J85" i="46"/>
  <c r="E89" i="46"/>
  <c r="G89" i="46"/>
  <c r="H89" i="46"/>
  <c r="J89" i="46"/>
  <c r="E93" i="46"/>
  <c r="G93" i="46"/>
  <c r="H93" i="46"/>
  <c r="J93" i="46"/>
  <c r="E97" i="46"/>
  <c r="G97" i="46"/>
  <c r="H97" i="46"/>
  <c r="J97" i="46"/>
  <c r="E101" i="46"/>
  <c r="G101" i="46"/>
  <c r="H101" i="46"/>
  <c r="J101" i="46"/>
  <c r="E68" i="46"/>
  <c r="G68" i="46"/>
  <c r="J68" i="46"/>
  <c r="E54" i="46"/>
  <c r="F54" i="46"/>
  <c r="G54" i="46"/>
  <c r="H54" i="46"/>
  <c r="E41" i="46"/>
  <c r="F41" i="46"/>
  <c r="G41" i="46"/>
  <c r="H41" i="46"/>
  <c r="E31" i="46"/>
  <c r="F31" i="46"/>
  <c r="H31" i="46"/>
  <c r="E32" i="46"/>
  <c r="F32" i="46"/>
  <c r="G32" i="46"/>
  <c r="H32" i="46"/>
  <c r="E22" i="46"/>
  <c r="F22" i="46"/>
  <c r="H22" i="46"/>
  <c r="E23" i="46"/>
  <c r="F23" i="46"/>
  <c r="G23" i="46"/>
  <c r="H23" i="46"/>
  <c r="E13" i="46"/>
  <c r="F13" i="46"/>
  <c r="H13" i="46"/>
  <c r="E14" i="46"/>
  <c r="F14" i="46"/>
  <c r="G14" i="46"/>
  <c r="H14" i="46"/>
  <c r="F17" i="16"/>
  <c r="G17" i="16"/>
  <c r="L17" i="16"/>
  <c r="R17" i="16"/>
  <c r="S17" i="16"/>
  <c r="T17" i="16"/>
  <c r="U17" i="16"/>
  <c r="V17" i="16"/>
  <c r="X17" i="16"/>
  <c r="AU17" i="16"/>
  <c r="AV17" i="16"/>
  <c r="AW17" i="16"/>
  <c r="AX17" i="16"/>
  <c r="AY17" i="16"/>
  <c r="AZ17" i="16"/>
  <c r="BA17" i="16"/>
  <c r="BB17" i="16"/>
  <c r="BC17" i="16"/>
  <c r="F18" i="16"/>
  <c r="G18" i="16"/>
  <c r="L18" i="16"/>
  <c r="R18" i="16"/>
  <c r="S18" i="16"/>
  <c r="T18" i="16"/>
  <c r="U18" i="16"/>
  <c r="V18" i="16"/>
  <c r="X18" i="16"/>
  <c r="AU18" i="16"/>
  <c r="AV18" i="16"/>
  <c r="AW18" i="16"/>
  <c r="AX18" i="16"/>
  <c r="AY18" i="16"/>
  <c r="AZ18" i="16"/>
  <c r="BA18" i="16"/>
  <c r="BB18" i="16"/>
  <c r="BC18" i="16"/>
  <c r="F19" i="16"/>
  <c r="G19" i="16"/>
  <c r="L19" i="16"/>
  <c r="R19" i="16"/>
  <c r="S19" i="16"/>
  <c r="T19" i="16"/>
  <c r="U19" i="16"/>
  <c r="V19" i="16"/>
  <c r="X19" i="16"/>
  <c r="AU19" i="16"/>
  <c r="AV19" i="16"/>
  <c r="AW19" i="16"/>
  <c r="AX19" i="16"/>
  <c r="AY19" i="16"/>
  <c r="AZ19" i="16"/>
  <c r="BA19" i="16"/>
  <c r="BB19" i="16"/>
  <c r="BC19" i="16"/>
  <c r="F20" i="16"/>
  <c r="G20" i="16"/>
  <c r="L20" i="16"/>
  <c r="R20" i="16"/>
  <c r="S20" i="16"/>
  <c r="T20" i="16"/>
  <c r="U20" i="16"/>
  <c r="V20" i="16"/>
  <c r="X20" i="16"/>
  <c r="AU20" i="16"/>
  <c r="AV20" i="16"/>
  <c r="AW20" i="16"/>
  <c r="AX20" i="16"/>
  <c r="AY20" i="16"/>
  <c r="AZ20" i="16"/>
  <c r="BA20" i="16"/>
  <c r="BB20" i="16"/>
  <c r="BC20" i="16"/>
  <c r="F21" i="16"/>
  <c r="G21" i="16"/>
  <c r="L21" i="16"/>
  <c r="R21" i="16"/>
  <c r="S21" i="16"/>
  <c r="T21" i="16"/>
  <c r="U21" i="16"/>
  <c r="V21" i="16"/>
  <c r="X21" i="16"/>
  <c r="AU21" i="16"/>
  <c r="AV21" i="16"/>
  <c r="AW21" i="16"/>
  <c r="AX21" i="16"/>
  <c r="AY21" i="16"/>
  <c r="AZ21" i="16"/>
  <c r="BA21" i="16"/>
  <c r="BB21" i="16"/>
  <c r="BC21" i="16"/>
  <c r="F22" i="16"/>
  <c r="G22" i="16"/>
  <c r="L22" i="16"/>
  <c r="R22" i="16"/>
  <c r="S22" i="16"/>
  <c r="T22" i="16"/>
  <c r="U22" i="16"/>
  <c r="V22" i="16"/>
  <c r="X22" i="16"/>
  <c r="AU22" i="16"/>
  <c r="AV22" i="16"/>
  <c r="AW22" i="16"/>
  <c r="AX22" i="16"/>
  <c r="AY22" i="16"/>
  <c r="AZ22" i="16"/>
  <c r="BA22" i="16"/>
  <c r="BB22" i="16"/>
  <c r="BC22" i="16"/>
  <c r="F23" i="16"/>
  <c r="G23" i="16"/>
  <c r="L23" i="16"/>
  <c r="R23" i="16"/>
  <c r="S23" i="16"/>
  <c r="T23" i="16"/>
  <c r="U23" i="16"/>
  <c r="V23" i="16"/>
  <c r="X23" i="16"/>
  <c r="AU23" i="16"/>
  <c r="AV23" i="16"/>
  <c r="AW23" i="16"/>
  <c r="AX23" i="16"/>
  <c r="AY23" i="16"/>
  <c r="AZ23" i="16"/>
  <c r="BA23" i="16"/>
  <c r="BB23" i="16"/>
  <c r="BC23" i="16"/>
  <c r="F24" i="16"/>
  <c r="G24" i="16"/>
  <c r="L24" i="16"/>
  <c r="R24" i="16"/>
  <c r="S24" i="16"/>
  <c r="T24" i="16"/>
  <c r="U24" i="16"/>
  <c r="V24" i="16"/>
  <c r="X24" i="16"/>
  <c r="AU24" i="16"/>
  <c r="AV24" i="16"/>
  <c r="AW24" i="16"/>
  <c r="AX24" i="16"/>
  <c r="AY24" i="16"/>
  <c r="AZ24" i="16"/>
  <c r="BA24" i="16"/>
  <c r="BB24" i="16"/>
  <c r="BC24" i="16"/>
  <c r="F25" i="16"/>
  <c r="G25" i="16"/>
  <c r="L25" i="16"/>
  <c r="R25" i="16"/>
  <c r="S25" i="16"/>
  <c r="T25" i="16"/>
  <c r="U25" i="16"/>
  <c r="V25" i="16"/>
  <c r="X25" i="16"/>
  <c r="AU25" i="16"/>
  <c r="AV25" i="16"/>
  <c r="AW25" i="16"/>
  <c r="AX25" i="16"/>
  <c r="AY25" i="16"/>
  <c r="AZ25" i="16"/>
  <c r="BA25" i="16"/>
  <c r="BB25" i="16"/>
  <c r="BC25" i="16"/>
  <c r="F26" i="16"/>
  <c r="G26" i="16"/>
  <c r="L26" i="16"/>
  <c r="R26" i="16"/>
  <c r="S26" i="16"/>
  <c r="T26" i="16"/>
  <c r="U26" i="16"/>
  <c r="V26" i="16"/>
  <c r="X26" i="16"/>
  <c r="AU26" i="16"/>
  <c r="AV26" i="16"/>
  <c r="AW26" i="16"/>
  <c r="AX26" i="16"/>
  <c r="AY26" i="16"/>
  <c r="AZ26" i="16"/>
  <c r="BA26" i="16"/>
  <c r="BB26" i="16"/>
  <c r="BC26" i="16"/>
  <c r="F27" i="16"/>
  <c r="G27" i="16"/>
  <c r="L27" i="16"/>
  <c r="R27" i="16"/>
  <c r="S27" i="16"/>
  <c r="T27" i="16"/>
  <c r="U27" i="16"/>
  <c r="V27" i="16"/>
  <c r="X27" i="16"/>
  <c r="AU27" i="16"/>
  <c r="AV27" i="16"/>
  <c r="AW27" i="16"/>
  <c r="AX27" i="16"/>
  <c r="AY27" i="16"/>
  <c r="AZ27" i="16"/>
  <c r="BA27" i="16"/>
  <c r="BB27" i="16"/>
  <c r="BC27" i="16"/>
  <c r="F28" i="16"/>
  <c r="G28" i="16"/>
  <c r="L28" i="16"/>
  <c r="R28" i="16"/>
  <c r="S28" i="16"/>
  <c r="T28" i="16"/>
  <c r="U28" i="16"/>
  <c r="V28" i="16"/>
  <c r="X28" i="16"/>
  <c r="AU28" i="16"/>
  <c r="AV28" i="16"/>
  <c r="AW28" i="16"/>
  <c r="AX28" i="16"/>
  <c r="AY28" i="16"/>
  <c r="AZ28" i="16"/>
  <c r="BA28" i="16"/>
  <c r="BB28" i="16"/>
  <c r="BC28" i="16"/>
  <c r="F29" i="16"/>
  <c r="G29" i="16"/>
  <c r="H29" i="16"/>
  <c r="I29" i="16"/>
  <c r="J29" i="16"/>
  <c r="K29" i="16"/>
  <c r="L29" i="16"/>
  <c r="M29" i="16"/>
  <c r="N29" i="16"/>
  <c r="O29" i="16"/>
  <c r="P29" i="16"/>
  <c r="Q29" i="16"/>
  <c r="R29" i="16"/>
  <c r="S29" i="16"/>
  <c r="T29" i="16"/>
  <c r="U29" i="16"/>
  <c r="V29" i="16"/>
  <c r="W29" i="16"/>
  <c r="X29" i="16"/>
  <c r="Y29" i="16"/>
  <c r="Z29" i="16"/>
  <c r="AA29" i="16"/>
  <c r="AB29" i="16"/>
  <c r="AC29" i="16"/>
  <c r="AD29" i="16"/>
  <c r="AE29" i="16"/>
  <c r="AF29" i="16"/>
  <c r="AG29" i="16"/>
  <c r="AH29" i="16"/>
  <c r="AI29" i="16"/>
  <c r="AJ29" i="16"/>
  <c r="AK29" i="16"/>
  <c r="AL29" i="16"/>
  <c r="AM29" i="16"/>
  <c r="AN29" i="16"/>
  <c r="AO29" i="16"/>
  <c r="AP29" i="16"/>
  <c r="AQ29" i="16"/>
  <c r="AR29" i="16"/>
  <c r="AS29" i="16"/>
  <c r="AT29" i="16"/>
  <c r="AU29" i="16"/>
  <c r="AV29" i="16"/>
  <c r="AW29" i="16"/>
  <c r="AX29" i="16"/>
  <c r="AY29" i="16"/>
  <c r="AZ29" i="16"/>
  <c r="BA29" i="16"/>
  <c r="BB29" i="16"/>
  <c r="BC29" i="16"/>
  <c r="F30" i="16"/>
  <c r="G30" i="16"/>
  <c r="H30" i="16"/>
  <c r="I30" i="16"/>
  <c r="J30" i="16"/>
  <c r="K30" i="16"/>
  <c r="L30" i="16"/>
  <c r="M30" i="16"/>
  <c r="N30" i="16"/>
  <c r="O30" i="16"/>
  <c r="P30" i="16"/>
  <c r="Q30" i="16"/>
  <c r="R30" i="16"/>
  <c r="S30" i="16"/>
  <c r="T30" i="16"/>
  <c r="U30" i="16"/>
  <c r="V30" i="16"/>
  <c r="W30" i="16"/>
  <c r="X30" i="16"/>
  <c r="Y30" i="16"/>
  <c r="Z30" i="16"/>
  <c r="AA30" i="16"/>
  <c r="AB30" i="16"/>
  <c r="AC30" i="16"/>
  <c r="AD30" i="16"/>
  <c r="AE30" i="16"/>
  <c r="AF30" i="16"/>
  <c r="AG30" i="16"/>
  <c r="AH30" i="16"/>
  <c r="AI30" i="16"/>
  <c r="AJ30" i="16"/>
  <c r="AK30" i="16"/>
  <c r="AL30" i="16"/>
  <c r="AM30" i="16"/>
  <c r="AN30" i="16"/>
  <c r="AO30" i="16"/>
  <c r="AP30" i="16"/>
  <c r="AQ30" i="16"/>
  <c r="AR30" i="16"/>
  <c r="AS30" i="16"/>
  <c r="AT30" i="16"/>
  <c r="AU30" i="16"/>
  <c r="AV30" i="16"/>
  <c r="AW30" i="16"/>
  <c r="AX30" i="16"/>
  <c r="AY30" i="16"/>
  <c r="AZ30" i="16"/>
  <c r="BA30" i="16"/>
  <c r="BB30" i="16"/>
  <c r="BC30" i="16"/>
  <c r="F31" i="16"/>
  <c r="G31" i="16"/>
  <c r="H31" i="16"/>
  <c r="I31" i="16"/>
  <c r="J31" i="16"/>
  <c r="K31" i="16"/>
  <c r="L31" i="16"/>
  <c r="M31" i="16"/>
  <c r="N31" i="16"/>
  <c r="O31" i="16"/>
  <c r="P31" i="16"/>
  <c r="Q31" i="16"/>
  <c r="R31" i="16"/>
  <c r="S31" i="16"/>
  <c r="T31" i="16"/>
  <c r="U31" i="16"/>
  <c r="V31" i="16"/>
  <c r="W31" i="16"/>
  <c r="X31" i="16"/>
  <c r="Y31" i="16"/>
  <c r="Z31" i="16"/>
  <c r="AA31" i="16"/>
  <c r="AB31" i="16"/>
  <c r="AC31" i="16"/>
  <c r="AD31" i="16"/>
  <c r="AE31" i="16"/>
  <c r="AF31" i="16"/>
  <c r="AG31" i="16"/>
  <c r="AH31" i="16"/>
  <c r="AI31" i="16"/>
  <c r="AJ31" i="16"/>
  <c r="AK31" i="16"/>
  <c r="AL31" i="16"/>
  <c r="AM31" i="16"/>
  <c r="AN31" i="16"/>
  <c r="AO31" i="16"/>
  <c r="AP31" i="16"/>
  <c r="AQ31" i="16"/>
  <c r="AR31" i="16"/>
  <c r="AS31" i="16"/>
  <c r="AT31" i="16"/>
  <c r="AU31" i="16"/>
  <c r="AV31" i="16"/>
  <c r="AW31" i="16"/>
  <c r="AX31" i="16"/>
  <c r="AY31" i="16"/>
  <c r="AZ31" i="16"/>
  <c r="BA31" i="16"/>
  <c r="BB31" i="16"/>
  <c r="BC31" i="16"/>
  <c r="F32" i="16"/>
  <c r="G32" i="16"/>
  <c r="L32" i="16"/>
  <c r="R32" i="16"/>
  <c r="S32" i="16"/>
  <c r="T32" i="16"/>
  <c r="U32" i="16"/>
  <c r="V32" i="16"/>
  <c r="X32" i="16"/>
  <c r="AU32" i="16"/>
  <c r="AV32" i="16"/>
  <c r="AW32" i="16"/>
  <c r="AX32" i="16"/>
  <c r="AY32" i="16"/>
  <c r="AZ32" i="16"/>
  <c r="BA32" i="16"/>
  <c r="BB32" i="16"/>
  <c r="BC32" i="16"/>
  <c r="F33" i="16"/>
  <c r="G33" i="16"/>
  <c r="L33" i="16"/>
  <c r="R33" i="16"/>
  <c r="S33" i="16"/>
  <c r="T33" i="16"/>
  <c r="U33" i="16"/>
  <c r="V33" i="16"/>
  <c r="X33" i="16"/>
  <c r="AU33" i="16"/>
  <c r="AV33" i="16"/>
  <c r="AW33" i="16"/>
  <c r="AX33" i="16"/>
  <c r="AY33" i="16"/>
  <c r="AZ33" i="16"/>
  <c r="BA33" i="16"/>
  <c r="BB33" i="16"/>
  <c r="BC33" i="16"/>
  <c r="L9" i="16"/>
  <c r="W9" i="16"/>
  <c r="L10" i="16"/>
  <c r="W10" i="16"/>
  <c r="AV9" i="16"/>
  <c r="AY9" i="16"/>
  <c r="AV10" i="16"/>
  <c r="AY10" i="16"/>
  <c r="Y11" i="16"/>
  <c r="Z11" i="16"/>
  <c r="AA11" i="16"/>
  <c r="AB11" i="16"/>
  <c r="AC11" i="16"/>
  <c r="AD11" i="16"/>
  <c r="AE11" i="16"/>
  <c r="AF11" i="16"/>
  <c r="AG11" i="16"/>
  <c r="AH11" i="16"/>
  <c r="AI11" i="16"/>
  <c r="AJ11" i="16"/>
  <c r="AK11" i="16"/>
  <c r="AL11" i="16"/>
  <c r="AM11" i="16"/>
  <c r="AN11" i="16"/>
  <c r="AO11" i="16"/>
  <c r="AP11" i="16"/>
  <c r="AQ11" i="16"/>
  <c r="AR11" i="16"/>
  <c r="AS11" i="16"/>
  <c r="AT11" i="16"/>
  <c r="L11" i="16"/>
  <c r="BD9" i="16"/>
  <c r="BD10" i="16"/>
  <c r="E40" i="34"/>
  <c r="F40" i="34"/>
  <c r="G40" i="34"/>
  <c r="I40" i="34"/>
  <c r="J40" i="34"/>
  <c r="D40" i="34"/>
  <c r="D11" i="34"/>
  <c r="D15" i="34"/>
  <c r="D16" i="34"/>
  <c r="E55" i="32"/>
  <c r="F55" i="32"/>
  <c r="G55" i="32"/>
  <c r="H55" i="32"/>
  <c r="I55" i="32"/>
  <c r="J55" i="32"/>
  <c r="D55" i="32"/>
  <c r="D18" i="32"/>
  <c r="E38" i="30"/>
  <c r="F38" i="30"/>
  <c r="G38" i="30"/>
  <c r="H38" i="30"/>
  <c r="I38" i="30"/>
  <c r="D38" i="30"/>
  <c r="F164" i="38"/>
  <c r="F123" i="38"/>
  <c r="F82" i="38"/>
  <c r="D14" i="30"/>
  <c r="E18" i="42"/>
  <c r="F18" i="42"/>
  <c r="G18" i="42"/>
  <c r="H18" i="42"/>
  <c r="I18" i="42"/>
  <c r="D18" i="42"/>
  <c r="E18" i="41"/>
  <c r="F18" i="41"/>
  <c r="G18" i="41"/>
  <c r="H18" i="41"/>
  <c r="I18" i="41"/>
  <c r="D18" i="41"/>
  <c r="E18" i="10"/>
  <c r="F18" i="10"/>
  <c r="G18" i="10"/>
  <c r="H18" i="10"/>
  <c r="I18" i="10"/>
  <c r="D18" i="10"/>
  <c r="F167" i="38"/>
  <c r="F163" i="38"/>
  <c r="F162" i="38"/>
  <c r="F161" i="38"/>
  <c r="F158" i="38"/>
  <c r="F157" i="38"/>
  <c r="F156" i="38"/>
  <c r="F155" i="38"/>
  <c r="F152" i="38"/>
  <c r="F151" i="38"/>
  <c r="F150" i="38"/>
  <c r="F149" i="38"/>
  <c r="F146" i="38"/>
  <c r="F145" i="38"/>
  <c r="F144" i="38"/>
  <c r="F141" i="38"/>
  <c r="F140" i="38"/>
  <c r="F139" i="38"/>
  <c r="F136" i="38"/>
  <c r="F135" i="38"/>
  <c r="F134" i="38"/>
  <c r="F126" i="38"/>
  <c r="F122" i="38"/>
  <c r="F121" i="38"/>
  <c r="F120" i="38"/>
  <c r="F117" i="38"/>
  <c r="F116" i="38"/>
  <c r="F115" i="38"/>
  <c r="F114" i="38"/>
  <c r="F111" i="38"/>
  <c r="F110" i="38"/>
  <c r="F109" i="38"/>
  <c r="F108" i="38"/>
  <c r="F105" i="38"/>
  <c r="F104" i="38"/>
  <c r="F103" i="38"/>
  <c r="F100" i="38"/>
  <c r="F99" i="38"/>
  <c r="F98" i="38"/>
  <c r="F95" i="38"/>
  <c r="F94" i="38"/>
  <c r="F93" i="38"/>
  <c r="F85" i="38"/>
  <c r="F81" i="38"/>
  <c r="F80" i="38"/>
  <c r="F79" i="38"/>
  <c r="F76" i="38"/>
  <c r="F75" i="38"/>
  <c r="F74" i="38"/>
  <c r="F73" i="38"/>
  <c r="F70" i="38"/>
  <c r="F69" i="38"/>
  <c r="F68" i="38"/>
  <c r="F67" i="38"/>
  <c r="F64" i="38"/>
  <c r="F63" i="38"/>
  <c r="F62" i="38"/>
  <c r="F59" i="38"/>
  <c r="F58" i="38"/>
  <c r="F57" i="38"/>
  <c r="F54" i="38"/>
  <c r="F53" i="38"/>
  <c r="F52" i="38"/>
  <c r="F38" i="47"/>
  <c r="F31" i="47"/>
  <c r="F27" i="47"/>
  <c r="F22" i="47"/>
  <c r="E45" i="7"/>
  <c r="AL9" i="15"/>
  <c r="AL14" i="15"/>
  <c r="D14" i="15"/>
  <c r="F9" i="15"/>
  <c r="G9" i="15"/>
  <c r="H9" i="15"/>
  <c r="I9" i="15"/>
  <c r="J9" i="15"/>
  <c r="K9" i="15"/>
  <c r="L9" i="15"/>
  <c r="M9" i="15"/>
  <c r="N9" i="15"/>
  <c r="O9" i="15"/>
  <c r="P9" i="15"/>
  <c r="Q9" i="15"/>
  <c r="R9" i="15"/>
  <c r="S9" i="15"/>
  <c r="U9" i="15"/>
  <c r="V9" i="15"/>
  <c r="W9" i="15"/>
  <c r="X9" i="15"/>
  <c r="Y9" i="15"/>
  <c r="Z9" i="15"/>
  <c r="AA9" i="15"/>
  <c r="AB9" i="15"/>
  <c r="AC9" i="15"/>
  <c r="AD9" i="15"/>
  <c r="AE9" i="15"/>
  <c r="AF9" i="15"/>
  <c r="AG9" i="15"/>
  <c r="AH9" i="15"/>
  <c r="AI9" i="15"/>
  <c r="AJ9" i="15"/>
  <c r="AK9" i="15"/>
  <c r="G42" i="25"/>
  <c r="G50" i="25"/>
  <c r="G49" i="25"/>
  <c r="Q68" i="20"/>
  <c r="P68" i="20"/>
  <c r="O68" i="20"/>
  <c r="N68" i="20"/>
  <c r="Q67" i="20"/>
  <c r="P67" i="20"/>
  <c r="O67" i="20"/>
  <c r="N67" i="20"/>
  <c r="Q66" i="20"/>
  <c r="P66" i="20"/>
  <c r="O66" i="20"/>
  <c r="N66" i="20"/>
  <c r="Q65" i="20"/>
  <c r="P65" i="20"/>
  <c r="O65" i="20"/>
  <c r="N65" i="20"/>
  <c r="Q64" i="20"/>
  <c r="P64" i="20"/>
  <c r="O64" i="20"/>
  <c r="N64" i="20"/>
  <c r="Q63" i="20"/>
  <c r="P63" i="20"/>
  <c r="O63" i="20"/>
  <c r="N63" i="20"/>
  <c r="Q62" i="20"/>
  <c r="P62" i="20"/>
  <c r="O62" i="20"/>
  <c r="N62" i="20"/>
  <c r="Q61" i="20"/>
  <c r="P61" i="20"/>
  <c r="O61" i="20"/>
  <c r="N61" i="20"/>
  <c r="Q60" i="20"/>
  <c r="P60" i="20"/>
  <c r="O60" i="20"/>
  <c r="N60" i="20"/>
  <c r="Q59" i="20"/>
  <c r="P59" i="20"/>
  <c r="O59" i="20"/>
  <c r="N59" i="20"/>
  <c r="Q58" i="20"/>
  <c r="P58" i="20"/>
  <c r="O58" i="20"/>
  <c r="N58" i="20"/>
  <c r="Q57" i="20"/>
  <c r="P57" i="20"/>
  <c r="O57" i="20"/>
  <c r="N57" i="20"/>
  <c r="Q56" i="20"/>
  <c r="P56" i="20"/>
  <c r="O56" i="20"/>
  <c r="N56" i="20"/>
  <c r="Q55" i="20"/>
  <c r="P55" i="20"/>
  <c r="O55" i="20"/>
  <c r="N55" i="20"/>
  <c r="Q54" i="20"/>
  <c r="P54" i="20"/>
  <c r="O54" i="20"/>
  <c r="N54" i="20"/>
  <c r="R15" i="5"/>
  <c r="Q10" i="20"/>
  <c r="Q15" i="5"/>
  <c r="P10" i="20"/>
  <c r="P15" i="5"/>
  <c r="O10" i="20"/>
  <c r="O15" i="5"/>
  <c r="N10" i="20"/>
  <c r="E15" i="5"/>
  <c r="F15" i="5"/>
  <c r="G15" i="5"/>
  <c r="H15" i="5"/>
  <c r="J15" i="5"/>
  <c r="K15" i="5"/>
  <c r="L15" i="5"/>
  <c r="M15" i="5"/>
  <c r="N15" i="5"/>
  <c r="F37" i="16" a="1"/>
  <c r="AX37" i="16"/>
  <c r="AX38" i="16"/>
  <c r="AX39" i="16"/>
  <c r="AX40" i="16"/>
  <c r="AX41" i="16"/>
  <c r="AX42" i="16"/>
  <c r="AX43" i="16"/>
  <c r="AX44" i="16"/>
  <c r="AX45" i="16"/>
  <c r="AX46" i="16"/>
  <c r="AX47" i="16"/>
  <c r="AX48" i="16"/>
  <c r="AX49" i="16"/>
  <c r="AU15" i="5"/>
  <c r="BC37" i="16"/>
  <c r="BC38" i="16"/>
  <c r="BC39" i="16"/>
  <c r="BC40" i="16"/>
  <c r="BC41" i="16"/>
  <c r="BC42" i="16"/>
  <c r="BC43" i="16"/>
  <c r="BC44" i="16"/>
  <c r="BC45" i="16"/>
  <c r="BC46" i="16"/>
  <c r="BC47" i="16"/>
  <c r="BC48" i="16"/>
  <c r="BC49" i="16"/>
  <c r="AZ15" i="5"/>
  <c r="W37" i="16"/>
  <c r="W38" i="16"/>
  <c r="W39" i="16"/>
  <c r="W40" i="16"/>
  <c r="W41" i="16"/>
  <c r="W42" i="16"/>
  <c r="W43" i="16"/>
  <c r="W44" i="16"/>
  <c r="W45" i="16"/>
  <c r="W46" i="16"/>
  <c r="W47" i="16"/>
  <c r="W48" i="16"/>
  <c r="W49" i="16"/>
  <c r="T15" i="5"/>
  <c r="L37" i="16"/>
  <c r="L38" i="16"/>
  <c r="L39" i="16"/>
  <c r="L40" i="16"/>
  <c r="L41" i="16"/>
  <c r="L42" i="16"/>
  <c r="L43" i="16"/>
  <c r="L44" i="16"/>
  <c r="L45" i="16"/>
  <c r="L46" i="16"/>
  <c r="L47" i="16"/>
  <c r="L48" i="16"/>
  <c r="L49" i="16"/>
  <c r="I15" i="5"/>
  <c r="AY37" i="16"/>
  <c r="AY38" i="16"/>
  <c r="AY39" i="16"/>
  <c r="AY40" i="16"/>
  <c r="AY41" i="16"/>
  <c r="AY42" i="16"/>
  <c r="AY43" i="16"/>
  <c r="AY44" i="16"/>
  <c r="AY45" i="16"/>
  <c r="AY46" i="16"/>
  <c r="AY47" i="16"/>
  <c r="AY48" i="16"/>
  <c r="AY49" i="16"/>
  <c r="AV15" i="5"/>
  <c r="AZ37" i="16"/>
  <c r="AZ38" i="16"/>
  <c r="AZ39" i="16"/>
  <c r="AZ40" i="16"/>
  <c r="AZ41" i="16"/>
  <c r="AZ42" i="16"/>
  <c r="AZ43" i="16"/>
  <c r="AZ44" i="16"/>
  <c r="AZ45" i="16"/>
  <c r="AZ46" i="16"/>
  <c r="AZ47" i="16"/>
  <c r="AZ48" i="16"/>
  <c r="AZ49" i="16"/>
  <c r="AW15" i="5"/>
  <c r="BA37" i="16"/>
  <c r="BA38" i="16"/>
  <c r="BA39" i="16"/>
  <c r="BA40" i="16"/>
  <c r="BA41" i="16"/>
  <c r="BA42" i="16"/>
  <c r="BA43" i="16"/>
  <c r="BA44" i="16"/>
  <c r="BA45" i="16"/>
  <c r="BA46" i="16"/>
  <c r="BA47" i="16"/>
  <c r="BA48" i="16"/>
  <c r="BA49" i="16"/>
  <c r="AX15" i="5"/>
  <c r="BB37" i="16"/>
  <c r="BB38" i="16"/>
  <c r="BB39" i="16"/>
  <c r="BB40" i="16"/>
  <c r="BB41" i="16"/>
  <c r="BB42" i="16"/>
  <c r="BB43" i="16"/>
  <c r="BB44" i="16"/>
  <c r="BB45" i="16"/>
  <c r="BB46" i="16"/>
  <c r="BB47" i="16"/>
  <c r="BB48" i="16"/>
  <c r="BB49" i="16"/>
  <c r="AY15" i="5"/>
  <c r="BN15" i="5"/>
  <c r="BM10" i="20"/>
  <c r="AT10" i="20"/>
  <c r="AU10" i="20"/>
  <c r="AV10" i="20"/>
  <c r="AW10" i="20"/>
  <c r="AX10" i="20"/>
  <c r="AY10" i="20"/>
  <c r="AT54" i="20"/>
  <c r="AU54" i="20"/>
  <c r="AV54" i="20"/>
  <c r="AW54" i="20"/>
  <c r="AX54" i="20"/>
  <c r="AY54" i="20"/>
  <c r="H37" i="16"/>
  <c r="BM54" i="20"/>
  <c r="AT55" i="20"/>
  <c r="AU55" i="20"/>
  <c r="AV55" i="20"/>
  <c r="AW55" i="20"/>
  <c r="AX55" i="20"/>
  <c r="AY55" i="20"/>
  <c r="BM55" i="20"/>
  <c r="AT56" i="20"/>
  <c r="AU56" i="20"/>
  <c r="AV56" i="20"/>
  <c r="AW56" i="20"/>
  <c r="AX56" i="20"/>
  <c r="AY56" i="20"/>
  <c r="BM56" i="20"/>
  <c r="AT57" i="20"/>
  <c r="AU57" i="20"/>
  <c r="AV57" i="20"/>
  <c r="AW57" i="20"/>
  <c r="AX57" i="20"/>
  <c r="AY57" i="20"/>
  <c r="H38" i="16"/>
  <c r="BM57" i="20"/>
  <c r="AT58" i="20"/>
  <c r="AU58" i="20"/>
  <c r="AV58" i="20"/>
  <c r="AW58" i="20"/>
  <c r="AX58" i="20"/>
  <c r="AY58" i="20"/>
  <c r="H39" i="16"/>
  <c r="BM58" i="20"/>
  <c r="AT59" i="20"/>
  <c r="AU59" i="20"/>
  <c r="AV59" i="20"/>
  <c r="AW59" i="20"/>
  <c r="AX59" i="20"/>
  <c r="AY59" i="20"/>
  <c r="H40" i="16"/>
  <c r="BM59" i="20"/>
  <c r="AT60" i="20"/>
  <c r="AU60" i="20"/>
  <c r="AV60" i="20"/>
  <c r="AW60" i="20"/>
  <c r="AX60" i="20"/>
  <c r="AY60" i="20"/>
  <c r="H41" i="16"/>
  <c r="BM60" i="20"/>
  <c r="AT61" i="20"/>
  <c r="AU61" i="20"/>
  <c r="AV61" i="20"/>
  <c r="AW61" i="20"/>
  <c r="AX61" i="20"/>
  <c r="AY61" i="20"/>
  <c r="H42" i="16"/>
  <c r="BM61" i="20"/>
  <c r="AT62" i="20"/>
  <c r="AU62" i="20"/>
  <c r="AV62" i="20"/>
  <c r="AW62" i="20"/>
  <c r="AX62" i="20"/>
  <c r="AY62" i="20"/>
  <c r="H43" i="16"/>
  <c r="BM62" i="20"/>
  <c r="AT63" i="20"/>
  <c r="AU63" i="20"/>
  <c r="AV63" i="20"/>
  <c r="AW63" i="20"/>
  <c r="AX63" i="20"/>
  <c r="AY63" i="20"/>
  <c r="H44" i="16"/>
  <c r="BM63" i="20"/>
  <c r="AT64" i="20"/>
  <c r="AU64" i="20"/>
  <c r="AV64" i="20"/>
  <c r="AW64" i="20"/>
  <c r="AX64" i="20"/>
  <c r="AY64" i="20"/>
  <c r="H45" i="16"/>
  <c r="BM64" i="20"/>
  <c r="AT65" i="20"/>
  <c r="AU65" i="20"/>
  <c r="AV65" i="20"/>
  <c r="AW65" i="20"/>
  <c r="AX65" i="20"/>
  <c r="AY65" i="20"/>
  <c r="H46" i="16"/>
  <c r="BM65" i="20"/>
  <c r="AT66" i="20"/>
  <c r="AU66" i="20"/>
  <c r="AV66" i="20"/>
  <c r="AW66" i="20"/>
  <c r="AX66" i="20"/>
  <c r="AY66" i="20"/>
  <c r="H47" i="16"/>
  <c r="BM66" i="20"/>
  <c r="AT67" i="20"/>
  <c r="AU67" i="20"/>
  <c r="AV67" i="20"/>
  <c r="AW67" i="20"/>
  <c r="AX67" i="20"/>
  <c r="AY67" i="20"/>
  <c r="H48" i="16"/>
  <c r="BM67" i="20"/>
  <c r="AT68" i="20"/>
  <c r="AU68" i="20"/>
  <c r="AV68" i="20"/>
  <c r="AW68" i="20"/>
  <c r="AX68" i="20"/>
  <c r="AY68" i="20"/>
  <c r="H49" i="16"/>
  <c r="BM68" i="20"/>
  <c r="D10" i="20"/>
  <c r="I37" i="16"/>
  <c r="E10" i="20"/>
  <c r="J37" i="16"/>
  <c r="F10" i="20"/>
  <c r="K37" i="16"/>
  <c r="G10" i="20"/>
  <c r="H10" i="20"/>
  <c r="M37" i="16"/>
  <c r="I10" i="20"/>
  <c r="N37" i="16"/>
  <c r="J10" i="20"/>
  <c r="O37" i="16"/>
  <c r="K10" i="20"/>
  <c r="P37" i="16"/>
  <c r="L10" i="20"/>
  <c r="Q37" i="16"/>
  <c r="M10" i="20"/>
  <c r="S10" i="20"/>
  <c r="D54" i="20"/>
  <c r="E54" i="20"/>
  <c r="F54" i="20"/>
  <c r="G54" i="20"/>
  <c r="H54" i="20"/>
  <c r="I54" i="20"/>
  <c r="J54" i="20"/>
  <c r="K54" i="20"/>
  <c r="L54" i="20"/>
  <c r="M54" i="20"/>
  <c r="S54" i="20"/>
  <c r="D55" i="20"/>
  <c r="E55" i="20"/>
  <c r="F55" i="20"/>
  <c r="G55" i="20"/>
  <c r="H55" i="20"/>
  <c r="I55" i="20"/>
  <c r="J55" i="20"/>
  <c r="K55" i="20"/>
  <c r="L55" i="20"/>
  <c r="M55" i="20"/>
  <c r="S55" i="20"/>
  <c r="D56" i="20"/>
  <c r="E56" i="20"/>
  <c r="F56" i="20"/>
  <c r="G56" i="20"/>
  <c r="H56" i="20"/>
  <c r="I56" i="20"/>
  <c r="J56" i="20"/>
  <c r="K56" i="20"/>
  <c r="L56" i="20"/>
  <c r="M56" i="20"/>
  <c r="R37" i="16"/>
  <c r="S37" i="16"/>
  <c r="T37" i="16"/>
  <c r="U37" i="16"/>
  <c r="S56" i="20"/>
  <c r="D57" i="20"/>
  <c r="I38" i="16"/>
  <c r="E57" i="20"/>
  <c r="J38" i="16"/>
  <c r="F57" i="20"/>
  <c r="K38" i="16"/>
  <c r="G57" i="20"/>
  <c r="H57" i="20"/>
  <c r="M38" i="16"/>
  <c r="I57" i="20"/>
  <c r="N38" i="16"/>
  <c r="J57" i="20"/>
  <c r="O38" i="16"/>
  <c r="K57" i="20"/>
  <c r="P38" i="16"/>
  <c r="L57" i="20"/>
  <c r="Q38" i="16"/>
  <c r="M57" i="20"/>
  <c r="R38" i="16"/>
  <c r="S38" i="16"/>
  <c r="T38" i="16"/>
  <c r="U38" i="16"/>
  <c r="S57" i="20"/>
  <c r="D58" i="20"/>
  <c r="I39" i="16"/>
  <c r="E58" i="20"/>
  <c r="J39" i="16"/>
  <c r="F58" i="20"/>
  <c r="K39" i="16"/>
  <c r="G58" i="20"/>
  <c r="H58" i="20"/>
  <c r="M39" i="16"/>
  <c r="I58" i="20"/>
  <c r="N39" i="16"/>
  <c r="J58" i="20"/>
  <c r="O39" i="16"/>
  <c r="K58" i="20"/>
  <c r="P39" i="16"/>
  <c r="L58" i="20"/>
  <c r="Q39" i="16"/>
  <c r="M58" i="20"/>
  <c r="R39" i="16"/>
  <c r="S39" i="16"/>
  <c r="T39" i="16"/>
  <c r="U39" i="16"/>
  <c r="S58" i="20"/>
  <c r="D59" i="20"/>
  <c r="I40" i="16"/>
  <c r="E59" i="20"/>
  <c r="J40" i="16"/>
  <c r="F59" i="20"/>
  <c r="K40" i="16"/>
  <c r="G59" i="20"/>
  <c r="H59" i="20"/>
  <c r="M40" i="16"/>
  <c r="I59" i="20"/>
  <c r="N40" i="16"/>
  <c r="J59" i="20"/>
  <c r="O40" i="16"/>
  <c r="K59" i="20"/>
  <c r="P40" i="16"/>
  <c r="L59" i="20"/>
  <c r="Q40" i="16"/>
  <c r="M59" i="20"/>
  <c r="R40" i="16"/>
  <c r="S40" i="16"/>
  <c r="T40" i="16"/>
  <c r="U40" i="16"/>
  <c r="S59" i="20"/>
  <c r="D60" i="20"/>
  <c r="I41" i="16"/>
  <c r="E60" i="20"/>
  <c r="J41" i="16"/>
  <c r="F60" i="20"/>
  <c r="K41" i="16"/>
  <c r="G60" i="20"/>
  <c r="H60" i="20"/>
  <c r="M41" i="16"/>
  <c r="I60" i="20"/>
  <c r="N41" i="16"/>
  <c r="J60" i="20"/>
  <c r="O41" i="16"/>
  <c r="K60" i="20"/>
  <c r="P41" i="16"/>
  <c r="L60" i="20"/>
  <c r="Q41" i="16"/>
  <c r="M60" i="20"/>
  <c r="R41" i="16"/>
  <c r="S41" i="16"/>
  <c r="T41" i="16"/>
  <c r="U41" i="16"/>
  <c r="S60" i="20"/>
  <c r="D61" i="20"/>
  <c r="I42" i="16"/>
  <c r="E61" i="20"/>
  <c r="J42" i="16"/>
  <c r="F61" i="20"/>
  <c r="K42" i="16"/>
  <c r="G61" i="20"/>
  <c r="H61" i="20"/>
  <c r="M42" i="16"/>
  <c r="I61" i="20"/>
  <c r="N42" i="16"/>
  <c r="J61" i="20"/>
  <c r="O42" i="16"/>
  <c r="K61" i="20"/>
  <c r="P42" i="16"/>
  <c r="L61" i="20"/>
  <c r="Q42" i="16"/>
  <c r="M61" i="20"/>
  <c r="R42" i="16"/>
  <c r="S42" i="16"/>
  <c r="T42" i="16"/>
  <c r="U42" i="16"/>
  <c r="S61" i="20"/>
  <c r="D62" i="20"/>
  <c r="I43" i="16"/>
  <c r="E62" i="20"/>
  <c r="J43" i="16"/>
  <c r="F62" i="20"/>
  <c r="K43" i="16"/>
  <c r="G62" i="20"/>
  <c r="H62" i="20"/>
  <c r="M43" i="16"/>
  <c r="I62" i="20"/>
  <c r="N43" i="16"/>
  <c r="J62" i="20"/>
  <c r="O43" i="16"/>
  <c r="K62" i="20"/>
  <c r="P43" i="16"/>
  <c r="L62" i="20"/>
  <c r="Q43" i="16"/>
  <c r="M62" i="20"/>
  <c r="R43" i="16"/>
  <c r="S43" i="16"/>
  <c r="T43" i="16"/>
  <c r="U43" i="16"/>
  <c r="S62" i="20"/>
  <c r="D63" i="20"/>
  <c r="I44" i="16"/>
  <c r="E63" i="20"/>
  <c r="J44" i="16"/>
  <c r="F63" i="20"/>
  <c r="K44" i="16"/>
  <c r="G63" i="20"/>
  <c r="H63" i="20"/>
  <c r="M44" i="16"/>
  <c r="I63" i="20"/>
  <c r="N44" i="16"/>
  <c r="J63" i="20"/>
  <c r="O44" i="16"/>
  <c r="K63" i="20"/>
  <c r="P44" i="16"/>
  <c r="L63" i="20"/>
  <c r="Q44" i="16"/>
  <c r="M63" i="20"/>
  <c r="R44" i="16"/>
  <c r="S44" i="16"/>
  <c r="T44" i="16"/>
  <c r="U44" i="16"/>
  <c r="S63" i="20"/>
  <c r="D64" i="20"/>
  <c r="I45" i="16"/>
  <c r="E64" i="20"/>
  <c r="J45" i="16"/>
  <c r="F64" i="20"/>
  <c r="K45" i="16"/>
  <c r="G64" i="20"/>
  <c r="H64" i="20"/>
  <c r="M45" i="16"/>
  <c r="I64" i="20"/>
  <c r="N45" i="16"/>
  <c r="J64" i="20"/>
  <c r="O45" i="16"/>
  <c r="K64" i="20"/>
  <c r="P45" i="16"/>
  <c r="L64" i="20"/>
  <c r="Q45" i="16"/>
  <c r="M64" i="20"/>
  <c r="R45" i="16"/>
  <c r="S45" i="16"/>
  <c r="T45" i="16"/>
  <c r="U45" i="16"/>
  <c r="S64" i="20"/>
  <c r="D65" i="20"/>
  <c r="I46" i="16"/>
  <c r="E65" i="20"/>
  <c r="J46" i="16"/>
  <c r="F65" i="20"/>
  <c r="K46" i="16"/>
  <c r="G65" i="20"/>
  <c r="H65" i="20"/>
  <c r="M46" i="16"/>
  <c r="I65" i="20"/>
  <c r="N46" i="16"/>
  <c r="J65" i="20"/>
  <c r="O46" i="16"/>
  <c r="K65" i="20"/>
  <c r="P46" i="16"/>
  <c r="L65" i="20"/>
  <c r="Q46" i="16"/>
  <c r="M65" i="20"/>
  <c r="R46" i="16"/>
  <c r="S46" i="16"/>
  <c r="T46" i="16"/>
  <c r="U46" i="16"/>
  <c r="S65" i="20"/>
  <c r="D66" i="20"/>
  <c r="I47" i="16"/>
  <c r="E66" i="20"/>
  <c r="J47" i="16"/>
  <c r="F66" i="20"/>
  <c r="K47" i="16"/>
  <c r="G66" i="20"/>
  <c r="H66" i="20"/>
  <c r="M47" i="16"/>
  <c r="I66" i="20"/>
  <c r="N47" i="16"/>
  <c r="J66" i="20"/>
  <c r="O47" i="16"/>
  <c r="K66" i="20"/>
  <c r="P47" i="16"/>
  <c r="L66" i="20"/>
  <c r="Q47" i="16"/>
  <c r="M66" i="20"/>
  <c r="R47" i="16"/>
  <c r="S47" i="16"/>
  <c r="T47" i="16"/>
  <c r="U47" i="16"/>
  <c r="S66" i="20"/>
  <c r="D67" i="20"/>
  <c r="I48" i="16"/>
  <c r="E67" i="20"/>
  <c r="J48" i="16"/>
  <c r="F67" i="20"/>
  <c r="K48" i="16"/>
  <c r="G67" i="20"/>
  <c r="H67" i="20"/>
  <c r="M48" i="16"/>
  <c r="I67" i="20"/>
  <c r="N48" i="16"/>
  <c r="J67" i="20"/>
  <c r="O48" i="16"/>
  <c r="K67" i="20"/>
  <c r="P48" i="16"/>
  <c r="L67" i="20"/>
  <c r="Q48" i="16"/>
  <c r="M67" i="20"/>
  <c r="R48" i="16"/>
  <c r="S48" i="16"/>
  <c r="T48" i="16"/>
  <c r="U48" i="16"/>
  <c r="S67" i="20"/>
  <c r="D68" i="20"/>
  <c r="I49" i="16"/>
  <c r="E68" i="20"/>
  <c r="J49" i="16"/>
  <c r="F68" i="20"/>
  <c r="K49" i="16"/>
  <c r="G68" i="20"/>
  <c r="H68" i="20"/>
  <c r="M49" i="16"/>
  <c r="I68" i="20"/>
  <c r="N49" i="16"/>
  <c r="J68" i="20"/>
  <c r="O49" i="16"/>
  <c r="K68" i="20"/>
  <c r="P49" i="16"/>
  <c r="L68" i="20"/>
  <c r="Q49" i="16"/>
  <c r="M68" i="20"/>
  <c r="R49" i="16"/>
  <c r="S49" i="16"/>
  <c r="T49" i="16"/>
  <c r="U49" i="16"/>
  <c r="S68" i="20"/>
  <c r="F37" i="16"/>
  <c r="G37" i="16"/>
  <c r="V37" i="16"/>
  <c r="X37" i="16"/>
  <c r="Y37" i="16"/>
  <c r="Z37" i="16"/>
  <c r="AA37" i="16"/>
  <c r="AB37" i="16"/>
  <c r="AC37" i="16"/>
  <c r="AD37" i="16"/>
  <c r="AE37" i="16"/>
  <c r="AF37" i="16"/>
  <c r="AG37" i="16"/>
  <c r="AH37" i="16"/>
  <c r="AI37" i="16"/>
  <c r="AJ37" i="16"/>
  <c r="AK37" i="16"/>
  <c r="AL37" i="16"/>
  <c r="AM37" i="16"/>
  <c r="AN37" i="16"/>
  <c r="AO37" i="16"/>
  <c r="AP37" i="16"/>
  <c r="AQ37" i="16"/>
  <c r="AR37" i="16"/>
  <c r="AS37" i="16"/>
  <c r="AT37" i="16"/>
  <c r="AU37" i="16"/>
  <c r="AV37" i="16"/>
  <c r="AW37" i="16"/>
  <c r="F38" i="16"/>
  <c r="G38" i="16"/>
  <c r="V38" i="16"/>
  <c r="X38" i="16"/>
  <c r="Y38" i="16"/>
  <c r="Z38" i="16"/>
  <c r="AA38" i="16"/>
  <c r="AB38" i="16"/>
  <c r="AC38" i="16"/>
  <c r="AD38" i="16"/>
  <c r="AE38" i="16"/>
  <c r="AF38" i="16"/>
  <c r="AG38" i="16"/>
  <c r="AH38" i="16"/>
  <c r="AI38" i="16"/>
  <c r="AJ38" i="16"/>
  <c r="AK38" i="16"/>
  <c r="AL38" i="16"/>
  <c r="AM38" i="16"/>
  <c r="AN38" i="16"/>
  <c r="AO38" i="16"/>
  <c r="AP38" i="16"/>
  <c r="AQ38" i="16"/>
  <c r="AR38" i="16"/>
  <c r="AS38" i="16"/>
  <c r="AT38" i="16"/>
  <c r="AU38" i="16"/>
  <c r="AV38" i="16"/>
  <c r="AW38" i="16"/>
  <c r="F39" i="16"/>
  <c r="G39" i="16"/>
  <c r="V39" i="16"/>
  <c r="X39" i="16"/>
  <c r="Y39" i="16"/>
  <c r="Z39" i="16"/>
  <c r="AA39" i="16"/>
  <c r="AB39" i="16"/>
  <c r="AC39" i="16"/>
  <c r="AD39" i="16"/>
  <c r="AE39" i="16"/>
  <c r="AF39" i="16"/>
  <c r="AG39" i="16"/>
  <c r="AH39" i="16"/>
  <c r="AI39" i="16"/>
  <c r="AJ39" i="16"/>
  <c r="AK39" i="16"/>
  <c r="AL39" i="16"/>
  <c r="AM39" i="16"/>
  <c r="AN39" i="16"/>
  <c r="AO39" i="16"/>
  <c r="AP39" i="16"/>
  <c r="AQ39" i="16"/>
  <c r="AR39" i="16"/>
  <c r="AS39" i="16"/>
  <c r="AT39" i="16"/>
  <c r="AU39" i="16"/>
  <c r="AV39" i="16"/>
  <c r="AW39" i="16"/>
  <c r="F40" i="16"/>
  <c r="G40" i="16"/>
  <c r="V40" i="16"/>
  <c r="X40" i="16"/>
  <c r="Y40" i="16"/>
  <c r="Z40" i="16"/>
  <c r="AA40" i="16"/>
  <c r="AB40" i="16"/>
  <c r="AC40" i="16"/>
  <c r="AD40" i="16"/>
  <c r="AE40" i="16"/>
  <c r="AF40" i="16"/>
  <c r="AG40" i="16"/>
  <c r="AH40" i="16"/>
  <c r="AI40" i="16"/>
  <c r="AJ40" i="16"/>
  <c r="AK40" i="16"/>
  <c r="AL40" i="16"/>
  <c r="AM40" i="16"/>
  <c r="AN40" i="16"/>
  <c r="AO40" i="16"/>
  <c r="AP40" i="16"/>
  <c r="AQ40" i="16"/>
  <c r="AR40" i="16"/>
  <c r="AS40" i="16"/>
  <c r="AT40" i="16"/>
  <c r="AU40" i="16"/>
  <c r="AV40" i="16"/>
  <c r="AW40" i="16"/>
  <c r="F41" i="16"/>
  <c r="G41" i="16"/>
  <c r="V41" i="16"/>
  <c r="X41" i="16"/>
  <c r="Y41" i="16"/>
  <c r="Z41" i="16"/>
  <c r="AA41" i="16"/>
  <c r="AB41" i="16"/>
  <c r="AC41" i="16"/>
  <c r="AD41" i="16"/>
  <c r="AE41" i="16"/>
  <c r="AF41" i="16"/>
  <c r="AG41" i="16"/>
  <c r="AH41" i="16"/>
  <c r="AI41" i="16"/>
  <c r="AJ41" i="16"/>
  <c r="AK41" i="16"/>
  <c r="AL41" i="16"/>
  <c r="AM41" i="16"/>
  <c r="AN41" i="16"/>
  <c r="AO41" i="16"/>
  <c r="AP41" i="16"/>
  <c r="AQ41" i="16"/>
  <c r="AR41" i="16"/>
  <c r="AS41" i="16"/>
  <c r="AT41" i="16"/>
  <c r="AU41" i="16"/>
  <c r="AV41" i="16"/>
  <c r="AW41" i="16"/>
  <c r="F42" i="16"/>
  <c r="G42" i="16"/>
  <c r="V42" i="16"/>
  <c r="X42" i="16"/>
  <c r="Y42" i="16"/>
  <c r="Z42" i="16"/>
  <c r="AA42" i="16"/>
  <c r="AB42" i="16"/>
  <c r="AC42" i="16"/>
  <c r="AD42" i="16"/>
  <c r="AE42" i="16"/>
  <c r="AF42" i="16"/>
  <c r="AG42" i="16"/>
  <c r="AH42" i="16"/>
  <c r="AI42" i="16"/>
  <c r="AJ42" i="16"/>
  <c r="AK42" i="16"/>
  <c r="AL42" i="16"/>
  <c r="AM42" i="16"/>
  <c r="AN42" i="16"/>
  <c r="AO42" i="16"/>
  <c r="AP42" i="16"/>
  <c r="AQ42" i="16"/>
  <c r="AR42" i="16"/>
  <c r="AS42" i="16"/>
  <c r="AT42" i="16"/>
  <c r="AU42" i="16"/>
  <c r="AV42" i="16"/>
  <c r="AW42" i="16"/>
  <c r="F43" i="16"/>
  <c r="G43" i="16"/>
  <c r="V43" i="16"/>
  <c r="X43" i="16"/>
  <c r="Y43" i="16"/>
  <c r="Z43" i="16"/>
  <c r="AA43" i="16"/>
  <c r="AB43" i="16"/>
  <c r="AC43" i="16"/>
  <c r="AD43" i="16"/>
  <c r="AE43" i="16"/>
  <c r="AF43" i="16"/>
  <c r="AG43" i="16"/>
  <c r="AH43" i="16"/>
  <c r="AI43" i="16"/>
  <c r="AJ43" i="16"/>
  <c r="AK43" i="16"/>
  <c r="AL43" i="16"/>
  <c r="AM43" i="16"/>
  <c r="AN43" i="16"/>
  <c r="AO43" i="16"/>
  <c r="AP43" i="16"/>
  <c r="AQ43" i="16"/>
  <c r="AR43" i="16"/>
  <c r="AS43" i="16"/>
  <c r="AT43" i="16"/>
  <c r="AU43" i="16"/>
  <c r="AV43" i="16"/>
  <c r="AW43" i="16"/>
  <c r="F44" i="16"/>
  <c r="G44" i="16"/>
  <c r="V44" i="16"/>
  <c r="X44" i="16"/>
  <c r="Y44" i="16"/>
  <c r="Z44" i="16"/>
  <c r="AA44" i="16"/>
  <c r="AB44" i="16"/>
  <c r="AC44" i="16"/>
  <c r="AD44" i="16"/>
  <c r="AE44" i="16"/>
  <c r="AF44" i="16"/>
  <c r="AG44" i="16"/>
  <c r="AH44" i="16"/>
  <c r="AI44" i="16"/>
  <c r="AJ44" i="16"/>
  <c r="AK44" i="16"/>
  <c r="AL44" i="16"/>
  <c r="AM44" i="16"/>
  <c r="AN44" i="16"/>
  <c r="AO44" i="16"/>
  <c r="AP44" i="16"/>
  <c r="AQ44" i="16"/>
  <c r="AR44" i="16"/>
  <c r="AS44" i="16"/>
  <c r="AT44" i="16"/>
  <c r="AU44" i="16"/>
  <c r="AV44" i="16"/>
  <c r="AW44" i="16"/>
  <c r="F45" i="16"/>
  <c r="G45" i="16"/>
  <c r="V45" i="16"/>
  <c r="X45" i="16"/>
  <c r="Y45" i="16"/>
  <c r="Z45" i="16"/>
  <c r="AA45" i="16"/>
  <c r="AB45" i="16"/>
  <c r="AC45" i="16"/>
  <c r="AD45" i="16"/>
  <c r="AE45" i="16"/>
  <c r="AF45" i="16"/>
  <c r="AG45" i="16"/>
  <c r="AH45" i="16"/>
  <c r="AI45" i="16"/>
  <c r="AJ45" i="16"/>
  <c r="AK45" i="16"/>
  <c r="AL45" i="16"/>
  <c r="AM45" i="16"/>
  <c r="AN45" i="16"/>
  <c r="AO45" i="16"/>
  <c r="AP45" i="16"/>
  <c r="AQ45" i="16"/>
  <c r="AR45" i="16"/>
  <c r="AS45" i="16"/>
  <c r="AT45" i="16"/>
  <c r="AU45" i="16"/>
  <c r="AV45" i="16"/>
  <c r="AW45" i="16"/>
  <c r="F46" i="16"/>
  <c r="G46" i="16"/>
  <c r="V46" i="16"/>
  <c r="X46" i="16"/>
  <c r="Y46" i="16"/>
  <c r="Z46" i="16"/>
  <c r="AA46" i="16"/>
  <c r="AB46" i="16"/>
  <c r="AC46" i="16"/>
  <c r="AD46" i="16"/>
  <c r="AE46" i="16"/>
  <c r="AF46" i="16"/>
  <c r="AG46" i="16"/>
  <c r="AH46" i="16"/>
  <c r="AI46" i="16"/>
  <c r="AJ46" i="16"/>
  <c r="AK46" i="16"/>
  <c r="AL46" i="16"/>
  <c r="AM46" i="16"/>
  <c r="AN46" i="16"/>
  <c r="AO46" i="16"/>
  <c r="AP46" i="16"/>
  <c r="AQ46" i="16"/>
  <c r="AR46" i="16"/>
  <c r="AS46" i="16"/>
  <c r="AT46" i="16"/>
  <c r="AU46" i="16"/>
  <c r="AV46" i="16"/>
  <c r="AW46" i="16"/>
  <c r="F47" i="16"/>
  <c r="G47" i="16"/>
  <c r="V47" i="16"/>
  <c r="X47" i="16"/>
  <c r="Y47" i="16"/>
  <c r="Z47" i="16"/>
  <c r="AA47" i="16"/>
  <c r="AB47" i="16"/>
  <c r="AC47" i="16"/>
  <c r="AD47" i="16"/>
  <c r="AE47" i="16"/>
  <c r="AF47" i="16"/>
  <c r="AG47" i="16"/>
  <c r="AH47" i="16"/>
  <c r="AI47" i="16"/>
  <c r="AJ47" i="16"/>
  <c r="AK47" i="16"/>
  <c r="AL47" i="16"/>
  <c r="AM47" i="16"/>
  <c r="AN47" i="16"/>
  <c r="AO47" i="16"/>
  <c r="AP47" i="16"/>
  <c r="AQ47" i="16"/>
  <c r="AR47" i="16"/>
  <c r="AS47" i="16"/>
  <c r="AT47" i="16"/>
  <c r="AU47" i="16"/>
  <c r="AV47" i="16"/>
  <c r="AW47" i="16"/>
  <c r="F48" i="16"/>
  <c r="G48" i="16"/>
  <c r="V48" i="16"/>
  <c r="X48" i="16"/>
  <c r="Y48" i="16"/>
  <c r="Z48" i="16"/>
  <c r="AA48" i="16"/>
  <c r="AB48" i="16"/>
  <c r="AC48" i="16"/>
  <c r="AD48" i="16"/>
  <c r="AE48" i="16"/>
  <c r="AF48" i="16"/>
  <c r="AG48" i="16"/>
  <c r="AH48" i="16"/>
  <c r="AI48" i="16"/>
  <c r="AJ48" i="16"/>
  <c r="AK48" i="16"/>
  <c r="AL48" i="16"/>
  <c r="AM48" i="16"/>
  <c r="AN48" i="16"/>
  <c r="AO48" i="16"/>
  <c r="AP48" i="16"/>
  <c r="AQ48" i="16"/>
  <c r="AR48" i="16"/>
  <c r="AS48" i="16"/>
  <c r="AT48" i="16"/>
  <c r="AU48" i="16"/>
  <c r="AV48" i="16"/>
  <c r="AW48" i="16"/>
  <c r="F49" i="16"/>
  <c r="G49" i="16"/>
  <c r="V49" i="16"/>
  <c r="X49" i="16"/>
  <c r="Y49" i="16"/>
  <c r="Z49" i="16"/>
  <c r="AA49" i="16"/>
  <c r="AB49" i="16"/>
  <c r="AC49" i="16"/>
  <c r="AD49" i="16"/>
  <c r="AE49" i="16"/>
  <c r="AF49" i="16"/>
  <c r="AG49" i="16"/>
  <c r="AH49" i="16"/>
  <c r="AI49" i="16"/>
  <c r="AJ49" i="16"/>
  <c r="AK49" i="16"/>
  <c r="AL49" i="16"/>
  <c r="AM49" i="16"/>
  <c r="AN49" i="16"/>
  <c r="AO49" i="16"/>
  <c r="AP49" i="16"/>
  <c r="AQ49" i="16"/>
  <c r="AR49" i="16"/>
  <c r="AS49" i="16"/>
  <c r="AT49" i="16"/>
  <c r="AU49" i="16"/>
  <c r="AV49" i="16"/>
  <c r="AW49" i="16"/>
</calcChain>
</file>

<file path=xl/sharedStrings.xml><?xml version="1.0" encoding="utf-8"?>
<sst xmlns="http://schemas.openxmlformats.org/spreadsheetml/2006/main" count="2497" uniqueCount="775">
  <si>
    <t>Changelog</t>
  </si>
  <si>
    <t>Version #</t>
  </si>
  <si>
    <t>Date</t>
  </si>
  <si>
    <t>Author</t>
  </si>
  <si>
    <t>Organisation</t>
  </si>
  <si>
    <t>Document</t>
  </si>
  <si>
    <t>Stijn Dellaert</t>
  </si>
  <si>
    <t>Changes</t>
  </si>
  <si>
    <t>Version</t>
  </si>
  <si>
    <t>Created this document</t>
  </si>
  <si>
    <t>Result</t>
  </si>
  <si>
    <t>Results</t>
  </si>
  <si>
    <t>Manual input</t>
  </si>
  <si>
    <t>Main calculations</t>
  </si>
  <si>
    <t>Reference to manual input or data input</t>
  </si>
  <si>
    <t>Additional calculations</t>
  </si>
  <si>
    <t>Sources</t>
  </si>
  <si>
    <t>Output to csv</t>
  </si>
  <si>
    <t>Comments</t>
  </si>
  <si>
    <t>Introduction</t>
  </si>
  <si>
    <t>Contents</t>
  </si>
  <si>
    <t>Description</t>
  </si>
  <si>
    <t>Assumptions</t>
  </si>
  <si>
    <t>Modeling assumptions</t>
  </si>
  <si>
    <t>Country specific assumptions</t>
  </si>
  <si>
    <t>Assumption</t>
  </si>
  <si>
    <t>Source</t>
  </si>
  <si>
    <t>Dashboard</t>
  </si>
  <si>
    <t>Sector</t>
  </si>
  <si>
    <t>Value</t>
  </si>
  <si>
    <t>Unit</t>
  </si>
  <si>
    <t>Checks</t>
  </si>
  <si>
    <t>Check</t>
  </si>
  <si>
    <t>Legend</t>
  </si>
  <si>
    <t>Cells</t>
  </si>
  <si>
    <t>Tabs</t>
  </si>
  <si>
    <t>Intermediate (calculation)</t>
  </si>
  <si>
    <t>Notes</t>
  </si>
  <si>
    <t>Corrected energy balance</t>
  </si>
  <si>
    <t>Type</t>
  </si>
  <si>
    <t>Fuel type</t>
  </si>
  <si>
    <t>Main activity CHPs</t>
  </si>
  <si>
    <t>Coal</t>
  </si>
  <si>
    <t>Natural gas</t>
  </si>
  <si>
    <t>Oil</t>
  </si>
  <si>
    <t>Biogas</t>
  </si>
  <si>
    <t>Biofuels</t>
  </si>
  <si>
    <t>Waste incineration CHPs</t>
  </si>
  <si>
    <t>Autoproducer CHPs</t>
  </si>
  <si>
    <t>Status</t>
  </si>
  <si>
    <t>General</t>
  </si>
  <si>
    <t>Agriculture</t>
  </si>
  <si>
    <t>Households</t>
  </si>
  <si>
    <t>Energy industry</t>
  </si>
  <si>
    <t>Industry</t>
  </si>
  <si>
    <t>Main activity</t>
  </si>
  <si>
    <t>Waste incineration</t>
  </si>
  <si>
    <t>PRODUCT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</si>
  <si>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</si>
  <si>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</si>
  <si>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</si>
  <si>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</si>
  <si>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</si>
  <si>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</si>
  <si>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</si>
  <si>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</si>
  <si>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</si>
  <si>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</si>
  <si>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</si>
  <si>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</si>
  <si>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</si>
  <si>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</si>
  <si>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</si>
  <si>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</si>
  <si>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</si>
  <si>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</si>
  <si>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</si>
  <si>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</si>
  <si>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Blast furnaces</t>
  </si>
  <si>
    <t>Gas works</t>
  </si>
  <si>
    <t>Coke ovens</t>
  </si>
  <si>
    <t>Patent fuel plants</t>
  </si>
  <si>
    <t>BKB plants</t>
  </si>
  <si>
    <t>Oil refineries</t>
  </si>
  <si>
    <t>Petrochemical plants</t>
  </si>
  <si>
    <t>Coal liquefaction plants</t>
  </si>
  <si>
    <t>Gas-to-liquids (GTL)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</si>
  <si>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</si>
  <si>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</si>
  <si>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</si>
  <si>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</si>
  <si>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</si>
  <si>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</si>
  <si>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</si>
  <si>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</si>
  <si>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</si>
  <si>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</si>
  <si>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</si>
  <si>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</si>
  <si>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</si>
  <si>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</si>
  <si>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</si>
  <si>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</si>
  <si>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</si>
  <si>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</si>
  <si>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</si>
  <si>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</si>
  <si>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</si>
  <si>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</si>
  <si>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</si>
  <si>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</si>
  <si>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</si>
  <si>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</si>
  <si>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</si>
  <si>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</si>
  <si>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</si>
  <si>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</si>
  <si>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</si>
  <si>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</si>
  <si>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</si>
  <si>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</si>
  <si>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Other</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</si>
  <si>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</si>
  <si>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</si>
  <si>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</si>
  <si>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</si>
  <si>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</si>
  <si>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</si>
  <si>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</si>
  <si>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</si>
  <si>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</si>
  <si>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</si>
  <si>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</si>
  <si>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</si>
  <si>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</si>
  <si>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</si>
  <si>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</si>
  <si>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</si>
  <si>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</si>
  <si>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</si>
  <si>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</si>
  <si>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</si>
  <si>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Hard coal (if no detail)</t>
  </si>
  <si>
    <t>Brown coal (if no detail)</t>
  </si>
  <si>
    <t>Anthracite</t>
  </si>
  <si>
    <t>Coking coal</t>
  </si>
  <si>
    <t>Other bituminous coal</t>
  </si>
  <si>
    <t>Sub-bituminous coal</t>
  </si>
  <si>
    <t>Lignite</t>
  </si>
  <si>
    <t>Patent fuel</t>
  </si>
  <si>
    <t>Coke oven coke</t>
  </si>
  <si>
    <t>Gas coke</t>
  </si>
  <si>
    <t>Coal tar</t>
  </si>
  <si>
    <t>BKB/peat briquettes</t>
  </si>
  <si>
    <t>Gas works gas</t>
  </si>
  <si>
    <t>Coke oven gas</t>
  </si>
  <si>
    <t>Blast furnace gas</t>
  </si>
  <si>
    <t>Other recovered gases</t>
  </si>
  <si>
    <t>Peat</t>
  </si>
  <si>
    <t>Natural Gas</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</si>
  <si>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</si>
  <si>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</si>
  <si>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</si>
  <si>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</si>
  <si>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</si>
  <si>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</si>
  <si>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</si>
  <si>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</si>
  <si>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</si>
  <si>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</si>
  <si>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</si>
  <si>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</si>
  <si>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</si>
  <si>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</si>
  <si>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</si>
  <si>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</si>
  <si>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</si>
  <si>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</si>
  <si>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</si>
  <si>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</si>
  <si>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</si>
  <si>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</si>
  <si>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</si>
  <si>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Industrial waste</t>
  </si>
  <si>
    <t>Municipal waste (renewable)</t>
  </si>
  <si>
    <t>Municipal waste (non-renewable)</t>
  </si>
  <si>
    <t>Primary solid biofuels</t>
  </si>
  <si>
    <t>Biogases</t>
  </si>
  <si>
    <t>Biogasoline</t>
  </si>
  <si>
    <t>Biodiesels</t>
  </si>
  <si>
    <t>Other liquid biofuels</t>
  </si>
  <si>
    <t>Non-specified primary biofuels and waste</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</si>
  <si>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</si>
  <si>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</si>
  <si>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</si>
  <si>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</si>
  <si>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</si>
  <si>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</si>
  <si>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</si>
  <si>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</si>
  <si>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</si>
  <si>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</si>
  <si>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Other sources</t>
  </si>
  <si>
    <t>Electricity</t>
  </si>
  <si>
    <t>Heat</t>
  </si>
  <si>
    <t>Total</t>
  </si>
  <si>
    <t>Memo: Renewables</t>
  </si>
  <si>
    <t>IEA extensive energy balance</t>
  </si>
  <si>
    <t>Fuel(s)</t>
  </si>
  <si>
    <t>Electrical efficiency</t>
  </si>
  <si>
    <t>Heat efficiency</t>
  </si>
  <si>
    <t>Gas CHP</t>
  </si>
  <si>
    <t>Biogas CHP</t>
  </si>
  <si>
    <t>Wood pellets CHP</t>
  </si>
  <si>
    <t>Wood pellets</t>
  </si>
  <si>
    <t>Gas turbine CHP</t>
  </si>
  <si>
    <t>Gas engine CHP</t>
  </si>
  <si>
    <t>Gas combined cycle CHP</t>
  </si>
  <si>
    <t>Coal CHP</t>
  </si>
  <si>
    <t>Mix (coal/biomass)</t>
  </si>
  <si>
    <t>Waste CHP</t>
  </si>
  <si>
    <t>-</t>
  </si>
  <si>
    <t>Netherlands</t>
  </si>
  <si>
    <t>Corrected energy balance allocation factors</t>
  </si>
  <si>
    <t>(Sub)fuel allocation</t>
  </si>
  <si>
    <t>Main activity producer CHP plants (%)</t>
  </si>
  <si>
    <t>Autoproducer CHP plants (%)</t>
  </si>
  <si>
    <t>Subsector allocation</t>
  </si>
  <si>
    <t>Subsector</t>
  </si>
  <si>
    <t>Total energy industry</t>
  </si>
  <si>
    <t>Total industry</t>
  </si>
  <si>
    <t>Share of production (%)</t>
  </si>
  <si>
    <t>Autoproducer CHPs net-gross conversion</t>
  </si>
  <si>
    <t>IEA net electricty and heat generation in autoproducers</t>
  </si>
  <si>
    <t>TIME</t>
  </si>
  <si>
    <t>Total net production</t>
  </si>
  <si>
    <t>Non-specified energy industry</t>
  </si>
  <si>
    <t>Paper, pulp, and printing</t>
  </si>
  <si>
    <t>Non-specified industry</t>
  </si>
  <si>
    <t>Total transport</t>
  </si>
  <si>
    <t>Non-specified transport</t>
  </si>
  <si>
    <t>Commercial and public service</t>
  </si>
  <si>
    <t>Non-specified - other</t>
  </si>
  <si>
    <t>COUNTRY</t>
  </si>
  <si>
    <t>PLANT</t>
  </si>
  <si>
    <t>Electricity (GWh)</t>
  </si>
  <si>
    <t>Total autoproducer plants</t>
  </si>
  <si>
    <t>Heat (TJ)</t>
  </si>
  <si>
    <t>Net electricity (TJ)</t>
  </si>
  <si>
    <t>Gross electricity (TJ)</t>
  </si>
  <si>
    <t>Conversion factor</t>
  </si>
  <si>
    <t>demand</t>
  </si>
  <si>
    <t>agriculture_chp_engine_network_gas</t>
  </si>
  <si>
    <t>agriculture_chp_engine_biogas</t>
  </si>
  <si>
    <t>agriculture_chp_supercritical_wood_pellets</t>
  </si>
  <si>
    <t>households_collective_chp_network_gas</t>
  </si>
  <si>
    <t>households_collective_chp_biogas</t>
  </si>
  <si>
    <t>households_collective_chp_wood_pellets</t>
  </si>
  <si>
    <t>buildings_collective_chp_network_gas</t>
  </si>
  <si>
    <t>buildings_collective_chp_wood_pellets</t>
  </si>
  <si>
    <t>industry_chp_engine_gas_power_fuelmix</t>
  </si>
  <si>
    <t>industry_chp_turbine_gas_power_fuelmix</t>
  </si>
  <si>
    <t>industry_chp_combined_cycle_gas_power_fuelmix</t>
  </si>
  <si>
    <t>industry_chp_ultra_supercritical_coal</t>
  </si>
  <si>
    <t>energy_chp_combined_cycle_network_gas</t>
  </si>
  <si>
    <t>energy_chp_ultra_supercritical_lignite</t>
  </si>
  <si>
    <t>energy_chp_supercritical_waste_mix</t>
  </si>
  <si>
    <t>Lignite CHP</t>
  </si>
  <si>
    <t>Research data</t>
  </si>
  <si>
    <t>Agriculture CHPs</t>
  </si>
  <si>
    <t>Residential CHPs</t>
  </si>
  <si>
    <t>Industry CHPs</t>
  </si>
  <si>
    <t>Energy industry CHPs</t>
  </si>
  <si>
    <t>Overview</t>
  </si>
  <si>
    <t>IEA autoproducer prod.</t>
  </si>
  <si>
    <t>Delta energy balance</t>
  </si>
  <si>
    <t>Improved lay-out</t>
  </si>
  <si>
    <t>Fuel mixes</t>
  </si>
  <si>
    <t>Fuel</t>
  </si>
  <si>
    <t>Split by assumption (%)</t>
  </si>
  <si>
    <t>Share of sold heat</t>
  </si>
  <si>
    <t>Share of unsold heat</t>
  </si>
  <si>
    <t>Fuel allocation to electricity and sold heat</t>
  </si>
  <si>
    <t>Fuel allocation to unsold heat</t>
  </si>
  <si>
    <t>Inputs/outputs</t>
  </si>
  <si>
    <t>Wood pellet CHP</t>
  </si>
  <si>
    <t>Biofuel</t>
  </si>
  <si>
    <t>All industry</t>
  </si>
  <si>
    <t>Fuel allocation calculation</t>
  </si>
  <si>
    <t>Fuel allocation: Protermo</t>
  </si>
  <si>
    <t>Fuel allocation: IEA</t>
  </si>
  <si>
    <t>Fuel allocation: DECC</t>
  </si>
  <si>
    <t>Fuel allocation</t>
  </si>
  <si>
    <t>On the dashboard, the country-specific assumptions can be changed manually. It also shows the most important checks</t>
  </si>
  <si>
    <t>In the ETM, waste incinerators are treated as main activity plants since they deliver to several sectors.</t>
  </si>
  <si>
    <t>The ETM distinguishes a Households sector, best represented by the IEA's Residential sector</t>
  </si>
  <si>
    <t>According to ISIC v4 definitions waste incineration activities are included in the commercial and public services. For the ETM, however, we want to treat these as main activity plants</t>
  </si>
  <si>
    <t>All oil carriers that are used in autoproducer CHP plants are used in the Energy industry</t>
  </si>
  <si>
    <t>CHP production from waste is subtracted from Commercial and public services (and moved to a waste incineration sector)(see above)</t>
  </si>
  <si>
    <t>Waste CHPs can burn renewable and non-renewable waste</t>
  </si>
  <si>
    <t>The method of fuel allocation should be same that was used by the statistical bureau delivering the country data to IEA</t>
  </si>
  <si>
    <t>The country's statistical bureau</t>
  </si>
  <si>
    <t>Percentage of heat from gas CHPs that is not sold</t>
  </si>
  <si>
    <t>Percentage of heat from biogas CHPs that is not sold</t>
  </si>
  <si>
    <t>Percentage of heat from wood pellet CHPs that is not sold</t>
  </si>
  <si>
    <t>Percentage of CHP electricity production of Gas vs. Coal in energy industry CHPs</t>
  </si>
  <si>
    <t>Percentage of CHP electrity production by gas turbine CHPs</t>
  </si>
  <si>
    <t>Percentage of CHP electrity production by gas engine CHPs</t>
  </si>
  <si>
    <t>Percentage of CHP electrity production by gas combined cycle CHPs</t>
  </si>
  <si>
    <t>Percentage of heat from gas turbine CHPs that is not sold</t>
  </si>
  <si>
    <t>Percentage of heat from gas engine CHPs that is not sold</t>
  </si>
  <si>
    <t>Percentage of heat from gas cobined cycle CHPs that is not sold</t>
  </si>
  <si>
    <t>The total heat production by CHPs in the country</t>
  </si>
  <si>
    <t>Eurostat data can be used as an indication</t>
  </si>
  <si>
    <t>The total fuel input into CHPs in the country</t>
  </si>
  <si>
    <t>Percentage of heat from coal CHPs that is not sold</t>
  </si>
  <si>
    <t>Protermo</t>
  </si>
  <si>
    <t>IEA</t>
  </si>
  <si>
    <t>DECC</t>
  </si>
  <si>
    <t>Only one allocation method selected</t>
  </si>
  <si>
    <t>Sold heat production does not exceed total heat production</t>
  </si>
  <si>
    <t>Fuel input for sold heat and electricity does not exceed total fuel input</t>
  </si>
  <si>
    <t>The gas input for unsold heat does not exceed the sectors' final demand</t>
  </si>
  <si>
    <t>The biogas input for unsold heat does not exceed the sectors' final demand</t>
  </si>
  <si>
    <t>The wood pellets input for unsold heat does not exceed the sectors' final demand</t>
  </si>
  <si>
    <t>Share</t>
  </si>
  <si>
    <t>The coal input for unsold heat does not exceed the sectors' final demand</t>
  </si>
  <si>
    <t>The biofuels input for unsold heat does not exceed the sectors' final demand</t>
  </si>
  <si>
    <t>Filled out all assumptions</t>
  </si>
  <si>
    <t>Remove electricity autoproduction with waste carriers from this sector</t>
  </si>
  <si>
    <t>Original energy balance</t>
  </si>
  <si>
    <t>Autoproducer sectors</t>
  </si>
  <si>
    <t>All autoproducer</t>
  </si>
  <si>
    <t>Total electricity production matches the indicated electricity production</t>
  </si>
  <si>
    <t>Percentage of CHP electricity production of gas vs. coal in energy industry CHPs</t>
  </si>
  <si>
    <t>Other renewables</t>
  </si>
  <si>
    <t>TPES</t>
  </si>
  <si>
    <t>Conversion CHP autoprod</t>
  </si>
  <si>
    <t>Conversion CHP main activity</t>
  </si>
  <si>
    <t>Conversion other</t>
  </si>
  <si>
    <t>Transformation other</t>
  </si>
  <si>
    <t>Commercial &amp; public services</t>
  </si>
  <si>
    <t>Fuels</t>
  </si>
  <si>
    <t>Biogenic waste</t>
  </si>
  <si>
    <t>Non biogenic waste</t>
  </si>
  <si>
    <t>Constants</t>
  </si>
  <si>
    <t>The fuel allocation method used by your country's statistical agency</t>
  </si>
  <si>
    <t>(can be only 1 method)</t>
  </si>
  <si>
    <t>All autoproducers</t>
  </si>
  <si>
    <t>+</t>
  </si>
  <si>
    <t>Results overview by fuel</t>
  </si>
  <si>
    <t>Results overview by converter</t>
  </si>
  <si>
    <t>Gas CC CHP</t>
  </si>
  <si>
    <t xml:space="preserve">Coal </t>
  </si>
  <si>
    <t>Fuel allocation methods</t>
  </si>
  <si>
    <t>All fuels</t>
  </si>
  <si>
    <t>All fuels w/o waste</t>
  </si>
  <si>
    <t>All Agriculture CHPs</t>
  </si>
  <si>
    <t>All Households CHPs</t>
  </si>
  <si>
    <t>kWh to MJ conversion (MJ/kWh)</t>
  </si>
  <si>
    <t>All Energy industry CHPs</t>
  </si>
  <si>
    <t>All Main activity</t>
  </si>
  <si>
    <t>Energy industry coal</t>
  </si>
  <si>
    <t>Industry coal</t>
  </si>
  <si>
    <t>Energy industry gas</t>
  </si>
  <si>
    <t>Energy industry oil</t>
  </si>
  <si>
    <t>Industry gas</t>
  </si>
  <si>
    <t>Industry biogas</t>
  </si>
  <si>
    <t>Industry biofuels</t>
  </si>
  <si>
    <t>Industry wood pellets</t>
  </si>
  <si>
    <t>Calculation</t>
  </si>
  <si>
    <t>Expert judgement</t>
  </si>
  <si>
    <t>Cover sheet</t>
  </si>
  <si>
    <t>Analysis inputs</t>
  </si>
  <si>
    <t>Analysis calculations</t>
  </si>
  <si>
    <t>Analysis ouputs</t>
  </si>
  <si>
    <t>CHP analysis data flow</t>
  </si>
  <si>
    <t>Dataflow</t>
  </si>
  <si>
    <t>Fuel allocation factors are calculated</t>
  </si>
  <si>
    <t>Calculation of an allocation matrix to split fuels into subfuels and sectors into subsectors</t>
  </si>
  <si>
    <t>Coal gas</t>
  </si>
  <si>
    <t>Correction in order to produce enough heat</t>
  </si>
  <si>
    <t>Natural gas (result)</t>
  </si>
  <si>
    <t>Natural gas (IEA)</t>
  </si>
  <si>
    <t>Natural gas (% difference)</t>
  </si>
  <si>
    <t>Biogas (result)</t>
  </si>
  <si>
    <t>Biogas (IEA)</t>
  </si>
  <si>
    <t>Biogas (% difference)</t>
  </si>
  <si>
    <t>Wood pellets (result)</t>
  </si>
  <si>
    <t>Wood pellets (IEA)</t>
  </si>
  <si>
    <t>Wood pellets (% difference)</t>
  </si>
  <si>
    <t>All fuels (result)</t>
  </si>
  <si>
    <t>All fuels (IEA)</t>
  </si>
  <si>
    <t>All fuels (% difference)</t>
  </si>
  <si>
    <t>Comment</t>
  </si>
  <si>
    <t>Coal (result)</t>
  </si>
  <si>
    <t>Coal (IEA)</t>
  </si>
  <si>
    <t>Coal (% difference)</t>
  </si>
  <si>
    <t>Coal gas (result)</t>
  </si>
  <si>
    <t>Coal gas (IEA)</t>
  </si>
  <si>
    <t>Coal gas (% difference)</t>
  </si>
  <si>
    <t>Oil (result)</t>
  </si>
  <si>
    <t>Oil (IEA)</t>
  </si>
  <si>
    <t>Oil (% difference)</t>
  </si>
  <si>
    <t>Biofuels (IEA)</t>
  </si>
  <si>
    <t>Biofuels (result)</t>
  </si>
  <si>
    <t>Biofuels (% difference)</t>
  </si>
  <si>
    <t>Lignite (result)</t>
  </si>
  <si>
    <t>Lignite (IEA)</t>
  </si>
  <si>
    <t>Lignite (% difference)</t>
  </si>
  <si>
    <t>Biogenic waste (result)</t>
  </si>
  <si>
    <t>Biogenic waste (IEA)</t>
  </si>
  <si>
    <t>Biogenic waste (% difference)</t>
  </si>
  <si>
    <t>Non biogenic waste (result)</t>
  </si>
  <si>
    <t>Non biogenic waste (IEA)</t>
  </si>
  <si>
    <t>Non biogenic waste (% difference)</t>
  </si>
  <si>
    <t>On this page we first give the corrected energy balance using aggregated carriers. The next balance is the original IEA balance with aggregated carriers. Finally, The Delta energy balance gives the differeces between the two balances.</t>
  </si>
  <si>
    <t>Fuel aggregation</t>
  </si>
  <si>
    <t>On this page, electricity production and assumptions made on the dashboard are used to determine the share of every CHP type and fuel carriers in the CHP electricity production of the sectors.</t>
  </si>
  <si>
    <t>CHP &amp; heater technical specifications</t>
  </si>
  <si>
    <t>On this page, the inputs and outputs of the CHPs in the Agriculture sector are determined.</t>
  </si>
  <si>
    <t>On this page, the inputs and outputs of the CHPs in the Households sector are determined.</t>
  </si>
  <si>
    <t>On this page, the inputs and outputs of the CHPs in the Energy industry sector are determined.</t>
  </si>
  <si>
    <t>On this page, the inputs and outputs of the CHPs and heaters in the Industry sector are determined.</t>
  </si>
  <si>
    <t>On this page, the inputs and outputs of the CHPs and heaters in the main activity sector are determined.</t>
  </si>
  <si>
    <t>On this page, the inputs and outputs of the CHP in the Waste incineration sector is determined.</t>
  </si>
  <si>
    <t>On this page the net electricity production from autoproducer CHPs as given by the IEA is converted to gross electricity production. First, a conversion factor is calculated based on the total CHP net electricity production given by the autoproducer table and the total CHP gross electricity production as given by the energy balance. The conversion factor is multiplied with the net production in the individual autoproducer sectors.</t>
  </si>
  <si>
    <t>On this page, an allocation matrix is created to divide differences between the original and corrected energy balance from a carrier and sector level to a subsector and subcarrier level.</t>
  </si>
  <si>
    <t>Steps to perform the analysis</t>
  </si>
  <si>
    <t>On this page, the fuel input to every CHP type is allocated to the heat and electricity outputs using the allocation method that was used by the respective country. Only one of the methods is used (green). The results that will be used are in the upper results table.</t>
  </si>
  <si>
    <t>3. Look over all the assumptions and checks on the Assumptions page and the Dashboard. Consult the documentation for additional information.</t>
  </si>
  <si>
    <t>4. Fill in the (country-specific) assumptions on the Dashboard using reliable sources and expert knowledge. Please document your sources.</t>
  </si>
  <si>
    <t>The base year for this analysis</t>
  </si>
  <si>
    <t>year</t>
  </si>
  <si>
    <t>The percentages of electricity production add up to 100%</t>
  </si>
  <si>
    <t>These are typical CHPs that result from a source analysis</t>
  </si>
  <si>
    <t>In agricultural CHPs, only natural gas, biogas and wood pellets are used</t>
  </si>
  <si>
    <t>In households CHPs, only natural gas, biogas and wood pellets are used</t>
  </si>
  <si>
    <t>Proposed source</t>
  </si>
  <si>
    <t>The sectors from which to deduct production by waste carriers</t>
  </si>
  <si>
    <t>All units</t>
  </si>
  <si>
    <t>Unit type</t>
  </si>
  <si>
    <t>Co-fueling shares</t>
  </si>
  <si>
    <t>On this page the fuel mixes are used to determine the shares of fuels into co-fueling CHP units</t>
  </si>
  <si>
    <t>CHP</t>
  </si>
  <si>
    <t>Gas CHPs</t>
  </si>
  <si>
    <t>All gas CHPs in the energy industry sector have the same fuel mix</t>
  </si>
  <si>
    <t>Calculation of the fuel shares in co-fueling CHP units</t>
  </si>
  <si>
    <t>Introductory</t>
  </si>
  <si>
    <t>Inserted formulas</t>
  </si>
  <si>
    <t>Sheet</t>
  </si>
  <si>
    <t>Information about this document and a legend to sheet and cell formatting</t>
  </si>
  <si>
    <t>Waste CHPs always sell all their heat and are considered main activity plants</t>
  </si>
  <si>
    <t>If this value cannot be determined from IEA data it should be estimated by an expert, based on national data</t>
  </si>
  <si>
    <t>Only one sector selected to remove waste carriers and production</t>
  </si>
  <si>
    <t>All CHPs</t>
  </si>
  <si>
    <t>All oil for autoproducer CHPs is used in Energy industry</t>
  </si>
  <si>
    <t>All fuels + m.a. oil</t>
  </si>
  <si>
    <t>Moved to waste incineration</t>
  </si>
  <si>
    <t>Moved to Energy industry</t>
  </si>
  <si>
    <t>Moved to Industry</t>
  </si>
  <si>
    <t>For now: moved to industry</t>
  </si>
  <si>
    <t>All fuels + m.a. coal gas &amp; biofuels</t>
  </si>
  <si>
    <t>Production share of total unit production (%)</t>
  </si>
  <si>
    <t>The co-firing CHP in main activity burns coal and wood pellets in a 50/50 share</t>
  </si>
  <si>
    <t>Co-firing CHP</t>
  </si>
  <si>
    <t>CHP full load hours</t>
  </si>
  <si>
    <t>Wood pellets/coal</t>
  </si>
  <si>
    <t>hours/yr</t>
  </si>
  <si>
    <t>The remaining coal production takes place in the Coal CHP</t>
  </si>
  <si>
    <t>CHP electricity production (GWh)</t>
  </si>
  <si>
    <t>Industry lignite</t>
  </si>
  <si>
    <t>Industry coal gas</t>
  </si>
  <si>
    <t>Full load hours (hrs/yr)</t>
  </si>
  <si>
    <t>Inserting formulas</t>
  </si>
  <si>
    <t>The modeled sold heat production matches the statistical data (±5%)</t>
  </si>
  <si>
    <t>Total fuel input matches the indicated fuel input (±5%)</t>
  </si>
  <si>
    <t>Total sold heat production matches the indicated heat production (±5%)</t>
  </si>
  <si>
    <t>Inserting checks and csv outputs</t>
  </si>
  <si>
    <t>Results by fuel</t>
  </si>
  <si>
    <t>Results by machine</t>
  </si>
  <si>
    <t>All critical checks correct</t>
  </si>
  <si>
    <r>
      <t>Please paste (</t>
    </r>
    <r>
      <rPr>
        <b/>
        <sz val="12"/>
        <rFont val="Calibri"/>
        <scheme val="minor"/>
      </rPr>
      <t>as values</t>
    </r>
    <r>
      <rPr>
        <sz val="12"/>
        <rFont val="Calibri"/>
        <scheme val="minor"/>
      </rPr>
      <t>) the IEA extensive energy balance (in TeraJoules) for your country in the table below. This data will be used in the analysis. If non-numerical data is present in the table, the cell will become yellow as a warning. The documentation that IEA has available may point you towards a solution for your country.</t>
    </r>
  </si>
  <si>
    <r>
      <t>Please paste (</t>
    </r>
    <r>
      <rPr>
        <b/>
        <sz val="12"/>
        <color theme="1"/>
        <rFont val="Calibri"/>
        <family val="2"/>
        <scheme val="minor"/>
      </rPr>
      <t>as values</t>
    </r>
    <r>
      <rPr>
        <sz val="12"/>
        <color theme="1"/>
        <rFont val="Calibri"/>
        <family val="2"/>
        <scheme val="minor"/>
      </rPr>
      <t>) the IEA 'net electricity and heat generation in autoproducers'  table from you country in the table below. After a conversion to gross electricity production in another tab, this data will be used in the analysis. Non-numerical values will be highlighted in yellow as a warning.</t>
    </r>
  </si>
  <si>
    <t>The production of CHPs is based on their electricity production. The fuel input and heat production follow from this production.</t>
  </si>
  <si>
    <t>In the ETM, producing the correct amount of electricity is the most important. Electricity production is also the most accurately measured for statistics.</t>
  </si>
  <si>
    <t>Small changes</t>
  </si>
  <si>
    <t>Biogas CHPs always dump 25% of their heat production</t>
  </si>
  <si>
    <t>Biogas (green gas) is not part of the fuel mixer</t>
  </si>
  <si>
    <t>Energy industry &amp; Industry</t>
  </si>
  <si>
    <t>Using NL 2011 data from now on</t>
  </si>
  <si>
    <t>All coal gas was added to natural gas</t>
  </si>
  <si>
    <t>All coal gas has been added to natural gas</t>
  </si>
  <si>
    <t>Coal gas was added to natural gas</t>
  </si>
  <si>
    <t>Includes the Other- non-specified sector if applicable</t>
  </si>
  <si>
    <t>Industry &amp; Energy industry</t>
  </si>
  <si>
    <t>Merge industry &amp; energy industry results</t>
  </si>
  <si>
    <t>full_load_hours</t>
  </si>
  <si>
    <t>Coal gas can not be burnt in industry CHPs in the current ETM</t>
  </si>
  <si>
    <t>Country</t>
  </si>
  <si>
    <t>Filled out all full load hours</t>
  </si>
  <si>
    <t>Instead of coal gas, natural gas is used in Industry CHPs</t>
  </si>
  <si>
    <t>The electricity production from biogas is fixed given the final demand in the energy balance</t>
  </si>
  <si>
    <t>Removed extra heaters</t>
  </si>
  <si>
    <t>Heat production by autoproducer CHPs matches your assumption (±5%)</t>
  </si>
  <si>
    <t>The production of the biogas CHPs is based on the final demand of biogas in the sector</t>
  </si>
  <si>
    <t>Can not be used currently</t>
  </si>
  <si>
    <r>
      <t>Gas CHPs in industry can burn natural ga</t>
    </r>
    <r>
      <rPr>
        <sz val="12"/>
        <rFont val="Calibri"/>
        <scheme val="minor"/>
      </rPr>
      <t>s and green gas (via the grid)</t>
    </r>
  </si>
  <si>
    <t>Model limitations</t>
  </si>
  <si>
    <t>If too little heat is produced in this sector, the remaining heat will be produced by main activity heat plants. If excess heat is produced, this heat will be dumped.</t>
  </si>
  <si>
    <r>
      <t>Gas CHPs in main activity can burn natura</t>
    </r>
    <r>
      <rPr>
        <sz val="12"/>
        <rFont val="Calibri"/>
        <scheme val="minor"/>
      </rPr>
      <t>l gas and green gas</t>
    </r>
  </si>
  <si>
    <t>Oil and biofuels can not be used currently</t>
  </si>
  <si>
    <t>Main activity CHPs always sell all their heat</t>
  </si>
  <si>
    <t>If a check is red or orange, please follow these instructions</t>
  </si>
  <si>
    <t>Includes Other sources</t>
  </si>
  <si>
    <t>Year data</t>
  </si>
  <si>
    <t>Improved dashboard</t>
  </si>
  <si>
    <t>key</t>
  </si>
  <si>
    <t>The amount of sold heat that must be produced in main activity heat plants</t>
  </si>
  <si>
    <t>A sold heat production deficit must be produced in main activity heaters</t>
  </si>
  <si>
    <t>Instead of biogas, we produce with natural gas in this analysis. Via the gas network, injected green gas can also be used in Industry CHPs</t>
  </si>
  <si>
    <t>share</t>
  </si>
  <si>
    <t>csv_corrected_energy_balance_1</t>
  </si>
  <si>
    <t>csv_ce_production_table_1</t>
  </si>
  <si>
    <t>csv_energy_mixer_for_gas_cs</t>
  </si>
  <si>
    <t>CHP analysis</t>
  </si>
  <si>
    <t>kWh_MJ_conversion</t>
  </si>
  <si>
    <t>All coal gas production is moved to the industry sector and will be realized with natural gas instead.</t>
  </si>
  <si>
    <t>Instead of biogas, we produce with natural gas in the industry sector. Via the gas network, injected green gas can also be used in Industry CHPs</t>
  </si>
  <si>
    <t>Mix (gas/oil/bio-oil)</t>
  </si>
  <si>
    <t>Waste mix</t>
  </si>
  <si>
    <t>Changes to sectors</t>
  </si>
  <si>
    <t>Definition</t>
  </si>
  <si>
    <t>Name</t>
  </si>
  <si>
    <t>Key</t>
  </si>
  <si>
    <t>country</t>
  </si>
  <si>
    <t>base_year</t>
  </si>
  <si>
    <t>chp_total_heat_produciton</t>
  </si>
  <si>
    <t>chp_total_fuel_input</t>
  </si>
  <si>
    <t>chp_allocation_protermo</t>
  </si>
  <si>
    <t>chp_allocation_iea</t>
  </si>
  <si>
    <t>chp_allocation_decc</t>
  </si>
  <si>
    <t>chp_agriculture_unsold_wood_pellets</t>
  </si>
  <si>
    <t>chp_agriculture_unsold_gas</t>
  </si>
  <si>
    <t>chp_agriculture_elec_prod_gas</t>
  </si>
  <si>
    <t>chp_residential_unsold_gas</t>
  </si>
  <si>
    <t>chp_residential_unsold_wood_pellets</t>
  </si>
  <si>
    <t>chp_residential_elec_prod_gas</t>
  </si>
  <si>
    <t>chp_caps_unsold_gas</t>
  </si>
  <si>
    <t>chp_caps_unsold_wood_pellets</t>
  </si>
  <si>
    <t>chp_caps_elec_prod_gas</t>
  </si>
  <si>
    <t>chp_ei_unsold_gas_engine</t>
  </si>
  <si>
    <t>chp_ei_unsold_gas_turbine</t>
  </si>
  <si>
    <t>chp_ei_unsold_gas_cc</t>
  </si>
  <si>
    <t>chp_ei_unsold_coal</t>
  </si>
  <si>
    <t>chp_ei_elec_prod_gas</t>
  </si>
  <si>
    <t>chp_ei_elec_prod_gas_turbine</t>
  </si>
  <si>
    <t>chp_ei_elec_prod_gas_engine</t>
  </si>
  <si>
    <t>chp_ei_elec_prod_gas_cc</t>
  </si>
  <si>
    <t>chp_i_unsold_gas_turbine</t>
  </si>
  <si>
    <t>chp_i_unsold_gas_engine</t>
  </si>
  <si>
    <t>chp_i_unsold_gas_cc</t>
  </si>
  <si>
    <t>chp_i_unsold_coal</t>
  </si>
  <si>
    <t>chp_i_elec_prod_gas_turbine</t>
  </si>
  <si>
    <t>chp_i_elec_prod_gas_engine</t>
  </si>
  <si>
    <t>chp_i_elec_prod_gas_cc</t>
  </si>
  <si>
    <t>chp_waste_removal_caps</t>
  </si>
  <si>
    <t>chp_waste_removal_industry</t>
  </si>
  <si>
    <t>chp_flh_agriculture_gas</t>
  </si>
  <si>
    <t>chp_flh_agriculture_biogas</t>
  </si>
  <si>
    <t>chp_flh_agriculture_wood_pellets</t>
  </si>
  <si>
    <t>chp_flh_residential_gas</t>
  </si>
  <si>
    <t>chp_flh_residential_biogas</t>
  </si>
  <si>
    <t>chp_flh_residential_wood_pellets</t>
  </si>
  <si>
    <t>chp_flh_caps_gas</t>
  </si>
  <si>
    <t>chp_flh_caps_biogas</t>
  </si>
  <si>
    <t>chp_flh_caps_wood_pellets</t>
  </si>
  <si>
    <t>chp_flh_iei_gas_turbine</t>
  </si>
  <si>
    <t>chp_flh_iei_gas_engine</t>
  </si>
  <si>
    <t>chp_flh_iei_gas_cc</t>
  </si>
  <si>
    <t>chp_flh_iei_coal</t>
  </si>
  <si>
    <t>chp_flh_ma_gas</t>
  </si>
  <si>
    <t>chp_flh_ma_coal</t>
  </si>
  <si>
    <t>chp_flh_ma_lignite</t>
  </si>
  <si>
    <t>chp_flh_ma_cofiring</t>
  </si>
  <si>
    <t>chp_flh_waste</t>
  </si>
  <si>
    <t>switch_protermo</t>
  </si>
  <si>
    <t>switch_iea</t>
  </si>
  <si>
    <t>switch_decc</t>
  </si>
  <si>
    <t>net_gross_conv</t>
  </si>
  <si>
    <t>buildings_chp_engine_biogas</t>
  </si>
  <si>
    <t>Checks for dashboard</t>
  </si>
  <si>
    <t xml:space="preserve">On this page, the inputs and ouputs to the CHPs are given by by sector and CHP or heater type. Full load hours are displayed no the right. </t>
  </si>
  <si>
    <t>Input from dashboard</t>
  </si>
  <si>
    <t>Option to remove electricity autoproduction with waste carriers from this sector</t>
  </si>
  <si>
    <t xml:space="preserve">On this page, data from the IEA energy balance and autoproducers table are aggregated to more functional carriers and sectors. More specifically, all waste carriers are moved to a new 'Waste incineration' sector. 
Depending on dashboard input, electricity autoproduction with waste is removed from a sector. </t>
  </si>
  <si>
    <t>no shares applicable</t>
  </si>
  <si>
    <t>Improved lay-out and texts</t>
  </si>
  <si>
    <t>Renamed energy balance</t>
  </si>
  <si>
    <t>corrected_energy_balance_step_1</t>
  </si>
  <si>
    <t>central_electricity_production_step_1</t>
  </si>
  <si>
    <t>Corrected energy balance step 1</t>
  </si>
  <si>
    <t>1. Download the IEA extensive energy balance (in TeraJoule) and the 'net electricity and heat production in autoproducers' table from the IEA website ( http://data.iea.org ).</t>
  </si>
  <si>
    <t>Quintel Intelligence, www.quintel.com</t>
  </si>
  <si>
    <t>A visualization of the dataflow in this analysis. The background colours correspond to the sheet colours in this analysis. The colour of the arrows has no particular meaning.</t>
  </si>
  <si>
    <t>General review, improinng text on Introduction sheet</t>
  </si>
  <si>
    <t>corrected the heat efficiency of Gas engine CHP</t>
  </si>
  <si>
    <t>Updated content sheet</t>
  </si>
  <si>
    <t>IEA carrier</t>
  </si>
  <si>
    <t>ETM carrier</t>
  </si>
  <si>
    <t>check</t>
  </si>
  <si>
    <t>IEA energy balance</t>
  </si>
  <si>
    <t>Percentage of remaining (after accounting for biogas) CHP electrity production by gas CHPs</t>
  </si>
  <si>
    <t xml:space="preserve">The annual full load hours of the different CHP types </t>
  </si>
  <si>
    <t>Estimation by an expert, preferably based on national data</t>
  </si>
  <si>
    <t>Fixed bug with double counting biofuels</t>
  </si>
  <si>
    <t>Improved Assumptions sheet, improved Dataflow sheet, deleted 'Other sources' sheet</t>
  </si>
  <si>
    <t>CEB allocation factors</t>
  </si>
  <si>
    <t>In the corrected energy balance, the fuel use for unsold heat from CHPs is moved from the final demand of sectors to the conversion part of the balance. Also, the final demand of the sectors now shows the unsold heat produced in the sector. 
Color code: Changed cell: dark blue (changed sums: bright blue). No longer valid after correction: Red</t>
  </si>
  <si>
    <t>output.electricity</t>
  </si>
  <si>
    <t>output.steam_hot_water</t>
  </si>
  <si>
    <t>output.dumped_heat</t>
  </si>
  <si>
    <t>energy_chp_ultra_supercritical_coal</t>
  </si>
  <si>
    <t>TJ</t>
  </si>
  <si>
    <t>Electricity production (TJ)</t>
  </si>
  <si>
    <t>Total fuel input (TJ)</t>
  </si>
  <si>
    <t>Fuel input for electricity and sold heat (TJ)</t>
  </si>
  <si>
    <t>Fuel input for unsold heat (TJ)</t>
  </si>
  <si>
    <t>Total heat production (TJ)</t>
  </si>
  <si>
    <t>Sold heat production (TJ)</t>
  </si>
  <si>
    <t>Unsold heat production (TJ)</t>
  </si>
  <si>
    <t>Installed electrical capacity (MW)</t>
  </si>
  <si>
    <t>Installed heat capacity (MW)</t>
  </si>
  <si>
    <t>Production share of total unit production (TJ)</t>
  </si>
  <si>
    <t>dumped heat efficiency</t>
  </si>
  <si>
    <t>Services</t>
  </si>
  <si>
    <t>Changing all PJ to TJ, Changing the efficiency of energy_chp_ultra_supercritical_cofiring_coal_rdr and industry_chp_engine_gas_power_fuelmix</t>
  </si>
  <si>
    <t>energy_chp_ultra_supercritical_cofiring_coal</t>
  </si>
  <si>
    <t>This plant has a fixed 50/50 ratio. The statistical amount of wood pellets is used with the same amount of coal</t>
  </si>
  <si>
    <t>Removed _rdr suffix from cofiring plant names</t>
  </si>
  <si>
    <t>Removed conditional formatting from Delta EB</t>
  </si>
  <si>
    <t>Fixed electricity check for industry</t>
  </si>
  <si>
    <t>Lignite, biofuels and wood pellets can't be used currently, coal is used instead</t>
  </si>
  <si>
    <t>Can not be used currently, coal is used instead</t>
  </si>
  <si>
    <t>Included check for negative values in the final demand of the corrected EB</t>
  </si>
  <si>
    <t>chp_sold_heat_deficit</t>
  </si>
  <si>
    <t>September 10, 2013</t>
  </si>
  <si>
    <t>Added sold_heat_deficit csv (for import into PP_HP analysis</t>
  </si>
  <si>
    <t>Matching IEA carriers to ETM carriers</t>
  </si>
  <si>
    <t xml:space="preserve">This sheet reflects the aggregation of IEA carriers to ETM carriers, as specified on the assumptions sheet. Every carrier can only be aggregated once. This insured be the checks at the bottom of the table. Certain IEA carriers are not used in this analysis. </t>
  </si>
  <si>
    <t>Fuel aggregation assumptions</t>
  </si>
  <si>
    <t>not used in this analysis</t>
  </si>
  <si>
    <t>technical_specs</t>
  </si>
  <si>
    <t xml:space="preserve">This page lists the technical specifications of the CHP and heat units that are used in the ETM and for which the demands and productions are determined in this analysis. These specifications are a result of a separate source analysis by Quintel Intelligence and remain fixed for all countries. 
Since the Analysis itself shall not be used to store these values, a script is used to autmatically import technical specifications into the analysis (this workbook). A script looks up certain attributes for technology used in this analysis. </t>
  </si>
  <si>
    <t>converter key</t>
  </si>
  <si>
    <t>heat efficiency (useful heat)</t>
  </si>
  <si>
    <t>5. Keep an eye on the Dashboard. If a check fails, try to understand what goes wrong and adjust your assumptions as long as you feel it is still realistic</t>
  </si>
  <si>
    <t>6. You can look at the 'Results by fuel', 'Results by machine' and 'Delta energy balance' sheets for a more extensive display of the results of this analysis</t>
  </si>
  <si>
    <r>
      <t xml:space="preserve">A CHP uses a certain fuel input to produce both heat and electricity simultaneously. The question of what share of the fuel use was used for the heat production and what share was used for the electricity production can be answered in multiple ways. One could base the allocation on the economical value of the products, the energetic value of the products or the exergetic value of the product, or even different methods. </t>
    </r>
    <r>
      <rPr>
        <b/>
        <sz val="12"/>
        <color theme="1"/>
        <rFont val="Calibri"/>
        <family val="2"/>
        <scheme val="minor"/>
      </rPr>
      <t xml:space="preserve">Different statistical agencies can use different methods so the data delivered to IEA in the joint questionaire is not completely uniform between all countries. </t>
    </r>
    <r>
      <rPr>
        <sz val="12"/>
        <color theme="1"/>
        <rFont val="Calibri"/>
        <family val="2"/>
        <scheme val="minor"/>
      </rPr>
      <t>If the allocation method is known, one can calculate back the data to one format for every country.
At this moment, 3 possible allocation methods are implemented: the method used in the UK by the DECC, the 'Protermo' method used in e.g. Germany and the method described in the IEA statistical manual, used by e.g. the Netherlands. 
- The UK method specifies that always 2/3 of the fuel input can be allocated to the electricity production. 
- The Protermo method specifies that fuel input can be allocated according to the exergetic value of the ouput using an elaborate formula. 
- The IEA method is based on the energetic value of the outputs. 
More information on these methods can be found in our documentation.</t>
    </r>
  </si>
  <si>
    <t>The Energy Transition Model</t>
  </si>
  <si>
    <t>The ETM uses several CHP types, whose specifications (technical and economical) are almost all fixed (not adjusted in or by research analyses). 
This analysis tries to match these CHP types to the energy statistics</t>
  </si>
  <si>
    <t xml:space="preserve">Heat from biogas CHPs is always used locally and is therefore never never sold. </t>
  </si>
  <si>
    <r>
      <t xml:space="preserve">Expert judgement. Note that CHPs </t>
    </r>
    <r>
      <rPr>
        <i/>
        <sz val="12"/>
        <color theme="1"/>
        <rFont val="Calibri"/>
        <scheme val="minor"/>
      </rPr>
      <t>can</t>
    </r>
    <r>
      <rPr>
        <sz val="12"/>
        <color theme="1"/>
        <rFont val="Calibri"/>
        <family val="2"/>
        <scheme val="minor"/>
      </rPr>
      <t xml:space="preserve"> produce sold heat using green gas, which is purified biogas of natural gas quality, but gets fed into the gas network, and is not assigned to any specific technology.</t>
    </r>
  </si>
  <si>
    <t>Biogas can only be used in dedicated CHPs in the ETM</t>
  </si>
  <si>
    <t>Energy industry includes oil refineries, where oil products are sometimes burnt by local CHP machines</t>
  </si>
  <si>
    <t>Gas CHPs in energy industry can burn natural gas and oil (products)</t>
  </si>
  <si>
    <r>
      <t xml:space="preserve">On this page, a description of the assumptions for this analysis is given. There are </t>
    </r>
    <r>
      <rPr>
        <b/>
        <sz val="12"/>
        <color theme="1"/>
        <rFont val="Calibri"/>
        <family val="2"/>
        <scheme val="minor"/>
      </rPr>
      <t>two types</t>
    </r>
    <r>
      <rPr>
        <sz val="12"/>
        <color theme="1"/>
        <rFont val="Calibri"/>
        <family val="2"/>
        <scheme val="minor"/>
      </rPr>
      <t xml:space="preserve"> of assumptions,</t>
    </r>
    <r>
      <rPr>
        <b/>
        <sz val="12"/>
        <color theme="1"/>
        <rFont val="Calibri"/>
        <family val="2"/>
        <scheme val="minor"/>
      </rPr>
      <t xml:space="preserve"> Modeling assumptions and Country specific assumptions</t>
    </r>
    <r>
      <rPr>
        <sz val="12"/>
        <color theme="1"/>
        <rFont val="Calibri"/>
        <family val="2"/>
        <scheme val="minor"/>
      </rPr>
      <t>.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r>
  </si>
  <si>
    <t>agriculture_chp_engine_network_gas.central_producer</t>
  </si>
  <si>
    <t>agriculture_chp_engine_biogas.central_producer</t>
  </si>
  <si>
    <t>agriculture_chp_supercritical_wood_pellets.central_producer</t>
  </si>
  <si>
    <t>households_collective_chp_network_gas.central_producer</t>
  </si>
  <si>
    <t>households_collective_chp_biogas.central_producer</t>
  </si>
  <si>
    <t>households_collective_chp_wood_pellets.central_producer</t>
  </si>
  <si>
    <t>buildings_collective_chp_network_gas.central_producer</t>
  </si>
  <si>
    <t>buildings_chp_engine_biogas.central_producer</t>
  </si>
  <si>
    <t>buildings_collective_chp_wood_pellets.central_producer</t>
  </si>
  <si>
    <t>industry_chp_turbine_gas_power_fuelmix.central_producer</t>
  </si>
  <si>
    <t>industry_chp_engine_gas_power_fuelmix.central_producer</t>
  </si>
  <si>
    <t>industry_chp_combined_cycle_gas_power_fuelmix.central_producer</t>
  </si>
  <si>
    <t>industry_chp_ultra_supercritical_coal.central_producer</t>
  </si>
  <si>
    <t>energy_chp_combined_cycle_network_gas.central_producer</t>
  </si>
  <si>
    <t>energy_chp_ultra_supercritical_coal.central_producer</t>
  </si>
  <si>
    <t>energy_chp_ultra_supercritical_lignite.central_producer</t>
  </si>
  <si>
    <t>energy_chp_ultra_supercritical_cofiring_coal.central_producer</t>
  </si>
  <si>
    <t>energy_chp_supercritical_waste_mix.central_producer</t>
  </si>
  <si>
    <t>Made changes to 'Introduction' and 'Assumptions' and 'Dashboard' Notes to clarify
removed technical specs from analysis</t>
  </si>
  <si>
    <t>NL database: Not validated by EnergyMatters</t>
  </si>
  <si>
    <t>converter attribute</t>
  </si>
  <si>
    <t>All fuels (TJ difference)</t>
  </si>
  <si>
    <t>Coal (TJ difference)</t>
  </si>
  <si>
    <t>Coal gas (TJ difference)</t>
  </si>
  <si>
    <t>Lignite (TJ difference)</t>
  </si>
  <si>
    <t>Natural gas (TJ difference)</t>
  </si>
  <si>
    <t>Oil (TJ difference)</t>
  </si>
  <si>
    <t>Biogas (TJ difference)</t>
  </si>
  <si>
    <t>Biofuels (TJ difference)</t>
  </si>
  <si>
    <t>Wood pellets (TJ difference)</t>
  </si>
  <si>
    <t>Biogenic waste (TJ difference)</t>
  </si>
  <si>
    <t>Non biogenic waste (TJ difference)</t>
  </si>
  <si>
    <t>All waste carriers burnt in CHPs are burnt in waste incineration plants, which the ETM considers to be main activity plants. Their input and production is moved from Commercial and public services to main activity CHPs</t>
  </si>
  <si>
    <t>Changed layout and links on 'Results by machine' to make it use the correct FLH per CHP type and have row order correspond to 'Dashboard' as fasr as FLH is concerned</t>
  </si>
  <si>
    <t xml:space="preserve">2. Go to the Dashboard and click on the "import data" button. </t>
  </si>
  <si>
    <t xml:space="preserve">7. On the Dashbard, click the "export" button. This will save all results in CSV files and close this workbook. </t>
  </si>
  <si>
    <t>There are only positive values in the final demand part of the corrected energy balance</t>
  </si>
  <si>
    <t>All CHPs have positive energy demands</t>
  </si>
  <si>
    <t>input.bio_oil</t>
  </si>
  <si>
    <t>input.crude_oil</t>
  </si>
  <si>
    <t>input.network_gas</t>
  </si>
  <si>
    <t>energy_mixer_for_gas_power_fuel_efficiency</t>
  </si>
  <si>
    <t>Percentage of heat from gas combined cycle CHPs that is not sold</t>
  </si>
  <si>
    <r>
      <t xml:space="preserve">On this page the country specific assumptions must be entered, with the source of the data when applicable. </t>
    </r>
    <r>
      <rPr>
        <b/>
        <sz val="12"/>
        <rFont val="Calibri"/>
        <scheme val="minor"/>
      </rPr>
      <t>Aside from the IEA tables, this is the only manual input that is needed from external researchers</t>
    </r>
    <r>
      <rPr>
        <sz val="12"/>
        <rFont val="Calibri"/>
        <scheme val="minor"/>
      </rPr>
      <t xml:space="preserve">. 
The checks on the right show if there are any inconsistencies between the data and assumptions. A green check means that everything is OK. An orange check means that the result is not ideal, but these issues are not critical: the analysis can still be used. A red check means that there is a critical issue that must be addressed before the analysis can be used. </t>
    </r>
  </si>
  <si>
    <t>Percentage of CHP electricity production by biogas CHPs</t>
  </si>
  <si>
    <t>Percentage of remaining CHP electricity production by gas CHPs</t>
  </si>
  <si>
    <t>Percentage of remaining CHP electricity production by wood pellet CHPs</t>
  </si>
  <si>
    <t>Percentage of CHP electricity production by gas turbine CHPs</t>
  </si>
  <si>
    <t>Percentage of CHP electricity production by gas engine CHPs</t>
  </si>
  <si>
    <t>Percentage of CHP electricity production by gas combined cycle CHPs</t>
  </si>
  <si>
    <t xml:space="preserve">CHPs in the Services sector only use natural gas, biogas and wood pellets. </t>
  </si>
  <si>
    <t>Model limitations, all final demand of biogas in the Agriculture, Households and Services sectors must be used in CHPs</t>
  </si>
  <si>
    <t>Should be the Services sector but if this leads to negative production in this sector, industry is also an option</t>
  </si>
  <si>
    <t>No negative electricity production in the Services services sector</t>
  </si>
  <si>
    <t>(Choose one sector, Services sector should work)</t>
  </si>
  <si>
    <t>On this page, the inputs and outputs of the CHPs in the Services sector are determined.</t>
  </si>
  <si>
    <t>All Services CHPs</t>
  </si>
  <si>
    <t>Services CHPs</t>
  </si>
  <si>
    <t>On this page, the inputs and outputs of CHPs are given by sector and fuel. If possible, results are checked against IEA data. Inconsistencies larger than 5% are formatted in 'orange' (positive checks are 'green'). If you encounter an orange check labeled 'infinite', it means that there is a division by zero. Divisions by zero typcially occur when IEA does not report any energy production, while an assumption does call for production in a sector. 
All checks are counted and displayed in the dashboard.</t>
  </si>
  <si>
    <t>Main activity CHPs produce too much heat</t>
  </si>
  <si>
    <t>(sum of the above)</t>
  </si>
  <si>
    <t>Total heat production by CHPs    (estimate, only relevant for checks)</t>
  </si>
  <si>
    <t>Total fuel input into CHPs             (estimate, only relevant for checks)</t>
  </si>
  <si>
    <t>Mismatch in Autoproducers Sector. Number of differences to IEA data larger than 5%</t>
  </si>
  <si>
    <t>Mismatch in Main activity and Waste sector. Number of differences to IEA data larger than 5%</t>
  </si>
  <si>
    <r>
      <rPr>
        <b/>
        <sz val="12"/>
        <rFont val="Calibri"/>
        <scheme val="minor"/>
      </rPr>
      <t xml:space="preserve">This analysis converts IEA data into data that is used by the Energy Transition Model (ETM) of Quintel Intelligence. This conversion is performed based on the technical specifications of the CHPs modeled in the ETM and several (country specific) assumptions. A more elaborate introduction to the ETM can be found on https://github.com/quintel/documentation.
The issue with IEA data on CHPs
</t>
    </r>
    <r>
      <rPr>
        <sz val="12"/>
        <rFont val="Calibri"/>
        <scheme val="minor"/>
      </rPr>
      <t>International Energy Agency (IEA) only reports the production of heat that is sold and the fuel input allocated to this sold heat. Unsold heat is not reported, nor are the related fuel inputs (all fuel input is allocated to the electricity output), which are directly reported as final demand of that fuel. In the ETM, however, we want to use physical flows; therefore, we do not distinguish between sold and unsold heat. In this analysis, we estimate the ratio of sold/unsold heat for every final demand CHP and adapt the fuel input used for heat and power production accordingly.</t>
    </r>
    <r>
      <rPr>
        <b/>
        <sz val="12"/>
        <rFont val="Calibri"/>
        <scheme val="minor"/>
      </rPr>
      <t xml:space="preserve">
Outline of this analysis
</t>
    </r>
    <r>
      <rPr>
        <sz val="12"/>
        <rFont val="Calibri"/>
        <scheme val="minor"/>
      </rPr>
      <t xml:space="preserve">This analysis is mainly based on statistical data from the IEA that publishes a range of data tables. For this analysis we use the “(Extensive) Energy Balance” and the “Net electricity and heat production by autoproducers” table. Combined, they provide data on the fuel use and heat &amp; electricity production from CHP (combined heat and power plants). </t>
    </r>
    <r>
      <rPr>
        <b/>
        <sz val="12"/>
        <rFont val="Calibri"/>
        <scheme val="minor"/>
      </rPr>
      <t xml:space="preserve">
</t>
    </r>
    <r>
      <rPr>
        <sz val="12"/>
        <rFont val="Calibri"/>
        <scheme val="minor"/>
      </rPr>
      <t>Within the IEA data tables, CHPs can be positioned in different sectors. IEA distinguishes ‘main activity’ and ‘final demand’ sectors (e.g. industry, residential). ‘Main activity’ plants produce electricity and heat with the purpose of selling them to a third party (electricity and heat networks). The business case of ‘main activity’ plants is the central production of power and heat. In contrast, plants in ‘final demand’ sectors produce heat (or electricity) for a specific local use. CHPs in final demand sectors are called ‘autoproducer’ plants. Instead of buying heat or electricity from a central network (from ‘main activity’ plants), autoproducer plants provide heat or electricity locally. Any excess of heat or electricity that is not consumed locally may be fed into a central network.</t>
    </r>
    <r>
      <rPr>
        <b/>
        <sz val="12"/>
        <rFont val="Calibri"/>
        <scheme val="minor"/>
      </rPr>
      <t xml:space="preserve">
</t>
    </r>
    <r>
      <rPr>
        <sz val="12"/>
        <rFont val="Calibri"/>
        <scheme val="minor"/>
      </rPr>
      <t xml:space="preserve">‘Main activity’ CHPs sell electricity and heat to a network. ‘Final demand’ CHPs do not necessarily sell electricity and heat because they satisfy a local demand (which does not involve selling energy to a third party). For example, a CHP in agriculture may provide heat to a greenhouse. This heat is typically not traded and is therefore called ‘unsold’ heat. All significant final demand sectors that are reported in IEA tables are reflected in the ETM. Furthermore, the ETM has a central production park that mimics the IEA ‘main activity’ sector. </t>
    </r>
    <r>
      <rPr>
        <b/>
        <sz val="12"/>
        <rFont val="Calibri"/>
        <scheme val="minor"/>
      </rPr>
      <t xml:space="preserve">
</t>
    </r>
  </si>
  <si>
    <t>Minor layout improvements</t>
  </si>
  <si>
    <t>Check fuel aggregation, new fuel allocation?</t>
  </si>
  <si>
    <t>New layout of Dashboard</t>
  </si>
  <si>
    <t>Added buttonns on Dashboard</t>
  </si>
  <si>
    <t>Adding ETM keys to identify efficiencies for future import</t>
  </si>
  <si>
    <t>Changed layout of technical specs sheet. Improved fuel aggreation matrix</t>
  </si>
  <si>
    <t>Re-worked checks. Formatting (green/red) of checks now only depends on whether a check is TRUE or FALSE. (Sometimes, figures were hardcoded in the formatting itself, as in "if cell value is equal to 10, fromat green"). Help messages disappear when check passes</t>
  </si>
  <si>
    <t>Minor updates in dataflow and introduction sheets. Correcting non-negative final demands check on dashboard</t>
  </si>
  <si>
    <t>Added check for negative machine demands to dashboard (cell K75)</t>
  </si>
  <si>
    <t>Converting 'child_share' to 'efficiency' in CSV export of energy_mixer_for_gas_power_fuel_efficiency.csv</t>
  </si>
  <si>
    <t>Typos and layout improvements</t>
  </si>
  <si>
    <t>Improving checks on 'Results by fuel'. Removing superflous check from Dashboard (row 80). Making all checks pass/fail on 5%</t>
  </si>
  <si>
    <t>AP net-gross conversion</t>
  </si>
  <si>
    <t>Overview of technologicial specifications of the CHP used in the ETM</t>
  </si>
  <si>
    <t>Introduction to the Energy Transition Model (ETM) and the CHP analysis and the fuel allocation methods</t>
  </si>
  <si>
    <t>Documentation of the changes to this analysis</t>
  </si>
  <si>
    <t>Index with description of all the sheet in this analysis</t>
  </si>
  <si>
    <t>Visualization of the dataflow in this CHP analysis</t>
  </si>
  <si>
    <t>Description of the modeling and country-specific assumptions for this analysis</t>
  </si>
  <si>
    <t>IEA net electricity and heat production by autoproducers table</t>
  </si>
  <si>
    <t>Overview of CHP inputs and outputs by sector and fuel. This sheet also checks against IEA statistics.</t>
  </si>
  <si>
    <t>Overview of CHP inputs and outputs by CHP type</t>
  </si>
  <si>
    <t>Condensed corrected energy balance and a condensed original energy balance are used to create the delta energy balance</t>
  </si>
  <si>
    <t>Complete corrected energy balance step 1</t>
  </si>
  <si>
    <t>Conversion of the net electricity production data from IEA to gross electricity production data</t>
  </si>
  <si>
    <t>Calculation of inputs and ouputs to Agriculture CHPs</t>
  </si>
  <si>
    <t>Calculation of inputs and ouputs to Households CHPs</t>
  </si>
  <si>
    <t>Calculation of inputs and ouputs to Services CHPs (Commercial and public services)</t>
  </si>
  <si>
    <t>Calculation of inputs and ouputs to Energy industry CHPs</t>
  </si>
  <si>
    <t>Calculation of inputs and ouputs to Industry CHPs</t>
  </si>
  <si>
    <t>Calculation of inputs and ouputs to Main activity CHPs</t>
  </si>
  <si>
    <t>Calculation of inputs and ouputs to Waste incineration CHPs</t>
  </si>
  <si>
    <t>Aggregation of energy balance fuel carriers and the division over main activity and autoproducer sectors</t>
  </si>
  <si>
    <t>Production share of CHP types and fuels is determined per sector</t>
  </si>
  <si>
    <t>CSV-file containing the corrected energy balance</t>
  </si>
  <si>
    <t>CSV-file containing the CHP unit demands</t>
  </si>
  <si>
    <t>CSV-file containing the fuel shares in the gas mixer</t>
  </si>
  <si>
    <t>Goals of this analysis</t>
  </si>
  <si>
    <r>
      <rPr>
        <sz val="12"/>
        <rFont val="Calibri"/>
        <scheme val="minor"/>
      </rPr>
      <t xml:space="preserve">Determining the fuel inputs, heat &amp; power production of all CHPs (final demand and main activity). This is done by extracting and manipulating information from two IEA data tables. Furthermore, ‘full load hours’ for CHPs are defined (these are country specific, whereas other CHP attributes remain fixed for every country). The unsold heat is added to the energy balance (IEA does not consider it), and the fuel use for unsold heat is moved from final demand to the conversions part of the balance. These manipulations result in a 'corrected' energy balance, which will be further adapted to ETM logic in the  “Power and heat plant analysis”, where the remaining plants (‘main activity’ electricity production) are addressed.
Note that this analysis is primarily about energy. Installed capacities per plant type are an extra result of this analysis (see the 'Results by machine' sheet). For this the user can assume typical FLH per plant type, which the model will use to determine installed capacities. 
</t>
    </r>
    <r>
      <rPr>
        <b/>
        <sz val="12"/>
        <rFont val="Calibri"/>
        <scheme val="minor"/>
      </rPr>
      <t xml:space="preserve">This is the most complicated analysis step that is required to generate input data for the Energy Transition Model. All subsequent steps should be easier. </t>
    </r>
  </si>
  <si>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</si>
  <si>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ETM CHP carrier</t>
  </si>
  <si>
    <t>Network gas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</si>
</sst>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
    <numFmt numFmtId="166" formatCode="0.000"/>
    <numFmt numFmtId="167" formatCode="0.000000"/>
    <numFmt numFmtId="168" formatCode="[$-409]mmmm\ d\,\ yyyy;@"/>
    <numFmt numFmtId="169" formatCode="0.000%"/>
  </numFmts>
  <fonts count="35" x14ac:knownFonts="1">
    <font>
      <sz val="12"/>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scheme val="minor"/>
    </font>
    <font>
      <i/>
      <sz val="12"/>
      <color theme="1"/>
      <name val="Calibri"/>
      <scheme val="minor"/>
    </font>
    <font>
      <u/>
      <sz val="12"/>
      <color theme="10"/>
      <name val="Calibri"/>
      <family val="2"/>
      <scheme val="minor"/>
    </font>
    <font>
      <u/>
      <sz val="12"/>
      <color theme="11"/>
      <name val="Calibri"/>
      <family val="2"/>
      <scheme val="minor"/>
    </font>
    <font>
      <b/>
      <sz val="16"/>
      <color theme="3"/>
      <name val="Calibri"/>
      <scheme val="minor"/>
    </font>
    <font>
      <sz val="18"/>
      <color theme="1"/>
      <name val="Calibri"/>
      <scheme val="minor"/>
    </font>
    <font>
      <sz val="18"/>
      <color rgb="FF000000"/>
      <name val="Calibri"/>
      <scheme val="minor"/>
    </font>
    <font>
      <sz val="12"/>
      <name val="Calibri"/>
      <scheme val="minor"/>
    </font>
    <font>
      <b/>
      <sz val="12"/>
      <name val="Calibri"/>
      <scheme val="minor"/>
    </font>
    <font>
      <sz val="12"/>
      <color rgb="FF000000"/>
      <name val="Calibri"/>
      <family val="2"/>
      <scheme val="minor"/>
    </font>
    <font>
      <sz val="11"/>
      <color rgb="FF000000"/>
      <name val="Arial"/>
    </font>
    <font>
      <b/>
      <sz val="12"/>
      <color rgb="FF000000"/>
      <name val="Calibri"/>
      <family val="2"/>
      <scheme val="minor"/>
    </font>
    <font>
      <sz val="12"/>
      <color rgb="FFFF0000"/>
      <name val="Calibri"/>
      <family val="2"/>
      <scheme val="minor"/>
    </font>
    <font>
      <i/>
      <sz val="12"/>
      <color rgb="FF000000"/>
      <name val="Calibri"/>
      <scheme val="minor"/>
    </font>
    <font>
      <sz val="11"/>
      <color theme="1"/>
      <name val="Calibri"/>
      <scheme val="minor"/>
    </font>
    <font>
      <u/>
      <sz val="12"/>
      <color theme="1"/>
      <name val="Calibri"/>
      <scheme val="minor"/>
    </font>
    <font>
      <b/>
      <sz val="12"/>
      <color rgb="FFFF0000"/>
      <name val="Calibri"/>
      <scheme val="minor"/>
    </font>
    <font>
      <i/>
      <sz val="12"/>
      <name val="Calibri"/>
      <scheme val="minor"/>
    </font>
    <font>
      <u/>
      <sz val="12"/>
      <name val="Calibri"/>
      <scheme val="minor"/>
    </font>
    <font>
      <b/>
      <sz val="11"/>
      <color theme="1"/>
      <name val="Calibri"/>
      <scheme val="minor"/>
    </font>
    <font>
      <u/>
      <sz val="12"/>
      <color rgb="FF000000"/>
      <name val="Calibri"/>
      <scheme val="minor"/>
    </font>
    <font>
      <sz val="24"/>
      <color theme="1"/>
      <name val="Calibri"/>
      <scheme val="minor"/>
    </font>
    <font>
      <b/>
      <sz val="16"/>
      <color theme="1"/>
      <name val="Calibri"/>
      <scheme val="minor"/>
    </font>
    <font>
      <sz val="16"/>
      <color theme="1"/>
      <name val="Calibri"/>
      <scheme val="minor"/>
    </font>
    <font>
      <sz val="8"/>
      <name val="Calibri"/>
      <family val="2"/>
      <scheme val="minor"/>
    </font>
    <font>
      <b/>
      <u/>
      <sz val="12"/>
      <color rgb="FFFF0000"/>
      <name val="Calibri"/>
      <scheme val="minor"/>
    </font>
    <font>
      <i/>
      <sz val="12"/>
      <color theme="2" tint="-9.9978637043366805E-2"/>
      <name val="Calibri"/>
      <scheme val="minor"/>
    </font>
    <font>
      <i/>
      <sz val="12"/>
      <color rgb="FFFF0000"/>
      <name val="Calibri"/>
      <scheme val="minor"/>
    </font>
    <font>
      <sz val="12"/>
      <color rgb="FF000000"/>
      <name val="Lucida Grande"/>
    </font>
    <font>
      <b/>
      <i/>
      <sz val="12"/>
      <color theme="1"/>
      <name val="Calibri"/>
      <scheme val="minor"/>
    </font>
    <font>
      <sz val="12"/>
      <color theme="0" tint="-0.34998626667073579"/>
      <name val="Calibri"/>
      <scheme val="minor"/>
    </font>
  </fonts>
  <fills count="18">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FF"/>
        <bgColor rgb="FF000000"/>
      </patternFill>
    </fill>
    <fill>
      <patternFill patternType="solid">
        <fgColor rgb="FFFFFF00"/>
        <bgColor indexed="64"/>
      </patternFill>
    </fill>
    <fill>
      <patternFill patternType="solid">
        <fgColor theme="0" tint="-0.249977111117893"/>
        <bgColor indexed="64"/>
      </patternFill>
    </fill>
    <fill>
      <patternFill patternType="solid">
        <fgColor rgb="FF92CDDC"/>
        <bgColor rgb="FF000000"/>
      </patternFill>
    </fill>
    <fill>
      <patternFill patternType="solid">
        <fgColor theme="9"/>
        <bgColor indexed="64"/>
      </patternFill>
    </fill>
    <fill>
      <patternFill patternType="solid">
        <fgColor rgb="FFCCFFCC"/>
        <bgColor indexed="64"/>
      </patternFill>
    </fill>
  </fills>
  <borders count="7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style="double">
        <color auto="1"/>
      </bottom>
      <diagonal/>
    </border>
    <border>
      <left style="thin">
        <color auto="1"/>
      </left>
      <right style="medium">
        <color auto="1"/>
      </right>
      <top/>
      <bottom style="medium">
        <color auto="1"/>
      </bottom>
      <diagonal/>
    </border>
    <border>
      <left style="thin">
        <color auto="1"/>
      </left>
      <right style="medium">
        <color auto="1"/>
      </right>
      <top/>
      <bottom style="thin">
        <color auto="1"/>
      </bottom>
      <diagonal/>
    </border>
    <border>
      <left style="thin">
        <color auto="1"/>
      </left>
      <right style="medium">
        <color auto="1"/>
      </right>
      <top/>
      <bottom/>
      <diagonal/>
    </border>
    <border>
      <left/>
      <right style="thin">
        <color auto="1"/>
      </right>
      <top style="medium">
        <color auto="1"/>
      </top>
      <bottom style="thin">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style="thin">
        <color rgb="FF000000"/>
      </right>
      <top/>
      <bottom style="thin">
        <color auto="1"/>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style="thin">
        <color auto="1"/>
      </left>
      <right/>
      <top style="medium">
        <color auto="1"/>
      </top>
      <bottom/>
      <diagonal/>
    </border>
    <border>
      <left style="medium">
        <color auto="1"/>
      </left>
      <right style="medium">
        <color auto="1"/>
      </right>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diagonal/>
    </border>
    <border>
      <left/>
      <right style="medium">
        <color auto="1"/>
      </right>
      <top/>
      <bottom style="double">
        <color auto="1"/>
      </bottom>
      <diagonal/>
    </border>
    <border>
      <left style="thin">
        <color auto="1"/>
      </left>
      <right style="thin">
        <color auto="1"/>
      </right>
      <top style="medium">
        <color auto="1"/>
      </top>
      <bottom/>
      <diagonal/>
    </border>
    <border>
      <left style="medium">
        <color auto="1"/>
      </left>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s>
  <cellStyleXfs count="243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96">
    <xf numFmtId="0" fontId="0" fillId="0" borderId="0" xfId="0"/>
    <xf numFmtId="0" fontId="2" fillId="3" borderId="0" xfId="0" applyFont="1" applyFill="1"/>
    <xf numFmtId="0" fontId="0" fillId="3" borderId="0" xfId="0" applyFill="1"/>
    <xf numFmtId="0" fontId="2" fillId="3" borderId="1" xfId="0" applyFont="1" applyFill="1" applyBorder="1"/>
    <xf numFmtId="0" fontId="0" fillId="3" borderId="2" xfId="0" applyFill="1" applyBorder="1"/>
    <xf numFmtId="0" fontId="0" fillId="3" borderId="3" xfId="0" applyFill="1" applyBorder="1"/>
    <xf numFmtId="0" fontId="0" fillId="3" borderId="0" xfId="0" applyFill="1" applyBorder="1" applyAlignment="1">
      <alignment horizontal="left"/>
    </xf>
    <xf numFmtId="0" fontId="0" fillId="3" borderId="5" xfId="0" applyFill="1" applyBorder="1"/>
    <xf numFmtId="0" fontId="0" fillId="3" borderId="0" xfId="0" applyFill="1" applyBorder="1"/>
    <xf numFmtId="0" fontId="0" fillId="3" borderId="7" xfId="0" applyFill="1" applyBorder="1"/>
    <xf numFmtId="0" fontId="0" fillId="3" borderId="8" xfId="0" applyFill="1" applyBorder="1"/>
    <xf numFmtId="0" fontId="0" fillId="3" borderId="4" xfId="0" applyFill="1" applyBorder="1"/>
    <xf numFmtId="0" fontId="0" fillId="3" borderId="6" xfId="0" applyFill="1" applyBorder="1"/>
    <xf numFmtId="0" fontId="5" fillId="3" borderId="0" xfId="0" applyFont="1" applyFill="1" applyBorder="1"/>
    <xf numFmtId="0" fontId="2" fillId="3" borderId="0" xfId="0" applyFont="1" applyFill="1" applyBorder="1"/>
    <xf numFmtId="0" fontId="0" fillId="3" borderId="9" xfId="0" applyFill="1" applyBorder="1"/>
    <xf numFmtId="0" fontId="2" fillId="3" borderId="4" xfId="0" applyFont="1" applyFill="1" applyBorder="1"/>
    <xf numFmtId="0" fontId="2" fillId="3" borderId="5" xfId="0" applyFont="1" applyFill="1" applyBorder="1"/>
    <xf numFmtId="0" fontId="8" fillId="3" borderId="0" xfId="0" applyFont="1" applyFill="1"/>
    <xf numFmtId="0" fontId="0" fillId="4" borderId="0" xfId="0" applyFill="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2" fillId="0" borderId="7" xfId="0" applyFont="1" applyFill="1" applyBorder="1" applyAlignment="1">
      <alignment vertical="top" wrapText="1"/>
    </xf>
    <xf numFmtId="0" fontId="2" fillId="0" borderId="6" xfId="0" applyFont="1" applyFill="1" applyBorder="1" applyAlignment="1">
      <alignment vertical="top" wrapText="1"/>
    </xf>
    <xf numFmtId="0" fontId="0" fillId="0" borderId="0" xfId="0" applyFill="1" applyBorder="1"/>
    <xf numFmtId="0" fontId="2" fillId="0" borderId="0" xfId="0" applyFont="1" applyFill="1" applyBorder="1"/>
    <xf numFmtId="0" fontId="0" fillId="0" borderId="0" xfId="0" applyFont="1" applyFill="1" applyBorder="1"/>
    <xf numFmtId="0" fontId="0" fillId="0" borderId="20" xfId="0" applyFill="1" applyBorder="1"/>
    <xf numFmtId="0" fontId="0" fillId="0" borderId="18" xfId="0" applyFill="1" applyBorder="1" applyAlignment="1">
      <alignment vertical="top" wrapText="1"/>
    </xf>
    <xf numFmtId="0" fontId="0" fillId="0" borderId="19" xfId="0" applyFill="1" applyBorder="1" applyAlignment="1">
      <alignment vertical="top" wrapText="1"/>
    </xf>
    <xf numFmtId="0" fontId="0" fillId="0" borderId="12" xfId="0" applyFill="1" applyBorder="1"/>
    <xf numFmtId="0" fontId="0" fillId="0" borderId="15" xfId="0" applyFill="1" applyBorder="1"/>
    <xf numFmtId="0" fontId="0" fillId="0" borderId="14" xfId="0" applyFill="1" applyBorder="1"/>
    <xf numFmtId="0" fontId="0" fillId="0" borderId="16" xfId="0" applyFill="1" applyBorder="1"/>
    <xf numFmtId="0" fontId="0" fillId="0" borderId="17" xfId="0" applyFill="1" applyBorder="1"/>
    <xf numFmtId="0" fontId="0" fillId="0" borderId="21" xfId="0" applyFill="1" applyBorder="1"/>
    <xf numFmtId="0" fontId="0" fillId="0" borderId="22" xfId="0" applyFill="1" applyBorder="1"/>
    <xf numFmtId="0" fontId="0" fillId="0" borderId="23" xfId="0" applyFill="1" applyBorder="1"/>
    <xf numFmtId="0" fontId="0" fillId="0" borderId="11" xfId="0" applyFill="1" applyBorder="1"/>
    <xf numFmtId="0" fontId="0" fillId="0" borderId="24" xfId="0" applyFill="1" applyBorder="1"/>
    <xf numFmtId="0" fontId="0" fillId="0" borderId="25" xfId="0" applyFill="1" applyBorder="1"/>
    <xf numFmtId="0" fontId="0" fillId="0" borderId="13" xfId="0" applyFill="1" applyBorder="1"/>
    <xf numFmtId="0" fontId="0" fillId="0" borderId="7" xfId="0" applyFill="1" applyBorder="1"/>
    <xf numFmtId="0" fontId="0" fillId="0" borderId="26" xfId="0" applyFill="1" applyBorder="1"/>
    <xf numFmtId="0" fontId="12" fillId="3" borderId="1" xfId="0" applyFont="1" applyFill="1" applyBorder="1"/>
    <xf numFmtId="0" fontId="0" fillId="3" borderId="27" xfId="0" applyFill="1" applyBorder="1"/>
    <xf numFmtId="0" fontId="0" fillId="0" borderId="28" xfId="0" applyFill="1" applyBorder="1"/>
    <xf numFmtId="0" fontId="0" fillId="0" borderId="8" xfId="0" applyFill="1" applyBorder="1"/>
    <xf numFmtId="0" fontId="0" fillId="0" borderId="27" xfId="0" applyFill="1" applyBorder="1"/>
    <xf numFmtId="0" fontId="0" fillId="0" borderId="5" xfId="0" applyFill="1" applyBorder="1"/>
    <xf numFmtId="0" fontId="2" fillId="0" borderId="28" xfId="0" applyFont="1" applyFill="1" applyBorder="1" applyAlignment="1">
      <alignment wrapText="1"/>
    </xf>
    <xf numFmtId="0" fontId="0" fillId="0" borderId="7" xfId="0" applyFill="1" applyBorder="1" applyAlignment="1">
      <alignment wrapText="1"/>
    </xf>
    <xf numFmtId="0" fontId="0" fillId="0" borderId="8" xfId="0" applyFill="1" applyBorder="1" applyAlignment="1">
      <alignment wrapText="1"/>
    </xf>
    <xf numFmtId="0" fontId="0" fillId="0" borderId="10" xfId="0" applyFill="1" applyBorder="1"/>
    <xf numFmtId="0" fontId="0" fillId="0" borderId="29" xfId="0" applyFill="1" applyBorder="1"/>
    <xf numFmtId="0" fontId="0" fillId="3" borderId="1" xfId="0" applyFill="1" applyBorder="1"/>
    <xf numFmtId="0" fontId="0" fillId="0" borderId="4" xfId="0" applyFill="1" applyBorder="1"/>
    <xf numFmtId="0" fontId="0" fillId="0" borderId="6" xfId="0" applyFill="1" applyBorder="1"/>
    <xf numFmtId="0" fontId="0" fillId="0" borderId="2" xfId="0" applyFill="1" applyBorder="1"/>
    <xf numFmtId="0" fontId="5" fillId="0" borderId="27" xfId="0" applyFont="1" applyFill="1" applyBorder="1"/>
    <xf numFmtId="0" fontId="14" fillId="0" borderId="0" xfId="0" applyFont="1"/>
    <xf numFmtId="0" fontId="11" fillId="3" borderId="0" xfId="0" applyFont="1" applyFill="1" applyBorder="1"/>
    <xf numFmtId="0" fontId="0" fillId="0" borderId="32" xfId="0" applyFill="1" applyBorder="1" applyAlignment="1">
      <alignment vertical="top" wrapText="1"/>
    </xf>
    <xf numFmtId="0" fontId="0" fillId="0" borderId="31" xfId="0" applyFill="1" applyBorder="1"/>
    <xf numFmtId="0" fontId="0" fillId="0" borderId="33" xfId="0" applyFill="1" applyBorder="1"/>
    <xf numFmtId="0" fontId="2" fillId="3" borderId="0" xfId="0" applyFont="1" applyFill="1" applyBorder="1" applyAlignment="1">
      <alignment vertical="top" wrapText="1"/>
    </xf>
    <xf numFmtId="0" fontId="2" fillId="3" borderId="0" xfId="0" applyFont="1" applyFill="1" applyBorder="1" applyAlignment="1">
      <alignment vertical="top"/>
    </xf>
    <xf numFmtId="0" fontId="0" fillId="10" borderId="0" xfId="0" applyFill="1" applyBorder="1"/>
    <xf numFmtId="0" fontId="2" fillId="0" borderId="8" xfId="0" applyFont="1" applyFill="1" applyBorder="1" applyAlignment="1">
      <alignment vertical="top"/>
    </xf>
    <xf numFmtId="0" fontId="2" fillId="0" borderId="8" xfId="0" applyFont="1" applyFill="1" applyBorder="1" applyAlignment="1">
      <alignment vertical="top" wrapText="1"/>
    </xf>
    <xf numFmtId="0" fontId="0" fillId="0" borderId="5" xfId="0" applyFont="1" applyFill="1" applyBorder="1" applyAlignment="1">
      <alignment vertical="top"/>
    </xf>
    <xf numFmtId="0" fontId="0" fillId="0" borderId="5" xfId="0" applyFill="1" applyBorder="1" applyAlignment="1">
      <alignment vertical="top"/>
    </xf>
    <xf numFmtId="0" fontId="5" fillId="0" borderId="5" xfId="0" applyFont="1" applyFill="1" applyBorder="1"/>
    <xf numFmtId="0" fontId="2" fillId="0" borderId="7" xfId="0" applyFont="1" applyFill="1" applyBorder="1"/>
    <xf numFmtId="0" fontId="15" fillId="3" borderId="0" xfId="0" applyFont="1" applyFill="1" applyBorder="1" applyAlignment="1">
      <alignment horizontal="left" vertical="top" wrapText="1"/>
    </xf>
    <xf numFmtId="0" fontId="0" fillId="0" borderId="7" xfId="0" applyFont="1" applyFill="1" applyBorder="1"/>
    <xf numFmtId="9" fontId="0" fillId="0" borderId="0" xfId="0" applyNumberFormat="1" applyFont="1" applyFill="1" applyBorder="1" applyAlignment="1">
      <alignment horizontal="right"/>
    </xf>
    <xf numFmtId="0" fontId="0" fillId="3" borderId="0" xfId="0" applyFont="1" applyFill="1" applyBorder="1"/>
    <xf numFmtId="0" fontId="5" fillId="3" borderId="0" xfId="0" applyFont="1" applyFill="1"/>
    <xf numFmtId="0" fontId="0" fillId="0" borderId="0" xfId="0" applyFont="1" applyFill="1" applyBorder="1" applyAlignment="1">
      <alignment vertical="top" wrapText="1"/>
    </xf>
    <xf numFmtId="0" fontId="17" fillId="12" borderId="0" xfId="0" applyFont="1" applyFill="1"/>
    <xf numFmtId="0" fontId="0" fillId="0" borderId="5" xfId="0" applyFont="1" applyFill="1" applyBorder="1"/>
    <xf numFmtId="0" fontId="0" fillId="0" borderId="8" xfId="0" applyFont="1" applyFill="1" applyBorder="1"/>
    <xf numFmtId="0" fontId="2" fillId="0" borderId="0" xfId="0" applyFont="1" applyFill="1" applyBorder="1" applyAlignment="1">
      <alignment vertical="top" wrapText="1"/>
    </xf>
    <xf numFmtId="0" fontId="2" fillId="0" borderId="5" xfId="0" applyFont="1" applyFill="1" applyBorder="1" applyAlignment="1">
      <alignment vertical="top" wrapText="1"/>
    </xf>
    <xf numFmtId="0" fontId="11" fillId="3" borderId="0" xfId="0" applyFont="1" applyFill="1"/>
    <xf numFmtId="0" fontId="11" fillId="3" borderId="2" xfId="0" applyFont="1" applyFill="1" applyBorder="1"/>
    <xf numFmtId="0" fontId="11" fillId="3" borderId="3" xfId="0" applyFont="1" applyFill="1" applyBorder="1"/>
    <xf numFmtId="0" fontId="11" fillId="3" borderId="0" xfId="0" applyFont="1" applyFill="1" applyBorder="1" applyAlignment="1">
      <alignment wrapText="1"/>
    </xf>
    <xf numFmtId="0" fontId="12" fillId="3" borderId="7" xfId="0" applyFont="1" applyFill="1" applyBorder="1" applyAlignment="1">
      <alignment wrapText="1"/>
    </xf>
    <xf numFmtId="0" fontId="18" fillId="0" borderId="0" xfId="0" applyFont="1" applyFill="1" applyBorder="1" applyAlignment="1">
      <alignment vertical="top" wrapText="1"/>
    </xf>
    <xf numFmtId="0" fontId="18" fillId="0" borderId="5" xfId="0" applyFont="1" applyFill="1" applyBorder="1" applyAlignment="1">
      <alignment vertical="top" wrapText="1"/>
    </xf>
    <xf numFmtId="0" fontId="2" fillId="3" borderId="37" xfId="0" applyFont="1" applyFill="1" applyBorder="1"/>
    <xf numFmtId="0" fontId="2" fillId="3" borderId="38" xfId="0" applyFont="1" applyFill="1" applyBorder="1"/>
    <xf numFmtId="0" fontId="0" fillId="3" borderId="39" xfId="0" applyFill="1" applyBorder="1"/>
    <xf numFmtId="0" fontId="0" fillId="3" borderId="40" xfId="0" applyFill="1" applyBorder="1"/>
    <xf numFmtId="0" fontId="0" fillId="3" borderId="15" xfId="0" applyFill="1" applyBorder="1"/>
    <xf numFmtId="0" fontId="2" fillId="3" borderId="40" xfId="0" applyFont="1" applyFill="1" applyBorder="1"/>
    <xf numFmtId="0" fontId="2" fillId="3" borderId="15" xfId="0" applyFont="1" applyFill="1" applyBorder="1"/>
    <xf numFmtId="0" fontId="0" fillId="3" borderId="40" xfId="0" applyFill="1" applyBorder="1" applyAlignment="1">
      <alignment vertical="top"/>
    </xf>
    <xf numFmtId="0" fontId="0" fillId="3" borderId="41" xfId="0" applyFill="1" applyBorder="1"/>
    <xf numFmtId="0" fontId="0" fillId="3" borderId="26" xfId="0" applyFill="1" applyBorder="1"/>
    <xf numFmtId="0" fontId="0" fillId="3" borderId="42" xfId="0" applyFill="1" applyBorder="1"/>
    <xf numFmtId="0" fontId="0" fillId="3" borderId="16" xfId="0" applyFill="1" applyBorder="1"/>
    <xf numFmtId="0" fontId="0" fillId="3" borderId="0" xfId="0" applyFill="1" applyBorder="1" applyAlignment="1">
      <alignment vertical="top" wrapText="1"/>
    </xf>
    <xf numFmtId="0" fontId="0" fillId="3" borderId="17" xfId="0" applyFill="1" applyBorder="1"/>
    <xf numFmtId="0" fontId="2" fillId="3" borderId="8" xfId="0" applyFont="1" applyFill="1" applyBorder="1" applyAlignment="1">
      <alignment vertical="top" wrapText="1"/>
    </xf>
    <xf numFmtId="0" fontId="0" fillId="3" borderId="36" xfId="0" applyFill="1" applyBorder="1"/>
    <xf numFmtId="0" fontId="0" fillId="3" borderId="35" xfId="0" applyFill="1" applyBorder="1"/>
    <xf numFmtId="0" fontId="2" fillId="3" borderId="8" xfId="0" applyFont="1" applyFill="1" applyBorder="1"/>
    <xf numFmtId="0" fontId="0" fillId="0" borderId="0" xfId="0" applyFill="1" applyBorder="1" applyAlignment="1">
      <alignment wrapText="1"/>
    </xf>
    <xf numFmtId="0" fontId="0" fillId="0" borderId="15" xfId="0" applyFill="1" applyBorder="1" applyAlignment="1">
      <alignment wrapText="1"/>
    </xf>
    <xf numFmtId="0" fontId="0" fillId="0" borderId="0" xfId="0" applyFill="1" applyBorder="1" applyAlignment="1">
      <alignment vertical="top" wrapText="1"/>
    </xf>
    <xf numFmtId="0" fontId="8" fillId="3" borderId="0" xfId="0" applyFont="1" applyFill="1" applyBorder="1"/>
    <xf numFmtId="0" fontId="13" fillId="0" borderId="0" xfId="0" applyFont="1" applyFill="1" applyBorder="1"/>
    <xf numFmtId="0" fontId="0" fillId="0" borderId="15" xfId="0" applyFill="1" applyBorder="1" applyAlignment="1">
      <alignment vertical="top" wrapText="1"/>
    </xf>
    <xf numFmtId="0" fontId="16" fillId="0" borderId="15" xfId="0" applyFont="1" applyFill="1" applyBorder="1"/>
    <xf numFmtId="0" fontId="0" fillId="3" borderId="38" xfId="0" applyFill="1" applyBorder="1"/>
    <xf numFmtId="0" fontId="2" fillId="3" borderId="41" xfId="0" applyFont="1" applyFill="1" applyBorder="1"/>
    <xf numFmtId="0" fontId="2" fillId="3" borderId="26" xfId="0" applyFont="1" applyFill="1" applyBorder="1"/>
    <xf numFmtId="0" fontId="0" fillId="3" borderId="41" xfId="0" applyFill="1" applyBorder="1" applyAlignment="1">
      <alignment vertical="top"/>
    </xf>
    <xf numFmtId="0" fontId="0" fillId="3" borderId="40" xfId="0" applyFont="1" applyFill="1" applyBorder="1"/>
    <xf numFmtId="0" fontId="0" fillId="0" borderId="43" xfId="0" applyFill="1" applyBorder="1"/>
    <xf numFmtId="0" fontId="0" fillId="3" borderId="38" xfId="0" applyFont="1" applyFill="1" applyBorder="1"/>
    <xf numFmtId="0" fontId="2" fillId="0" borderId="41" xfId="0" applyFont="1" applyFill="1" applyBorder="1" applyAlignment="1">
      <alignment vertical="top" wrapText="1"/>
    </xf>
    <xf numFmtId="0" fontId="2" fillId="0" borderId="26" xfId="0" applyFont="1" applyFill="1" applyBorder="1" applyAlignment="1">
      <alignment vertical="top"/>
    </xf>
    <xf numFmtId="0" fontId="12" fillId="3" borderId="37" xfId="0" applyFont="1" applyFill="1" applyBorder="1"/>
    <xf numFmtId="0" fontId="11" fillId="3" borderId="38" xfId="0" applyFont="1" applyFill="1" applyBorder="1"/>
    <xf numFmtId="0" fontId="11" fillId="3" borderId="39" xfId="0" applyFont="1" applyFill="1" applyBorder="1"/>
    <xf numFmtId="0" fontId="11" fillId="3" borderId="40" xfId="0" applyFont="1" applyFill="1" applyBorder="1"/>
    <xf numFmtId="0" fontId="11" fillId="3" borderId="15" xfId="0" applyFont="1" applyFill="1" applyBorder="1"/>
    <xf numFmtId="0" fontId="12" fillId="3" borderId="41" xfId="0" applyFont="1" applyFill="1" applyBorder="1" applyAlignment="1">
      <alignment wrapText="1"/>
    </xf>
    <xf numFmtId="9" fontId="12" fillId="0" borderId="15" xfId="0" applyNumberFormat="1" applyFont="1" applyFill="1" applyBorder="1"/>
    <xf numFmtId="9" fontId="12" fillId="0" borderId="44" xfId="0" applyNumberFormat="1" applyFont="1" applyFill="1" applyBorder="1"/>
    <xf numFmtId="9" fontId="12" fillId="0" borderId="17" xfId="0" applyNumberFormat="1" applyFont="1" applyFill="1" applyBorder="1"/>
    <xf numFmtId="0" fontId="2" fillId="3" borderId="40" xfId="0" applyFont="1" applyFill="1" applyBorder="1" applyAlignment="1">
      <alignment vertical="top" wrapText="1"/>
    </xf>
    <xf numFmtId="0" fontId="2" fillId="3" borderId="15" xfId="0" applyFont="1" applyFill="1" applyBorder="1" applyAlignment="1">
      <alignment vertical="top" wrapText="1"/>
    </xf>
    <xf numFmtId="0" fontId="19" fillId="3" borderId="40" xfId="0" applyFont="1" applyFill="1" applyBorder="1"/>
    <xf numFmtId="0" fontId="16" fillId="3" borderId="40" xfId="0" applyFont="1" applyFill="1" applyBorder="1"/>
    <xf numFmtId="0" fontId="2" fillId="3" borderId="5" xfId="0" applyFont="1" applyFill="1" applyBorder="1" applyAlignment="1">
      <alignment vertical="top" wrapText="1"/>
    </xf>
    <xf numFmtId="0" fontId="0" fillId="3" borderId="43" xfId="0" applyFill="1" applyBorder="1"/>
    <xf numFmtId="0" fontId="2" fillId="3" borderId="41" xfId="0" applyFont="1" applyFill="1" applyBorder="1" applyAlignment="1">
      <alignment vertical="top" wrapText="1"/>
    </xf>
    <xf numFmtId="0" fontId="2" fillId="0" borderId="1" xfId="0" applyFont="1" applyBorder="1"/>
    <xf numFmtId="0" fontId="20" fillId="3" borderId="0" xfId="0" applyFont="1" applyFill="1"/>
    <xf numFmtId="0" fontId="19" fillId="3" borderId="49" xfId="0" applyFont="1" applyFill="1" applyBorder="1"/>
    <xf numFmtId="0" fontId="0" fillId="3" borderId="51" xfId="0" applyFill="1" applyBorder="1"/>
    <xf numFmtId="0" fontId="0" fillId="0" borderId="35" xfId="0" applyFill="1" applyBorder="1"/>
    <xf numFmtId="0" fontId="0" fillId="0" borderId="36" xfId="0" applyFill="1" applyBorder="1"/>
    <xf numFmtId="0" fontId="0" fillId="0" borderId="44" xfId="0" applyFill="1" applyBorder="1"/>
    <xf numFmtId="0" fontId="18" fillId="0" borderId="7" xfId="0" applyFont="1" applyFill="1" applyBorder="1" applyAlignment="1">
      <alignment vertical="top" wrapText="1"/>
    </xf>
    <xf numFmtId="0" fontId="18" fillId="0" borderId="8" xfId="0" applyFont="1" applyFill="1" applyBorder="1" applyAlignment="1">
      <alignment vertical="top" wrapText="1"/>
    </xf>
    <xf numFmtId="0" fontId="19" fillId="3" borderId="40" xfId="0" applyFont="1" applyFill="1" applyBorder="1" applyAlignment="1">
      <alignment vertical="top" wrapText="1"/>
    </xf>
    <xf numFmtId="0" fontId="0" fillId="3" borderId="40" xfId="0" applyFont="1" applyFill="1" applyBorder="1" applyAlignment="1">
      <alignment vertical="center"/>
    </xf>
    <xf numFmtId="0" fontId="9" fillId="3" borderId="40" xfId="0" applyFont="1" applyFill="1" applyBorder="1" applyAlignment="1">
      <alignment horizontal="center" vertical="center"/>
    </xf>
    <xf numFmtId="0" fontId="0" fillId="3" borderId="40" xfId="0" applyFont="1" applyFill="1" applyBorder="1" applyAlignment="1">
      <alignment vertical="top"/>
    </xf>
    <xf numFmtId="0" fontId="10" fillId="3" borderId="40" xfId="0" applyFont="1" applyFill="1" applyBorder="1" applyAlignment="1">
      <alignment horizontal="center" vertical="center"/>
    </xf>
    <xf numFmtId="0" fontId="18" fillId="3" borderId="0" xfId="0" applyFont="1" applyFill="1" applyBorder="1" applyAlignment="1">
      <alignment vertical="top" wrapText="1"/>
    </xf>
    <xf numFmtId="0" fontId="18" fillId="3" borderId="5" xfId="0" applyFont="1" applyFill="1" applyBorder="1" applyAlignment="1">
      <alignment vertical="top" wrapText="1"/>
    </xf>
    <xf numFmtId="0" fontId="2" fillId="3" borderId="15" xfId="0" applyFont="1" applyFill="1" applyBorder="1" applyAlignment="1">
      <alignment vertical="top"/>
    </xf>
    <xf numFmtId="0" fontId="0" fillId="3" borderId="5" xfId="0" applyFill="1" applyBorder="1" applyAlignment="1">
      <alignment vertical="top"/>
    </xf>
    <xf numFmtId="0" fontId="19" fillId="3" borderId="40" xfId="0" applyFont="1" applyFill="1" applyBorder="1" applyAlignment="1">
      <alignment vertical="top"/>
    </xf>
    <xf numFmtId="0" fontId="0" fillId="3" borderId="5" xfId="0" applyFont="1" applyFill="1" applyBorder="1" applyAlignment="1">
      <alignment vertical="top"/>
    </xf>
    <xf numFmtId="0" fontId="22" fillId="3" borderId="40" xfId="0" applyFont="1" applyFill="1" applyBorder="1"/>
    <xf numFmtId="0" fontId="19" fillId="3" borderId="42" xfId="0" applyFont="1" applyFill="1" applyBorder="1"/>
    <xf numFmtId="0" fontId="19" fillId="3" borderId="40" xfId="0" applyFont="1" applyFill="1" applyBorder="1" applyAlignment="1">
      <alignment horizontal="right"/>
    </xf>
    <xf numFmtId="0" fontId="22" fillId="3" borderId="40" xfId="0" applyFont="1" applyFill="1" applyBorder="1" applyAlignment="1">
      <alignment horizontal="right"/>
    </xf>
    <xf numFmtId="0" fontId="0" fillId="3" borderId="8" xfId="0" applyFill="1" applyBorder="1" applyAlignment="1">
      <alignment vertical="top"/>
    </xf>
    <xf numFmtId="0" fontId="0" fillId="3" borderId="41" xfId="0" applyFont="1" applyFill="1" applyBorder="1"/>
    <xf numFmtId="0" fontId="0" fillId="3" borderId="8" xfId="0" applyFont="1" applyFill="1" applyBorder="1" applyAlignment="1">
      <alignment vertical="top"/>
    </xf>
    <xf numFmtId="0" fontId="19" fillId="3" borderId="41" xfId="0" applyFont="1" applyFill="1" applyBorder="1"/>
    <xf numFmtId="0" fontId="2" fillId="0" borderId="26" xfId="0" applyFont="1" applyFill="1" applyBorder="1"/>
    <xf numFmtId="0" fontId="11" fillId="0" borderId="15" xfId="0" applyFont="1" applyFill="1" applyBorder="1"/>
    <xf numFmtId="0" fontId="0" fillId="3" borderId="2" xfId="0" applyFill="1" applyBorder="1" applyAlignment="1">
      <alignment vertical="top" wrapText="1"/>
    </xf>
    <xf numFmtId="0" fontId="0" fillId="0" borderId="55" xfId="0" applyFill="1" applyBorder="1"/>
    <xf numFmtId="0" fontId="0" fillId="0" borderId="18" xfId="0" applyFill="1" applyBorder="1"/>
    <xf numFmtId="0" fontId="0" fillId="0" borderId="19" xfId="0" applyFill="1" applyBorder="1"/>
    <xf numFmtId="0" fontId="0" fillId="11" borderId="38" xfId="0" applyFill="1" applyBorder="1"/>
    <xf numFmtId="9" fontId="0" fillId="0" borderId="16" xfId="0" applyNumberFormat="1" applyFont="1" applyFill="1" applyBorder="1" applyAlignment="1">
      <alignment horizontal="right"/>
    </xf>
    <xf numFmtId="9" fontId="5" fillId="0" borderId="0" xfId="0" applyNumberFormat="1" applyFont="1" applyFill="1" applyBorder="1" applyAlignment="1">
      <alignment horizontal="right"/>
    </xf>
    <xf numFmtId="9" fontId="5" fillId="0" borderId="16" xfId="0" applyNumberFormat="1" applyFont="1" applyFill="1" applyBorder="1" applyAlignment="1">
      <alignment horizontal="right"/>
    </xf>
    <xf numFmtId="0" fontId="0" fillId="3" borderId="39" xfId="0" applyFont="1" applyFill="1" applyBorder="1"/>
    <xf numFmtId="0" fontId="0" fillId="3" borderId="15" xfId="0" applyFont="1" applyFill="1" applyBorder="1"/>
    <xf numFmtId="0" fontId="0" fillId="0" borderId="15" xfId="0" applyFont="1" applyFill="1" applyBorder="1" applyAlignment="1">
      <alignment vertical="top"/>
    </xf>
    <xf numFmtId="0" fontId="0" fillId="0" borderId="15" xfId="0" applyFont="1" applyFill="1" applyBorder="1"/>
    <xf numFmtId="0" fontId="15" fillId="0" borderId="6" xfId="0" applyFont="1" applyBorder="1" applyAlignment="1">
      <alignment vertical="top" wrapText="1"/>
    </xf>
    <xf numFmtId="0" fontId="15" fillId="0" borderId="7" xfId="0" applyFont="1" applyBorder="1" applyAlignment="1">
      <alignment vertical="top" wrapText="1"/>
    </xf>
    <xf numFmtId="0" fontId="4" fillId="0" borderId="7" xfId="0" applyFont="1" applyBorder="1" applyAlignment="1">
      <alignment vertical="top" wrapText="1"/>
    </xf>
    <xf numFmtId="0" fontId="0" fillId="3" borderId="44" xfId="0" applyFill="1" applyBorder="1"/>
    <xf numFmtId="0" fontId="0" fillId="0" borderId="54" xfId="0" applyFill="1" applyBorder="1"/>
    <xf numFmtId="0" fontId="0" fillId="0" borderId="9" xfId="0" applyFill="1" applyBorder="1"/>
    <xf numFmtId="0" fontId="0" fillId="0" borderId="48" xfId="0" applyFill="1" applyBorder="1"/>
    <xf numFmtId="0" fontId="0" fillId="0" borderId="7" xfId="0" applyFill="1" applyBorder="1" applyAlignment="1">
      <alignment vertical="top" wrapText="1"/>
    </xf>
    <xf numFmtId="0" fontId="0" fillId="0" borderId="53" xfId="0" applyFill="1" applyBorder="1"/>
    <xf numFmtId="0" fontId="0" fillId="0" borderId="56" xfId="0" applyFill="1" applyBorder="1"/>
    <xf numFmtId="9" fontId="0" fillId="0" borderId="46" xfId="731" applyFont="1" applyFill="1" applyBorder="1"/>
    <xf numFmtId="9" fontId="0" fillId="0" borderId="9" xfId="731" applyFont="1" applyFill="1" applyBorder="1"/>
    <xf numFmtId="9" fontId="0" fillId="0" borderId="47" xfId="731" applyFont="1" applyFill="1" applyBorder="1"/>
    <xf numFmtId="9" fontId="0" fillId="0" borderId="48" xfId="731" applyFont="1" applyFill="1" applyBorder="1"/>
    <xf numFmtId="9" fontId="0" fillId="0" borderId="18" xfId="731" applyFont="1" applyFill="1" applyBorder="1"/>
    <xf numFmtId="9" fontId="0" fillId="0" borderId="0" xfId="731" applyFont="1" applyFill="1" applyBorder="1"/>
    <xf numFmtId="0" fontId="0" fillId="0" borderId="46" xfId="0" applyFill="1" applyBorder="1"/>
    <xf numFmtId="0" fontId="0" fillId="3" borderId="43" xfId="0" applyFont="1" applyFill="1" applyBorder="1" applyAlignment="1">
      <alignment vertical="top"/>
    </xf>
    <xf numFmtId="9" fontId="12" fillId="0" borderId="4" xfId="0" applyNumberFormat="1" applyFont="1" applyFill="1" applyBorder="1"/>
    <xf numFmtId="0" fontId="2" fillId="0" borderId="15" xfId="0" applyFont="1" applyFill="1" applyBorder="1" applyAlignment="1">
      <alignment vertical="top"/>
    </xf>
    <xf numFmtId="0" fontId="12" fillId="3" borderId="0" xfId="0" applyFont="1" applyFill="1" applyBorder="1" applyAlignment="1">
      <alignment wrapText="1"/>
    </xf>
    <xf numFmtId="0" fontId="12" fillId="3" borderId="15" xfId="0" applyFont="1" applyFill="1" applyBorder="1" applyAlignment="1">
      <alignment wrapText="1"/>
    </xf>
    <xf numFmtId="0" fontId="22" fillId="3" borderId="40" xfId="0" applyFont="1" applyFill="1" applyBorder="1" applyAlignment="1">
      <alignment wrapText="1"/>
    </xf>
    <xf numFmtId="9" fontId="12" fillId="0" borderId="26" xfId="0" applyNumberFormat="1" applyFont="1" applyFill="1" applyBorder="1"/>
    <xf numFmtId="0" fontId="15" fillId="3" borderId="4" xfId="0" applyFont="1" applyFill="1" applyBorder="1" applyAlignment="1">
      <alignment horizontal="left" vertical="top" wrapText="1"/>
    </xf>
    <xf numFmtId="9" fontId="0" fillId="0" borderId="7" xfId="0" applyNumberFormat="1" applyFont="1" applyFill="1" applyBorder="1" applyAlignment="1">
      <alignment horizontal="right"/>
    </xf>
    <xf numFmtId="9" fontId="5" fillId="0" borderId="7" xfId="0" applyNumberFormat="1" applyFont="1" applyFill="1" applyBorder="1" applyAlignment="1">
      <alignment horizontal="right"/>
    </xf>
    <xf numFmtId="0" fontId="12" fillId="0" borderId="7" xfId="0" applyFont="1" applyFill="1" applyBorder="1" applyAlignment="1">
      <alignment wrapText="1"/>
    </xf>
    <xf numFmtId="0" fontId="12" fillId="0" borderId="26" xfId="0" applyFont="1" applyFill="1" applyBorder="1" applyAlignment="1">
      <alignment wrapText="1"/>
    </xf>
    <xf numFmtId="0" fontId="15" fillId="0" borderId="7" xfId="0" applyFont="1" applyFill="1" applyBorder="1" applyAlignment="1">
      <alignment horizontal="left" vertical="top" wrapText="1"/>
    </xf>
    <xf numFmtId="0" fontId="19" fillId="3" borderId="4" xfId="0" applyFont="1" applyFill="1" applyBorder="1" applyAlignment="1">
      <alignment vertical="top" wrapText="1"/>
    </xf>
    <xf numFmtId="0" fontId="2" fillId="3" borderId="5" xfId="0" applyFont="1" applyFill="1" applyBorder="1" applyAlignment="1">
      <alignment vertical="top"/>
    </xf>
    <xf numFmtId="0" fontId="24" fillId="2" borderId="40" xfId="0" applyFont="1" applyFill="1" applyBorder="1"/>
    <xf numFmtId="0" fontId="2" fillId="3" borderId="57" xfId="0" applyFont="1" applyFill="1" applyBorder="1"/>
    <xf numFmtId="0" fontId="2" fillId="3" borderId="18" xfId="0" applyFont="1" applyFill="1" applyBorder="1"/>
    <xf numFmtId="0" fontId="0" fillId="3" borderId="18" xfId="0" applyFill="1" applyBorder="1"/>
    <xf numFmtId="0" fontId="2" fillId="3" borderId="19" xfId="0" applyFont="1" applyFill="1" applyBorder="1"/>
    <xf numFmtId="0" fontId="2" fillId="3" borderId="55" xfId="0" applyFont="1" applyFill="1" applyBorder="1"/>
    <xf numFmtId="0" fontId="2" fillId="3" borderId="32" xfId="0" applyFont="1" applyFill="1" applyBorder="1"/>
    <xf numFmtId="0" fontId="0" fillId="3" borderId="19" xfId="0" applyFill="1" applyBorder="1"/>
    <xf numFmtId="0" fontId="2" fillId="3" borderId="58" xfId="0" applyFont="1" applyFill="1" applyBorder="1"/>
    <xf numFmtId="0" fontId="0" fillId="3" borderId="55" xfId="0" applyFill="1" applyBorder="1"/>
    <xf numFmtId="0" fontId="2" fillId="3" borderId="59" xfId="0" applyFont="1" applyFill="1" applyBorder="1"/>
    <xf numFmtId="0" fontId="2" fillId="0" borderId="16" xfId="0" applyFont="1" applyFill="1" applyBorder="1"/>
    <xf numFmtId="0" fontId="0" fillId="9" borderId="0" xfId="0" applyFill="1" applyBorder="1"/>
    <xf numFmtId="0" fontId="0" fillId="0" borderId="62" xfId="0" applyFill="1" applyBorder="1"/>
    <xf numFmtId="0" fontId="25" fillId="3" borderId="0" xfId="0" applyFont="1" applyFill="1" applyAlignment="1">
      <alignment vertical="center"/>
    </xf>
    <xf numFmtId="0" fontId="0" fillId="3" borderId="0" xfId="0" applyFont="1" applyFill="1" applyAlignment="1">
      <alignment horizontal="left" vertical="center"/>
    </xf>
    <xf numFmtId="0" fontId="26" fillId="3" borderId="0" xfId="0" applyFont="1" applyFill="1" applyAlignment="1">
      <alignment horizontal="left" vertical="center"/>
    </xf>
    <xf numFmtId="0" fontId="27" fillId="3" borderId="0" xfId="0" applyFont="1" applyFill="1" applyAlignment="1">
      <alignment horizontal="left" vertical="center"/>
    </xf>
    <xf numFmtId="0" fontId="27" fillId="3" borderId="0" xfId="0" applyFont="1" applyFill="1"/>
    <xf numFmtId="0" fontId="8" fillId="3" borderId="0" xfId="0" applyFont="1" applyFill="1" applyAlignment="1">
      <alignment vertical="center"/>
    </xf>
    <xf numFmtId="0" fontId="0" fillId="13" borderId="0" xfId="0" applyFill="1" applyBorder="1"/>
    <xf numFmtId="0" fontId="0" fillId="0" borderId="4" xfId="0" applyFont="1" applyFill="1" applyBorder="1"/>
    <xf numFmtId="0" fontId="2" fillId="3" borderId="1" xfId="0" applyFont="1" applyFill="1" applyBorder="1" applyAlignment="1">
      <alignment vertical="center"/>
    </xf>
    <xf numFmtId="0" fontId="25" fillId="3" borderId="2" xfId="0" applyFont="1" applyFill="1" applyBorder="1" applyAlignment="1">
      <alignment vertical="center"/>
    </xf>
    <xf numFmtId="0" fontId="25" fillId="3" borderId="3" xfId="0" applyFont="1" applyFill="1" applyBorder="1" applyAlignment="1">
      <alignment vertical="center"/>
    </xf>
    <xf numFmtId="0" fontId="13" fillId="0" borderId="5" xfId="0" applyFont="1" applyBorder="1"/>
    <xf numFmtId="0" fontId="13" fillId="0" borderId="8" xfId="0" applyFont="1" applyBorder="1"/>
    <xf numFmtId="0" fontId="13" fillId="0" borderId="5" xfId="0" applyFont="1" applyFill="1" applyBorder="1"/>
    <xf numFmtId="0" fontId="13" fillId="0" borderId="62" xfId="0" applyFont="1" applyBorder="1"/>
    <xf numFmtId="0" fontId="20" fillId="3" borderId="40" xfId="0" applyFont="1" applyFill="1" applyBorder="1"/>
    <xf numFmtId="0" fontId="0" fillId="3" borderId="6" xfId="0" applyFill="1" applyBorder="1" applyAlignment="1">
      <alignment horizontal="left" vertical="top"/>
    </xf>
    <xf numFmtId="0" fontId="13" fillId="12" borderId="6" xfId="0" applyFont="1" applyFill="1" applyBorder="1" applyAlignment="1">
      <alignment horizontal="left" vertical="top"/>
    </xf>
    <xf numFmtId="0" fontId="11" fillId="0" borderId="4" xfId="0" applyFont="1" applyFill="1" applyBorder="1"/>
    <xf numFmtId="0" fontId="0" fillId="0" borderId="47" xfId="0" applyFill="1" applyBorder="1"/>
    <xf numFmtId="0" fontId="11" fillId="0" borderId="62" xfId="0" applyFont="1" applyFill="1" applyBorder="1"/>
    <xf numFmtId="0" fontId="11" fillId="0" borderId="0" xfId="0" applyFont="1" applyBorder="1" applyAlignment="1">
      <alignment horizontal="left" vertical="top" wrapText="1"/>
    </xf>
    <xf numFmtId="0" fontId="13" fillId="0" borderId="0" xfId="0" applyFont="1"/>
    <xf numFmtId="0" fontId="13" fillId="0" borderId="15" xfId="0" applyFont="1" applyBorder="1"/>
    <xf numFmtId="0" fontId="0" fillId="0" borderId="0" xfId="0" applyFill="1" applyBorder="1" applyAlignment="1">
      <alignment horizontal="right"/>
    </xf>
    <xf numFmtId="0" fontId="0" fillId="0" borderId="7" xfId="0" applyFill="1" applyBorder="1" applyAlignment="1">
      <alignment horizontal="right"/>
    </xf>
    <xf numFmtId="0" fontId="11" fillId="0" borderId="5" xfId="0" applyFont="1" applyFill="1" applyBorder="1"/>
    <xf numFmtId="0" fontId="13" fillId="0" borderId="0" xfId="0" applyFont="1" applyBorder="1"/>
    <xf numFmtId="0" fontId="13" fillId="0" borderId="61" xfId="0" applyFont="1" applyBorder="1"/>
    <xf numFmtId="0" fontId="13" fillId="0" borderId="7" xfId="0" applyFont="1" applyBorder="1"/>
    <xf numFmtId="9" fontId="0" fillId="0" borderId="0" xfId="0" applyNumberFormat="1" applyFill="1" applyBorder="1"/>
    <xf numFmtId="0" fontId="2" fillId="3" borderId="41" xfId="0" applyFont="1" applyFill="1" applyBorder="1" applyAlignment="1">
      <alignment vertical="top"/>
    </xf>
    <xf numFmtId="0" fontId="0" fillId="0" borderId="0" xfId="0" applyFill="1"/>
    <xf numFmtId="0" fontId="2" fillId="0" borderId="7" xfId="0" applyFont="1" applyFill="1" applyBorder="1" applyAlignment="1">
      <alignment vertical="top"/>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9" fontId="0" fillId="0" borderId="0" xfId="0" applyNumberFormat="1" applyFill="1" applyBorder="1" applyAlignment="1">
      <alignment horizontal="right"/>
    </xf>
    <xf numFmtId="0" fontId="29" fillId="3" borderId="40" xfId="0" applyFont="1" applyFill="1" applyBorder="1"/>
    <xf numFmtId="2" fontId="5" fillId="0" borderId="27" xfId="0" applyNumberFormat="1" applyFont="1" applyFill="1" applyBorder="1"/>
    <xf numFmtId="2" fontId="0" fillId="0" borderId="5" xfId="0" applyNumberFormat="1" applyFill="1" applyBorder="1"/>
    <xf numFmtId="2" fontId="0" fillId="0" borderId="62" xfId="0" applyNumberFormat="1" applyFill="1" applyBorder="1"/>
    <xf numFmtId="2" fontId="0" fillId="3" borderId="8" xfId="0" applyNumberFormat="1" applyFill="1" applyBorder="1"/>
    <xf numFmtId="2" fontId="0" fillId="3" borderId="5" xfId="0" applyNumberFormat="1" applyFill="1" applyBorder="1"/>
    <xf numFmtId="2" fontId="0" fillId="3" borderId="16" xfId="0" applyNumberFormat="1" applyFill="1" applyBorder="1" applyAlignment="1">
      <alignment horizontal="right"/>
    </xf>
    <xf numFmtId="2" fontId="21" fillId="3" borderId="16" xfId="0" applyNumberFormat="1" applyFont="1" applyFill="1" applyBorder="1" applyAlignment="1">
      <alignment horizontal="right"/>
    </xf>
    <xf numFmtId="2" fontId="5" fillId="3" borderId="16" xfId="0" applyNumberFormat="1" applyFont="1" applyFill="1" applyBorder="1" applyAlignment="1">
      <alignment horizontal="right"/>
    </xf>
    <xf numFmtId="2" fontId="0" fillId="3" borderId="43" xfId="0" applyNumberFormat="1" applyFill="1" applyBorder="1"/>
    <xf numFmtId="2" fontId="0" fillId="0" borderId="8" xfId="0" applyNumberFormat="1" applyFill="1" applyBorder="1"/>
    <xf numFmtId="0" fontId="0" fillId="3" borderId="62" xfId="0" applyFont="1" applyFill="1" applyBorder="1" applyAlignment="1">
      <alignment vertical="top"/>
    </xf>
    <xf numFmtId="2" fontId="0" fillId="3" borderId="62" xfId="0" applyNumberFormat="1" applyFill="1" applyBorder="1"/>
    <xf numFmtId="2" fontId="0" fillId="0" borderId="0" xfId="0" applyNumberFormat="1" applyFont="1" applyFill="1" applyBorder="1"/>
    <xf numFmtId="2" fontId="2" fillId="0" borderId="0" xfId="0" applyNumberFormat="1" applyFont="1" applyFill="1" applyBorder="1"/>
    <xf numFmtId="9" fontId="5" fillId="0" borderId="62" xfId="731" applyFont="1" applyFill="1" applyBorder="1"/>
    <xf numFmtId="9" fontId="2" fillId="0" borderId="5" xfId="731" applyFont="1" applyFill="1" applyBorder="1"/>
    <xf numFmtId="9" fontId="0" fillId="0" borderId="6" xfId="0" applyNumberFormat="1" applyFont="1" applyFill="1" applyBorder="1" applyAlignment="1">
      <alignment horizontal="right"/>
    </xf>
    <xf numFmtId="9" fontId="0" fillId="0" borderId="44" xfId="0" applyNumberFormat="1" applyFont="1" applyFill="1" applyBorder="1" applyAlignment="1">
      <alignment horizontal="right"/>
    </xf>
    <xf numFmtId="0" fontId="12" fillId="3" borderId="4" xfId="0" applyFont="1" applyFill="1" applyBorder="1" applyAlignment="1">
      <alignment wrapText="1"/>
    </xf>
    <xf numFmtId="9" fontId="12" fillId="0" borderId="6" xfId="0" applyNumberFormat="1" applyFont="1" applyFill="1" applyBorder="1"/>
    <xf numFmtId="2" fontId="5" fillId="0" borderId="0" xfId="0" applyNumberFormat="1" applyFont="1" applyFill="1" applyBorder="1"/>
    <xf numFmtId="0" fontId="19" fillId="3" borderId="0" xfId="0" applyFont="1" applyFill="1" applyBorder="1"/>
    <xf numFmtId="0" fontId="0" fillId="0" borderId="16" xfId="0" applyFont="1" applyFill="1" applyBorder="1"/>
    <xf numFmtId="0" fontId="0" fillId="0" borderId="17" xfId="0" applyFont="1" applyFill="1" applyBorder="1"/>
    <xf numFmtId="0" fontId="0" fillId="0" borderId="43" xfId="0" applyFont="1" applyFill="1" applyBorder="1"/>
    <xf numFmtId="0" fontId="13" fillId="0" borderId="65" xfId="0" applyFont="1" applyBorder="1"/>
    <xf numFmtId="0" fontId="13" fillId="0" borderId="66" xfId="0" applyFont="1" applyBorder="1"/>
    <xf numFmtId="0" fontId="0" fillId="3" borderId="67" xfId="0" applyFill="1" applyBorder="1"/>
    <xf numFmtId="0" fontId="2" fillId="0" borderId="15" xfId="0" applyFont="1" applyFill="1" applyBorder="1"/>
    <xf numFmtId="0" fontId="20" fillId="3" borderId="0" xfId="0" applyFont="1" applyFill="1" applyBorder="1"/>
    <xf numFmtId="0" fontId="0" fillId="3" borderId="46" xfId="0" applyFill="1" applyBorder="1"/>
    <xf numFmtId="9" fontId="5" fillId="0" borderId="5" xfId="731" applyFont="1" applyFill="1" applyBorder="1"/>
    <xf numFmtId="9" fontId="5" fillId="0" borderId="8" xfId="731" applyFont="1" applyFill="1" applyBorder="1"/>
    <xf numFmtId="0" fontId="0" fillId="0" borderId="26" xfId="0" applyFont="1" applyFill="1" applyBorder="1"/>
    <xf numFmtId="2" fontId="0" fillId="0" borderId="43" xfId="0" applyNumberFormat="1" applyFill="1" applyBorder="1"/>
    <xf numFmtId="0" fontId="18" fillId="0" borderId="16" xfId="0" applyFont="1" applyFill="1" applyBorder="1"/>
    <xf numFmtId="0" fontId="18" fillId="0" borderId="43" xfId="0" applyFont="1" applyFill="1" applyBorder="1"/>
    <xf numFmtId="0" fontId="0" fillId="0" borderId="62" xfId="0" applyFont="1" applyFill="1" applyBorder="1" applyAlignment="1">
      <alignment vertical="top" wrapText="1"/>
    </xf>
    <xf numFmtId="9" fontId="5" fillId="0" borderId="0" xfId="731" applyFont="1" applyFill="1" applyBorder="1"/>
    <xf numFmtId="0" fontId="5" fillId="0" borderId="8" xfId="0" applyFont="1" applyFill="1" applyBorder="1"/>
    <xf numFmtId="0" fontId="0" fillId="0" borderId="70" xfId="0" applyFill="1" applyBorder="1"/>
    <xf numFmtId="0" fontId="0" fillId="0" borderId="68" xfId="0" applyFill="1" applyBorder="1"/>
    <xf numFmtId="9" fontId="5" fillId="0" borderId="47" xfId="731" applyFont="1" applyFill="1" applyBorder="1"/>
    <xf numFmtId="9" fontId="5" fillId="0" borderId="48" xfId="731" applyFont="1" applyFill="1" applyBorder="1"/>
    <xf numFmtId="0" fontId="0" fillId="0" borderId="57" xfId="0" applyFill="1" applyBorder="1"/>
    <xf numFmtId="0" fontId="0" fillId="0" borderId="40" xfId="0" applyFill="1" applyBorder="1"/>
    <xf numFmtId="0" fontId="0" fillId="0" borderId="41" xfId="0" applyFill="1" applyBorder="1"/>
    <xf numFmtId="9" fontId="5" fillId="0" borderId="42" xfId="731" applyFont="1" applyFill="1" applyBorder="1"/>
    <xf numFmtId="9" fontId="5" fillId="0" borderId="16" xfId="731" applyFont="1" applyFill="1" applyBorder="1"/>
    <xf numFmtId="9" fontId="5" fillId="0" borderId="17" xfId="731" applyFont="1" applyFill="1" applyBorder="1"/>
    <xf numFmtId="0" fontId="0" fillId="3" borderId="37" xfId="0" applyFill="1" applyBorder="1"/>
    <xf numFmtId="9" fontId="5" fillId="0" borderId="40" xfId="731" applyFont="1" applyFill="1" applyBorder="1"/>
    <xf numFmtId="9" fontId="5" fillId="0" borderId="15" xfId="731" applyFont="1" applyFill="1" applyBorder="1"/>
    <xf numFmtId="0" fontId="0" fillId="3" borderId="69" xfId="0" applyFill="1" applyBorder="1"/>
    <xf numFmtId="9" fontId="17" fillId="0" borderId="0" xfId="0" applyNumberFormat="1" applyFont="1" applyBorder="1"/>
    <xf numFmtId="9" fontId="17" fillId="0" borderId="16" xfId="0" applyNumberFormat="1" applyFont="1" applyBorder="1"/>
    <xf numFmtId="9" fontId="17" fillId="12" borderId="40" xfId="731" applyFont="1" applyFill="1" applyBorder="1"/>
    <xf numFmtId="9" fontId="5" fillId="3" borderId="0" xfId="731" applyFont="1" applyFill="1" applyBorder="1"/>
    <xf numFmtId="9" fontId="5" fillId="3" borderId="27" xfId="731" applyFont="1" applyFill="1" applyBorder="1"/>
    <xf numFmtId="9" fontId="17" fillId="12" borderId="0" xfId="731" applyFont="1" applyFill="1" applyBorder="1"/>
    <xf numFmtId="9" fontId="5" fillId="3" borderId="4" xfId="731" applyFont="1" applyFill="1" applyBorder="1"/>
    <xf numFmtId="9" fontId="5" fillId="3" borderId="2" xfId="731" applyFont="1" applyFill="1" applyBorder="1"/>
    <xf numFmtId="9" fontId="5" fillId="3" borderId="5" xfId="731" applyFont="1" applyFill="1" applyBorder="1"/>
    <xf numFmtId="9" fontId="5" fillId="3" borderId="54" xfId="731" applyFont="1" applyFill="1" applyBorder="1"/>
    <xf numFmtId="9" fontId="17" fillId="12" borderId="42" xfId="731" applyFont="1" applyFill="1" applyBorder="1"/>
    <xf numFmtId="9" fontId="5" fillId="3" borderId="16" xfId="731" applyFont="1" applyFill="1" applyBorder="1"/>
    <xf numFmtId="9" fontId="5" fillId="3" borderId="33" xfId="731" applyFont="1" applyFill="1" applyBorder="1"/>
    <xf numFmtId="9" fontId="17" fillId="12" borderId="16" xfId="731" applyFont="1" applyFill="1" applyBorder="1"/>
    <xf numFmtId="9" fontId="5" fillId="3" borderId="44" xfId="731" applyFont="1" applyFill="1" applyBorder="1"/>
    <xf numFmtId="9" fontId="5" fillId="3" borderId="43" xfId="731" applyFont="1" applyFill="1" applyBorder="1"/>
    <xf numFmtId="9" fontId="5" fillId="3" borderId="52" xfId="731" applyFont="1" applyFill="1" applyBorder="1"/>
    <xf numFmtId="0" fontId="0" fillId="3" borderId="58" xfId="0" applyFill="1" applyBorder="1"/>
    <xf numFmtId="9" fontId="30" fillId="0" borderId="5" xfId="731" applyFont="1" applyFill="1" applyBorder="1"/>
    <xf numFmtId="9" fontId="30" fillId="3" borderId="0" xfId="731" applyFont="1" applyFill="1" applyBorder="1"/>
    <xf numFmtId="9" fontId="30" fillId="12" borderId="0" xfId="731" applyFont="1" applyFill="1" applyBorder="1"/>
    <xf numFmtId="9" fontId="30" fillId="12" borderId="5" xfId="731" applyFont="1" applyFill="1" applyBorder="1"/>
    <xf numFmtId="9" fontId="30" fillId="3" borderId="16" xfId="731" applyFont="1" applyFill="1" applyBorder="1"/>
    <xf numFmtId="9" fontId="30" fillId="12" borderId="16" xfId="731" applyFont="1" applyFill="1" applyBorder="1"/>
    <xf numFmtId="9" fontId="30" fillId="12" borderId="43" xfId="731" applyFont="1" applyFill="1" applyBorder="1"/>
    <xf numFmtId="9" fontId="5" fillId="3" borderId="40" xfId="731" applyFont="1" applyFill="1" applyBorder="1"/>
    <xf numFmtId="9" fontId="5" fillId="3" borderId="3" xfId="731" applyFont="1" applyFill="1" applyBorder="1"/>
    <xf numFmtId="9" fontId="30" fillId="3" borderId="30" xfId="731" applyFont="1" applyFill="1" applyBorder="1"/>
    <xf numFmtId="9" fontId="5" fillId="3" borderId="1" xfId="731" applyFont="1" applyFill="1" applyBorder="1"/>
    <xf numFmtId="9" fontId="30" fillId="3" borderId="1" xfId="731" applyFont="1" applyFill="1" applyBorder="1"/>
    <xf numFmtId="9" fontId="30" fillId="3" borderId="3" xfId="731" applyFont="1" applyFill="1" applyBorder="1"/>
    <xf numFmtId="9" fontId="5" fillId="3" borderId="30" xfId="731" applyFont="1" applyFill="1" applyBorder="1"/>
    <xf numFmtId="9" fontId="17" fillId="12" borderId="15" xfId="731" applyFont="1" applyFill="1" applyBorder="1"/>
    <xf numFmtId="9" fontId="30" fillId="12" borderId="0" xfId="731" applyFont="1" applyFill="1"/>
    <xf numFmtId="9" fontId="30" fillId="3" borderId="0" xfId="731" applyFont="1" applyFill="1"/>
    <xf numFmtId="9" fontId="30" fillId="3" borderId="27" xfId="731" applyFont="1" applyFill="1" applyBorder="1"/>
    <xf numFmtId="9" fontId="30" fillId="3" borderId="4" xfId="731" applyFont="1" applyFill="1" applyBorder="1"/>
    <xf numFmtId="9" fontId="30" fillId="3" borderId="5" xfId="731" applyFont="1" applyFill="1" applyBorder="1"/>
    <xf numFmtId="9" fontId="30" fillId="3" borderId="40" xfId="731" applyFont="1" applyFill="1" applyBorder="1"/>
    <xf numFmtId="9" fontId="30" fillId="12" borderId="15" xfId="731" applyFont="1" applyFill="1" applyBorder="1"/>
    <xf numFmtId="9" fontId="5" fillId="3" borderId="42" xfId="731" applyFont="1" applyFill="1" applyBorder="1"/>
    <xf numFmtId="9" fontId="30" fillId="3" borderId="33" xfId="731" applyFont="1" applyFill="1" applyBorder="1"/>
    <xf numFmtId="9" fontId="30" fillId="3" borderId="44" xfId="731" applyFont="1" applyFill="1" applyBorder="1"/>
    <xf numFmtId="9" fontId="30" fillId="3" borderId="43" xfId="731" applyFont="1" applyFill="1" applyBorder="1"/>
    <xf numFmtId="9" fontId="17" fillId="12" borderId="17" xfId="731" applyFont="1" applyFill="1" applyBorder="1"/>
    <xf numFmtId="2" fontId="0" fillId="3" borderId="0" xfId="0" applyNumberFormat="1" applyFill="1"/>
    <xf numFmtId="0" fontId="0" fillId="0" borderId="38" xfId="0" applyFill="1" applyBorder="1"/>
    <xf numFmtId="0" fontId="0" fillId="0" borderId="72" xfId="0" applyFill="1" applyBorder="1"/>
    <xf numFmtId="0" fontId="0" fillId="0" borderId="67" xfId="0" applyFill="1" applyBorder="1"/>
    <xf numFmtId="166" fontId="0" fillId="0" borderId="0" xfId="0" applyNumberFormat="1" applyFill="1" applyBorder="1"/>
    <xf numFmtId="0" fontId="0" fillId="3" borderId="42" xfId="0" applyFont="1" applyFill="1" applyBorder="1"/>
    <xf numFmtId="0" fontId="0" fillId="3" borderId="45" xfId="0" applyFont="1" applyFill="1" applyBorder="1" applyAlignment="1">
      <alignment vertical="top"/>
    </xf>
    <xf numFmtId="2" fontId="0" fillId="3" borderId="45" xfId="0" applyNumberFormat="1" applyFill="1" applyBorder="1"/>
    <xf numFmtId="0" fontId="2" fillId="3" borderId="7" xfId="0" applyFont="1" applyFill="1" applyBorder="1" applyAlignment="1">
      <alignment wrapText="1"/>
    </xf>
    <xf numFmtId="0" fontId="0" fillId="7" borderId="24" xfId="0" applyFill="1" applyBorder="1"/>
    <xf numFmtId="0" fontId="13" fillId="15" borderId="0" xfId="0" applyFont="1" applyFill="1"/>
    <xf numFmtId="0" fontId="0" fillId="3" borderId="19" xfId="0" applyFill="1" applyBorder="1" applyAlignment="1">
      <alignment vertical="top" wrapText="1"/>
    </xf>
    <xf numFmtId="0" fontId="0" fillId="3" borderId="23" xfId="0" applyFill="1" applyBorder="1"/>
    <xf numFmtId="1" fontId="0" fillId="7" borderId="27" xfId="0" applyNumberFormat="1" applyFill="1" applyBorder="1"/>
    <xf numFmtId="0" fontId="0" fillId="5" borderId="24" xfId="0" applyFill="1" applyBorder="1"/>
    <xf numFmtId="1" fontId="0" fillId="6" borderId="0" xfId="0" applyNumberFormat="1" applyFill="1" applyBorder="1"/>
    <xf numFmtId="1" fontId="0" fillId="0" borderId="0" xfId="0" applyNumberFormat="1" applyFill="1" applyBorder="1"/>
    <xf numFmtId="1" fontId="0" fillId="0" borderId="27" xfId="0" applyNumberFormat="1" applyFill="1" applyBorder="1"/>
    <xf numFmtId="1" fontId="0" fillId="0" borderId="15" xfId="0" applyNumberFormat="1" applyFill="1" applyBorder="1"/>
    <xf numFmtId="1" fontId="0" fillId="5" borderId="0" xfId="0" applyNumberFormat="1" applyFill="1" applyBorder="1"/>
    <xf numFmtId="1" fontId="0" fillId="5" borderId="27" xfId="0" applyNumberFormat="1" applyFill="1" applyBorder="1"/>
    <xf numFmtId="1" fontId="0" fillId="5" borderId="15" xfId="0" applyNumberFormat="1" applyFill="1" applyBorder="1"/>
    <xf numFmtId="1" fontId="0" fillId="7" borderId="24" xfId="0" applyNumberFormat="1" applyFill="1" applyBorder="1"/>
    <xf numFmtId="1" fontId="0" fillId="7" borderId="31" xfId="0" applyNumberFormat="1" applyFill="1" applyBorder="1"/>
    <xf numFmtId="1" fontId="0" fillId="5" borderId="25" xfId="0" applyNumberFormat="1" applyFill="1" applyBorder="1"/>
    <xf numFmtId="1" fontId="0" fillId="0" borderId="7" xfId="0" applyNumberFormat="1" applyFill="1" applyBorder="1"/>
    <xf numFmtId="1" fontId="0" fillId="7" borderId="28" xfId="0" applyNumberFormat="1" applyFill="1" applyBorder="1"/>
    <xf numFmtId="1" fontId="0" fillId="5" borderId="26" xfId="0" applyNumberFormat="1" applyFill="1" applyBorder="1"/>
    <xf numFmtId="1" fontId="0" fillId="0" borderId="24" xfId="0" applyNumberFormat="1" applyFill="1" applyBorder="1"/>
    <xf numFmtId="1" fontId="0" fillId="0" borderId="31" xfId="0" applyNumberFormat="1" applyFill="1" applyBorder="1"/>
    <xf numFmtId="1" fontId="0" fillId="0" borderId="25" xfId="0" applyNumberFormat="1" applyFill="1" applyBorder="1"/>
    <xf numFmtId="1" fontId="0" fillId="5" borderId="24" xfId="0" applyNumberFormat="1" applyFill="1" applyBorder="1"/>
    <xf numFmtId="1" fontId="0" fillId="5" borderId="31" xfId="0" applyNumberFormat="1" applyFill="1" applyBorder="1"/>
    <xf numFmtId="1" fontId="0" fillId="0" borderId="16" xfId="0" applyNumberFormat="1" applyFill="1" applyBorder="1"/>
    <xf numFmtId="1" fontId="0" fillId="0" borderId="33" xfId="0" applyNumberFormat="1" applyFill="1" applyBorder="1"/>
    <xf numFmtId="1" fontId="0" fillId="5" borderId="17" xfId="0" applyNumberFormat="1" applyFill="1" applyBorder="1"/>
    <xf numFmtId="1" fontId="13" fillId="6" borderId="0" xfId="0" applyNumberFormat="1" applyFont="1" applyFill="1"/>
    <xf numFmtId="1" fontId="13" fillId="15" borderId="0" xfId="0" applyNumberFormat="1" applyFont="1" applyFill="1"/>
    <xf numFmtId="9" fontId="31" fillId="0" borderId="17" xfId="731" applyFont="1" applyFill="1" applyBorder="1"/>
    <xf numFmtId="9" fontId="31" fillId="0" borderId="42" xfId="731" applyFont="1" applyFill="1" applyBorder="1"/>
    <xf numFmtId="9" fontId="31" fillId="0" borderId="48" xfId="731" applyFont="1" applyFill="1" applyBorder="1"/>
    <xf numFmtId="9" fontId="31" fillId="0" borderId="40" xfId="731" applyFont="1" applyFill="1" applyBorder="1"/>
    <xf numFmtId="9" fontId="31" fillId="0" borderId="2" xfId="731" applyFont="1" applyFill="1" applyBorder="1"/>
    <xf numFmtId="9" fontId="31" fillId="0" borderId="15" xfId="731" applyFont="1" applyFill="1" applyBorder="1"/>
    <xf numFmtId="9" fontId="31" fillId="0" borderId="0" xfId="731" applyFont="1" applyFill="1" applyBorder="1"/>
    <xf numFmtId="9" fontId="21" fillId="0" borderId="42" xfId="731" applyFont="1" applyFill="1" applyBorder="1"/>
    <xf numFmtId="9" fontId="21" fillId="0" borderId="16" xfId="731" applyFont="1" applyFill="1" applyBorder="1"/>
    <xf numFmtId="9" fontId="21" fillId="0" borderId="17" xfId="731" applyFont="1" applyFill="1" applyBorder="1"/>
    <xf numFmtId="1" fontId="0" fillId="6" borderId="0" xfId="0" applyNumberFormat="1" applyFont="1" applyFill="1" applyBorder="1"/>
    <xf numFmtId="1" fontId="0" fillId="3" borderId="0" xfId="0" applyNumberFormat="1" applyFill="1"/>
    <xf numFmtId="0" fontId="2" fillId="3" borderId="6" xfId="0" applyFont="1" applyFill="1" applyBorder="1" applyAlignment="1">
      <alignment wrapText="1"/>
    </xf>
    <xf numFmtId="2" fontId="0" fillId="0" borderId="0" xfId="0" applyNumberFormat="1"/>
    <xf numFmtId="0" fontId="2" fillId="0" borderId="27" xfId="0" applyFont="1" applyFill="1" applyBorder="1"/>
    <xf numFmtId="0" fontId="2" fillId="0" borderId="4" xfId="0" applyFont="1" applyFill="1" applyBorder="1"/>
    <xf numFmtId="9" fontId="0" fillId="0" borderId="5" xfId="731" applyFont="1" applyFill="1" applyBorder="1"/>
    <xf numFmtId="9" fontId="5" fillId="0" borderId="0" xfId="0" applyNumberFormat="1" applyFont="1" applyFill="1" applyBorder="1"/>
    <xf numFmtId="0" fontId="0" fillId="3" borderId="61" xfId="0" applyFill="1" applyBorder="1"/>
    <xf numFmtId="0" fontId="0" fillId="0" borderId="60" xfId="0" applyFill="1" applyBorder="1"/>
    <xf numFmtId="0" fontId="0" fillId="0" borderId="34" xfId="0" applyFill="1" applyBorder="1"/>
    <xf numFmtId="0" fontId="0" fillId="3" borderId="73" xfId="0" applyFill="1" applyBorder="1"/>
    <xf numFmtId="0" fontId="11" fillId="0" borderId="0" xfId="0" applyFont="1" applyFill="1" applyBorder="1" applyAlignment="1">
      <alignment wrapText="1"/>
    </xf>
    <xf numFmtId="0" fontId="11" fillId="0" borderId="0" xfId="0" applyFont="1" applyFill="1" applyBorder="1" applyAlignment="1">
      <alignment horizontal="left" vertical="top" wrapText="1"/>
    </xf>
    <xf numFmtId="0" fontId="2" fillId="0" borderId="28" xfId="0" applyFont="1" applyFill="1" applyBorder="1"/>
    <xf numFmtId="0" fontId="2" fillId="0" borderId="53" xfId="0" applyFont="1" applyFill="1" applyBorder="1"/>
    <xf numFmtId="0" fontId="11" fillId="0" borderId="0" xfId="0" applyFont="1" applyFill="1" applyBorder="1"/>
    <xf numFmtId="9" fontId="11" fillId="0" borderId="9" xfId="731" applyFont="1" applyFill="1" applyBorder="1"/>
    <xf numFmtId="0" fontId="11" fillId="0" borderId="9" xfId="0" applyFont="1" applyFill="1" applyBorder="1"/>
    <xf numFmtId="0" fontId="12" fillId="0" borderId="27" xfId="0" applyFont="1" applyFill="1" applyBorder="1"/>
    <xf numFmtId="9" fontId="11" fillId="0" borderId="0" xfId="731" applyFont="1" applyFill="1" applyBorder="1"/>
    <xf numFmtId="0" fontId="11" fillId="0" borderId="46" xfId="0" applyFont="1" applyFill="1" applyBorder="1"/>
    <xf numFmtId="0" fontId="11" fillId="0" borderId="27" xfId="0" applyFont="1" applyFill="1" applyBorder="1"/>
    <xf numFmtId="165" fontId="11" fillId="0" borderId="24" xfId="731" applyNumberFormat="1" applyFont="1" applyFill="1" applyBorder="1"/>
    <xf numFmtId="0" fontId="11" fillId="0" borderId="48" xfId="0" applyFont="1" applyFill="1" applyBorder="1"/>
    <xf numFmtId="0" fontId="11" fillId="0" borderId="7" xfId="0" applyFont="1" applyFill="1" applyBorder="1"/>
    <xf numFmtId="9" fontId="11" fillId="0" borderId="24" xfId="731" applyFont="1" applyFill="1" applyBorder="1"/>
    <xf numFmtId="9" fontId="11" fillId="0" borderId="46" xfId="731" applyFont="1" applyFill="1" applyBorder="1"/>
    <xf numFmtId="0" fontId="12" fillId="0" borderId="4" xfId="0" applyFont="1" applyFill="1" applyBorder="1"/>
    <xf numFmtId="0" fontId="11" fillId="0" borderId="24" xfId="0" applyFont="1" applyFill="1" applyBorder="1"/>
    <xf numFmtId="0" fontId="11" fillId="0" borderId="7" xfId="0" applyFont="1" applyFill="1" applyBorder="1" applyAlignment="1">
      <alignment horizontal="right"/>
    </xf>
    <xf numFmtId="0" fontId="0" fillId="0" borderId="5" xfId="0" applyBorder="1"/>
    <xf numFmtId="0" fontId="0" fillId="0" borderId="0" xfId="0" applyBorder="1"/>
    <xf numFmtId="0" fontId="11" fillId="0" borderId="0" xfId="0" applyFont="1"/>
    <xf numFmtId="10" fontId="0" fillId="0" borderId="0" xfId="0" applyNumberFormat="1"/>
    <xf numFmtId="0" fontId="0" fillId="3" borderId="0" xfId="0" applyFill="1" applyBorder="1" applyAlignment="1"/>
    <xf numFmtId="0" fontId="0" fillId="0" borderId="0" xfId="0" applyFill="1" applyBorder="1" applyAlignment="1">
      <alignment horizontal="left" vertical="top" wrapText="1"/>
    </xf>
    <xf numFmtId="9" fontId="11" fillId="0" borderId="7" xfId="731" applyFont="1" applyFill="1" applyBorder="1"/>
    <xf numFmtId="165" fontId="11" fillId="0" borderId="0" xfId="731" applyNumberFormat="1" applyFont="1" applyFill="1" applyBorder="1"/>
    <xf numFmtId="165" fontId="11" fillId="0" borderId="9" xfId="731" applyNumberFormat="1" applyFont="1" applyFill="1" applyBorder="1"/>
    <xf numFmtId="10" fontId="2" fillId="16" borderId="0" xfId="731" applyNumberFormat="1" applyFont="1" applyFill="1" applyBorder="1"/>
    <xf numFmtId="10" fontId="2" fillId="16" borderId="7" xfId="731" applyNumberFormat="1" applyFont="1" applyFill="1" applyBorder="1"/>
    <xf numFmtId="166" fontId="2" fillId="0" borderId="0" xfId="0" applyNumberFormat="1" applyFont="1" applyFill="1" applyBorder="1"/>
    <xf numFmtId="166" fontId="2" fillId="0" borderId="7" xfId="0" applyNumberFormat="1" applyFont="1" applyFill="1" applyBorder="1"/>
    <xf numFmtId="0" fontId="5" fillId="0" borderId="7" xfId="0" applyFont="1" applyFill="1" applyBorder="1"/>
    <xf numFmtId="168" fontId="0" fillId="3" borderId="0" xfId="0" applyNumberFormat="1" applyFill="1" applyBorder="1" applyAlignment="1">
      <alignment horizontal="left"/>
    </xf>
    <xf numFmtId="0" fontId="15" fillId="0" borderId="6" xfId="0" applyFont="1" applyFill="1" applyBorder="1" applyAlignment="1">
      <alignment horizontal="left" vertical="top" wrapText="1"/>
    </xf>
    <xf numFmtId="0" fontId="2" fillId="3" borderId="41" xfId="0" applyFont="1" applyFill="1" applyBorder="1" applyAlignment="1">
      <alignment wrapText="1"/>
    </xf>
    <xf numFmtId="9" fontId="0" fillId="0" borderId="7" xfId="731" applyFont="1" applyFill="1" applyBorder="1"/>
    <xf numFmtId="0" fontId="16" fillId="0" borderId="0" xfId="0" applyFont="1" applyFill="1" applyBorder="1"/>
    <xf numFmtId="0" fontId="5" fillId="0" borderId="0" xfId="0" applyFont="1" applyFill="1" applyBorder="1"/>
    <xf numFmtId="0" fontId="21" fillId="0" borderId="0" xfId="0" applyFont="1" applyFill="1" applyBorder="1"/>
    <xf numFmtId="9" fontId="21" fillId="0" borderId="0" xfId="731" applyFont="1" applyFill="1" applyBorder="1"/>
    <xf numFmtId="165" fontId="21" fillId="0" borderId="0" xfId="731" applyNumberFormat="1" applyFont="1" applyFill="1" applyBorder="1"/>
    <xf numFmtId="9" fontId="21" fillId="0" borderId="7" xfId="731" applyFont="1" applyFill="1" applyBorder="1"/>
    <xf numFmtId="9" fontId="5" fillId="0" borderId="7" xfId="731" applyFont="1" applyFill="1" applyBorder="1"/>
    <xf numFmtId="166" fontId="5" fillId="0" borderId="0" xfId="0" applyNumberFormat="1" applyFont="1" applyFill="1" applyBorder="1"/>
    <xf numFmtId="0" fontId="31" fillId="0" borderId="0" xfId="0" applyFont="1" applyFill="1" applyBorder="1"/>
    <xf numFmtId="0" fontId="0" fillId="0" borderId="62" xfId="0" applyFont="1" applyFill="1" applyBorder="1" applyAlignment="1">
      <alignment vertical="top"/>
    </xf>
    <xf numFmtId="0" fontId="0" fillId="0" borderId="43" xfId="0" applyFont="1" applyFill="1" applyBorder="1" applyAlignment="1">
      <alignment vertical="top"/>
    </xf>
    <xf numFmtId="0" fontId="15" fillId="0" borderId="26" xfId="0" applyFont="1" applyFill="1" applyBorder="1" applyAlignment="1">
      <alignment horizontal="left" vertical="top" wrapText="1"/>
    </xf>
    <xf numFmtId="0" fontId="15" fillId="3" borderId="15" xfId="0" applyFont="1" applyFill="1" applyBorder="1" applyAlignment="1">
      <alignment horizontal="left" vertical="top" wrapText="1"/>
    </xf>
    <xf numFmtId="9" fontId="5" fillId="0" borderId="15" xfId="731" applyNumberFormat="1" applyFont="1" applyFill="1" applyBorder="1"/>
    <xf numFmtId="9" fontId="5" fillId="0" borderId="26" xfId="0" applyNumberFormat="1" applyFont="1" applyFill="1" applyBorder="1" applyAlignment="1">
      <alignment horizontal="right"/>
    </xf>
    <xf numFmtId="9" fontId="5" fillId="0" borderId="15" xfId="0" applyNumberFormat="1" applyFont="1" applyFill="1" applyBorder="1" applyAlignment="1">
      <alignment horizontal="right"/>
    </xf>
    <xf numFmtId="9" fontId="17" fillId="0" borderId="26" xfId="0" applyNumberFormat="1" applyFont="1" applyFill="1" applyBorder="1" applyAlignment="1">
      <alignment horizontal="right"/>
    </xf>
    <xf numFmtId="9" fontId="17" fillId="0" borderId="15" xfId="0" applyNumberFormat="1" applyFont="1" applyFill="1" applyBorder="1" applyAlignment="1">
      <alignment horizontal="right"/>
    </xf>
    <xf numFmtId="9" fontId="5" fillId="0" borderId="17" xfId="0" applyNumberFormat="1" applyFont="1" applyFill="1" applyBorder="1" applyAlignment="1">
      <alignment horizontal="right"/>
    </xf>
    <xf numFmtId="9" fontId="5" fillId="0" borderId="15" xfId="731" applyNumberFormat="1" applyFont="1" applyFill="1" applyBorder="1" applyAlignment="1">
      <alignment horizontal="right"/>
    </xf>
    <xf numFmtId="0" fontId="0" fillId="3" borderId="45" xfId="0" applyFill="1" applyBorder="1"/>
    <xf numFmtId="0" fontId="0" fillId="0" borderId="42" xfId="0" applyFill="1" applyBorder="1"/>
    <xf numFmtId="0" fontId="0" fillId="0" borderId="7" xfId="0" applyFont="1" applyFill="1" applyBorder="1" applyAlignment="1">
      <alignment vertical="top" wrapText="1"/>
    </xf>
    <xf numFmtId="0" fontId="0" fillId="14" borderId="0" xfId="0" applyFill="1" applyBorder="1"/>
    <xf numFmtId="0" fontId="0" fillId="0" borderId="73" xfId="0" applyFill="1" applyBorder="1"/>
    <xf numFmtId="0" fontId="0" fillId="0" borderId="37" xfId="0" applyFont="1" applyFill="1" applyBorder="1"/>
    <xf numFmtId="0" fontId="0" fillId="0" borderId="45" xfId="0" applyFont="1" applyFill="1" applyBorder="1"/>
    <xf numFmtId="0" fontId="0" fillId="0" borderId="74" xfId="0" applyFont="1" applyFill="1" applyBorder="1"/>
    <xf numFmtId="0" fontId="0" fillId="0" borderId="38" xfId="0" applyFont="1" applyFill="1" applyBorder="1"/>
    <xf numFmtId="0" fontId="0" fillId="0" borderId="39" xfId="0" applyFont="1" applyFill="1" applyBorder="1"/>
    <xf numFmtId="0" fontId="0" fillId="0" borderId="41" xfId="0" applyFont="1" applyFill="1" applyBorder="1"/>
    <xf numFmtId="0" fontId="0" fillId="0" borderId="28" xfId="0" applyFont="1" applyFill="1" applyBorder="1"/>
    <xf numFmtId="0" fontId="0" fillId="0" borderId="6" xfId="0" applyFont="1" applyFill="1" applyBorder="1"/>
    <xf numFmtId="0" fontId="0" fillId="0" borderId="40" xfId="0" applyFont="1" applyFill="1" applyBorder="1"/>
    <xf numFmtId="0" fontId="0" fillId="0" borderId="27" xfId="0" applyFont="1" applyFill="1" applyBorder="1"/>
    <xf numFmtId="0" fontId="0" fillId="0" borderId="1" xfId="0" applyFont="1" applyFill="1" applyBorder="1"/>
    <xf numFmtId="0" fontId="0" fillId="0" borderId="30" xfId="0" applyFont="1" applyFill="1" applyBorder="1"/>
    <xf numFmtId="0" fontId="0" fillId="0" borderId="50" xfId="0" applyFont="1" applyFill="1" applyBorder="1"/>
    <xf numFmtId="0" fontId="0" fillId="0" borderId="42" xfId="0" applyFont="1" applyFill="1" applyBorder="1"/>
    <xf numFmtId="164" fontId="2" fillId="0" borderId="33" xfId="0" applyNumberFormat="1" applyFont="1" applyFill="1" applyBorder="1"/>
    <xf numFmtId="164" fontId="0" fillId="0" borderId="16" xfId="0" applyNumberFormat="1" applyFont="1" applyFill="1" applyBorder="1"/>
    <xf numFmtId="164" fontId="0" fillId="0" borderId="33" xfId="0" applyNumberFormat="1" applyFont="1" applyFill="1" applyBorder="1"/>
    <xf numFmtId="164" fontId="2" fillId="0" borderId="44" xfId="0" applyNumberFormat="1" applyFont="1" applyFill="1" applyBorder="1"/>
    <xf numFmtId="164" fontId="2" fillId="0" borderId="16" xfId="0" applyNumberFormat="1" applyFont="1" applyFill="1" applyBorder="1"/>
    <xf numFmtId="164" fontId="2" fillId="0" borderId="17" xfId="0" applyNumberFormat="1" applyFont="1" applyFill="1" applyBorder="1"/>
    <xf numFmtId="0" fontId="2" fillId="3" borderId="30" xfId="0" applyFont="1" applyFill="1" applyBorder="1"/>
    <xf numFmtId="0" fontId="0" fillId="3" borderId="28" xfId="0" applyFill="1" applyBorder="1" applyAlignment="1">
      <alignment vertical="top"/>
    </xf>
    <xf numFmtId="0" fontId="0" fillId="3" borderId="0" xfId="0" applyFill="1" applyAlignment="1">
      <alignment wrapText="1"/>
    </xf>
    <xf numFmtId="0" fontId="2" fillId="3" borderId="2" xfId="0" applyFont="1" applyFill="1" applyBorder="1" applyAlignment="1">
      <alignment wrapText="1"/>
    </xf>
    <xf numFmtId="0" fontId="2" fillId="3" borderId="0" xfId="0" applyFont="1" applyFill="1" applyBorder="1" applyAlignment="1">
      <alignment wrapText="1"/>
    </xf>
    <xf numFmtId="0" fontId="3" fillId="2" borderId="4" xfId="0" applyFont="1" applyFill="1" applyBorder="1" applyAlignment="1">
      <alignment vertical="top"/>
    </xf>
    <xf numFmtId="168" fontId="13" fillId="0" borderId="4" xfId="0" applyNumberFormat="1" applyFont="1" applyFill="1" applyBorder="1" applyAlignment="1">
      <alignment horizontal="left" vertical="top"/>
    </xf>
    <xf numFmtId="168" fontId="0" fillId="0" borderId="4" xfId="0" applyNumberFormat="1" applyFill="1" applyBorder="1" applyAlignment="1">
      <alignment horizontal="left" vertical="top"/>
    </xf>
    <xf numFmtId="0" fontId="0" fillId="0" borderId="4" xfId="0" applyFill="1" applyBorder="1" applyAlignment="1">
      <alignment vertical="top"/>
    </xf>
    <xf numFmtId="0" fontId="0" fillId="3" borderId="0" xfId="0" applyFill="1" applyAlignment="1">
      <alignment vertical="top"/>
    </xf>
    <xf numFmtId="0" fontId="2" fillId="3" borderId="3" xfId="0" applyFont="1" applyFill="1" applyBorder="1" applyAlignment="1">
      <alignment vertical="top"/>
    </xf>
    <xf numFmtId="0" fontId="0" fillId="3" borderId="0" xfId="0" applyFill="1" applyAlignment="1">
      <alignment horizontal="center"/>
    </xf>
    <xf numFmtId="0" fontId="0" fillId="3" borderId="2" xfId="0" applyFill="1" applyBorder="1" applyAlignment="1">
      <alignment wrapText="1"/>
    </xf>
    <xf numFmtId="0" fontId="0" fillId="3" borderId="3" xfId="0" applyFill="1" applyBorder="1" applyAlignment="1">
      <alignment wrapText="1"/>
    </xf>
    <xf numFmtId="0" fontId="0" fillId="3" borderId="0" xfId="0" applyFill="1" applyBorder="1" applyAlignment="1">
      <alignment wrapText="1"/>
    </xf>
    <xf numFmtId="11" fontId="0" fillId="0" borderId="24" xfId="0" applyNumberFormat="1" applyFill="1" applyBorder="1"/>
    <xf numFmtId="0" fontId="19" fillId="0" borderId="40" xfId="0" applyFont="1" applyFill="1" applyBorder="1"/>
    <xf numFmtId="2" fontId="0" fillId="0" borderId="5" xfId="0" applyNumberFormat="1" applyFill="1" applyBorder="1" applyAlignment="1">
      <alignment vertical="top"/>
    </xf>
    <xf numFmtId="2" fontId="0" fillId="3" borderId="0" xfId="0" applyNumberFormat="1" applyFill="1" applyAlignment="1">
      <alignment vertical="top"/>
    </xf>
    <xf numFmtId="3" fontId="0" fillId="0" borderId="0" xfId="0" applyNumberFormat="1" applyFill="1" applyBorder="1"/>
    <xf numFmtId="3" fontId="0" fillId="0" borderId="6" xfId="0" applyNumberFormat="1" applyFill="1" applyBorder="1"/>
    <xf numFmtId="3" fontId="0" fillId="0" borderId="7" xfId="0" applyNumberFormat="1" applyFill="1" applyBorder="1"/>
    <xf numFmtId="3" fontId="0" fillId="0" borderId="61" xfId="0" applyNumberFormat="1" applyFill="1" applyBorder="1"/>
    <xf numFmtId="3" fontId="0" fillId="0" borderId="35" xfId="0" applyNumberFormat="1" applyFill="1" applyBorder="1"/>
    <xf numFmtId="3" fontId="2" fillId="0" borderId="0" xfId="0" applyNumberFormat="1" applyFont="1" applyFill="1" applyBorder="1"/>
    <xf numFmtId="3" fontId="5" fillId="0" borderId="0" xfId="0" applyNumberFormat="1" applyFont="1" applyFill="1" applyBorder="1"/>
    <xf numFmtId="3" fontId="0" fillId="0" borderId="64" xfId="0" applyNumberFormat="1" applyFill="1" applyBorder="1"/>
    <xf numFmtId="3" fontId="2" fillId="0" borderId="4" xfId="0" applyNumberFormat="1" applyFont="1" applyFill="1" applyBorder="1"/>
    <xf numFmtId="3" fontId="0" fillId="0" borderId="60" xfId="0" applyNumberFormat="1" applyFill="1" applyBorder="1"/>
    <xf numFmtId="3" fontId="0" fillId="3" borderId="0" xfId="0" applyNumberFormat="1" applyFill="1" applyBorder="1"/>
    <xf numFmtId="3" fontId="0" fillId="3" borderId="2" xfId="0" applyNumberFormat="1" applyFill="1" applyBorder="1"/>
    <xf numFmtId="3" fontId="0" fillId="3" borderId="7" xfId="0" applyNumberFormat="1" applyFill="1" applyBorder="1"/>
    <xf numFmtId="3" fontId="0" fillId="3" borderId="35" xfId="0" applyNumberFormat="1" applyFill="1" applyBorder="1"/>
    <xf numFmtId="3" fontId="0" fillId="3" borderId="16" xfId="0" applyNumberFormat="1" applyFill="1" applyBorder="1"/>
    <xf numFmtId="1" fontId="2" fillId="0" borderId="0" xfId="0" applyNumberFormat="1" applyFont="1" applyFill="1" applyBorder="1"/>
    <xf numFmtId="1" fontId="2" fillId="0" borderId="61" xfId="0" applyNumberFormat="1" applyFont="1" applyFill="1" applyBorder="1"/>
    <xf numFmtId="1" fontId="2" fillId="0" borderId="7" xfId="0" applyNumberFormat="1" applyFont="1" applyFill="1" applyBorder="1"/>
    <xf numFmtId="1" fontId="2" fillId="0" borderId="35" xfId="0" applyNumberFormat="1" applyFont="1" applyFill="1" applyBorder="1"/>
    <xf numFmtId="1" fontId="2" fillId="0" borderId="16" xfId="0" applyNumberFormat="1" applyFont="1" applyFill="1" applyBorder="1"/>
    <xf numFmtId="3" fontId="0" fillId="0" borderId="22" xfId="0" applyNumberFormat="1" applyFill="1" applyBorder="1"/>
    <xf numFmtId="3" fontId="0" fillId="0" borderId="71" xfId="0" applyNumberFormat="1" applyFill="1" applyBorder="1"/>
    <xf numFmtId="3" fontId="0" fillId="0" borderId="5" xfId="0" applyNumberFormat="1" applyFill="1" applyBorder="1"/>
    <xf numFmtId="3" fontId="0" fillId="0" borderId="54" xfId="0" applyNumberFormat="1" applyFill="1" applyBorder="1"/>
    <xf numFmtId="3" fontId="0" fillId="0" borderId="16" xfId="0" applyNumberFormat="1" applyFill="1" applyBorder="1"/>
    <xf numFmtId="3" fontId="0" fillId="0" borderId="52" xfId="0" applyNumberFormat="1" applyFill="1" applyBorder="1"/>
    <xf numFmtId="3" fontId="5" fillId="0" borderId="61" xfId="0" applyNumberFormat="1" applyFont="1" applyFill="1" applyBorder="1"/>
    <xf numFmtId="3" fontId="5" fillId="0" borderId="7" xfId="0" applyNumberFormat="1" applyFont="1" applyFill="1" applyBorder="1"/>
    <xf numFmtId="3" fontId="23" fillId="0" borderId="0" xfId="0" applyNumberFormat="1" applyFont="1" applyFill="1" applyBorder="1"/>
    <xf numFmtId="3" fontId="23" fillId="0" borderId="5" xfId="0" applyNumberFormat="1" applyFont="1" applyFill="1" applyBorder="1"/>
    <xf numFmtId="3" fontId="18" fillId="0" borderId="7" xfId="0" applyNumberFormat="1" applyFont="1" applyFill="1" applyBorder="1"/>
    <xf numFmtId="3" fontId="18" fillId="0" borderId="8" xfId="0" applyNumberFormat="1" applyFont="1" applyFill="1" applyBorder="1"/>
    <xf numFmtId="3" fontId="0" fillId="0" borderId="36" xfId="0" applyNumberFormat="1" applyFill="1" applyBorder="1"/>
    <xf numFmtId="3" fontId="2" fillId="0" borderId="5" xfId="0" applyNumberFormat="1" applyFont="1" applyFill="1" applyBorder="1"/>
    <xf numFmtId="3" fontId="0" fillId="0" borderId="0" xfId="0" applyNumberFormat="1" applyFont="1" applyFill="1" applyBorder="1"/>
    <xf numFmtId="3" fontId="0" fillId="0" borderId="5" xfId="0" applyNumberFormat="1" applyFont="1" applyFill="1" applyBorder="1"/>
    <xf numFmtId="3" fontId="21" fillId="0" borderId="61" xfId="0" applyNumberFormat="1" applyFont="1" applyFill="1" applyBorder="1"/>
    <xf numFmtId="3" fontId="20" fillId="0" borderId="61" xfId="0" applyNumberFormat="1" applyFont="1" applyFill="1" applyBorder="1"/>
    <xf numFmtId="3" fontId="20" fillId="0" borderId="62" xfId="0" applyNumberFormat="1" applyFont="1" applyFill="1" applyBorder="1"/>
    <xf numFmtId="3" fontId="0" fillId="0" borderId="7" xfId="0" applyNumberFormat="1" applyFont="1" applyFill="1" applyBorder="1"/>
    <xf numFmtId="3" fontId="0" fillId="0" borderId="8" xfId="0" applyNumberFormat="1" applyFont="1" applyFill="1" applyBorder="1"/>
    <xf numFmtId="3" fontId="2" fillId="0" borderId="7" xfId="0" applyNumberFormat="1" applyFont="1" applyFill="1" applyBorder="1"/>
    <xf numFmtId="3" fontId="2" fillId="0" borderId="8" xfId="0" applyNumberFormat="1" applyFont="1" applyFill="1" applyBorder="1"/>
    <xf numFmtId="3" fontId="12" fillId="0" borderId="61" xfId="0" applyNumberFormat="1" applyFont="1" applyFill="1" applyBorder="1"/>
    <xf numFmtId="3" fontId="0" fillId="0" borderId="4" xfId="0" applyNumberFormat="1" applyFont="1" applyFill="1" applyBorder="1"/>
    <xf numFmtId="3" fontId="5" fillId="0" borderId="60" xfId="0" applyNumberFormat="1" applyFont="1" applyFill="1" applyBorder="1"/>
    <xf numFmtId="3" fontId="0" fillId="0" borderId="61" xfId="0" applyNumberFormat="1" applyFont="1" applyFill="1" applyBorder="1"/>
    <xf numFmtId="3" fontId="0" fillId="0" borderId="62" xfId="0" applyNumberFormat="1" applyFont="1" applyFill="1" applyBorder="1"/>
    <xf numFmtId="3" fontId="0" fillId="3" borderId="6" xfId="0" applyNumberFormat="1" applyFill="1" applyBorder="1"/>
    <xf numFmtId="3" fontId="0" fillId="3" borderId="8" xfId="0" applyNumberFormat="1" applyFill="1" applyBorder="1"/>
    <xf numFmtId="3" fontId="2" fillId="0" borderId="6" xfId="0" applyNumberFormat="1" applyFont="1" applyFill="1" applyBorder="1"/>
    <xf numFmtId="3" fontId="23" fillId="0" borderId="7" xfId="0" applyNumberFormat="1" applyFont="1" applyFill="1" applyBorder="1"/>
    <xf numFmtId="3" fontId="23" fillId="0" borderId="8" xfId="0" applyNumberFormat="1" applyFont="1" applyFill="1" applyBorder="1"/>
    <xf numFmtId="3" fontId="2" fillId="0" borderId="60" xfId="0" applyNumberFormat="1" applyFont="1" applyFill="1" applyBorder="1"/>
    <xf numFmtId="3" fontId="2" fillId="0" borderId="61" xfId="0" applyNumberFormat="1" applyFont="1" applyFill="1" applyBorder="1"/>
    <xf numFmtId="3" fontId="23" fillId="0" borderId="61" xfId="0" applyNumberFormat="1" applyFont="1" applyFill="1" applyBorder="1"/>
    <xf numFmtId="3" fontId="23" fillId="0" borderId="62" xfId="0" applyNumberFormat="1" applyFont="1" applyFill="1" applyBorder="1"/>
    <xf numFmtId="3" fontId="0" fillId="0" borderId="62" xfId="0" applyNumberFormat="1" applyFill="1" applyBorder="1"/>
    <xf numFmtId="3" fontId="0" fillId="0" borderId="43" xfId="0" applyNumberFormat="1" applyFill="1" applyBorder="1"/>
    <xf numFmtId="3" fontId="5" fillId="0" borderId="0" xfId="0" applyNumberFormat="1" applyFont="1" applyFill="1" applyBorder="1" applyAlignment="1">
      <alignment horizontal="right"/>
    </xf>
    <xf numFmtId="3" fontId="2" fillId="0" borderId="0" xfId="0" applyNumberFormat="1" applyFont="1" applyFill="1" applyBorder="1" applyAlignment="1">
      <alignment horizontal="right"/>
    </xf>
    <xf numFmtId="3" fontId="0" fillId="0" borderId="0" xfId="0" applyNumberFormat="1" applyFill="1" applyBorder="1" applyAlignment="1">
      <alignment horizontal="right"/>
    </xf>
    <xf numFmtId="3" fontId="17" fillId="0" borderId="0" xfId="0" applyNumberFormat="1" applyFont="1" applyBorder="1" applyAlignment="1">
      <alignment horizontal="right"/>
    </xf>
    <xf numFmtId="3" fontId="5" fillId="0" borderId="60" xfId="0" applyNumberFormat="1" applyFont="1" applyFill="1" applyBorder="1" applyAlignment="1">
      <alignment horizontal="right"/>
    </xf>
    <xf numFmtId="3" fontId="21" fillId="0" borderId="61" xfId="0" applyNumberFormat="1" applyFont="1" applyFill="1" applyBorder="1" applyAlignment="1">
      <alignment horizontal="right"/>
    </xf>
    <xf numFmtId="3" fontId="5" fillId="0" borderId="61" xfId="0" applyNumberFormat="1" applyFont="1" applyFill="1" applyBorder="1" applyAlignment="1">
      <alignment horizontal="right"/>
    </xf>
    <xf numFmtId="3" fontId="0" fillId="0" borderId="61" xfId="0" applyNumberFormat="1" applyFill="1" applyBorder="1" applyAlignment="1">
      <alignment horizontal="right"/>
    </xf>
    <xf numFmtId="3" fontId="0" fillId="3" borderId="7" xfId="0" applyNumberFormat="1" applyFill="1" applyBorder="1" applyAlignment="1">
      <alignment horizontal="right"/>
    </xf>
    <xf numFmtId="3" fontId="21" fillId="3" borderId="7" xfId="0" applyNumberFormat="1" applyFont="1" applyFill="1" applyBorder="1" applyAlignment="1">
      <alignment horizontal="right"/>
    </xf>
    <xf numFmtId="3" fontId="5" fillId="3" borderId="7" xfId="0" applyNumberFormat="1" applyFont="1" applyFill="1" applyBorder="1" applyAlignment="1">
      <alignment horizontal="right"/>
    </xf>
    <xf numFmtId="3" fontId="0" fillId="3" borderId="0" xfId="0" applyNumberFormat="1" applyFill="1" applyBorder="1" applyAlignment="1">
      <alignment horizontal="right"/>
    </xf>
    <xf numFmtId="3" fontId="21" fillId="3" borderId="0" xfId="0" applyNumberFormat="1" applyFont="1" applyFill="1" applyBorder="1" applyAlignment="1">
      <alignment horizontal="right"/>
    </xf>
    <xf numFmtId="3" fontId="5" fillId="3" borderId="0" xfId="0" applyNumberFormat="1" applyFont="1" applyFill="1" applyBorder="1" applyAlignment="1">
      <alignment horizontal="right"/>
    </xf>
    <xf numFmtId="3" fontId="11" fillId="0" borderId="0" xfId="0" applyNumberFormat="1" applyFont="1" applyFill="1" applyBorder="1" applyAlignment="1">
      <alignment horizontal="right"/>
    </xf>
    <xf numFmtId="3" fontId="5" fillId="0" borderId="7" xfId="0" applyNumberFormat="1" applyFont="1" applyFill="1" applyBorder="1" applyAlignment="1">
      <alignment horizontal="right"/>
    </xf>
    <xf numFmtId="3" fontId="0" fillId="0" borderId="7" xfId="0" applyNumberFormat="1" applyFill="1" applyBorder="1" applyAlignment="1">
      <alignment horizontal="right"/>
    </xf>
    <xf numFmtId="3" fontId="2" fillId="0" borderId="7" xfId="0" applyNumberFormat="1" applyFont="1" applyFill="1" applyBorder="1" applyAlignment="1">
      <alignment horizontal="right"/>
    </xf>
    <xf numFmtId="3" fontId="33" fillId="0" borderId="7" xfId="0" applyNumberFormat="1" applyFont="1" applyFill="1" applyBorder="1" applyAlignment="1">
      <alignment horizontal="right"/>
    </xf>
    <xf numFmtId="3" fontId="2" fillId="3" borderId="0" xfId="0" applyNumberFormat="1" applyFont="1" applyFill="1" applyBorder="1" applyAlignment="1">
      <alignment horizontal="right"/>
    </xf>
    <xf numFmtId="3" fontId="33" fillId="3" borderId="0" xfId="0" applyNumberFormat="1" applyFont="1" applyFill="1" applyBorder="1" applyAlignment="1">
      <alignment horizontal="right"/>
    </xf>
    <xf numFmtId="3" fontId="0" fillId="0" borderId="0" xfId="0" applyNumberFormat="1" applyFont="1" applyFill="1" applyBorder="1" applyAlignment="1">
      <alignment horizontal="right"/>
    </xf>
    <xf numFmtId="3" fontId="0" fillId="0" borderId="16" xfId="0" applyNumberFormat="1" applyFill="1" applyBorder="1" applyAlignment="1">
      <alignment horizontal="right"/>
    </xf>
    <xf numFmtId="3" fontId="21" fillId="0" borderId="16" xfId="0" applyNumberFormat="1" applyFont="1" applyFill="1" applyBorder="1" applyAlignment="1">
      <alignment horizontal="right"/>
    </xf>
    <xf numFmtId="3" fontId="5" fillId="0" borderId="16" xfId="0" applyNumberFormat="1" applyFont="1" applyFill="1" applyBorder="1" applyAlignment="1">
      <alignment horizontal="right"/>
    </xf>
    <xf numFmtId="3" fontId="0" fillId="3" borderId="38" xfId="0" applyNumberFormat="1" applyFill="1" applyBorder="1" applyAlignment="1">
      <alignment horizontal="right"/>
    </xf>
    <xf numFmtId="3" fontId="21" fillId="3" borderId="38" xfId="0" applyNumberFormat="1" applyFont="1" applyFill="1" applyBorder="1" applyAlignment="1">
      <alignment horizontal="right"/>
    </xf>
    <xf numFmtId="3" fontId="5" fillId="3" borderId="38" xfId="0" applyNumberFormat="1" applyFont="1" applyFill="1" applyBorder="1" applyAlignment="1">
      <alignment horizontal="right"/>
    </xf>
    <xf numFmtId="3" fontId="12" fillId="0" borderId="0" xfId="0" applyNumberFormat="1" applyFont="1" applyFill="1" applyBorder="1" applyAlignment="1">
      <alignment horizontal="right"/>
    </xf>
    <xf numFmtId="3" fontId="2" fillId="0" borderId="60" xfId="0" applyNumberFormat="1" applyFont="1" applyFill="1" applyBorder="1" applyAlignment="1">
      <alignment horizontal="right"/>
    </xf>
    <xf numFmtId="3" fontId="12" fillId="0" borderId="61" xfId="0" applyNumberFormat="1" applyFont="1" applyFill="1" applyBorder="1" applyAlignment="1">
      <alignment horizontal="right"/>
    </xf>
    <xf numFmtId="3" fontId="2" fillId="0" borderId="61" xfId="0" applyNumberFormat="1" applyFont="1" applyFill="1" applyBorder="1" applyAlignment="1">
      <alignment horizontal="right"/>
    </xf>
    <xf numFmtId="3" fontId="2" fillId="3" borderId="0" xfId="0" applyNumberFormat="1" applyFont="1" applyFill="1" applyBorder="1" applyAlignment="1">
      <alignment vertical="top" wrapText="1"/>
    </xf>
    <xf numFmtId="3" fontId="18" fillId="3" borderId="0" xfId="0" applyNumberFormat="1" applyFont="1" applyFill="1" applyBorder="1" applyAlignment="1">
      <alignment vertical="top" wrapText="1"/>
    </xf>
    <xf numFmtId="3" fontId="0" fillId="0" borderId="0" xfId="0" applyNumberFormat="1" applyFill="1"/>
    <xf numFmtId="3" fontId="15" fillId="0" borderId="0" xfId="0" applyNumberFormat="1" applyFont="1" applyAlignment="1">
      <alignment horizontal="right"/>
    </xf>
    <xf numFmtId="3" fontId="2" fillId="3" borderId="7" xfId="0" applyNumberFormat="1" applyFont="1" applyFill="1" applyBorder="1" applyAlignment="1">
      <alignment horizontal="right"/>
    </xf>
    <xf numFmtId="3" fontId="12" fillId="3" borderId="7" xfId="0" applyNumberFormat="1" applyFont="1" applyFill="1" applyBorder="1" applyAlignment="1">
      <alignment horizontal="right"/>
    </xf>
    <xf numFmtId="3" fontId="12" fillId="3" borderId="0" xfId="0" applyNumberFormat="1" applyFont="1" applyFill="1" applyBorder="1" applyAlignment="1">
      <alignment horizontal="right"/>
    </xf>
    <xf numFmtId="3" fontId="15" fillId="0" borderId="61" xfId="0" applyNumberFormat="1" applyFont="1" applyBorder="1" applyAlignment="1">
      <alignment horizontal="right"/>
    </xf>
    <xf numFmtId="3" fontId="2" fillId="3" borderId="61" xfId="0" applyNumberFormat="1" applyFont="1" applyFill="1" applyBorder="1" applyAlignment="1">
      <alignment horizontal="right"/>
    </xf>
    <xf numFmtId="3" fontId="12" fillId="3" borderId="61" xfId="0" applyNumberFormat="1" applyFont="1" applyFill="1" applyBorder="1" applyAlignment="1">
      <alignment horizontal="right"/>
    </xf>
    <xf numFmtId="0" fontId="11" fillId="0" borderId="0" xfId="0" applyFont="1" applyFill="1" applyBorder="1" applyAlignment="1">
      <alignment horizontal="right"/>
    </xf>
    <xf numFmtId="168" fontId="13" fillId="0" borderId="4" xfId="0" applyNumberFormat="1" applyFont="1" applyBorder="1" applyAlignment="1">
      <alignment horizontal="left" vertical="top"/>
    </xf>
    <xf numFmtId="0" fontId="13" fillId="0" borderId="0" xfId="0" applyFont="1" applyAlignment="1">
      <alignment wrapText="1"/>
    </xf>
    <xf numFmtId="2" fontId="13" fillId="0" borderId="5" xfId="0" applyNumberFormat="1" applyFont="1" applyBorder="1" applyAlignment="1">
      <alignment vertical="top"/>
    </xf>
    <xf numFmtId="0" fontId="0" fillId="3" borderId="38" xfId="0" applyFill="1" applyBorder="1" applyAlignment="1">
      <alignment wrapText="1"/>
    </xf>
    <xf numFmtId="0" fontId="0" fillId="3" borderId="39" xfId="0" applyFill="1" applyBorder="1" applyAlignment="1">
      <alignment wrapText="1"/>
    </xf>
    <xf numFmtId="0" fontId="0" fillId="3" borderId="15" xfId="0" applyFill="1" applyBorder="1" applyAlignment="1">
      <alignment wrapText="1"/>
    </xf>
    <xf numFmtId="0" fontId="19" fillId="3" borderId="4" xfId="0" applyFont="1" applyFill="1" applyBorder="1" applyAlignment="1"/>
    <xf numFmtId="0" fontId="19" fillId="3" borderId="13" xfId="0" applyFont="1" applyFill="1" applyBorder="1"/>
    <xf numFmtId="0" fontId="0" fillId="3" borderId="6" xfId="0" applyFill="1" applyBorder="1" applyAlignment="1">
      <alignment textRotation="90" wrapText="1"/>
    </xf>
    <xf numFmtId="0" fontId="0" fillId="3" borderId="0" xfId="0" applyFill="1" applyBorder="1" applyAlignment="1">
      <alignment textRotation="90" wrapText="1"/>
    </xf>
    <xf numFmtId="0" fontId="0" fillId="3" borderId="4" xfId="0" applyFill="1" applyBorder="1" applyAlignment="1">
      <alignment textRotation="90" wrapText="1"/>
    </xf>
    <xf numFmtId="0" fontId="0" fillId="3" borderId="15" xfId="0" applyFill="1" applyBorder="1" applyAlignment="1">
      <alignment textRotation="90" wrapText="1"/>
    </xf>
    <xf numFmtId="0" fontId="0" fillId="0" borderId="40" xfId="0" applyBorder="1"/>
    <xf numFmtId="0" fontId="0" fillId="0" borderId="1" xfId="0" applyBorder="1"/>
    <xf numFmtId="0" fontId="0" fillId="0" borderId="2" xfId="0" applyBorder="1"/>
    <xf numFmtId="0" fontId="0" fillId="0" borderId="50" xfId="0" applyBorder="1"/>
    <xf numFmtId="0" fontId="0" fillId="0" borderId="4" xfId="0" applyBorder="1"/>
    <xf numFmtId="0" fontId="0" fillId="0" borderId="15" xfId="0" applyBorder="1"/>
    <xf numFmtId="0" fontId="0" fillId="3" borderId="75" xfId="0" applyFill="1" applyBorder="1"/>
    <xf numFmtId="0" fontId="0" fillId="11" borderId="76" xfId="0" applyFill="1" applyBorder="1" applyAlignment="1">
      <alignment wrapText="1"/>
    </xf>
    <xf numFmtId="0" fontId="0" fillId="11" borderId="56" xfId="0" applyFill="1" applyBorder="1" applyAlignment="1">
      <alignment wrapText="1"/>
    </xf>
    <xf numFmtId="0" fontId="0" fillId="11" borderId="77" xfId="0" applyFill="1" applyBorder="1" applyAlignment="1">
      <alignment wrapText="1"/>
    </xf>
    <xf numFmtId="0" fontId="2" fillId="3" borderId="7" xfId="0" applyFont="1" applyFill="1" applyBorder="1"/>
    <xf numFmtId="0" fontId="11" fillId="0" borderId="16" xfId="0" applyFont="1" applyFill="1" applyBorder="1" applyAlignment="1">
      <alignment horizontal="left"/>
    </xf>
    <xf numFmtId="0" fontId="12" fillId="3" borderId="18" xfId="0" applyFont="1" applyFill="1" applyBorder="1"/>
    <xf numFmtId="0" fontId="12" fillId="3" borderId="0" xfId="0" applyFont="1" applyFill="1" applyBorder="1"/>
    <xf numFmtId="0" fontId="12" fillId="3" borderId="7" xfId="0" applyFont="1" applyFill="1" applyBorder="1"/>
    <xf numFmtId="0" fontId="12" fillId="3" borderId="18" xfId="0" quotePrefix="1" applyFont="1" applyFill="1" applyBorder="1"/>
    <xf numFmtId="0" fontId="11" fillId="3" borderId="7" xfId="0" applyFont="1" applyFill="1" applyBorder="1" applyAlignment="1">
      <alignment horizontal="left"/>
    </xf>
    <xf numFmtId="0" fontId="2" fillId="3" borderId="1" xfId="0" applyFont="1" applyFill="1" applyBorder="1" applyAlignment="1"/>
    <xf numFmtId="0" fontId="0" fillId="3" borderId="2" xfId="0" applyFill="1" applyBorder="1" applyAlignment="1"/>
    <xf numFmtId="0" fontId="0" fillId="3" borderId="3" xfId="0" applyFill="1" applyBorder="1" applyAlignment="1"/>
    <xf numFmtId="0" fontId="0" fillId="3" borderId="0" xfId="0" applyFill="1" applyBorder="1" applyAlignment="1">
      <alignment horizontal="left" vertical="top"/>
    </xf>
    <xf numFmtId="0" fontId="11" fillId="3" borderId="18" xfId="0" quotePrefix="1" applyFont="1" applyFill="1" applyBorder="1"/>
    <xf numFmtId="0" fontId="11" fillId="3" borderId="18" xfId="0" applyFont="1" applyFill="1" applyBorder="1"/>
    <xf numFmtId="9" fontId="11" fillId="0" borderId="0" xfId="0" applyNumberFormat="1" applyFont="1" applyAlignment="1">
      <alignment horizontal="right"/>
    </xf>
    <xf numFmtId="0" fontId="11" fillId="0" borderId="0" xfId="0" applyFont="1" applyAlignment="1">
      <alignment horizontal="left"/>
    </xf>
    <xf numFmtId="169" fontId="11" fillId="0" borderId="0" xfId="0" applyNumberFormat="1" applyFont="1" applyAlignment="1">
      <alignment horizontal="right"/>
    </xf>
    <xf numFmtId="0" fontId="11" fillId="0" borderId="7" xfId="0" applyFont="1" applyBorder="1" applyAlignment="1">
      <alignment horizontal="right"/>
    </xf>
    <xf numFmtId="0" fontId="11" fillId="0" borderId="7" xfId="0" applyFont="1" applyBorder="1" applyAlignment="1">
      <alignment horizontal="left"/>
    </xf>
    <xf numFmtId="0" fontId="11" fillId="0" borderId="0" xfId="0" applyFont="1" applyAlignment="1">
      <alignment horizontal="right"/>
    </xf>
    <xf numFmtId="165" fontId="11" fillId="0" borderId="0" xfId="0" applyNumberFormat="1" applyFont="1" applyAlignment="1">
      <alignment horizontal="right"/>
    </xf>
    <xf numFmtId="0" fontId="11" fillId="0" borderId="16" xfId="0" applyFont="1" applyBorder="1"/>
    <xf numFmtId="0" fontId="11" fillId="0" borderId="16" xfId="0" applyFont="1" applyBorder="1" applyAlignment="1">
      <alignment horizontal="left"/>
    </xf>
    <xf numFmtId="9" fontId="13" fillId="0" borderId="0" xfId="0" applyNumberFormat="1" applyFont="1" applyAlignment="1">
      <alignment horizontal="right"/>
    </xf>
    <xf numFmtId="0" fontId="11" fillId="0" borderId="4" xfId="0" applyFont="1" applyFill="1" applyBorder="1" applyAlignment="1">
      <alignment horizontal="left"/>
    </xf>
    <xf numFmtId="0" fontId="11" fillId="0" borderId="6" xfId="0" applyFont="1" applyFill="1" applyBorder="1" applyAlignment="1">
      <alignment horizontal="left"/>
    </xf>
    <xf numFmtId="0" fontId="11" fillId="3" borderId="0" xfId="0" applyFont="1" applyFill="1" applyBorder="1" applyAlignment="1">
      <alignment horizontal="left"/>
    </xf>
    <xf numFmtId="0" fontId="21" fillId="3" borderId="0" xfId="0" applyFont="1" applyFill="1" applyBorder="1"/>
    <xf numFmtId="0" fontId="0" fillId="11" borderId="30" xfId="0" applyFill="1" applyBorder="1" applyAlignment="1">
      <alignment horizontal="center"/>
    </xf>
    <xf numFmtId="0" fontId="0" fillId="0" borderId="0" xfId="0" applyFill="1" applyBorder="1" applyAlignment="1">
      <alignment horizontal="center"/>
    </xf>
    <xf numFmtId="0" fontId="0" fillId="11" borderId="27" xfId="0" applyNumberFormat="1" applyFill="1" applyBorder="1" applyAlignment="1">
      <alignment horizontal="center"/>
    </xf>
    <xf numFmtId="0" fontId="0" fillId="11" borderId="27" xfId="0" applyFill="1" applyBorder="1" applyAlignment="1">
      <alignment horizontal="center"/>
    </xf>
    <xf numFmtId="0" fontId="0" fillId="16" borderId="27" xfId="0" applyNumberFormat="1" applyFill="1" applyBorder="1" applyAlignment="1">
      <alignment horizontal="center"/>
    </xf>
    <xf numFmtId="0" fontId="0" fillId="0" borderId="7" xfId="0" applyFill="1" applyBorder="1" applyAlignment="1">
      <alignment horizontal="center"/>
    </xf>
    <xf numFmtId="9" fontId="0" fillId="11" borderId="27" xfId="731" applyFont="1" applyFill="1" applyBorder="1" applyAlignment="1">
      <alignment horizontal="center"/>
    </xf>
    <xf numFmtId="0" fontId="0" fillId="0" borderId="27" xfId="0" applyFill="1" applyBorder="1" applyAlignment="1">
      <alignment horizontal="center"/>
    </xf>
    <xf numFmtId="0" fontId="0" fillId="0" borderId="28" xfId="0" applyFill="1" applyBorder="1" applyAlignment="1">
      <alignment horizontal="center"/>
    </xf>
    <xf numFmtId="0" fontId="11" fillId="0" borderId="27" xfId="0" applyFont="1" applyFill="1" applyBorder="1" applyAlignment="1">
      <alignment horizontal="center"/>
    </xf>
    <xf numFmtId="0" fontId="0" fillId="16" borderId="27" xfId="0" applyFill="1" applyBorder="1" applyAlignment="1">
      <alignment horizontal="center"/>
    </xf>
    <xf numFmtId="0" fontId="0" fillId="3" borderId="0" xfId="0" applyFill="1" applyBorder="1" applyAlignment="1">
      <alignment horizontal="center"/>
    </xf>
    <xf numFmtId="0" fontId="0" fillId="3" borderId="16" xfId="0" applyFill="1" applyBorder="1" applyAlignment="1">
      <alignment horizontal="center"/>
    </xf>
    <xf numFmtId="10" fontId="2" fillId="16" borderId="6" xfId="731" applyNumberFormat="1" applyFont="1" applyFill="1" applyBorder="1"/>
    <xf numFmtId="3" fontId="0" fillId="0" borderId="65" xfId="0" applyNumberFormat="1" applyFill="1" applyBorder="1"/>
    <xf numFmtId="3" fontId="11" fillId="0" borderId="9" xfId="0" applyNumberFormat="1" applyFont="1" applyFill="1" applyBorder="1"/>
    <xf numFmtId="3" fontId="11" fillId="0" borderId="48" xfId="0" applyNumberFormat="1" applyFont="1" applyFill="1" applyBorder="1"/>
    <xf numFmtId="0" fontId="34" fillId="17" borderId="27" xfId="0" applyNumberFormat="1" applyFont="1" applyFill="1" applyBorder="1" applyAlignment="1">
      <alignment horizontal="center"/>
    </xf>
    <xf numFmtId="0" fontId="11" fillId="0" borderId="0" xfId="0" applyFont="1" applyAlignment="1">
      <alignment vertical="top" wrapText="1"/>
    </xf>
    <xf numFmtId="0" fontId="0" fillId="0" borderId="15" xfId="0" applyFill="1" applyBorder="1" applyAlignment="1">
      <alignment horizontal="left" vertical="top" wrapText="1"/>
    </xf>
    <xf numFmtId="0" fontId="0" fillId="3" borderId="6"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6" xfId="0" applyFill="1" applyBorder="1" applyAlignment="1">
      <alignment horizontal="left" vertical="top" wrapText="1"/>
    </xf>
    <xf numFmtId="0" fontId="0" fillId="3" borderId="8" xfId="0" applyFill="1" applyBorder="1" applyAlignment="1">
      <alignment horizontal="left" vertical="top" wrapText="1"/>
    </xf>
    <xf numFmtId="0" fontId="11" fillId="3" borderId="6" xfId="0" applyFont="1" applyFill="1" applyBorder="1" applyAlignment="1">
      <alignment horizontal="left" vertical="top" wrapText="1"/>
    </xf>
    <xf numFmtId="0" fontId="11" fillId="3" borderId="7" xfId="0" applyFont="1" applyFill="1" applyBorder="1" applyAlignment="1">
      <alignment horizontal="left" vertical="top" wrapText="1"/>
    </xf>
    <xf numFmtId="0" fontId="11" fillId="3" borderId="8" xfId="0" applyFont="1" applyFill="1" applyBorder="1" applyAlignment="1">
      <alignment horizontal="left" vertical="top" wrapText="1"/>
    </xf>
    <xf numFmtId="0" fontId="0" fillId="3" borderId="7" xfId="0" applyFill="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3" fillId="12" borderId="6" xfId="0" applyFont="1" applyFill="1" applyBorder="1" applyAlignment="1">
      <alignment horizontal="left" vertical="top" wrapText="1"/>
    </xf>
    <xf numFmtId="0" fontId="13" fillId="12" borderId="7" xfId="0" applyFont="1" applyFill="1" applyBorder="1" applyAlignment="1">
      <alignment horizontal="left" vertical="top" wrapText="1"/>
    </xf>
    <xf numFmtId="0" fontId="13" fillId="12" borderId="8" xfId="0" applyFont="1" applyFill="1" applyBorder="1" applyAlignment="1">
      <alignment horizontal="left" vertical="top" wrapText="1"/>
    </xf>
    <xf numFmtId="0" fontId="13" fillId="12" borderId="63" xfId="0" applyFont="1" applyFill="1" applyBorder="1" applyAlignment="1">
      <alignment horizontal="left" vertical="top" wrapText="1"/>
    </xf>
    <xf numFmtId="0" fontId="0" fillId="0" borderId="15" xfId="0" applyFill="1" applyBorder="1" applyAlignment="1">
      <alignment horizontal="left" vertical="top" wrapText="1"/>
    </xf>
    <xf numFmtId="0" fontId="0" fillId="0" borderId="7" xfId="0" applyBorder="1" applyAlignment="1">
      <alignment wrapText="1"/>
    </xf>
    <xf numFmtId="0" fontId="0" fillId="0" borderId="8" xfId="0" applyBorder="1" applyAlignment="1">
      <alignment wrapText="1"/>
    </xf>
    <xf numFmtId="0" fontId="0" fillId="3" borderId="4" xfId="0" applyFill="1" applyBorder="1" applyAlignment="1">
      <alignment wrapText="1"/>
    </xf>
    <xf numFmtId="0" fontId="0" fillId="0" borderId="0" xfId="0" applyBorder="1" applyAlignment="1">
      <alignment wrapText="1"/>
    </xf>
    <xf numFmtId="0" fontId="0" fillId="0" borderId="15" xfId="0" applyBorder="1" applyAlignment="1">
      <alignment wrapText="1"/>
    </xf>
    <xf numFmtId="2" fontId="0" fillId="3" borderId="0" xfId="0" applyNumberFormat="1" applyFill="1" applyBorder="1" applyAlignment="1">
      <alignment horizontal="left"/>
    </xf>
    <xf numFmtId="0" fontId="15" fillId="2" borderId="4" xfId="0" applyFont="1" applyFill="1" applyBorder="1" applyAlignment="1">
      <alignment vertical="center"/>
    </xf>
    <xf numFmtId="0" fontId="15" fillId="2" borderId="6" xfId="0" applyFont="1" applyFill="1" applyBorder="1" applyAlignment="1">
      <alignment vertical="center"/>
    </xf>
    <xf numFmtId="168" fontId="0" fillId="3" borderId="6" xfId="0" applyNumberFormat="1" applyFill="1" applyBorder="1" applyAlignment="1">
      <alignment horizontal="left" vertical="top"/>
    </xf>
    <xf numFmtId="0" fontId="0" fillId="3" borderId="7" xfId="0" applyFill="1" applyBorder="1" applyAlignment="1">
      <alignment wrapText="1"/>
    </xf>
    <xf numFmtId="2" fontId="0" fillId="3" borderId="8" xfId="0" applyNumberFormat="1" applyFill="1" applyBorder="1" applyAlignment="1">
      <alignment vertical="top"/>
    </xf>
    <xf numFmtId="0" fontId="15" fillId="2" borderId="1" xfId="0" applyFont="1" applyFill="1" applyBorder="1" applyAlignment="1">
      <alignment vertical="top"/>
    </xf>
    <xf numFmtId="0" fontId="0" fillId="3" borderId="0" xfId="0" applyFill="1" applyAlignment="1">
      <alignment vertical="center"/>
    </xf>
    <xf numFmtId="0" fontId="0" fillId="4" borderId="10" xfId="0" applyFont="1" applyFill="1" applyBorder="1" applyAlignment="1">
      <alignment vertical="center"/>
    </xf>
    <xf numFmtId="0" fontId="0" fillId="0" borderId="10" xfId="0" applyFont="1" applyFill="1" applyBorder="1" applyAlignment="1">
      <alignment vertical="center"/>
    </xf>
    <xf numFmtId="0" fontId="0" fillId="4" borderId="10" xfId="0" applyFill="1" applyBorder="1" applyAlignment="1">
      <alignment vertical="center"/>
    </xf>
    <xf numFmtId="0" fontId="0" fillId="0" borderId="10" xfId="0" applyFill="1" applyBorder="1" applyAlignment="1">
      <alignment vertical="center"/>
    </xf>
    <xf numFmtId="0" fontId="0" fillId="13" borderId="10" xfId="0" applyFill="1" applyBorder="1" applyAlignment="1">
      <alignment vertical="center"/>
    </xf>
    <xf numFmtId="0" fontId="0" fillId="8" borderId="10" xfId="0" applyFill="1" applyBorder="1" applyAlignment="1">
      <alignment vertical="center"/>
    </xf>
    <xf numFmtId="0" fontId="0" fillId="5" borderId="10" xfId="0" applyFill="1" applyBorder="1" applyAlignment="1">
      <alignment vertical="center"/>
    </xf>
    <xf numFmtId="0" fontId="0" fillId="7" borderId="10" xfId="0" applyFill="1" applyBorder="1" applyAlignment="1">
      <alignment vertical="center"/>
    </xf>
    <xf numFmtId="0" fontId="11" fillId="0" borderId="10" xfId="0" applyFont="1" applyFill="1" applyBorder="1" applyAlignment="1">
      <alignment vertical="center"/>
    </xf>
    <xf numFmtId="0" fontId="11" fillId="6" borderId="10" xfId="0" applyFont="1" applyFill="1" applyBorder="1" applyAlignment="1">
      <alignment vertical="center"/>
    </xf>
    <xf numFmtId="0" fontId="0" fillId="6" borderId="10" xfId="0" applyFill="1" applyBorder="1" applyAlignment="1">
      <alignment vertical="center"/>
    </xf>
    <xf numFmtId="0" fontId="0" fillId="9" borderId="10" xfId="0" applyFill="1" applyBorder="1" applyAlignment="1">
      <alignment vertical="center"/>
    </xf>
    <xf numFmtId="0" fontId="2" fillId="3" borderId="10" xfId="0" applyFont="1" applyFill="1" applyBorder="1" applyAlignment="1">
      <alignment vertical="center"/>
    </xf>
    <xf numFmtId="0" fontId="11" fillId="3" borderId="0" xfId="0" applyFont="1" applyFill="1" applyBorder="1" applyAlignment="1">
      <alignment horizontal="left" vertical="top" wrapText="1"/>
    </xf>
    <xf numFmtId="0" fontId="2" fillId="3" borderId="27" xfId="0" applyFont="1" applyFill="1" applyBorder="1"/>
    <xf numFmtId="0" fontId="11" fillId="3" borderId="27" xfId="0" applyFont="1" applyFill="1" applyBorder="1" applyAlignment="1">
      <alignment horizontal="left" vertical="top" wrapText="1"/>
    </xf>
    <xf numFmtId="0" fontId="11" fillId="3" borderId="28" xfId="0" applyFont="1" applyFill="1" applyBorder="1" applyAlignment="1">
      <alignment horizontal="left" vertical="top" wrapText="1"/>
    </xf>
    <xf numFmtId="0" fontId="12" fillId="3" borderId="27" xfId="0" applyFont="1" applyFill="1" applyBorder="1" applyAlignment="1">
      <alignment horizontal="left" vertical="top" wrapText="1"/>
    </xf>
    <xf numFmtId="0" fontId="12" fillId="3" borderId="28" xfId="0" applyFont="1" applyFill="1" applyBorder="1" applyAlignment="1">
      <alignment horizontal="left" vertical="top" wrapText="1"/>
    </xf>
    <xf numFmtId="0" fontId="12" fillId="3" borderId="30" xfId="0" applyFont="1" applyFill="1" applyBorder="1" applyAlignment="1">
      <alignment horizontal="left" vertical="top" wrapText="1"/>
    </xf>
    <xf numFmtId="0" fontId="12" fillId="3" borderId="30" xfId="0" applyFont="1" applyFill="1" applyBorder="1"/>
    <xf numFmtId="0" fontId="12" fillId="3" borderId="27" xfId="0" applyFont="1" applyFill="1" applyBorder="1"/>
    <xf numFmtId="0" fontId="11" fillId="3" borderId="27" xfId="0" applyFont="1" applyFill="1" applyBorder="1"/>
    <xf numFmtId="0" fontId="0" fillId="3" borderId="28" xfId="0" applyFill="1" applyBorder="1"/>
    <xf numFmtId="0" fontId="0" fillId="3" borderId="27" xfId="0" applyFill="1" applyBorder="1" applyAlignment="1">
      <alignment horizontal="left" vertical="top" wrapText="1"/>
    </xf>
    <xf numFmtId="0" fontId="0" fillId="3" borderId="28" xfId="0" applyFill="1" applyBorder="1" applyAlignment="1">
      <alignment horizontal="left" vertical="top" wrapText="1"/>
    </xf>
    <xf numFmtId="0" fontId="11" fillId="3" borderId="27" xfId="0" applyFont="1" applyFill="1" applyBorder="1" applyAlignment="1">
      <alignment vertical="top" wrapText="1"/>
    </xf>
    <xf numFmtId="0" fontId="8" fillId="3" borderId="0" xfId="0" applyFont="1" applyFill="1" applyAlignment="1">
      <alignment wrapText="1"/>
    </xf>
    <xf numFmtId="0" fontId="2" fillId="3" borderId="1" xfId="0" applyFont="1" applyFill="1" applyBorder="1" applyAlignment="1">
      <alignment wrapText="1"/>
    </xf>
    <xf numFmtId="0" fontId="2" fillId="3" borderId="37" xfId="0" applyFont="1" applyFill="1" applyBorder="1" applyAlignment="1">
      <alignment wrapText="1"/>
    </xf>
    <xf numFmtId="0" fontId="2" fillId="3" borderId="38" xfId="0" applyFont="1" applyFill="1" applyBorder="1" applyAlignment="1">
      <alignment wrapText="1"/>
    </xf>
    <xf numFmtId="0" fontId="0" fillId="3" borderId="40" xfId="0" applyFill="1" applyBorder="1" applyAlignment="1">
      <alignment wrapText="1"/>
    </xf>
    <xf numFmtId="0" fontId="20" fillId="3" borderId="0" xfId="0" applyFont="1" applyFill="1" applyAlignment="1">
      <alignment wrapText="1"/>
    </xf>
    <xf numFmtId="0" fontId="2" fillId="0" borderId="7" xfId="0" applyFont="1" applyFill="1" applyBorder="1" applyAlignment="1">
      <alignment wrapText="1"/>
    </xf>
    <xf numFmtId="0" fontId="2" fillId="0" borderId="26" xfId="0" applyFont="1" applyFill="1" applyBorder="1" applyAlignment="1">
      <alignment wrapText="1"/>
    </xf>
    <xf numFmtId="0" fontId="2" fillId="3" borderId="40" xfId="0" applyFont="1" applyFill="1" applyBorder="1" applyAlignment="1">
      <alignment wrapText="1"/>
    </xf>
    <xf numFmtId="0" fontId="2" fillId="3" borderId="15" xfId="0" applyFont="1" applyFill="1" applyBorder="1" applyAlignment="1">
      <alignment wrapText="1"/>
    </xf>
    <xf numFmtId="0" fontId="19" fillId="3" borderId="40" xfId="0" applyFont="1" applyFill="1" applyBorder="1" applyAlignment="1">
      <alignment wrapText="1"/>
    </xf>
    <xf numFmtId="0" fontId="0" fillId="3" borderId="40" xfId="0" applyFill="1" applyBorder="1" applyAlignment="1">
      <alignment vertical="top" wrapText="1"/>
    </xf>
    <xf numFmtId="167" fontId="0" fillId="3" borderId="0" xfId="0" applyNumberFormat="1" applyFill="1" applyAlignment="1">
      <alignment wrapText="1"/>
    </xf>
    <xf numFmtId="0" fontId="0" fillId="3" borderId="41" xfId="0" applyFill="1" applyBorder="1" applyAlignment="1">
      <alignment wrapText="1"/>
    </xf>
    <xf numFmtId="0" fontId="0" fillId="0" borderId="26" xfId="0" applyFill="1" applyBorder="1" applyAlignment="1">
      <alignment vertical="top" wrapText="1"/>
    </xf>
    <xf numFmtId="0" fontId="0" fillId="0" borderId="26" xfId="0" applyFill="1" applyBorder="1" applyAlignment="1">
      <alignment wrapText="1"/>
    </xf>
    <xf numFmtId="0" fontId="13" fillId="0" borderId="15" xfId="0" applyFont="1" applyBorder="1" applyAlignment="1">
      <alignment wrapText="1"/>
    </xf>
    <xf numFmtId="0" fontId="11" fillId="0" borderId="15" xfId="0" applyFont="1" applyFill="1" applyBorder="1" applyAlignment="1">
      <alignment vertical="top" wrapText="1"/>
    </xf>
    <xf numFmtId="0" fontId="11" fillId="0" borderId="15" xfId="0" applyFont="1" applyFill="1" applyBorder="1" applyAlignment="1">
      <alignment wrapText="1"/>
    </xf>
    <xf numFmtId="0" fontId="16" fillId="0" borderId="26" xfId="0" applyFont="1" applyFill="1" applyBorder="1" applyAlignment="1">
      <alignment wrapText="1"/>
    </xf>
    <xf numFmtId="0" fontId="16" fillId="0" borderId="15" xfId="0" applyFont="1" applyFill="1" applyBorder="1" applyAlignment="1">
      <alignment wrapText="1"/>
    </xf>
    <xf numFmtId="0" fontId="0" fillId="3" borderId="42" xfId="0" applyFill="1" applyBorder="1" applyAlignment="1">
      <alignment wrapText="1"/>
    </xf>
    <xf numFmtId="0" fontId="0" fillId="0" borderId="16" xfId="0" applyFill="1" applyBorder="1" applyAlignment="1">
      <alignment wrapText="1"/>
    </xf>
    <xf numFmtId="0" fontId="16" fillId="0" borderId="17" xfId="0" applyFont="1" applyFill="1" applyBorder="1" applyAlignment="1">
      <alignment wrapText="1"/>
    </xf>
    <xf numFmtId="0" fontId="0" fillId="3" borderId="15" xfId="0" applyFill="1" applyBorder="1" applyAlignment="1">
      <alignment vertical="top" wrapText="1"/>
    </xf>
    <xf numFmtId="0" fontId="19" fillId="3" borderId="49" xfId="0" applyFont="1" applyFill="1" applyBorder="1" applyAlignment="1">
      <alignment vertical="top" wrapText="1"/>
    </xf>
    <xf numFmtId="0" fontId="0" fillId="3" borderId="50" xfId="0" applyFill="1" applyBorder="1" applyAlignment="1">
      <alignment vertical="top" wrapText="1"/>
    </xf>
    <xf numFmtId="0" fontId="19" fillId="3" borderId="49" xfId="0" applyFont="1" applyFill="1" applyBorder="1" applyAlignment="1">
      <alignment wrapText="1"/>
    </xf>
    <xf numFmtId="0" fontId="0" fillId="3" borderId="50" xfId="0" applyFill="1" applyBorder="1" applyAlignment="1">
      <alignment wrapText="1"/>
    </xf>
    <xf numFmtId="0" fontId="13" fillId="0" borderId="0" xfId="0" applyFont="1" applyFill="1" applyBorder="1" applyAlignment="1">
      <alignment wrapText="1"/>
    </xf>
    <xf numFmtId="0" fontId="0" fillId="3" borderId="49" xfId="0" applyFill="1" applyBorder="1" applyAlignment="1">
      <alignment wrapText="1"/>
    </xf>
    <xf numFmtId="0" fontId="0" fillId="0" borderId="17" xfId="0" applyFill="1" applyBorder="1" applyAlignment="1">
      <alignment wrapText="1"/>
    </xf>
    <xf numFmtId="0" fontId="2" fillId="3" borderId="26" xfId="0" applyFont="1" applyFill="1" applyBorder="1" applyAlignment="1">
      <alignment wrapText="1"/>
    </xf>
    <xf numFmtId="0" fontId="22" fillId="3" borderId="41" xfId="0" applyFont="1" applyFill="1" applyBorder="1" applyAlignment="1">
      <alignment wrapText="1"/>
    </xf>
    <xf numFmtId="0" fontId="11" fillId="0" borderId="26" xfId="0" applyFont="1" applyFill="1" applyBorder="1" applyAlignment="1">
      <alignment wrapText="1"/>
    </xf>
    <xf numFmtId="0" fontId="19" fillId="3" borderId="41" xfId="0" applyFont="1" applyFill="1" applyBorder="1" applyAlignment="1">
      <alignment wrapText="1"/>
    </xf>
    <xf numFmtId="0" fontId="5" fillId="3" borderId="0" xfId="0" applyFont="1" applyFill="1" applyAlignment="1">
      <alignment wrapText="1"/>
    </xf>
    <xf numFmtId="0" fontId="0" fillId="3" borderId="16" xfId="0" applyFill="1" applyBorder="1" applyAlignment="1">
      <alignment wrapText="1"/>
    </xf>
    <xf numFmtId="0" fontId="0" fillId="3" borderId="17" xfId="0" applyFill="1" applyBorder="1" applyAlignment="1">
      <alignment wrapText="1"/>
    </xf>
  </cellXfs>
  <cellStyles count="24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Normal" xfId="0" builtinId="0"/>
    <cellStyle name="Percent" xfId="731" builtinId="5"/>
  </cellStyles>
  <dxfs count="113">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auto="1"/>
      </font>
      <fill>
        <patternFill patternType="solid">
          <fgColor auto="1"/>
          <bgColor theme="9"/>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externalLink" Target="externalLinks/externalLink1.xml"/><Relationship Id="rId34" Type="http://schemas.openxmlformats.org/officeDocument/2006/relationships/externalLink" Target="externalLinks/externalLink2.xml"/><Relationship Id="rId35" Type="http://schemas.openxmlformats.org/officeDocument/2006/relationships/theme" Target="theme/theme1.xml"/><Relationship Id="rId36" Type="http://schemas.openxmlformats.org/officeDocument/2006/relationships/styles" Target="style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sharedStrings" Target="sharedStrings.xml"/><Relationship Id="rId38"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0</xdr:colOff>
      <xdr:row>8</xdr:row>
      <xdr:rowOff>0</xdr:rowOff>
    </xdr:from>
    <xdr:to>
      <xdr:col>81</xdr:col>
      <xdr:colOff>0</xdr:colOff>
      <xdr:row>60</xdr:row>
      <xdr:rowOff>0</xdr:rowOff>
    </xdr:to>
    <xdr:sp macro="" textlink="">
      <xdr:nvSpPr>
        <xdr:cNvPr id="96" name="L-Shape 95"/>
        <xdr:cNvSpPr/>
      </xdr:nvSpPr>
      <xdr:spPr>
        <a:xfrm>
          <a:off x="2565400" y="1905000"/>
          <a:ext cx="15328900" cy="9906000"/>
        </a:xfrm>
        <a:prstGeom prst="corner">
          <a:avLst>
            <a:gd name="adj1" fmla="val 9569"/>
            <a:gd name="adj2" fmla="val 21972"/>
          </a:avLst>
        </a:prstGeom>
        <a:solidFill>
          <a:srgbClr val="CDB236">
            <a:alpha val="51000"/>
          </a:srgbClr>
        </a:solidFill>
        <a:ln>
          <a:solidFill>
            <a:srgbClr val="B3A2C7"/>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8</xdr:row>
      <xdr:rowOff>12700</xdr:rowOff>
    </xdr:from>
    <xdr:to>
      <xdr:col>61</xdr:col>
      <xdr:colOff>0</xdr:colOff>
      <xdr:row>53</xdr:row>
      <xdr:rowOff>12700</xdr:rowOff>
    </xdr:to>
    <xdr:sp macro="" textlink="">
      <xdr:nvSpPr>
        <xdr:cNvPr id="2" name="Rectangle 1"/>
        <xdr:cNvSpPr/>
      </xdr:nvSpPr>
      <xdr:spPr>
        <a:xfrm>
          <a:off x="5156200" y="1917700"/>
          <a:ext cx="8420100" cy="85725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50</xdr:col>
      <xdr:colOff>0</xdr:colOff>
      <xdr:row>15</xdr:row>
      <xdr:rowOff>0</xdr:rowOff>
    </xdr:from>
    <xdr:to>
      <xdr:col>60</xdr:col>
      <xdr:colOff>0</xdr:colOff>
      <xdr:row>49</xdr:row>
      <xdr:rowOff>0</xdr:rowOff>
    </xdr:to>
    <xdr:sp macro="" textlink="">
      <xdr:nvSpPr>
        <xdr:cNvPr id="3" name="Rectangle 2"/>
        <xdr:cNvSpPr/>
      </xdr:nvSpPr>
      <xdr:spPr>
        <a:xfrm>
          <a:off x="11201400" y="3238500"/>
          <a:ext cx="2159000" cy="6477000"/>
        </a:xfrm>
        <a:prstGeom prst="rect">
          <a:avLst/>
        </a:prstGeom>
        <a:solidFill>
          <a:schemeClr val="bg1">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400">
              <a:solidFill>
                <a:schemeClr val="tx1"/>
              </a:solidFill>
            </a:rPr>
            <a:t>Calculation</a:t>
          </a:r>
          <a:r>
            <a:rPr lang="en-US" sz="1400" baseline="0">
              <a:solidFill>
                <a:schemeClr val="tx1"/>
              </a:solidFill>
            </a:rPr>
            <a:t> i</a:t>
          </a:r>
          <a:r>
            <a:rPr lang="en-US" sz="1400">
              <a:solidFill>
                <a:schemeClr val="tx1"/>
              </a:solidFill>
            </a:rPr>
            <a:t>nputs/outputs per CHP type &amp; sector</a:t>
          </a:r>
        </a:p>
      </xdr:txBody>
    </xdr:sp>
    <xdr:clientData/>
  </xdr:twoCellAnchor>
  <xdr:twoCellAnchor>
    <xdr:from>
      <xdr:col>51</xdr:col>
      <xdr:colOff>0</xdr:colOff>
      <xdr:row>38</xdr:row>
      <xdr:rowOff>0</xdr:rowOff>
    </xdr:from>
    <xdr:to>
      <xdr:col>59</xdr:col>
      <xdr:colOff>0</xdr:colOff>
      <xdr:row>48</xdr:row>
      <xdr:rowOff>0</xdr:rowOff>
    </xdr:to>
    <xdr:sp macro="" textlink="">
      <xdr:nvSpPr>
        <xdr:cNvPr id="5" name="Rectangle 4"/>
        <xdr:cNvSpPr/>
      </xdr:nvSpPr>
      <xdr:spPr>
        <a:xfrm>
          <a:off x="11417300" y="7620000"/>
          <a:ext cx="1727200" cy="1905000"/>
        </a:xfrm>
        <a:prstGeom prst="rect">
          <a:avLst/>
        </a:prstGeom>
        <a:solidFill>
          <a:schemeClr val="accent5">
            <a:lumMod val="40000"/>
            <a:lumOff val="60000"/>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1400">
              <a:solidFill>
                <a:schemeClr val="tx1"/>
              </a:solidFill>
            </a:rPr>
            <a:t>                                                   </a:t>
          </a:r>
        </a:p>
      </xdr:txBody>
    </xdr:sp>
    <xdr:clientData/>
  </xdr:twoCellAnchor>
  <xdr:twoCellAnchor>
    <xdr:from>
      <xdr:col>51</xdr:col>
      <xdr:colOff>12700</xdr:colOff>
      <xdr:row>26</xdr:row>
      <xdr:rowOff>0</xdr:rowOff>
    </xdr:from>
    <xdr:to>
      <xdr:col>59</xdr:col>
      <xdr:colOff>12700</xdr:colOff>
      <xdr:row>37</xdr:row>
      <xdr:rowOff>0</xdr:rowOff>
    </xdr:to>
    <xdr:sp macro="" textlink="">
      <xdr:nvSpPr>
        <xdr:cNvPr id="6" name="Rectangle 5"/>
        <xdr:cNvSpPr/>
      </xdr:nvSpPr>
      <xdr:spPr>
        <a:xfrm>
          <a:off x="11430000" y="5334000"/>
          <a:ext cx="1727200" cy="2095500"/>
        </a:xfrm>
        <a:prstGeom prst="rect">
          <a:avLst/>
        </a:prstGeom>
        <a:solidFill>
          <a:schemeClr val="accent5">
            <a:lumMod val="40000"/>
            <a:lumOff val="60000"/>
            <a:alpha val="43000"/>
          </a:schemeClr>
        </a:solidFill>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400">
            <a:solidFill>
              <a:schemeClr val="tx1"/>
            </a:solidFill>
          </a:endParaRPr>
        </a:p>
      </xdr:txBody>
    </xdr:sp>
    <xdr:clientData/>
  </xdr:twoCellAnchor>
  <xdr:twoCellAnchor>
    <xdr:from>
      <xdr:col>82</xdr:col>
      <xdr:colOff>50800</xdr:colOff>
      <xdr:row>8</xdr:row>
      <xdr:rowOff>0</xdr:rowOff>
    </xdr:from>
    <xdr:to>
      <xdr:col>94</xdr:col>
      <xdr:colOff>0</xdr:colOff>
      <xdr:row>60</xdr:row>
      <xdr:rowOff>0</xdr:rowOff>
    </xdr:to>
    <xdr:sp macro="" textlink="">
      <xdr:nvSpPr>
        <xdr:cNvPr id="7" name="Rectangle 6"/>
        <xdr:cNvSpPr/>
      </xdr:nvSpPr>
      <xdr:spPr>
        <a:xfrm>
          <a:off x="18161000" y="1841500"/>
          <a:ext cx="2540000" cy="9906000"/>
        </a:xfrm>
        <a:prstGeom prst="rect">
          <a:avLst/>
        </a:prstGeom>
        <a:solidFill>
          <a:srgbClr val="B3A2C7">
            <a:alpha val="51000"/>
          </a:srgb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chemeClr val="bg1"/>
              </a:solidFill>
            </a:rPr>
            <a:t>Input Data for ETM</a:t>
          </a:r>
        </a:p>
      </xdr:txBody>
    </xdr:sp>
    <xdr:clientData/>
  </xdr:twoCellAnchor>
  <xdr:twoCellAnchor>
    <xdr:from>
      <xdr:col>63</xdr:col>
      <xdr:colOff>0</xdr:colOff>
      <xdr:row>8</xdr:row>
      <xdr:rowOff>0</xdr:rowOff>
    </xdr:from>
    <xdr:to>
      <xdr:col>81</xdr:col>
      <xdr:colOff>0</xdr:colOff>
      <xdr:row>53</xdr:row>
      <xdr:rowOff>0</xdr:rowOff>
    </xdr:to>
    <xdr:sp macro="" textlink="">
      <xdr:nvSpPr>
        <xdr:cNvPr id="8" name="Rectangle 7"/>
        <xdr:cNvSpPr/>
      </xdr:nvSpPr>
      <xdr:spPr>
        <a:xfrm>
          <a:off x="13792200" y="1905000"/>
          <a:ext cx="3886200" cy="85725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11</xdr:col>
      <xdr:colOff>0</xdr:colOff>
      <xdr:row>33</xdr:row>
      <xdr:rowOff>0</xdr:rowOff>
    </xdr:from>
    <xdr:to>
      <xdr:col>19</xdr:col>
      <xdr:colOff>0</xdr:colOff>
      <xdr:row>58</xdr:row>
      <xdr:rowOff>0</xdr:rowOff>
    </xdr:to>
    <xdr:sp macro="" textlink="">
      <xdr:nvSpPr>
        <xdr:cNvPr id="9" name="Rectangle 8"/>
        <xdr:cNvSpPr/>
      </xdr:nvSpPr>
      <xdr:spPr>
        <a:xfrm>
          <a:off x="2781300" y="6667500"/>
          <a:ext cx="1727200" cy="4762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33</xdr:row>
      <xdr:rowOff>0</xdr:rowOff>
    </xdr:from>
    <xdr:to>
      <xdr:col>9</xdr:col>
      <xdr:colOff>0</xdr:colOff>
      <xdr:row>60</xdr:row>
      <xdr:rowOff>0</xdr:rowOff>
    </xdr:to>
    <xdr:sp macro="" textlink="">
      <xdr:nvSpPr>
        <xdr:cNvPr id="10" name="Rectangle 9"/>
        <xdr:cNvSpPr/>
      </xdr:nvSpPr>
      <xdr:spPr>
        <a:xfrm>
          <a:off x="622300" y="6667500"/>
          <a:ext cx="1727200" cy="51435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8</xdr:row>
      <xdr:rowOff>25400</xdr:rowOff>
    </xdr:from>
    <xdr:to>
      <xdr:col>9</xdr:col>
      <xdr:colOff>0</xdr:colOff>
      <xdr:row>32</xdr:row>
      <xdr:rowOff>0</xdr:rowOff>
    </xdr:to>
    <xdr:sp macro="" textlink="">
      <xdr:nvSpPr>
        <xdr:cNvPr id="11" name="Rectangle 10"/>
        <xdr:cNvSpPr/>
      </xdr:nvSpPr>
      <xdr:spPr>
        <a:xfrm>
          <a:off x="635000" y="1866900"/>
          <a:ext cx="1714500" cy="45466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1600" u="sng"/>
            <a:t>Research data</a:t>
          </a:r>
        </a:p>
      </xdr:txBody>
    </xdr:sp>
    <xdr:clientData/>
  </xdr:twoCellAnchor>
  <xdr:twoCellAnchor>
    <xdr:from>
      <xdr:col>2</xdr:col>
      <xdr:colOff>0</xdr:colOff>
      <xdr:row>11</xdr:row>
      <xdr:rowOff>12700</xdr:rowOff>
    </xdr:from>
    <xdr:to>
      <xdr:col>8</xdr:col>
      <xdr:colOff>0</xdr:colOff>
      <xdr:row>14</xdr:row>
      <xdr:rowOff>12700</xdr:rowOff>
    </xdr:to>
    <xdr:sp macro="" textlink="">
      <xdr:nvSpPr>
        <xdr:cNvPr id="12" name="Rectangle 11"/>
        <xdr:cNvSpPr/>
      </xdr:nvSpPr>
      <xdr:spPr>
        <a:xfrm>
          <a:off x="431800" y="1854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IEA Energy Balance</a:t>
          </a:r>
        </a:p>
      </xdr:txBody>
    </xdr:sp>
    <xdr:clientData/>
  </xdr:twoCellAnchor>
  <xdr:twoCellAnchor>
    <xdr:from>
      <xdr:col>72</xdr:col>
      <xdr:colOff>88900</xdr:colOff>
      <xdr:row>11</xdr:row>
      <xdr:rowOff>0</xdr:rowOff>
    </xdr:from>
    <xdr:to>
      <xdr:col>80</xdr:col>
      <xdr:colOff>88900</xdr:colOff>
      <xdr:row>27</xdr:row>
      <xdr:rowOff>12700</xdr:rowOff>
    </xdr:to>
    <xdr:sp macro="" textlink="">
      <xdr:nvSpPr>
        <xdr:cNvPr id="13" name="Rectangle 12"/>
        <xdr:cNvSpPr/>
      </xdr:nvSpPr>
      <xdr:spPr>
        <a:xfrm>
          <a:off x="16040100" y="2413000"/>
          <a:ext cx="1727200" cy="30607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1800" u="sng">
              <a:solidFill>
                <a:srgbClr val="FFFFFF"/>
              </a:solidFill>
            </a:rPr>
            <a:t>Input Data for further analyses</a:t>
          </a:r>
        </a:p>
      </xdr:txBody>
    </xdr:sp>
    <xdr:clientData/>
  </xdr:twoCellAnchor>
  <xdr:twoCellAnchor>
    <xdr:from>
      <xdr:col>73</xdr:col>
      <xdr:colOff>76200</xdr:colOff>
      <xdr:row>22</xdr:row>
      <xdr:rowOff>88900</xdr:rowOff>
    </xdr:from>
    <xdr:to>
      <xdr:col>79</xdr:col>
      <xdr:colOff>76200</xdr:colOff>
      <xdr:row>26</xdr:row>
      <xdr:rowOff>0</xdr:rowOff>
    </xdr:to>
    <xdr:sp macro="" textlink="">
      <xdr:nvSpPr>
        <xdr:cNvPr id="14" name="Rectangle 13"/>
        <xdr:cNvSpPr/>
      </xdr:nvSpPr>
      <xdr:spPr>
        <a:xfrm>
          <a:off x="16243300" y="4597400"/>
          <a:ext cx="1295400" cy="673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central_electricity_production_step_1</a:t>
          </a:r>
        </a:p>
      </xdr:txBody>
    </xdr:sp>
    <xdr:clientData/>
  </xdr:twoCellAnchor>
  <xdr:twoCellAnchor>
    <xdr:from>
      <xdr:col>21</xdr:col>
      <xdr:colOff>0</xdr:colOff>
      <xdr:row>8</xdr:row>
      <xdr:rowOff>0</xdr:rowOff>
    </xdr:from>
    <xdr:to>
      <xdr:col>21</xdr:col>
      <xdr:colOff>0</xdr:colOff>
      <xdr:row>54</xdr:row>
      <xdr:rowOff>0</xdr:rowOff>
    </xdr:to>
    <xdr:cxnSp macro="">
      <xdr:nvCxnSpPr>
        <xdr:cNvPr id="16" name="Straight Connector 15"/>
        <xdr:cNvCxnSpPr/>
      </xdr:nvCxnSpPr>
      <xdr:spPr>
        <a:xfrm>
          <a:off x="4940300" y="1905000"/>
          <a:ext cx="0" cy="8763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15</xdr:row>
      <xdr:rowOff>0</xdr:rowOff>
    </xdr:from>
    <xdr:to>
      <xdr:col>8</xdr:col>
      <xdr:colOff>0</xdr:colOff>
      <xdr:row>18</xdr:row>
      <xdr:rowOff>0</xdr:rowOff>
    </xdr:to>
    <xdr:sp macro="" textlink="">
      <xdr:nvSpPr>
        <xdr:cNvPr id="17" name="Rectangle 16"/>
        <xdr:cNvSpPr/>
      </xdr:nvSpPr>
      <xdr:spPr>
        <a:xfrm>
          <a:off x="431800" y="2603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IEA</a:t>
          </a:r>
          <a:r>
            <a:rPr lang="en-US" baseline="0"/>
            <a:t> </a:t>
          </a:r>
          <a:r>
            <a:rPr lang="en-US"/>
            <a:t>autoproducer CHPs</a:t>
          </a:r>
          <a:r>
            <a:rPr lang="en-US" baseline="0"/>
            <a:t> </a:t>
          </a:r>
          <a:r>
            <a:rPr lang="en-US"/>
            <a:t>net production  </a:t>
          </a:r>
        </a:p>
      </xdr:txBody>
    </xdr:sp>
    <xdr:clientData/>
  </xdr:twoCellAnchor>
  <xdr:twoCellAnchor>
    <xdr:from>
      <xdr:col>12</xdr:col>
      <xdr:colOff>0</xdr:colOff>
      <xdr:row>36</xdr:row>
      <xdr:rowOff>0</xdr:rowOff>
    </xdr:from>
    <xdr:to>
      <xdr:col>18</xdr:col>
      <xdr:colOff>0</xdr:colOff>
      <xdr:row>39</xdr:row>
      <xdr:rowOff>0</xdr:rowOff>
    </xdr:to>
    <xdr:sp macro="" textlink="">
      <xdr:nvSpPr>
        <xdr:cNvPr id="19" name="Rectangle 18"/>
        <xdr:cNvSpPr/>
      </xdr:nvSpPr>
      <xdr:spPr>
        <a:xfrm>
          <a:off x="2997200" y="7239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allocation method</a:t>
          </a:r>
        </a:p>
      </xdr:txBody>
    </xdr:sp>
    <xdr:clientData/>
  </xdr:twoCellAnchor>
  <xdr:twoCellAnchor>
    <xdr:from>
      <xdr:col>73</xdr:col>
      <xdr:colOff>76200</xdr:colOff>
      <xdr:row>19</xdr:row>
      <xdr:rowOff>0</xdr:rowOff>
    </xdr:from>
    <xdr:to>
      <xdr:col>79</xdr:col>
      <xdr:colOff>76200</xdr:colOff>
      <xdr:row>22</xdr:row>
      <xdr:rowOff>0</xdr:rowOff>
    </xdr:to>
    <xdr:sp macro="" textlink="">
      <xdr:nvSpPr>
        <xdr:cNvPr id="20" name="Rectangle 19"/>
        <xdr:cNvSpPr/>
      </xdr:nvSpPr>
      <xdr:spPr>
        <a:xfrm>
          <a:off x="16243300" y="3937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a:t>
          </a:r>
          <a:r>
            <a:rPr lang="en-US" baseline="0"/>
            <a:t> energy balance step 1</a:t>
          </a:r>
          <a:endParaRPr lang="en-US"/>
        </a:p>
      </xdr:txBody>
    </xdr:sp>
    <xdr:clientData/>
  </xdr:twoCellAnchor>
  <xdr:twoCellAnchor>
    <xdr:from>
      <xdr:col>83</xdr:col>
      <xdr:colOff>0</xdr:colOff>
      <xdr:row>45</xdr:row>
      <xdr:rowOff>114300</xdr:rowOff>
    </xdr:from>
    <xdr:to>
      <xdr:col>93</xdr:col>
      <xdr:colOff>101600</xdr:colOff>
      <xdr:row>50</xdr:row>
      <xdr:rowOff>88900</xdr:rowOff>
    </xdr:to>
    <xdr:sp macro="" textlink="">
      <xdr:nvSpPr>
        <xdr:cNvPr id="21" name="Rectangle 20"/>
        <xdr:cNvSpPr/>
      </xdr:nvSpPr>
      <xdr:spPr>
        <a:xfrm>
          <a:off x="18326100" y="9004300"/>
          <a:ext cx="22606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for fuel-mixing:</a:t>
          </a:r>
        </a:p>
        <a:p>
          <a:pPr algn="ctr"/>
          <a:endParaRPr lang="en-US" baseline="0"/>
        </a:p>
        <a:p>
          <a:pPr algn="ctr"/>
          <a:r>
            <a:rPr lang="en-US" baseline="0"/>
            <a:t>energy_mixer_for_gas_power_fuel_child_share</a:t>
          </a:r>
          <a:endParaRPr lang="en-US"/>
        </a:p>
      </xdr:txBody>
    </xdr:sp>
    <xdr:clientData/>
  </xdr:twoCellAnchor>
  <xdr:twoCellAnchor>
    <xdr:from>
      <xdr:col>54</xdr:col>
      <xdr:colOff>0</xdr:colOff>
      <xdr:row>11</xdr:row>
      <xdr:rowOff>0</xdr:rowOff>
    </xdr:from>
    <xdr:to>
      <xdr:col>60</xdr:col>
      <xdr:colOff>0</xdr:colOff>
      <xdr:row>14</xdr:row>
      <xdr:rowOff>0</xdr:rowOff>
    </xdr:to>
    <xdr:sp macro="" textlink="">
      <xdr:nvSpPr>
        <xdr:cNvPr id="22" name="Rectangle 21"/>
        <xdr:cNvSpPr/>
      </xdr:nvSpPr>
      <xdr:spPr>
        <a:xfrm>
          <a:off x="11442700" y="1841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CEB allocation factors</a:t>
          </a:r>
        </a:p>
      </xdr:txBody>
    </xdr:sp>
    <xdr:clientData/>
  </xdr:twoCellAnchor>
  <xdr:twoCellAnchor>
    <xdr:from>
      <xdr:col>8</xdr:col>
      <xdr:colOff>0</xdr:colOff>
      <xdr:row>16</xdr:row>
      <xdr:rowOff>95250</xdr:rowOff>
    </xdr:from>
    <xdr:to>
      <xdr:col>23</xdr:col>
      <xdr:colOff>0</xdr:colOff>
      <xdr:row>16</xdr:row>
      <xdr:rowOff>95250</xdr:rowOff>
    </xdr:to>
    <xdr:cxnSp macro="">
      <xdr:nvCxnSpPr>
        <xdr:cNvPr id="23" name="Elbow Connector 188"/>
        <xdr:cNvCxnSpPr>
          <a:stCxn id="17" idx="3"/>
          <a:endCxn id="29" idx="1"/>
        </xdr:cNvCxnSpPr>
      </xdr:nvCxnSpPr>
      <xdr:spPr>
        <a:xfrm>
          <a:off x="2133600" y="3524250"/>
          <a:ext cx="32385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12</xdr:row>
      <xdr:rowOff>95250</xdr:rowOff>
    </xdr:from>
    <xdr:to>
      <xdr:col>54</xdr:col>
      <xdr:colOff>0</xdr:colOff>
      <xdr:row>12</xdr:row>
      <xdr:rowOff>107950</xdr:rowOff>
    </xdr:to>
    <xdr:cxnSp macro="">
      <xdr:nvCxnSpPr>
        <xdr:cNvPr id="24" name="Elbow Connector 237"/>
        <xdr:cNvCxnSpPr>
          <a:stCxn id="12" idx="3"/>
          <a:endCxn id="22" idx="1"/>
        </xdr:cNvCxnSpPr>
      </xdr:nvCxnSpPr>
      <xdr:spPr>
        <a:xfrm flipV="1">
          <a:off x="1727200" y="2127250"/>
          <a:ext cx="97155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62</xdr:col>
      <xdr:colOff>0</xdr:colOff>
      <xdr:row>8</xdr:row>
      <xdr:rowOff>0</xdr:rowOff>
    </xdr:from>
    <xdr:to>
      <xdr:col>62</xdr:col>
      <xdr:colOff>0</xdr:colOff>
      <xdr:row>53</xdr:row>
      <xdr:rowOff>0</xdr:rowOff>
    </xdr:to>
    <xdr:cxnSp macro="">
      <xdr:nvCxnSpPr>
        <xdr:cNvPr id="27" name="Straight Connector 26"/>
        <xdr:cNvCxnSpPr/>
      </xdr:nvCxnSpPr>
      <xdr:spPr>
        <a:xfrm>
          <a:off x="13169900" y="1270000"/>
          <a:ext cx="0" cy="85725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203200</xdr:colOff>
      <xdr:row>22</xdr:row>
      <xdr:rowOff>12700</xdr:rowOff>
    </xdr:from>
    <xdr:to>
      <xdr:col>7</xdr:col>
      <xdr:colOff>203200</xdr:colOff>
      <xdr:row>25</xdr:row>
      <xdr:rowOff>12700</xdr:rowOff>
    </xdr:to>
    <xdr:sp macro="" textlink="">
      <xdr:nvSpPr>
        <xdr:cNvPr id="28" name="Rectangle 27"/>
        <xdr:cNvSpPr/>
      </xdr:nvSpPr>
      <xdr:spPr>
        <a:xfrm>
          <a:off x="825500" y="4521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technical specifications</a:t>
          </a:r>
        </a:p>
      </xdr:txBody>
    </xdr:sp>
    <xdr:clientData/>
  </xdr:twoCellAnchor>
  <xdr:twoCellAnchor>
    <xdr:from>
      <xdr:col>23</xdr:col>
      <xdr:colOff>0</xdr:colOff>
      <xdr:row>15</xdr:row>
      <xdr:rowOff>0</xdr:rowOff>
    </xdr:from>
    <xdr:to>
      <xdr:col>29</xdr:col>
      <xdr:colOff>0</xdr:colOff>
      <xdr:row>18</xdr:row>
      <xdr:rowOff>0</xdr:rowOff>
    </xdr:to>
    <xdr:sp macro="" textlink="">
      <xdr:nvSpPr>
        <xdr:cNvPr id="29" name="Rectangle 28"/>
        <xdr:cNvSpPr/>
      </xdr:nvSpPr>
      <xdr:spPr>
        <a:xfrm>
          <a:off x="5372100" y="323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 net-gross</a:t>
          </a:r>
          <a:r>
            <a:rPr lang="en-US" baseline="0"/>
            <a:t> conversion CHP e-production</a:t>
          </a:r>
          <a:endParaRPr lang="en-US"/>
        </a:p>
      </xdr:txBody>
    </xdr:sp>
    <xdr:clientData/>
  </xdr:twoCellAnchor>
  <xdr:twoCellAnchor>
    <xdr:from>
      <xdr:col>29</xdr:col>
      <xdr:colOff>0</xdr:colOff>
      <xdr:row>12</xdr:row>
      <xdr:rowOff>95250</xdr:rowOff>
    </xdr:from>
    <xdr:to>
      <xdr:col>54</xdr:col>
      <xdr:colOff>0</xdr:colOff>
      <xdr:row>16</xdr:row>
      <xdr:rowOff>95250</xdr:rowOff>
    </xdr:to>
    <xdr:cxnSp macro="">
      <xdr:nvCxnSpPr>
        <xdr:cNvPr id="30" name="Elbow Connector 29"/>
        <xdr:cNvCxnSpPr>
          <a:stCxn id="29" idx="3"/>
          <a:endCxn id="22" idx="1"/>
        </xdr:cNvCxnSpPr>
      </xdr:nvCxnSpPr>
      <xdr:spPr>
        <a:xfrm flipV="1">
          <a:off x="6667500" y="2762250"/>
          <a:ext cx="5397500" cy="762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52</xdr:col>
      <xdr:colOff>0</xdr:colOff>
      <xdr:row>18</xdr:row>
      <xdr:rowOff>0</xdr:rowOff>
    </xdr:from>
    <xdr:to>
      <xdr:col>58</xdr:col>
      <xdr:colOff>0</xdr:colOff>
      <xdr:row>21</xdr:row>
      <xdr:rowOff>0</xdr:rowOff>
    </xdr:to>
    <xdr:sp macro="" textlink="">
      <xdr:nvSpPr>
        <xdr:cNvPr id="33" name="Rectangle 32"/>
        <xdr:cNvSpPr/>
      </xdr:nvSpPr>
      <xdr:spPr>
        <a:xfrm>
          <a:off x="11633200" y="3810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Main activity CHPs</a:t>
          </a:r>
        </a:p>
      </xdr:txBody>
    </xdr:sp>
    <xdr:clientData/>
  </xdr:twoCellAnchor>
  <xdr:twoCellAnchor>
    <xdr:from>
      <xdr:col>52</xdr:col>
      <xdr:colOff>0</xdr:colOff>
      <xdr:row>22</xdr:row>
      <xdr:rowOff>0</xdr:rowOff>
    </xdr:from>
    <xdr:to>
      <xdr:col>58</xdr:col>
      <xdr:colOff>0</xdr:colOff>
      <xdr:row>25</xdr:row>
      <xdr:rowOff>0</xdr:rowOff>
    </xdr:to>
    <xdr:sp macro="" textlink="">
      <xdr:nvSpPr>
        <xdr:cNvPr id="34" name="Rectangle 33"/>
        <xdr:cNvSpPr/>
      </xdr:nvSpPr>
      <xdr:spPr>
        <a:xfrm>
          <a:off x="11633200" y="4572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Waste incineration CHPs</a:t>
          </a:r>
        </a:p>
      </xdr:txBody>
    </xdr:sp>
    <xdr:clientData/>
  </xdr:twoCellAnchor>
  <xdr:twoCellAnchor>
    <xdr:from>
      <xdr:col>52</xdr:col>
      <xdr:colOff>0</xdr:colOff>
      <xdr:row>27</xdr:row>
      <xdr:rowOff>0</xdr:rowOff>
    </xdr:from>
    <xdr:to>
      <xdr:col>58</xdr:col>
      <xdr:colOff>0</xdr:colOff>
      <xdr:row>30</xdr:row>
      <xdr:rowOff>0</xdr:rowOff>
    </xdr:to>
    <xdr:sp macro="" textlink="">
      <xdr:nvSpPr>
        <xdr:cNvPr id="35" name="Rectangle 34"/>
        <xdr:cNvSpPr/>
      </xdr:nvSpPr>
      <xdr:spPr>
        <a:xfrm>
          <a:off x="11633200" y="5524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Agriculture</a:t>
          </a:r>
        </a:p>
      </xdr:txBody>
    </xdr:sp>
    <xdr:clientData/>
  </xdr:twoCellAnchor>
  <xdr:twoCellAnchor>
    <xdr:from>
      <xdr:col>52</xdr:col>
      <xdr:colOff>0</xdr:colOff>
      <xdr:row>39</xdr:row>
      <xdr:rowOff>0</xdr:rowOff>
    </xdr:from>
    <xdr:to>
      <xdr:col>58</xdr:col>
      <xdr:colOff>0</xdr:colOff>
      <xdr:row>42</xdr:row>
      <xdr:rowOff>0</xdr:rowOff>
    </xdr:to>
    <xdr:sp macro="" textlink="">
      <xdr:nvSpPr>
        <xdr:cNvPr id="36" name="Rectangle 35"/>
        <xdr:cNvSpPr/>
      </xdr:nvSpPr>
      <xdr:spPr>
        <a:xfrm>
          <a:off x="11633200" y="7810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Energy industry</a:t>
          </a:r>
        </a:p>
      </xdr:txBody>
    </xdr:sp>
    <xdr:clientData/>
  </xdr:twoCellAnchor>
  <xdr:twoCellAnchor>
    <xdr:from>
      <xdr:col>52</xdr:col>
      <xdr:colOff>0</xdr:colOff>
      <xdr:row>44</xdr:row>
      <xdr:rowOff>0</xdr:rowOff>
    </xdr:from>
    <xdr:to>
      <xdr:col>58</xdr:col>
      <xdr:colOff>0</xdr:colOff>
      <xdr:row>47</xdr:row>
      <xdr:rowOff>0</xdr:rowOff>
    </xdr:to>
    <xdr:sp macro="" textlink="">
      <xdr:nvSpPr>
        <xdr:cNvPr id="37" name="Rectangle 36"/>
        <xdr:cNvSpPr/>
      </xdr:nvSpPr>
      <xdr:spPr>
        <a:xfrm>
          <a:off x="11633200" y="8763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Industry</a:t>
          </a:r>
        </a:p>
      </xdr:txBody>
    </xdr:sp>
    <xdr:clientData/>
  </xdr:twoCellAnchor>
  <xdr:twoCellAnchor>
    <xdr:from>
      <xdr:col>33</xdr:col>
      <xdr:colOff>203200</xdr:colOff>
      <xdr:row>20</xdr:row>
      <xdr:rowOff>177800</xdr:rowOff>
    </xdr:from>
    <xdr:to>
      <xdr:col>39</xdr:col>
      <xdr:colOff>203200</xdr:colOff>
      <xdr:row>24</xdr:row>
      <xdr:rowOff>177800</xdr:rowOff>
    </xdr:to>
    <xdr:sp macro="" textlink="">
      <xdr:nvSpPr>
        <xdr:cNvPr id="38" name="Rectangle 37"/>
        <xdr:cNvSpPr/>
      </xdr:nvSpPr>
      <xdr:spPr>
        <a:xfrm>
          <a:off x="7734300" y="43688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mixes determination</a:t>
          </a:r>
        </a:p>
      </xdr:txBody>
    </xdr:sp>
    <xdr:clientData/>
  </xdr:twoCellAnchor>
  <xdr:twoCellAnchor>
    <xdr:from>
      <xdr:col>52</xdr:col>
      <xdr:colOff>0</xdr:colOff>
      <xdr:row>30</xdr:row>
      <xdr:rowOff>0</xdr:rowOff>
    </xdr:from>
    <xdr:to>
      <xdr:col>58</xdr:col>
      <xdr:colOff>0</xdr:colOff>
      <xdr:row>33</xdr:row>
      <xdr:rowOff>0</xdr:rowOff>
    </xdr:to>
    <xdr:sp macro="" textlink="">
      <xdr:nvSpPr>
        <xdr:cNvPr id="40" name="Rectangle 39"/>
        <xdr:cNvSpPr/>
      </xdr:nvSpPr>
      <xdr:spPr>
        <a:xfrm>
          <a:off x="11633200" y="6096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Households</a:t>
          </a:r>
        </a:p>
      </xdr:txBody>
    </xdr:sp>
    <xdr:clientData/>
  </xdr:twoCellAnchor>
  <xdr:twoCellAnchor>
    <xdr:from>
      <xdr:col>52</xdr:col>
      <xdr:colOff>0</xdr:colOff>
      <xdr:row>33</xdr:row>
      <xdr:rowOff>0</xdr:rowOff>
    </xdr:from>
    <xdr:to>
      <xdr:col>58</xdr:col>
      <xdr:colOff>0</xdr:colOff>
      <xdr:row>36</xdr:row>
      <xdr:rowOff>0</xdr:rowOff>
    </xdr:to>
    <xdr:sp macro="" textlink="">
      <xdr:nvSpPr>
        <xdr:cNvPr id="41" name="Rectangle 40"/>
        <xdr:cNvSpPr/>
      </xdr:nvSpPr>
      <xdr:spPr>
        <a:xfrm>
          <a:off x="11633200" y="6667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Buildings</a:t>
          </a:r>
        </a:p>
      </xdr:txBody>
    </xdr:sp>
    <xdr:clientData/>
  </xdr:twoCellAnchor>
  <xdr:twoCellAnchor>
    <xdr:from>
      <xdr:col>42</xdr:col>
      <xdr:colOff>0</xdr:colOff>
      <xdr:row>21</xdr:row>
      <xdr:rowOff>0</xdr:rowOff>
    </xdr:from>
    <xdr:to>
      <xdr:col>48</xdr:col>
      <xdr:colOff>0</xdr:colOff>
      <xdr:row>25</xdr:row>
      <xdr:rowOff>0</xdr:rowOff>
    </xdr:to>
    <xdr:sp macro="" textlink="">
      <xdr:nvSpPr>
        <xdr:cNvPr id="42" name="Rectangle 41"/>
        <xdr:cNvSpPr/>
      </xdr:nvSpPr>
      <xdr:spPr>
        <a:xfrm>
          <a:off x="9474200" y="43815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Co-fueling shares determination</a:t>
          </a:r>
          <a:endParaRPr lang="en-US"/>
        </a:p>
      </xdr:txBody>
    </xdr:sp>
    <xdr:clientData/>
  </xdr:twoCellAnchor>
  <xdr:twoCellAnchor>
    <xdr:from>
      <xdr:col>7</xdr:col>
      <xdr:colOff>203200</xdr:colOff>
      <xdr:row>23</xdr:row>
      <xdr:rowOff>107950</xdr:rowOff>
    </xdr:from>
    <xdr:to>
      <xdr:col>50</xdr:col>
      <xdr:colOff>0</xdr:colOff>
      <xdr:row>32</xdr:row>
      <xdr:rowOff>0</xdr:rowOff>
    </xdr:to>
    <xdr:cxnSp macro="">
      <xdr:nvCxnSpPr>
        <xdr:cNvPr id="43" name="Elbow Connector 42"/>
        <xdr:cNvCxnSpPr>
          <a:stCxn id="28" idx="3"/>
          <a:endCxn id="3" idx="1"/>
        </xdr:cNvCxnSpPr>
      </xdr:nvCxnSpPr>
      <xdr:spPr>
        <a:xfrm>
          <a:off x="2120900" y="4806950"/>
          <a:ext cx="9080500" cy="1606550"/>
        </a:xfrm>
        <a:prstGeom prst="bentConnector3">
          <a:avLst>
            <a:gd name="adj1" fmla="val 3657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0</xdr:colOff>
      <xdr:row>12</xdr:row>
      <xdr:rowOff>107950</xdr:rowOff>
    </xdr:from>
    <xdr:to>
      <xdr:col>25</xdr:col>
      <xdr:colOff>203200</xdr:colOff>
      <xdr:row>22</xdr:row>
      <xdr:rowOff>165100</xdr:rowOff>
    </xdr:to>
    <xdr:cxnSp macro="">
      <xdr:nvCxnSpPr>
        <xdr:cNvPr id="44" name="Elbow Connector 43"/>
        <xdr:cNvCxnSpPr>
          <a:stCxn id="12" idx="3"/>
          <a:endCxn id="71" idx="1"/>
        </xdr:cNvCxnSpPr>
      </xdr:nvCxnSpPr>
      <xdr:spPr>
        <a:xfrm>
          <a:off x="2133600" y="2774950"/>
          <a:ext cx="3873500" cy="19621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25</xdr:col>
      <xdr:colOff>203200</xdr:colOff>
      <xdr:row>16</xdr:row>
      <xdr:rowOff>95250</xdr:rowOff>
    </xdr:from>
    <xdr:to>
      <xdr:col>29</xdr:col>
      <xdr:colOff>0</xdr:colOff>
      <xdr:row>22</xdr:row>
      <xdr:rowOff>165100</xdr:rowOff>
    </xdr:to>
    <xdr:cxnSp macro="">
      <xdr:nvCxnSpPr>
        <xdr:cNvPr id="45" name="Elbow Connector 44"/>
        <xdr:cNvCxnSpPr>
          <a:stCxn id="29" idx="3"/>
          <a:endCxn id="71" idx="1"/>
        </xdr:cNvCxnSpPr>
      </xdr:nvCxnSpPr>
      <xdr:spPr>
        <a:xfrm flipH="1">
          <a:off x="6007100" y="3524250"/>
          <a:ext cx="660400" cy="1212850"/>
        </a:xfrm>
        <a:prstGeom prst="bentConnector5">
          <a:avLst>
            <a:gd name="adj1" fmla="val -34615"/>
            <a:gd name="adj2" fmla="val 46073"/>
            <a:gd name="adj3" fmla="val 134615"/>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48</xdr:col>
      <xdr:colOff>0</xdr:colOff>
      <xdr:row>23</xdr:row>
      <xdr:rowOff>0</xdr:rowOff>
    </xdr:from>
    <xdr:to>
      <xdr:col>50</xdr:col>
      <xdr:colOff>0</xdr:colOff>
      <xdr:row>32</xdr:row>
      <xdr:rowOff>0</xdr:rowOff>
    </xdr:to>
    <xdr:cxnSp macro="">
      <xdr:nvCxnSpPr>
        <xdr:cNvPr id="46" name="Elbow Connector 45"/>
        <xdr:cNvCxnSpPr>
          <a:stCxn id="42" idx="3"/>
          <a:endCxn id="3" idx="1"/>
        </xdr:cNvCxnSpPr>
      </xdr:nvCxnSpPr>
      <xdr:spPr>
        <a:xfrm>
          <a:off x="10769600" y="4762500"/>
          <a:ext cx="431800" cy="17145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73</xdr:col>
      <xdr:colOff>76200</xdr:colOff>
      <xdr:row>15</xdr:row>
      <xdr:rowOff>0</xdr:rowOff>
    </xdr:from>
    <xdr:to>
      <xdr:col>79</xdr:col>
      <xdr:colOff>76200</xdr:colOff>
      <xdr:row>18</xdr:row>
      <xdr:rowOff>0</xdr:rowOff>
    </xdr:to>
    <xdr:sp macro="" textlink="">
      <xdr:nvSpPr>
        <xdr:cNvPr id="48" name="Rectangle 47"/>
        <xdr:cNvSpPr/>
      </xdr:nvSpPr>
      <xdr:spPr>
        <a:xfrm>
          <a:off x="16243300" y="317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solidFill>
                <a:schemeClr val="tx1"/>
              </a:solidFill>
            </a:rPr>
            <a:t>Sold heat</a:t>
          </a:r>
          <a:r>
            <a:rPr lang="en-US" baseline="0">
              <a:solidFill>
                <a:schemeClr val="tx1"/>
              </a:solidFill>
            </a:rPr>
            <a:t> production deficit</a:t>
          </a:r>
          <a:endParaRPr lang="en-US">
            <a:solidFill>
              <a:schemeClr val="tx1"/>
            </a:solidFill>
          </a:endParaRPr>
        </a:p>
      </xdr:txBody>
    </xdr:sp>
    <xdr:clientData/>
  </xdr:twoCellAnchor>
  <xdr:twoCellAnchor>
    <xdr:from>
      <xdr:col>60</xdr:col>
      <xdr:colOff>0</xdr:colOff>
      <xdr:row>12</xdr:row>
      <xdr:rowOff>95250</xdr:rowOff>
    </xdr:from>
    <xdr:to>
      <xdr:col>73</xdr:col>
      <xdr:colOff>76200</xdr:colOff>
      <xdr:row>20</xdr:row>
      <xdr:rowOff>95250</xdr:rowOff>
    </xdr:to>
    <xdr:cxnSp macro="">
      <xdr:nvCxnSpPr>
        <xdr:cNvPr id="49" name="Elbow Connector 195"/>
        <xdr:cNvCxnSpPr>
          <a:stCxn id="22" idx="3"/>
          <a:endCxn id="20" idx="1"/>
        </xdr:cNvCxnSpPr>
      </xdr:nvCxnSpPr>
      <xdr:spPr>
        <a:xfrm>
          <a:off x="13360400" y="2698750"/>
          <a:ext cx="2882900" cy="1524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63</xdr:col>
      <xdr:colOff>190500</xdr:colOff>
      <xdr:row>36</xdr:row>
      <xdr:rowOff>165100</xdr:rowOff>
    </xdr:from>
    <xdr:to>
      <xdr:col>69</xdr:col>
      <xdr:colOff>203200</xdr:colOff>
      <xdr:row>39</xdr:row>
      <xdr:rowOff>114300</xdr:rowOff>
    </xdr:to>
    <xdr:sp macro="" textlink="">
      <xdr:nvSpPr>
        <xdr:cNvPr id="51" name="Rectangle 50"/>
        <xdr:cNvSpPr/>
      </xdr:nvSpPr>
      <xdr:spPr>
        <a:xfrm>
          <a:off x="14198600" y="7340600"/>
          <a:ext cx="1308100" cy="5207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Results</a:t>
          </a:r>
          <a:r>
            <a:rPr lang="en-US" baseline="0"/>
            <a:t> by machine</a:t>
          </a:r>
        </a:p>
      </xdr:txBody>
    </xdr:sp>
    <xdr:clientData/>
  </xdr:twoCellAnchor>
  <xdr:twoCellAnchor>
    <xdr:from>
      <xdr:col>60</xdr:col>
      <xdr:colOff>0</xdr:colOff>
      <xdr:row>32</xdr:row>
      <xdr:rowOff>0</xdr:rowOff>
    </xdr:from>
    <xdr:to>
      <xdr:col>63</xdr:col>
      <xdr:colOff>190500</xdr:colOff>
      <xdr:row>38</xdr:row>
      <xdr:rowOff>44450</xdr:rowOff>
    </xdr:to>
    <xdr:cxnSp macro="">
      <xdr:nvCxnSpPr>
        <xdr:cNvPr id="52" name="Elbow Connector 195"/>
        <xdr:cNvCxnSpPr>
          <a:stCxn id="3" idx="3"/>
          <a:endCxn id="51" idx="1"/>
        </xdr:cNvCxnSpPr>
      </xdr:nvCxnSpPr>
      <xdr:spPr>
        <a:xfrm>
          <a:off x="13360400" y="6413500"/>
          <a:ext cx="838200" cy="11874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203200</xdr:colOff>
      <xdr:row>16</xdr:row>
      <xdr:rowOff>95250</xdr:rowOff>
    </xdr:from>
    <xdr:to>
      <xdr:col>73</xdr:col>
      <xdr:colOff>76200</xdr:colOff>
      <xdr:row>38</xdr:row>
      <xdr:rowOff>44450</xdr:rowOff>
    </xdr:to>
    <xdr:cxnSp macro="">
      <xdr:nvCxnSpPr>
        <xdr:cNvPr id="53" name="Elbow Connector 195"/>
        <xdr:cNvCxnSpPr>
          <a:stCxn id="51" idx="3"/>
          <a:endCxn id="48" idx="1"/>
        </xdr:cNvCxnSpPr>
      </xdr:nvCxnSpPr>
      <xdr:spPr>
        <a:xfrm flipV="1">
          <a:off x="15506700" y="3460750"/>
          <a:ext cx="736600" cy="4140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94</xdr:col>
      <xdr:colOff>165100</xdr:colOff>
      <xdr:row>8</xdr:row>
      <xdr:rowOff>0</xdr:rowOff>
    </xdr:from>
    <xdr:to>
      <xdr:col>94</xdr:col>
      <xdr:colOff>165100</xdr:colOff>
      <xdr:row>60</xdr:row>
      <xdr:rowOff>0</xdr:rowOff>
    </xdr:to>
    <xdr:cxnSp macro="">
      <xdr:nvCxnSpPr>
        <xdr:cNvPr id="56" name="Straight Connector 55"/>
        <xdr:cNvCxnSpPr/>
      </xdr:nvCxnSpPr>
      <xdr:spPr>
        <a:xfrm>
          <a:off x="20866100" y="1841500"/>
          <a:ext cx="0" cy="9906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203200</xdr:colOff>
      <xdr:row>20</xdr:row>
      <xdr:rowOff>165100</xdr:rowOff>
    </xdr:from>
    <xdr:to>
      <xdr:col>31</xdr:col>
      <xdr:colOff>203200</xdr:colOff>
      <xdr:row>24</xdr:row>
      <xdr:rowOff>165100</xdr:rowOff>
    </xdr:to>
    <xdr:sp macro="" textlink="">
      <xdr:nvSpPr>
        <xdr:cNvPr id="71" name="Rectangle 70"/>
        <xdr:cNvSpPr/>
      </xdr:nvSpPr>
      <xdr:spPr>
        <a:xfrm>
          <a:off x="6007100" y="43561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aggregation and division over sectors</a:t>
          </a:r>
        </a:p>
      </xdr:txBody>
    </xdr:sp>
    <xdr:clientData/>
  </xdr:twoCellAnchor>
  <xdr:twoCellAnchor>
    <xdr:from>
      <xdr:col>31</xdr:col>
      <xdr:colOff>203200</xdr:colOff>
      <xdr:row>22</xdr:row>
      <xdr:rowOff>165100</xdr:rowOff>
    </xdr:from>
    <xdr:to>
      <xdr:col>33</xdr:col>
      <xdr:colOff>203200</xdr:colOff>
      <xdr:row>22</xdr:row>
      <xdr:rowOff>177800</xdr:rowOff>
    </xdr:to>
    <xdr:cxnSp macro="">
      <xdr:nvCxnSpPr>
        <xdr:cNvPr id="72" name="Elbow Connector 133"/>
        <xdr:cNvCxnSpPr>
          <a:stCxn id="71" idx="3"/>
          <a:endCxn id="38" idx="1"/>
        </xdr:cNvCxnSpPr>
      </xdr:nvCxnSpPr>
      <xdr:spPr>
        <a:xfrm>
          <a:off x="7302500" y="4737100"/>
          <a:ext cx="4318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39</xdr:col>
      <xdr:colOff>203200</xdr:colOff>
      <xdr:row>22</xdr:row>
      <xdr:rowOff>177800</xdr:rowOff>
    </xdr:from>
    <xdr:to>
      <xdr:col>42</xdr:col>
      <xdr:colOff>0</xdr:colOff>
      <xdr:row>23</xdr:row>
      <xdr:rowOff>0</xdr:rowOff>
    </xdr:to>
    <xdr:cxnSp macro="">
      <xdr:nvCxnSpPr>
        <xdr:cNvPr id="73" name="Elbow Connector 133"/>
        <xdr:cNvCxnSpPr>
          <a:stCxn id="38" idx="3"/>
          <a:endCxn id="42" idx="1"/>
        </xdr:cNvCxnSpPr>
      </xdr:nvCxnSpPr>
      <xdr:spPr>
        <a:xfrm>
          <a:off x="9029700" y="4749800"/>
          <a:ext cx="444500" cy="12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203200</xdr:colOff>
      <xdr:row>26</xdr:row>
      <xdr:rowOff>0</xdr:rowOff>
    </xdr:from>
    <xdr:to>
      <xdr:col>76</xdr:col>
      <xdr:colOff>76200</xdr:colOff>
      <xdr:row>38</xdr:row>
      <xdr:rowOff>44450</xdr:rowOff>
    </xdr:to>
    <xdr:cxnSp macro="">
      <xdr:nvCxnSpPr>
        <xdr:cNvPr id="77" name="Elbow Connector 195"/>
        <xdr:cNvCxnSpPr>
          <a:stCxn id="51" idx="3"/>
          <a:endCxn id="14" idx="2"/>
        </xdr:cNvCxnSpPr>
      </xdr:nvCxnSpPr>
      <xdr:spPr>
        <a:xfrm flipV="1">
          <a:off x="15506700" y="5270500"/>
          <a:ext cx="1384300" cy="2330450"/>
        </a:xfrm>
        <a:prstGeom prst="bentConnector2">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55</xdr:col>
      <xdr:colOff>0</xdr:colOff>
      <xdr:row>36</xdr:row>
      <xdr:rowOff>0</xdr:rowOff>
    </xdr:from>
    <xdr:to>
      <xdr:col>55</xdr:col>
      <xdr:colOff>0</xdr:colOff>
      <xdr:row>39</xdr:row>
      <xdr:rowOff>0</xdr:rowOff>
    </xdr:to>
    <xdr:cxnSp macro="">
      <xdr:nvCxnSpPr>
        <xdr:cNvPr id="78" name="Elbow Connector 195"/>
        <xdr:cNvCxnSpPr>
          <a:stCxn id="41" idx="2"/>
          <a:endCxn id="36" idx="0"/>
        </xdr:cNvCxnSpPr>
      </xdr:nvCxnSpPr>
      <xdr:spPr>
        <a:xfrm>
          <a:off x="12280900" y="7239000"/>
          <a:ext cx="0" cy="5715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55</xdr:col>
      <xdr:colOff>0</xdr:colOff>
      <xdr:row>42</xdr:row>
      <xdr:rowOff>0</xdr:rowOff>
    </xdr:from>
    <xdr:to>
      <xdr:col>55</xdr:col>
      <xdr:colOff>0</xdr:colOff>
      <xdr:row>44</xdr:row>
      <xdr:rowOff>0</xdr:rowOff>
    </xdr:to>
    <xdr:cxnSp macro="">
      <xdr:nvCxnSpPr>
        <xdr:cNvPr id="79" name="Elbow Connector 195"/>
        <xdr:cNvCxnSpPr>
          <a:stCxn id="36" idx="2"/>
          <a:endCxn id="37" idx="0"/>
        </xdr:cNvCxnSpPr>
      </xdr:nvCxnSpPr>
      <xdr:spPr>
        <a:xfrm>
          <a:off x="12280900" y="8382000"/>
          <a:ext cx="0" cy="381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41</xdr:col>
      <xdr:colOff>101600</xdr:colOff>
      <xdr:row>53</xdr:row>
      <xdr:rowOff>12700</xdr:rowOff>
    </xdr:from>
    <xdr:to>
      <xdr:col>41</xdr:col>
      <xdr:colOff>107950</xdr:colOff>
      <xdr:row>54</xdr:row>
      <xdr:rowOff>177800</xdr:rowOff>
    </xdr:to>
    <xdr:cxnSp macro="">
      <xdr:nvCxnSpPr>
        <xdr:cNvPr id="80" name="Elbow Connector 195"/>
        <xdr:cNvCxnSpPr>
          <a:stCxn id="2" idx="2"/>
        </xdr:cNvCxnSpPr>
      </xdr:nvCxnSpPr>
      <xdr:spPr>
        <a:xfrm flipH="1">
          <a:off x="9359900" y="10490200"/>
          <a:ext cx="6350" cy="3556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60</xdr:col>
      <xdr:colOff>0</xdr:colOff>
      <xdr:row>32</xdr:row>
      <xdr:rowOff>0</xdr:rowOff>
    </xdr:from>
    <xdr:to>
      <xdr:col>63</xdr:col>
      <xdr:colOff>190500</xdr:colOff>
      <xdr:row>32</xdr:row>
      <xdr:rowOff>0</xdr:rowOff>
    </xdr:to>
    <xdr:cxnSp macro="">
      <xdr:nvCxnSpPr>
        <xdr:cNvPr id="83" name="Elbow Connector 195"/>
        <xdr:cNvCxnSpPr>
          <a:stCxn id="3" idx="3"/>
          <a:endCxn id="82" idx="1"/>
        </xdr:cNvCxnSpPr>
      </xdr:nvCxnSpPr>
      <xdr:spPr>
        <a:xfrm>
          <a:off x="13360400" y="6413500"/>
          <a:ext cx="83820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60</xdr:col>
      <xdr:colOff>0</xdr:colOff>
      <xdr:row>32</xdr:row>
      <xdr:rowOff>0</xdr:rowOff>
    </xdr:from>
    <xdr:to>
      <xdr:col>83</xdr:col>
      <xdr:colOff>0</xdr:colOff>
      <xdr:row>48</xdr:row>
      <xdr:rowOff>6350</xdr:rowOff>
    </xdr:to>
    <xdr:cxnSp macro="">
      <xdr:nvCxnSpPr>
        <xdr:cNvPr id="85" name="Elbow Connector 195"/>
        <xdr:cNvCxnSpPr>
          <a:stCxn id="3" idx="3"/>
          <a:endCxn id="21" idx="1"/>
        </xdr:cNvCxnSpPr>
      </xdr:nvCxnSpPr>
      <xdr:spPr>
        <a:xfrm>
          <a:off x="13360400" y="6413500"/>
          <a:ext cx="4965700" cy="3054350"/>
        </a:xfrm>
        <a:prstGeom prst="bentConnector3">
          <a:avLst>
            <a:gd name="adj1" fmla="val 8056"/>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177800</xdr:colOff>
      <xdr:row>20</xdr:row>
      <xdr:rowOff>95250</xdr:rowOff>
    </xdr:from>
    <xdr:to>
      <xdr:col>73</xdr:col>
      <xdr:colOff>76200</xdr:colOff>
      <xdr:row>32</xdr:row>
      <xdr:rowOff>0</xdr:rowOff>
    </xdr:to>
    <xdr:cxnSp macro="">
      <xdr:nvCxnSpPr>
        <xdr:cNvPr id="86" name="Elbow Connector 195"/>
        <xdr:cNvCxnSpPr>
          <a:stCxn id="82" idx="3"/>
          <a:endCxn id="20" idx="1"/>
        </xdr:cNvCxnSpPr>
      </xdr:nvCxnSpPr>
      <xdr:spPr>
        <a:xfrm flipV="1">
          <a:off x="15481300" y="4222750"/>
          <a:ext cx="762000" cy="2190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26</xdr:col>
      <xdr:colOff>0</xdr:colOff>
      <xdr:row>36</xdr:row>
      <xdr:rowOff>0</xdr:rowOff>
    </xdr:from>
    <xdr:to>
      <xdr:col>32</xdr:col>
      <xdr:colOff>0</xdr:colOff>
      <xdr:row>39</xdr:row>
      <xdr:rowOff>0</xdr:rowOff>
    </xdr:to>
    <xdr:sp macro="" textlink="">
      <xdr:nvSpPr>
        <xdr:cNvPr id="87" name="Rectangle 86"/>
        <xdr:cNvSpPr/>
      </xdr:nvSpPr>
      <xdr:spPr>
        <a:xfrm>
          <a:off x="6019800" y="7239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 allocation</a:t>
          </a:r>
        </a:p>
        <a:p>
          <a:pPr algn="ctr"/>
          <a:r>
            <a:rPr lang="en-US"/>
            <a:t>calculation</a:t>
          </a:r>
        </a:p>
      </xdr:txBody>
    </xdr:sp>
    <xdr:clientData/>
  </xdr:twoCellAnchor>
  <xdr:twoCellAnchor>
    <xdr:from>
      <xdr:col>18</xdr:col>
      <xdr:colOff>0</xdr:colOff>
      <xdr:row>37</xdr:row>
      <xdr:rowOff>95250</xdr:rowOff>
    </xdr:from>
    <xdr:to>
      <xdr:col>26</xdr:col>
      <xdr:colOff>0</xdr:colOff>
      <xdr:row>37</xdr:row>
      <xdr:rowOff>95250</xdr:rowOff>
    </xdr:to>
    <xdr:cxnSp macro="">
      <xdr:nvCxnSpPr>
        <xdr:cNvPr id="88" name="Elbow Connector 87"/>
        <xdr:cNvCxnSpPr>
          <a:stCxn id="19" idx="3"/>
          <a:endCxn id="87" idx="1"/>
        </xdr:cNvCxnSpPr>
      </xdr:nvCxnSpPr>
      <xdr:spPr>
        <a:xfrm>
          <a:off x="4292600" y="7524750"/>
          <a:ext cx="1727200"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32</xdr:col>
      <xdr:colOff>0</xdr:colOff>
      <xdr:row>32</xdr:row>
      <xdr:rowOff>0</xdr:rowOff>
    </xdr:from>
    <xdr:to>
      <xdr:col>50</xdr:col>
      <xdr:colOff>0</xdr:colOff>
      <xdr:row>37</xdr:row>
      <xdr:rowOff>95250</xdr:rowOff>
    </xdr:to>
    <xdr:cxnSp macro="">
      <xdr:nvCxnSpPr>
        <xdr:cNvPr id="89" name="Straight Arrow Connector 136"/>
        <xdr:cNvCxnSpPr>
          <a:stCxn id="87" idx="3"/>
          <a:endCxn id="3" idx="1"/>
        </xdr:cNvCxnSpPr>
      </xdr:nvCxnSpPr>
      <xdr:spPr>
        <a:xfrm flipV="1">
          <a:off x="7315200" y="6477000"/>
          <a:ext cx="3886200" cy="104775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72</xdr:col>
      <xdr:colOff>0</xdr:colOff>
      <xdr:row>53</xdr:row>
      <xdr:rowOff>0</xdr:rowOff>
    </xdr:from>
    <xdr:to>
      <xdr:col>72</xdr:col>
      <xdr:colOff>12700</xdr:colOff>
      <xdr:row>55</xdr:row>
      <xdr:rowOff>12700</xdr:rowOff>
    </xdr:to>
    <xdr:cxnSp macro="">
      <xdr:nvCxnSpPr>
        <xdr:cNvPr id="105" name="Elbow Connector 195"/>
        <xdr:cNvCxnSpPr>
          <a:stCxn id="8" idx="2"/>
        </xdr:cNvCxnSpPr>
      </xdr:nvCxnSpPr>
      <xdr:spPr>
        <a:xfrm>
          <a:off x="15951200" y="10477500"/>
          <a:ext cx="12700" cy="393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165100</xdr:colOff>
      <xdr:row>8</xdr:row>
      <xdr:rowOff>38100</xdr:rowOff>
    </xdr:from>
    <xdr:to>
      <xdr:col>19</xdr:col>
      <xdr:colOff>139700</xdr:colOff>
      <xdr:row>10</xdr:row>
      <xdr:rowOff>0</xdr:rowOff>
    </xdr:to>
    <xdr:sp macro="" textlink="">
      <xdr:nvSpPr>
        <xdr:cNvPr id="127" name="TextBox 126"/>
        <xdr:cNvSpPr txBox="1"/>
      </xdr:nvSpPr>
      <xdr:spPr>
        <a:xfrm>
          <a:off x="2730500" y="19431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Dashboard</a:t>
          </a:r>
        </a:p>
      </xdr:txBody>
    </xdr:sp>
    <xdr:clientData/>
  </xdr:twoCellAnchor>
  <xdr:twoCellAnchor>
    <xdr:from>
      <xdr:col>37</xdr:col>
      <xdr:colOff>127000</xdr:colOff>
      <xdr:row>55</xdr:row>
      <xdr:rowOff>76200</xdr:rowOff>
    </xdr:from>
    <xdr:to>
      <xdr:col>46</xdr:col>
      <xdr:colOff>101600</xdr:colOff>
      <xdr:row>57</xdr:row>
      <xdr:rowOff>38100</xdr:rowOff>
    </xdr:to>
    <xdr:sp macro="" textlink="">
      <xdr:nvSpPr>
        <xdr:cNvPr id="128" name="TextBox 127"/>
        <xdr:cNvSpPr txBox="1"/>
      </xdr:nvSpPr>
      <xdr:spPr>
        <a:xfrm>
          <a:off x="8521700" y="109347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12</xdr:col>
      <xdr:colOff>0</xdr:colOff>
      <xdr:row>40</xdr:row>
      <xdr:rowOff>0</xdr:rowOff>
    </xdr:from>
    <xdr:to>
      <xdr:col>18</xdr:col>
      <xdr:colOff>0</xdr:colOff>
      <xdr:row>43</xdr:row>
      <xdr:rowOff>0</xdr:rowOff>
    </xdr:to>
    <xdr:sp macro="" textlink="">
      <xdr:nvSpPr>
        <xdr:cNvPr id="130" name="Rectangle 129"/>
        <xdr:cNvSpPr/>
      </xdr:nvSpPr>
      <xdr:spPr>
        <a:xfrm>
          <a:off x="2997200" y="8001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of unsold</a:t>
          </a:r>
          <a:r>
            <a:rPr lang="en-US" baseline="0"/>
            <a:t> heat</a:t>
          </a:r>
        </a:p>
      </xdr:txBody>
    </xdr:sp>
    <xdr:clientData/>
  </xdr:twoCellAnchor>
  <xdr:twoCellAnchor>
    <xdr:from>
      <xdr:col>1</xdr:col>
      <xdr:colOff>203200</xdr:colOff>
      <xdr:row>26</xdr:row>
      <xdr:rowOff>12700</xdr:rowOff>
    </xdr:from>
    <xdr:to>
      <xdr:col>7</xdr:col>
      <xdr:colOff>203200</xdr:colOff>
      <xdr:row>29</xdr:row>
      <xdr:rowOff>12700</xdr:rowOff>
    </xdr:to>
    <xdr:sp macro="" textlink="">
      <xdr:nvSpPr>
        <xdr:cNvPr id="147" name="Rectangle 146"/>
        <xdr:cNvSpPr/>
      </xdr:nvSpPr>
      <xdr:spPr>
        <a:xfrm>
          <a:off x="825500" y="5283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a:t>
          </a:r>
          <a:r>
            <a:rPr lang="en-US" baseline="0"/>
            <a:t> of el. production by CHP</a:t>
          </a:r>
        </a:p>
      </xdr:txBody>
    </xdr:sp>
    <xdr:clientData/>
  </xdr:twoCellAnchor>
  <xdr:twoCellAnchor>
    <xdr:from>
      <xdr:col>12</xdr:col>
      <xdr:colOff>0</xdr:colOff>
      <xdr:row>48</xdr:row>
      <xdr:rowOff>0</xdr:rowOff>
    </xdr:from>
    <xdr:to>
      <xdr:col>18</xdr:col>
      <xdr:colOff>0</xdr:colOff>
      <xdr:row>51</xdr:row>
      <xdr:rowOff>0</xdr:rowOff>
    </xdr:to>
    <xdr:sp macro="" textlink="">
      <xdr:nvSpPr>
        <xdr:cNvPr id="148" name="Rectangle 147"/>
        <xdr:cNvSpPr/>
      </xdr:nvSpPr>
      <xdr:spPr>
        <a:xfrm>
          <a:off x="2997200" y="952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full load hours</a:t>
          </a:r>
          <a:endParaRPr lang="en-US" baseline="0"/>
        </a:p>
      </xdr:txBody>
    </xdr:sp>
    <xdr:clientData/>
  </xdr:twoCellAnchor>
  <xdr:twoCellAnchor>
    <xdr:from>
      <xdr:col>7</xdr:col>
      <xdr:colOff>203200</xdr:colOff>
      <xdr:row>23</xdr:row>
      <xdr:rowOff>107950</xdr:rowOff>
    </xdr:from>
    <xdr:to>
      <xdr:col>26</xdr:col>
      <xdr:colOff>0</xdr:colOff>
      <xdr:row>37</xdr:row>
      <xdr:rowOff>95250</xdr:rowOff>
    </xdr:to>
    <xdr:cxnSp macro="">
      <xdr:nvCxnSpPr>
        <xdr:cNvPr id="153" name="Elbow Connector 152"/>
        <xdr:cNvCxnSpPr>
          <a:stCxn id="28" idx="3"/>
          <a:endCxn id="87" idx="1"/>
        </xdr:cNvCxnSpPr>
      </xdr:nvCxnSpPr>
      <xdr:spPr>
        <a:xfrm>
          <a:off x="2120900" y="4806950"/>
          <a:ext cx="3898900" cy="2654300"/>
        </a:xfrm>
        <a:prstGeom prst="bentConnector3">
          <a:avLst>
            <a:gd name="adj1" fmla="val 85179"/>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0</xdr:colOff>
      <xdr:row>37</xdr:row>
      <xdr:rowOff>95250</xdr:rowOff>
    </xdr:from>
    <xdr:to>
      <xdr:col>26</xdr:col>
      <xdr:colOff>0</xdr:colOff>
      <xdr:row>41</xdr:row>
      <xdr:rowOff>95250</xdr:rowOff>
    </xdr:to>
    <xdr:cxnSp macro="">
      <xdr:nvCxnSpPr>
        <xdr:cNvPr id="160" name="Elbow Connector 87"/>
        <xdr:cNvCxnSpPr>
          <a:stCxn id="130" idx="3"/>
          <a:endCxn id="87" idx="1"/>
        </xdr:cNvCxnSpPr>
      </xdr:nvCxnSpPr>
      <xdr:spPr>
        <a:xfrm flipV="1">
          <a:off x="4292600" y="7524750"/>
          <a:ext cx="1727200" cy="762000"/>
        </a:xfrm>
        <a:prstGeom prst="bentConnector3">
          <a:avLst>
            <a:gd name="adj1" fmla="val 3235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39</xdr:row>
      <xdr:rowOff>114300</xdr:rowOff>
    </xdr:from>
    <xdr:to>
      <xdr:col>66</xdr:col>
      <xdr:colOff>196850</xdr:colOff>
      <xdr:row>49</xdr:row>
      <xdr:rowOff>95250</xdr:rowOff>
    </xdr:to>
    <xdr:cxnSp macro="">
      <xdr:nvCxnSpPr>
        <xdr:cNvPr id="165" name="Elbow Connector 164"/>
        <xdr:cNvCxnSpPr>
          <a:stCxn id="148" idx="3"/>
          <a:endCxn id="51" idx="2"/>
        </xdr:cNvCxnSpPr>
      </xdr:nvCxnSpPr>
      <xdr:spPr>
        <a:xfrm flipV="1">
          <a:off x="4292600" y="7861300"/>
          <a:ext cx="10560050" cy="1885950"/>
        </a:xfrm>
        <a:prstGeom prst="bentConnector2">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203200</xdr:colOff>
      <xdr:row>27</xdr:row>
      <xdr:rowOff>107950</xdr:rowOff>
    </xdr:from>
    <xdr:to>
      <xdr:col>50</xdr:col>
      <xdr:colOff>0</xdr:colOff>
      <xdr:row>32</xdr:row>
      <xdr:rowOff>0</xdr:rowOff>
    </xdr:to>
    <xdr:cxnSp macro="">
      <xdr:nvCxnSpPr>
        <xdr:cNvPr id="186" name="Elbow Connector 185"/>
        <xdr:cNvCxnSpPr>
          <a:stCxn id="147" idx="3"/>
          <a:endCxn id="3" idx="1"/>
        </xdr:cNvCxnSpPr>
      </xdr:nvCxnSpPr>
      <xdr:spPr>
        <a:xfrm>
          <a:off x="2120900" y="5568950"/>
          <a:ext cx="9080500" cy="844550"/>
        </a:xfrm>
        <a:prstGeom prst="bentConnector3">
          <a:avLst>
            <a:gd name="adj1" fmla="val 50000"/>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xdr:col>
      <xdr:colOff>203200</xdr:colOff>
      <xdr:row>24</xdr:row>
      <xdr:rowOff>177800</xdr:rowOff>
    </xdr:from>
    <xdr:to>
      <xdr:col>36</xdr:col>
      <xdr:colOff>203200</xdr:colOff>
      <xdr:row>27</xdr:row>
      <xdr:rowOff>107950</xdr:rowOff>
    </xdr:to>
    <xdr:cxnSp macro="">
      <xdr:nvCxnSpPr>
        <xdr:cNvPr id="39" name="Elbow Connector 38"/>
        <xdr:cNvCxnSpPr>
          <a:stCxn id="147" idx="3"/>
          <a:endCxn id="38" idx="2"/>
        </xdr:cNvCxnSpPr>
      </xdr:nvCxnSpPr>
      <xdr:spPr>
        <a:xfrm flipV="1">
          <a:off x="2120900" y="5067300"/>
          <a:ext cx="6261100" cy="50165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18</xdr:col>
      <xdr:colOff>0</xdr:colOff>
      <xdr:row>32</xdr:row>
      <xdr:rowOff>0</xdr:rowOff>
    </xdr:from>
    <xdr:to>
      <xdr:col>50</xdr:col>
      <xdr:colOff>0</xdr:colOff>
      <xdr:row>41</xdr:row>
      <xdr:rowOff>95250</xdr:rowOff>
    </xdr:to>
    <xdr:cxnSp macro="">
      <xdr:nvCxnSpPr>
        <xdr:cNvPr id="75" name="Elbow Connector 74"/>
        <xdr:cNvCxnSpPr>
          <a:stCxn id="130" idx="3"/>
          <a:endCxn id="3" idx="1"/>
        </xdr:cNvCxnSpPr>
      </xdr:nvCxnSpPr>
      <xdr:spPr>
        <a:xfrm flipV="1">
          <a:off x="4292600" y="6477000"/>
          <a:ext cx="6908800" cy="180975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0</xdr:colOff>
      <xdr:row>44</xdr:row>
      <xdr:rowOff>76200</xdr:rowOff>
    </xdr:from>
    <xdr:to>
      <xdr:col>8</xdr:col>
      <xdr:colOff>0</xdr:colOff>
      <xdr:row>47</xdr:row>
      <xdr:rowOff>76200</xdr:rowOff>
    </xdr:to>
    <xdr:sp macro="" textlink="">
      <xdr:nvSpPr>
        <xdr:cNvPr id="103" name="Rectangle 102"/>
        <xdr:cNvSpPr/>
      </xdr:nvSpPr>
      <xdr:spPr>
        <a:xfrm>
          <a:off x="838200" y="87757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CHP source analysis</a:t>
          </a:r>
        </a:p>
      </xdr:txBody>
    </xdr:sp>
    <xdr:clientData/>
  </xdr:twoCellAnchor>
  <xdr:twoCellAnchor>
    <xdr:from>
      <xdr:col>8</xdr:col>
      <xdr:colOff>0</xdr:colOff>
      <xdr:row>37</xdr:row>
      <xdr:rowOff>95250</xdr:rowOff>
    </xdr:from>
    <xdr:to>
      <xdr:col>12</xdr:col>
      <xdr:colOff>0</xdr:colOff>
      <xdr:row>45</xdr:row>
      <xdr:rowOff>171450</xdr:rowOff>
    </xdr:to>
    <xdr:cxnSp macro="">
      <xdr:nvCxnSpPr>
        <xdr:cNvPr id="106" name="Elbow Connector 87"/>
        <xdr:cNvCxnSpPr>
          <a:stCxn id="103" idx="3"/>
          <a:endCxn id="19" idx="1"/>
        </xdr:cNvCxnSpPr>
      </xdr:nvCxnSpPr>
      <xdr:spPr>
        <a:xfrm flipV="1">
          <a:off x="2133600" y="7461250"/>
          <a:ext cx="863600" cy="1600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41</xdr:row>
      <xdr:rowOff>95250</xdr:rowOff>
    </xdr:from>
    <xdr:to>
      <xdr:col>12</xdr:col>
      <xdr:colOff>0</xdr:colOff>
      <xdr:row>45</xdr:row>
      <xdr:rowOff>171450</xdr:rowOff>
    </xdr:to>
    <xdr:cxnSp macro="">
      <xdr:nvCxnSpPr>
        <xdr:cNvPr id="108" name="Elbow Connector 87"/>
        <xdr:cNvCxnSpPr>
          <a:stCxn id="103" idx="3"/>
          <a:endCxn id="130" idx="1"/>
        </xdr:cNvCxnSpPr>
      </xdr:nvCxnSpPr>
      <xdr:spPr>
        <a:xfrm flipV="1">
          <a:off x="2133600" y="8223250"/>
          <a:ext cx="863600" cy="8382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45</xdr:row>
      <xdr:rowOff>171450</xdr:rowOff>
    </xdr:from>
    <xdr:to>
      <xdr:col>12</xdr:col>
      <xdr:colOff>0</xdr:colOff>
      <xdr:row>49</xdr:row>
      <xdr:rowOff>95250</xdr:rowOff>
    </xdr:to>
    <xdr:cxnSp macro="">
      <xdr:nvCxnSpPr>
        <xdr:cNvPr id="111" name="Elbow Connector 87"/>
        <xdr:cNvCxnSpPr>
          <a:stCxn id="103" idx="3"/>
          <a:endCxn id="148" idx="1"/>
        </xdr:cNvCxnSpPr>
      </xdr:nvCxnSpPr>
      <xdr:spPr>
        <a:xfrm>
          <a:off x="2133600" y="9061450"/>
          <a:ext cx="863600" cy="6858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73</xdr:col>
      <xdr:colOff>0</xdr:colOff>
      <xdr:row>40</xdr:row>
      <xdr:rowOff>0</xdr:rowOff>
    </xdr:from>
    <xdr:to>
      <xdr:col>79</xdr:col>
      <xdr:colOff>0</xdr:colOff>
      <xdr:row>44</xdr:row>
      <xdr:rowOff>0</xdr:rowOff>
    </xdr:to>
    <xdr:sp macro="" textlink="">
      <xdr:nvSpPr>
        <xdr:cNvPr id="81" name="Rectangle 80"/>
        <xdr:cNvSpPr/>
      </xdr:nvSpPr>
      <xdr:spPr>
        <a:xfrm>
          <a:off x="16167100" y="79375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Delta energy balance</a:t>
          </a:r>
          <a:endParaRPr lang="en-US" baseline="0"/>
        </a:p>
      </xdr:txBody>
    </xdr:sp>
    <xdr:clientData/>
  </xdr:twoCellAnchor>
  <xdr:twoCellAnchor>
    <xdr:from>
      <xdr:col>69</xdr:col>
      <xdr:colOff>177800</xdr:colOff>
      <xdr:row>32</xdr:row>
      <xdr:rowOff>0</xdr:rowOff>
    </xdr:from>
    <xdr:to>
      <xdr:col>73</xdr:col>
      <xdr:colOff>0</xdr:colOff>
      <xdr:row>42</xdr:row>
      <xdr:rowOff>0</xdr:rowOff>
    </xdr:to>
    <xdr:cxnSp macro="">
      <xdr:nvCxnSpPr>
        <xdr:cNvPr id="90" name="Elbow Connector 195"/>
        <xdr:cNvCxnSpPr>
          <a:stCxn id="82" idx="3"/>
          <a:endCxn id="81" idx="1"/>
        </xdr:cNvCxnSpPr>
      </xdr:nvCxnSpPr>
      <xdr:spPr>
        <a:xfrm>
          <a:off x="15481300" y="6413500"/>
          <a:ext cx="685800" cy="1905000"/>
        </a:xfrm>
        <a:prstGeom prst="bentConnector3">
          <a:avLst>
            <a:gd name="adj1" fmla="val 50000"/>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44</xdr:row>
      <xdr:rowOff>0</xdr:rowOff>
    </xdr:from>
    <xdr:to>
      <xdr:col>18</xdr:col>
      <xdr:colOff>0</xdr:colOff>
      <xdr:row>47</xdr:row>
      <xdr:rowOff>0</xdr:rowOff>
    </xdr:to>
    <xdr:sp macro="" textlink="">
      <xdr:nvSpPr>
        <xdr:cNvPr id="91" name="Rectangle 90"/>
        <xdr:cNvSpPr/>
      </xdr:nvSpPr>
      <xdr:spPr>
        <a:xfrm>
          <a:off x="2997200" y="8699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of production</a:t>
          </a:r>
          <a:r>
            <a:rPr lang="en-US" baseline="0"/>
            <a:t> by CHP type</a:t>
          </a:r>
        </a:p>
      </xdr:txBody>
    </xdr:sp>
    <xdr:clientData/>
  </xdr:twoCellAnchor>
  <xdr:twoCellAnchor>
    <xdr:from>
      <xdr:col>63</xdr:col>
      <xdr:colOff>190500</xdr:colOff>
      <xdr:row>30</xdr:row>
      <xdr:rowOff>127000</xdr:rowOff>
    </xdr:from>
    <xdr:to>
      <xdr:col>69</xdr:col>
      <xdr:colOff>177800</xdr:colOff>
      <xdr:row>33</xdr:row>
      <xdr:rowOff>63500</xdr:rowOff>
    </xdr:to>
    <xdr:sp macro="" textlink="">
      <xdr:nvSpPr>
        <xdr:cNvPr id="82" name="Rectangle 81"/>
        <xdr:cNvSpPr/>
      </xdr:nvSpPr>
      <xdr:spPr>
        <a:xfrm>
          <a:off x="14198600" y="6159500"/>
          <a:ext cx="1282700" cy="508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Results </a:t>
          </a:r>
          <a:r>
            <a:rPr lang="en-US" baseline="0"/>
            <a:t>by fuel </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12</xdr:col>
          <xdr:colOff>152400</xdr:colOff>
          <xdr:row>4</xdr:row>
          <xdr:rowOff>457200</xdr:rowOff>
        </xdr:from>
        <xdr:to>
          <xdr:col>12</xdr:col>
          <xdr:colOff>6629400</xdr:colOff>
          <xdr:row>4</xdr:row>
          <xdr:rowOff>673100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2311400</xdr:colOff>
          <xdr:row>4</xdr:row>
          <xdr:rowOff>177800</xdr:rowOff>
        </xdr:from>
        <xdr:to>
          <xdr:col>12</xdr:col>
          <xdr:colOff>6629400</xdr:colOff>
          <xdr:row>4</xdr:row>
          <xdr:rowOff>393700</xdr:rowOff>
        </xdr:to>
        <xdr:sp macro="" textlink="">
          <xdr:nvSpPr>
            <xdr:cNvPr id="2051" name="select_dashboard" hidden="1">
              <a:extLst>
                <a:ext uri="{63B3BB69-23CF-44E3-9099-C40C66FF867C}">
                  <a14:compatExt spid="_x0000_s2051"/>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Dashboard values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139700</xdr:colOff>
          <xdr:row>3</xdr:row>
          <xdr:rowOff>63500</xdr:rowOff>
        </xdr:from>
        <xdr:to>
          <xdr:col>12</xdr:col>
          <xdr:colOff>6616700</xdr:colOff>
          <xdr:row>4</xdr:row>
          <xdr:rowOff>88900</xdr:rowOff>
        </xdr:to>
        <xdr:sp macro="" textlink="">
          <xdr:nvSpPr>
            <xdr:cNvPr id="2053" name="import_data" hidden="1">
              <a:extLst>
                <a:ext uri="{63B3BB69-23CF-44E3-9099-C40C66FF867C}">
                  <a14:compatExt spid="_x0000_s205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quintel/Desktop/20130905_CHP_analysis_v2.2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Dropbox/Quintel/Projects/Restructure%20Research%20Dataset/Power%20&amp;%20heat%20plant%20analysis/NL2011/20130730%20PP&amp;HP%20analysis%20v0.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CHP technical 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C&amp;P services"/>
      <sheetName val="Energy industry"/>
      <sheetName val="Industry"/>
      <sheetName val="Main activity"/>
      <sheetName val="Waste incineration"/>
      <sheetName val="Fuel mixes"/>
      <sheetName val="Fuel aggregation"/>
      <sheetName val="match carriers IEA to ETM"/>
      <sheetName val="csv_corrected energy balance 1"/>
      <sheetName val="csv_ce_production_table_1"/>
      <sheetName val="csv_energy_mixer_for_gas_cs"/>
    </sheetNames>
    <sheetDataSet>
      <sheetData sheetId="0"/>
      <sheetData sheetId="1"/>
      <sheetData sheetId="2"/>
      <sheetData sheetId="3"/>
      <sheetData sheetId="4"/>
      <sheetData sheetId="5">
        <row r="174">
          <cell r="C174">
            <v>3.6</v>
          </cell>
        </row>
      </sheetData>
      <sheetData sheetId="6"/>
      <sheetData sheetId="7">
        <row r="7">
          <cell r="C7" t="str">
            <v>Hard coal (if no detail)</v>
          </cell>
        </row>
      </sheetData>
      <sheetData sheetId="8"/>
      <sheetData sheetId="9"/>
      <sheetData sheetId="10"/>
      <sheetData sheetId="11"/>
      <sheetData sheetId="12"/>
      <sheetData sheetId="13"/>
      <sheetData sheetId="14">
        <row r="12">
          <cell r="D12" t="e">
            <v>#DIV/0!</v>
          </cell>
        </row>
      </sheetData>
      <sheetData sheetId="15">
        <row r="12">
          <cell r="F12">
            <v>0</v>
          </cell>
          <cell r="G12">
            <v>0</v>
          </cell>
          <cell r="H12">
            <v>0</v>
          </cell>
          <cell r="I12">
            <v>0</v>
          </cell>
          <cell r="J12">
            <v>0</v>
          </cell>
          <cell r="K12">
            <v>0</v>
          </cell>
          <cell r="L12">
            <v>1</v>
          </cell>
          <cell r="M12">
            <v>0</v>
          </cell>
          <cell r="N12">
            <v>0</v>
          </cell>
          <cell r="O12">
            <v>0</v>
          </cell>
          <cell r="P12">
            <v>0</v>
          </cell>
          <cell r="Q12">
            <v>0</v>
          </cell>
          <cell r="R12">
            <v>0</v>
          </cell>
          <cell r="S12">
            <v>0</v>
          </cell>
          <cell r="T12">
            <v>0</v>
          </cell>
          <cell r="U12">
            <v>0</v>
          </cell>
          <cell r="V12">
            <v>0</v>
          </cell>
          <cell r="W12">
            <v>1</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1</v>
          </cell>
          <cell r="AW12">
            <v>0</v>
          </cell>
          <cell r="AX12">
            <v>0</v>
          </cell>
          <cell r="AY12">
            <v>1</v>
          </cell>
          <cell r="AZ12">
            <v>0</v>
          </cell>
          <cell r="BA12">
            <v>0</v>
          </cell>
          <cell r="BB12">
            <v>0</v>
          </cell>
          <cell r="BC12">
            <v>0</v>
          </cell>
        </row>
        <row r="17">
          <cell r="D17">
            <v>0</v>
          </cell>
        </row>
        <row r="18">
          <cell r="D18">
            <v>0</v>
          </cell>
        </row>
        <row r="19">
          <cell r="D19">
            <v>0</v>
          </cell>
        </row>
        <row r="20">
          <cell r="D20">
            <v>0</v>
          </cell>
        </row>
        <row r="21">
          <cell r="D21">
            <v>0</v>
          </cell>
        </row>
        <row r="22">
          <cell r="D22">
            <v>0</v>
          </cell>
        </row>
        <row r="23">
          <cell r="D23">
            <v>0</v>
          </cell>
        </row>
        <row r="24">
          <cell r="D24">
            <v>0</v>
          </cell>
        </row>
        <row r="25">
          <cell r="D25">
            <v>0</v>
          </cell>
        </row>
        <row r="26">
          <cell r="D26">
            <v>0</v>
          </cell>
        </row>
        <row r="27">
          <cell r="D27">
            <v>0</v>
          </cell>
        </row>
        <row r="28">
          <cell r="D28">
            <v>0</v>
          </cell>
        </row>
        <row r="29">
          <cell r="D29">
            <v>0</v>
          </cell>
        </row>
        <row r="30">
          <cell r="D30">
            <v>0</v>
          </cell>
        </row>
        <row r="31">
          <cell r="D31">
            <v>0</v>
          </cell>
        </row>
        <row r="32">
          <cell r="D32">
            <v>0</v>
          </cell>
        </row>
        <row r="33">
          <cell r="D33">
            <v>0</v>
          </cell>
        </row>
        <row r="37">
          <cell r="D37">
            <v>0</v>
          </cell>
        </row>
        <row r="38">
          <cell r="D38">
            <v>0</v>
          </cell>
        </row>
        <row r="39">
          <cell r="D39">
            <v>0</v>
          </cell>
        </row>
        <row r="40">
          <cell r="D40">
            <v>0</v>
          </cell>
        </row>
        <row r="41">
          <cell r="D41">
            <v>0</v>
          </cell>
        </row>
        <row r="42">
          <cell r="D42">
            <v>0</v>
          </cell>
        </row>
        <row r="43">
          <cell r="D43">
            <v>0</v>
          </cell>
        </row>
        <row r="44">
          <cell r="D44">
            <v>0</v>
          </cell>
        </row>
        <row r="45">
          <cell r="D45">
            <v>0</v>
          </cell>
        </row>
        <row r="46">
          <cell r="D46">
            <v>0</v>
          </cell>
        </row>
        <row r="47">
          <cell r="D47">
            <v>0</v>
          </cell>
        </row>
        <row r="48">
          <cell r="D48">
            <v>0</v>
          </cell>
        </row>
        <row r="49">
          <cell r="D49">
            <v>0</v>
          </cell>
        </row>
      </sheetData>
      <sheetData sheetId="16"/>
      <sheetData sheetId="17">
        <row r="48">
          <cell r="C48">
            <v>0</v>
          </cell>
        </row>
        <row r="89">
          <cell r="C89">
            <v>0</v>
          </cell>
        </row>
        <row r="130">
          <cell r="C130">
            <v>0</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1"/>
      <sheetName val="IEA autoproducer prod."/>
      <sheetName val="Production table step1"/>
      <sheetName val="Technical specs"/>
      <sheetName val="Results by fuel"/>
      <sheetName val="Results by machine"/>
      <sheetName val="Delta energy balance"/>
      <sheetName val="Corrected energy balance Step2"/>
      <sheetName val="Fuel aggregation PP"/>
      <sheetName val="Fuel aggregation HP"/>
      <sheetName val="Co-fueling shares"/>
      <sheetName val="Main activity power plants"/>
      <sheetName val="Main activity heat plants"/>
      <sheetName val="CEB allocation"/>
      <sheetName val="PV solar"/>
      <sheetName val="Greengas analysis"/>
      <sheetName val="corrected energy balance step 2"/>
      <sheetName val="CE production table step2"/>
      <sheetName val="energy_edges"/>
      <sheetName val="energy_mixer_for_gas_power_cs"/>
      <sheetName val="energy_distribution_waste_cs"/>
      <sheetName val="energy_distribution_biogas_ps"/>
    </sheetNames>
    <sheetDataSet>
      <sheetData sheetId="0"/>
      <sheetData sheetId="1"/>
      <sheetData sheetId="2"/>
      <sheetData sheetId="3"/>
      <sheetData sheetId="4"/>
      <sheetData sheetId="5">
        <row r="127">
          <cell r="C127">
            <v>3.6</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CDB236">
            <a:alpha val="51000"/>
          </a:srgbClr>
        </a:solidFill>
        <a:ln>
          <a:solidFill>
            <a:srgbClr val="B3A2C7"/>
          </a:solidFill>
        </a:ln>
      </a:spPr>
      <a:bodyPr wrap="square" anchor="t"/>
      <a:lstStyle>
        <a:defPPr algn="ctr">
          <a:defRPr sz="2000" u="sng"/>
        </a:defP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H39"/>
  <sheetViews>
    <sheetView workbookViewId="0"/>
  </sheetViews>
  <sheetFormatPr baseColWidth="10" defaultRowHeight="15" x14ac:dyDescent="0"/>
  <cols>
    <col min="1" max="1" width="10.83203125" style="2"/>
    <col min="2" max="2" width="13.33203125" style="2" customWidth="1"/>
    <col min="3" max="3" width="44" style="2" customWidth="1"/>
    <col min="4" max="11" width="10.83203125" style="2" customWidth="1"/>
    <col min="12" max="16384" width="10.83203125" style="2"/>
  </cols>
  <sheetData>
    <row r="2" spans="2:8" ht="20">
      <c r="B2" s="18" t="s">
        <v>372</v>
      </c>
    </row>
    <row r="4" spans="2:8">
      <c r="B4" s="3" t="s">
        <v>5</v>
      </c>
      <c r="C4" s="4" t="str">
        <f>"CHP analysis "&amp;country&amp;" "&amp;base_year</f>
        <v xml:space="preserve">CHP analysis  </v>
      </c>
      <c r="D4" s="5"/>
      <c r="F4" s="14"/>
      <c r="G4" s="8"/>
      <c r="H4" s="14"/>
    </row>
    <row r="5" spans="2:8">
      <c r="B5" s="723" t="s">
        <v>1</v>
      </c>
      <c r="C5" s="722">
        <f>MAX(Changelog!D:D)</f>
        <v>3.4</v>
      </c>
      <c r="D5" s="7"/>
      <c r="F5" s="8"/>
      <c r="G5" s="8"/>
      <c r="H5" s="8"/>
    </row>
    <row r="6" spans="2:8">
      <c r="B6" s="723" t="s">
        <v>499</v>
      </c>
      <c r="C6" s="6">
        <f>country</f>
        <v>0</v>
      </c>
      <c r="D6" s="7"/>
      <c r="F6" s="8"/>
      <c r="G6" s="8"/>
      <c r="H6" s="8"/>
    </row>
    <row r="7" spans="2:8">
      <c r="B7" s="723" t="s">
        <v>515</v>
      </c>
      <c r="C7" s="6">
        <f>base_year</f>
        <v>0</v>
      </c>
      <c r="D7" s="7"/>
      <c r="F7" s="8"/>
      <c r="G7" s="8"/>
      <c r="H7" s="8"/>
    </row>
    <row r="8" spans="2:8">
      <c r="B8" s="723" t="s">
        <v>2</v>
      </c>
      <c r="C8" s="462">
        <f>MAX(Changelog!B:B)</f>
        <v>41682</v>
      </c>
      <c r="D8" s="7"/>
      <c r="F8" s="8"/>
      <c r="G8" s="8"/>
      <c r="H8" s="8"/>
    </row>
    <row r="9" spans="2:8">
      <c r="B9" s="723" t="s">
        <v>3</v>
      </c>
      <c r="C9" s="8" t="s">
        <v>6</v>
      </c>
      <c r="D9" s="7"/>
      <c r="F9" s="8"/>
      <c r="G9" s="8"/>
      <c r="H9" s="8"/>
    </row>
    <row r="10" spans="2:8">
      <c r="B10" s="724" t="s">
        <v>4</v>
      </c>
      <c r="C10" s="9" t="s">
        <v>603</v>
      </c>
      <c r="D10" s="10"/>
      <c r="F10" s="8"/>
      <c r="G10" s="8"/>
      <c r="H10" s="8"/>
    </row>
    <row r="12" spans="2:8">
      <c r="B12" s="3" t="s">
        <v>33</v>
      </c>
      <c r="C12" s="4"/>
      <c r="D12" s="5"/>
    </row>
    <row r="13" spans="2:8">
      <c r="B13" s="16"/>
      <c r="C13" s="8"/>
      <c r="D13" s="7"/>
    </row>
    <row r="14" spans="2:8">
      <c r="B14" s="16" t="s">
        <v>34</v>
      </c>
      <c r="C14" s="13" t="s">
        <v>36</v>
      </c>
      <c r="D14" s="7"/>
    </row>
    <row r="15" spans="2:8" ht="16" thickBot="1">
      <c r="B15" s="16"/>
      <c r="C15" s="14" t="s">
        <v>10</v>
      </c>
      <c r="D15" s="7"/>
    </row>
    <row r="16" spans="2:8" ht="16" thickBot="1">
      <c r="B16" s="16"/>
      <c r="C16" s="15" t="s">
        <v>12</v>
      </c>
      <c r="D16" s="7"/>
    </row>
    <row r="17" spans="2:4">
      <c r="B17" s="16"/>
      <c r="C17" s="8" t="s">
        <v>14</v>
      </c>
      <c r="D17" s="7"/>
    </row>
    <row r="18" spans="2:4">
      <c r="B18" s="16"/>
      <c r="C18" s="8"/>
      <c r="D18" s="7"/>
    </row>
    <row r="19" spans="2:4">
      <c r="B19" s="16" t="s">
        <v>35</v>
      </c>
      <c r="C19" s="19" t="s">
        <v>448</v>
      </c>
      <c r="D19" s="7"/>
    </row>
    <row r="20" spans="2:4">
      <c r="B20" s="16"/>
      <c r="C20" s="238" t="s">
        <v>27</v>
      </c>
      <c r="D20" s="7"/>
    </row>
    <row r="21" spans="2:4">
      <c r="B21" s="16"/>
      <c r="C21" s="23" t="s">
        <v>268</v>
      </c>
      <c r="D21" s="7"/>
    </row>
    <row r="22" spans="2:4">
      <c r="B22" s="16"/>
      <c r="C22" s="69" t="s">
        <v>16</v>
      </c>
      <c r="D22" s="7"/>
    </row>
    <row r="23" spans="2:4">
      <c r="B23" s="11"/>
      <c r="C23" s="20" t="s">
        <v>11</v>
      </c>
      <c r="D23" s="7"/>
    </row>
    <row r="24" spans="2:4">
      <c r="B24" s="11"/>
      <c r="C24" s="21" t="s">
        <v>13</v>
      </c>
      <c r="D24" s="7"/>
    </row>
    <row r="25" spans="2:4">
      <c r="B25" s="11"/>
      <c r="C25" s="22" t="s">
        <v>15</v>
      </c>
      <c r="D25" s="7"/>
    </row>
    <row r="26" spans="2:4">
      <c r="B26" s="11"/>
      <c r="C26" s="230" t="s">
        <v>17</v>
      </c>
      <c r="D26" s="7"/>
    </row>
    <row r="27" spans="2:4">
      <c r="B27" s="12"/>
      <c r="C27" s="9"/>
      <c r="D27" s="10"/>
    </row>
    <row r="29" spans="2:4">
      <c r="B29" s="3" t="s">
        <v>18</v>
      </c>
      <c r="C29" s="4"/>
      <c r="D29" s="5"/>
    </row>
    <row r="30" spans="2:4">
      <c r="B30" s="11"/>
      <c r="C30" s="8"/>
      <c r="D30" s="7"/>
    </row>
    <row r="31" spans="2:4">
      <c r="B31" s="11"/>
      <c r="C31" s="8"/>
      <c r="D31" s="7"/>
    </row>
    <row r="32" spans="2:4">
      <c r="B32" s="11"/>
      <c r="C32" s="8"/>
      <c r="D32" s="7"/>
    </row>
    <row r="33" spans="2:4">
      <c r="B33" s="11"/>
      <c r="C33" s="8"/>
      <c r="D33" s="7"/>
    </row>
    <row r="34" spans="2:4">
      <c r="B34" s="11"/>
      <c r="C34" s="8"/>
      <c r="D34" s="7"/>
    </row>
    <row r="35" spans="2:4">
      <c r="B35" s="11"/>
      <c r="C35" s="8"/>
      <c r="D35" s="7"/>
    </row>
    <row r="36" spans="2:4">
      <c r="B36" s="11"/>
      <c r="C36" s="8"/>
      <c r="D36" s="7"/>
    </row>
    <row r="37" spans="2:4">
      <c r="B37" s="11"/>
      <c r="C37" s="8"/>
      <c r="D37" s="7"/>
    </row>
    <row r="38" spans="2:4">
      <c r="B38" s="11"/>
      <c r="C38" s="8"/>
      <c r="D38" s="7"/>
    </row>
    <row r="39" spans="2:4">
      <c r="B39" s="12"/>
      <c r="C39" s="9"/>
      <c r="D39" s="10"/>
    </row>
  </sheetData>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D122"/>
  <sheetViews>
    <sheetView workbookViewId="0">
      <selection activeCell="M24" sqref="M24"/>
    </sheetView>
  </sheetViews>
  <sheetFormatPr baseColWidth="10" defaultRowHeight="15" x14ac:dyDescent="0"/>
  <cols>
    <col min="1" max="1" width="10.83203125" style="2"/>
    <col min="2" max="2" width="20.83203125" style="2" customWidth="1"/>
    <col min="3" max="3" width="50.83203125" style="513" customWidth="1"/>
    <col min="4" max="16384" width="10.83203125" style="2"/>
  </cols>
  <sheetData>
    <row r="2" spans="2:4" ht="20">
      <c r="B2" s="18" t="s">
        <v>0</v>
      </c>
    </row>
    <row r="4" spans="2:4">
      <c r="B4" s="728" t="s">
        <v>2</v>
      </c>
      <c r="C4" s="514" t="s">
        <v>7</v>
      </c>
      <c r="D4" s="521" t="s">
        <v>8</v>
      </c>
    </row>
    <row r="5" spans="2:4">
      <c r="B5" s="516"/>
      <c r="C5" s="515"/>
      <c r="D5" s="217"/>
    </row>
    <row r="6" spans="2:4">
      <c r="B6" s="517">
        <v>41444</v>
      </c>
      <c r="C6" s="112" t="s">
        <v>9</v>
      </c>
      <c r="D6" s="528">
        <v>1.9</v>
      </c>
    </row>
    <row r="7" spans="2:4">
      <c r="B7" s="518">
        <v>41445</v>
      </c>
      <c r="C7" s="112" t="s">
        <v>276</v>
      </c>
      <c r="D7" s="528">
        <v>1.91</v>
      </c>
    </row>
    <row r="8" spans="2:4">
      <c r="B8" s="518">
        <v>41446</v>
      </c>
      <c r="C8" s="112" t="s">
        <v>276</v>
      </c>
      <c r="D8" s="528">
        <v>1.93</v>
      </c>
    </row>
    <row r="9" spans="2:4">
      <c r="B9" s="518">
        <v>41449</v>
      </c>
      <c r="C9" s="112" t="s">
        <v>276</v>
      </c>
      <c r="D9" s="528">
        <v>1.94</v>
      </c>
    </row>
    <row r="10" spans="2:4">
      <c r="B10" s="518">
        <v>41450</v>
      </c>
      <c r="C10" s="112" t="s">
        <v>276</v>
      </c>
      <c r="D10" s="528">
        <v>1.95</v>
      </c>
    </row>
    <row r="11" spans="2:4">
      <c r="B11" s="518">
        <v>41451</v>
      </c>
      <c r="C11" s="112" t="s">
        <v>276</v>
      </c>
      <c r="D11" s="528">
        <v>1.96</v>
      </c>
    </row>
    <row r="12" spans="2:4">
      <c r="B12" s="518">
        <v>41452</v>
      </c>
      <c r="C12" s="112" t="s">
        <v>276</v>
      </c>
      <c r="D12" s="528">
        <v>1.97</v>
      </c>
    </row>
    <row r="13" spans="2:4">
      <c r="B13" s="518">
        <v>41453</v>
      </c>
      <c r="C13" s="112" t="s">
        <v>276</v>
      </c>
      <c r="D13" s="528">
        <v>1.98</v>
      </c>
    </row>
    <row r="14" spans="2:4">
      <c r="B14" s="518">
        <v>41456</v>
      </c>
      <c r="C14" s="112" t="s">
        <v>276</v>
      </c>
      <c r="D14" s="528">
        <v>1.99</v>
      </c>
    </row>
    <row r="15" spans="2:4">
      <c r="B15" s="518">
        <v>41457</v>
      </c>
      <c r="C15" s="112" t="s">
        <v>449</v>
      </c>
      <c r="D15" s="528">
        <v>2</v>
      </c>
    </row>
    <row r="16" spans="2:4">
      <c r="B16" s="518">
        <v>41458</v>
      </c>
      <c r="C16" s="112" t="s">
        <v>474</v>
      </c>
      <c r="D16" s="528">
        <v>2.0099999999999998</v>
      </c>
    </row>
    <row r="17" spans="2:4">
      <c r="B17" s="518">
        <v>41459</v>
      </c>
      <c r="C17" s="112" t="s">
        <v>449</v>
      </c>
      <c r="D17" s="528">
        <v>2.02</v>
      </c>
    </row>
    <row r="18" spans="2:4">
      <c r="B18" s="518">
        <v>41460</v>
      </c>
      <c r="C18" s="112" t="s">
        <v>449</v>
      </c>
      <c r="D18" s="528">
        <v>2.0299999999999998</v>
      </c>
    </row>
    <row r="19" spans="2:4">
      <c r="B19" s="518">
        <v>41463</v>
      </c>
      <c r="C19" s="112" t="s">
        <v>478</v>
      </c>
      <c r="D19" s="528">
        <v>2.04</v>
      </c>
    </row>
    <row r="20" spans="2:4">
      <c r="B20" s="518">
        <v>41465</v>
      </c>
      <c r="C20" s="112" t="s">
        <v>486</v>
      </c>
      <c r="D20" s="528">
        <v>2.0499999999999998</v>
      </c>
    </row>
    <row r="21" spans="2:4">
      <c r="B21" s="518">
        <v>41466</v>
      </c>
      <c r="C21" s="112" t="s">
        <v>490</v>
      </c>
      <c r="D21" s="528">
        <v>2.06</v>
      </c>
    </row>
    <row r="22" spans="2:4">
      <c r="B22" s="518">
        <v>41467</v>
      </c>
      <c r="C22" s="112" t="s">
        <v>496</v>
      </c>
      <c r="D22" s="528">
        <v>2.0699999999999998</v>
      </c>
    </row>
    <row r="23" spans="2:4">
      <c r="B23" s="518"/>
      <c r="C23" s="112" t="s">
        <v>503</v>
      </c>
      <c r="D23" s="528">
        <v>2.08</v>
      </c>
    </row>
    <row r="24" spans="2:4">
      <c r="B24" s="518">
        <v>41471</v>
      </c>
      <c r="C24" s="112" t="s">
        <v>516</v>
      </c>
      <c r="D24" s="528">
        <v>2.09</v>
      </c>
    </row>
    <row r="25" spans="2:4">
      <c r="B25" s="518">
        <v>41481</v>
      </c>
      <c r="C25" s="112" t="s">
        <v>516</v>
      </c>
      <c r="D25" s="528">
        <v>2.1</v>
      </c>
    </row>
    <row r="26" spans="2:4">
      <c r="B26" s="518">
        <v>41492</v>
      </c>
      <c r="C26" s="112" t="s">
        <v>276</v>
      </c>
      <c r="D26" s="528">
        <v>2.11</v>
      </c>
    </row>
    <row r="27" spans="2:4">
      <c r="B27" s="518">
        <v>41498</v>
      </c>
      <c r="C27" s="112" t="s">
        <v>597</v>
      </c>
      <c r="D27" s="528">
        <v>2.12</v>
      </c>
    </row>
    <row r="28" spans="2:4">
      <c r="B28" s="518">
        <v>41500</v>
      </c>
      <c r="C28" s="112" t="s">
        <v>598</v>
      </c>
      <c r="D28" s="528">
        <v>2.13</v>
      </c>
    </row>
    <row r="29" spans="2:4">
      <c r="B29" s="518">
        <v>41501</v>
      </c>
      <c r="C29" s="112" t="s">
        <v>605</v>
      </c>
      <c r="D29" s="528">
        <v>2.14</v>
      </c>
    </row>
    <row r="30" spans="2:4">
      <c r="B30" s="518">
        <v>41501</v>
      </c>
      <c r="C30" s="112" t="s">
        <v>606</v>
      </c>
      <c r="D30" s="528">
        <v>2.15</v>
      </c>
    </row>
    <row r="31" spans="2:4">
      <c r="B31" s="518">
        <v>41505</v>
      </c>
      <c r="C31" s="112" t="s">
        <v>607</v>
      </c>
      <c r="D31" s="528">
        <v>2.16</v>
      </c>
    </row>
    <row r="32" spans="2:4">
      <c r="B32" s="519"/>
      <c r="C32" s="112" t="s">
        <v>734</v>
      </c>
      <c r="D32" s="528"/>
    </row>
    <row r="33" spans="2:4">
      <c r="B33" s="518">
        <v>41505</v>
      </c>
      <c r="C33" s="112" t="s">
        <v>735</v>
      </c>
      <c r="D33" s="528">
        <v>2.17</v>
      </c>
    </row>
    <row r="34" spans="2:4">
      <c r="B34" s="518">
        <v>41507</v>
      </c>
      <c r="C34" s="112" t="s">
        <v>736</v>
      </c>
      <c r="D34" s="528">
        <v>2.1800000000000002</v>
      </c>
    </row>
    <row r="35" spans="2:4" ht="30">
      <c r="B35" s="518">
        <v>41512</v>
      </c>
      <c r="C35" s="112" t="s">
        <v>616</v>
      </c>
      <c r="D35" s="528">
        <v>2.19</v>
      </c>
    </row>
    <row r="36" spans="2:4">
      <c r="B36" s="518"/>
      <c r="C36" s="112" t="s">
        <v>615</v>
      </c>
      <c r="D36" s="528"/>
    </row>
    <row r="37" spans="2:4">
      <c r="B37" s="518">
        <v>41513</v>
      </c>
      <c r="C37" s="112" t="s">
        <v>737</v>
      </c>
      <c r="D37" s="528">
        <v>2.2000000000000002</v>
      </c>
    </row>
    <row r="38" spans="2:4" ht="45">
      <c r="B38" s="518">
        <v>41513</v>
      </c>
      <c r="C38" s="112" t="s">
        <v>636</v>
      </c>
      <c r="D38" s="528">
        <v>2.21</v>
      </c>
    </row>
    <row r="39" spans="2:4">
      <c r="B39" s="518">
        <v>41513</v>
      </c>
      <c r="C39" s="112" t="s">
        <v>639</v>
      </c>
      <c r="D39" s="528">
        <v>2.2200000000000002</v>
      </c>
    </row>
    <row r="40" spans="2:4">
      <c r="B40" s="632">
        <v>41519</v>
      </c>
      <c r="C40" s="112" t="s">
        <v>640</v>
      </c>
      <c r="D40" s="528">
        <v>2.23</v>
      </c>
    </row>
    <row r="41" spans="2:4">
      <c r="B41" s="518"/>
      <c r="C41" s="112" t="s">
        <v>641</v>
      </c>
      <c r="D41" s="528"/>
    </row>
    <row r="42" spans="2:4" ht="30">
      <c r="B42" s="632">
        <v>41520</v>
      </c>
      <c r="C42" s="112" t="s">
        <v>644</v>
      </c>
      <c r="D42" s="528">
        <v>2.2400000000000002</v>
      </c>
    </row>
    <row r="43" spans="2:4">
      <c r="B43" s="632" t="s">
        <v>646</v>
      </c>
      <c r="C43" s="633" t="s">
        <v>647</v>
      </c>
      <c r="D43" s="634">
        <v>2.25</v>
      </c>
    </row>
    <row r="44" spans="2:4" ht="30">
      <c r="B44" s="632">
        <v>41530</v>
      </c>
      <c r="C44" s="112" t="s">
        <v>738</v>
      </c>
      <c r="D44" s="528">
        <v>2.2599999999999998</v>
      </c>
    </row>
    <row r="45" spans="2:4" ht="45">
      <c r="B45" s="518">
        <v>41533</v>
      </c>
      <c r="C45" s="112" t="s">
        <v>685</v>
      </c>
      <c r="D45" s="528">
        <v>2.27</v>
      </c>
    </row>
    <row r="46" spans="2:4" ht="75">
      <c r="B46" s="518">
        <v>41534</v>
      </c>
      <c r="C46" s="112" t="s">
        <v>739</v>
      </c>
      <c r="D46" s="528">
        <v>2.2799999999999998</v>
      </c>
    </row>
    <row r="47" spans="2:4" ht="45">
      <c r="B47" s="518">
        <v>41541</v>
      </c>
      <c r="C47" s="112" t="s">
        <v>700</v>
      </c>
      <c r="D47" s="528">
        <v>2.29</v>
      </c>
    </row>
    <row r="48" spans="2:4" ht="30">
      <c r="B48" s="518">
        <v>41548</v>
      </c>
      <c r="C48" s="112" t="s">
        <v>740</v>
      </c>
      <c r="D48" s="528">
        <v>3.3</v>
      </c>
    </row>
    <row r="49" spans="2:4" ht="30">
      <c r="B49" s="518">
        <v>41561</v>
      </c>
      <c r="C49" s="112" t="s">
        <v>741</v>
      </c>
      <c r="D49" s="528">
        <v>3.31</v>
      </c>
    </row>
    <row r="50" spans="2:4" ht="30">
      <c r="B50" s="518">
        <v>41562</v>
      </c>
      <c r="C50" s="112" t="s">
        <v>742</v>
      </c>
      <c r="D50" s="528">
        <v>3.32</v>
      </c>
    </row>
    <row r="51" spans="2:4">
      <c r="B51" s="518">
        <v>41591</v>
      </c>
      <c r="C51" s="112" t="s">
        <v>743</v>
      </c>
      <c r="D51" s="528">
        <v>3.33</v>
      </c>
    </row>
    <row r="52" spans="2:4" ht="45">
      <c r="B52" s="518">
        <v>41596</v>
      </c>
      <c r="C52" s="112" t="s">
        <v>744</v>
      </c>
      <c r="D52" s="528">
        <v>3.39</v>
      </c>
    </row>
    <row r="53" spans="2:4">
      <c r="B53" s="518">
        <v>41682</v>
      </c>
      <c r="C53" s="112" t="s">
        <v>733</v>
      </c>
      <c r="D53" s="528">
        <v>3.4</v>
      </c>
    </row>
    <row r="54" spans="2:4">
      <c r="B54" s="518"/>
      <c r="C54" s="112"/>
      <c r="D54" s="528"/>
    </row>
    <row r="55" spans="2:4">
      <c r="B55" s="518"/>
      <c r="C55" s="112"/>
      <c r="D55" s="528"/>
    </row>
    <row r="56" spans="2:4">
      <c r="B56" s="518"/>
      <c r="C56" s="112"/>
      <c r="D56" s="528"/>
    </row>
    <row r="57" spans="2:4">
      <c r="B57" s="725"/>
      <c r="C57" s="726"/>
      <c r="D57" s="727"/>
    </row>
    <row r="58" spans="2:4">
      <c r="B58" s="520"/>
      <c r="D58" s="529"/>
    </row>
    <row r="59" spans="2:4">
      <c r="B59" s="520"/>
      <c r="D59" s="529"/>
    </row>
    <row r="60" spans="2:4">
      <c r="B60" s="520"/>
      <c r="D60" s="529"/>
    </row>
    <row r="61" spans="2:4">
      <c r="B61" s="520"/>
      <c r="D61" s="529"/>
    </row>
    <row r="62" spans="2:4">
      <c r="B62" s="520"/>
      <c r="D62" s="529"/>
    </row>
    <row r="63" spans="2:4">
      <c r="B63" s="520"/>
      <c r="D63" s="529"/>
    </row>
    <row r="64" spans="2:4">
      <c r="B64" s="520"/>
      <c r="D64" s="529"/>
    </row>
    <row r="65" spans="2:4">
      <c r="B65" s="520"/>
      <c r="D65" s="520"/>
    </row>
    <row r="66" spans="2:4">
      <c r="B66" s="520"/>
      <c r="D66" s="520"/>
    </row>
    <row r="67" spans="2:4">
      <c r="B67" s="520"/>
      <c r="D67" s="520"/>
    </row>
    <row r="68" spans="2:4">
      <c r="B68" s="520"/>
      <c r="D68" s="520"/>
    </row>
    <row r="69" spans="2:4">
      <c r="B69" s="520"/>
      <c r="D69" s="520"/>
    </row>
    <row r="70" spans="2:4">
      <c r="B70" s="520"/>
      <c r="D70" s="520"/>
    </row>
    <row r="71" spans="2:4">
      <c r="B71" s="520"/>
      <c r="D71" s="520"/>
    </row>
    <row r="72" spans="2:4">
      <c r="B72" s="520"/>
      <c r="D72" s="520"/>
    </row>
    <row r="73" spans="2:4">
      <c r="B73" s="520"/>
      <c r="D73" s="520"/>
    </row>
    <row r="74" spans="2:4">
      <c r="B74" s="520"/>
      <c r="D74" s="520"/>
    </row>
    <row r="75" spans="2:4">
      <c r="B75" s="520"/>
      <c r="D75" s="520"/>
    </row>
    <row r="76" spans="2:4">
      <c r="B76" s="520"/>
      <c r="D76" s="520"/>
    </row>
    <row r="77" spans="2:4">
      <c r="B77" s="520"/>
      <c r="D77" s="520"/>
    </row>
    <row r="78" spans="2:4">
      <c r="B78" s="520"/>
      <c r="D78" s="520"/>
    </row>
    <row r="79" spans="2:4">
      <c r="B79" s="520"/>
      <c r="D79" s="520"/>
    </row>
    <row r="80" spans="2:4">
      <c r="B80" s="520"/>
      <c r="D80" s="520"/>
    </row>
    <row r="81" spans="2:4">
      <c r="B81" s="520"/>
      <c r="D81" s="520"/>
    </row>
    <row r="82" spans="2:4">
      <c r="B82" s="520"/>
      <c r="D82" s="520"/>
    </row>
    <row r="83" spans="2:4">
      <c r="B83" s="520"/>
      <c r="D83" s="520"/>
    </row>
    <row r="84" spans="2:4">
      <c r="B84" s="520"/>
      <c r="D84" s="520"/>
    </row>
    <row r="85" spans="2:4">
      <c r="B85" s="520"/>
      <c r="D85" s="520"/>
    </row>
    <row r="86" spans="2:4">
      <c r="B86" s="520"/>
      <c r="D86" s="520"/>
    </row>
    <row r="87" spans="2:4">
      <c r="B87" s="520"/>
      <c r="D87" s="520"/>
    </row>
    <row r="88" spans="2:4">
      <c r="B88" s="520"/>
      <c r="D88" s="520"/>
    </row>
    <row r="89" spans="2:4">
      <c r="B89" s="520"/>
      <c r="D89" s="520"/>
    </row>
    <row r="90" spans="2:4">
      <c r="B90" s="520"/>
      <c r="D90" s="520"/>
    </row>
    <row r="91" spans="2:4">
      <c r="B91" s="520"/>
      <c r="D91" s="520"/>
    </row>
    <row r="92" spans="2:4">
      <c r="B92" s="520"/>
      <c r="D92" s="520"/>
    </row>
    <row r="93" spans="2:4">
      <c r="B93" s="520"/>
      <c r="D93" s="520"/>
    </row>
    <row r="94" spans="2:4">
      <c r="B94" s="520"/>
      <c r="D94" s="520"/>
    </row>
    <row r="95" spans="2:4">
      <c r="B95" s="520"/>
      <c r="D95" s="520"/>
    </row>
    <row r="96" spans="2:4">
      <c r="D96" s="520"/>
    </row>
    <row r="97" spans="4:4">
      <c r="D97" s="520"/>
    </row>
    <row r="98" spans="4:4">
      <c r="D98" s="520"/>
    </row>
    <row r="99" spans="4:4">
      <c r="D99" s="520"/>
    </row>
    <row r="100" spans="4:4">
      <c r="D100" s="520"/>
    </row>
    <row r="101" spans="4:4">
      <c r="D101" s="520"/>
    </row>
    <row r="102" spans="4:4">
      <c r="D102" s="520"/>
    </row>
    <row r="103" spans="4:4">
      <c r="D103" s="520"/>
    </row>
    <row r="104" spans="4:4">
      <c r="D104" s="520"/>
    </row>
    <row r="105" spans="4:4">
      <c r="D105" s="520"/>
    </row>
    <row r="106" spans="4:4">
      <c r="D106" s="520"/>
    </row>
    <row r="107" spans="4:4">
      <c r="D107" s="520"/>
    </row>
    <row r="108" spans="4:4">
      <c r="D108" s="520"/>
    </row>
    <row r="109" spans="4:4">
      <c r="D109" s="520"/>
    </row>
    <row r="110" spans="4:4">
      <c r="D110" s="520"/>
    </row>
    <row r="111" spans="4:4">
      <c r="D111" s="520"/>
    </row>
    <row r="112" spans="4:4">
      <c r="D112" s="520"/>
    </row>
    <row r="113" spans="4:4">
      <c r="D113" s="520"/>
    </row>
    <row r="114" spans="4:4">
      <c r="D114" s="520"/>
    </row>
    <row r="115" spans="4:4">
      <c r="D115" s="520"/>
    </row>
    <row r="116" spans="4:4">
      <c r="D116" s="520"/>
    </row>
    <row r="117" spans="4:4">
      <c r="D117" s="520"/>
    </row>
    <row r="118" spans="4:4">
      <c r="D118" s="520"/>
    </row>
    <row r="119" spans="4:4">
      <c r="D119" s="520"/>
    </row>
    <row r="120" spans="4:4">
      <c r="D120" s="520"/>
    </row>
    <row r="121" spans="4:4">
      <c r="D121" s="520"/>
    </row>
    <row r="122" spans="4:4">
      <c r="D122" s="52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C34"/>
  <sheetViews>
    <sheetView workbookViewId="0"/>
  </sheetViews>
  <sheetFormatPr baseColWidth="10" defaultRowHeight="15" x14ac:dyDescent="0"/>
  <cols>
    <col min="1" max="1" width="8.6640625" style="2" customWidth="1"/>
    <col min="2" max="2" width="35.83203125" style="2" customWidth="1"/>
    <col min="3" max="3" width="100.83203125" style="2" customWidth="1"/>
    <col min="4" max="16384" width="10.83203125" style="2"/>
  </cols>
  <sheetData>
    <row r="2" spans="2:3" ht="20">
      <c r="B2" s="18" t="s">
        <v>20</v>
      </c>
    </row>
    <row r="4" spans="2:3" s="729" customFormat="1" ht="30" customHeight="1">
      <c r="B4" s="240" t="s">
        <v>450</v>
      </c>
      <c r="C4" s="742" t="s">
        <v>21</v>
      </c>
    </row>
    <row r="5" spans="2:3" s="729" customFormat="1" ht="30" customHeight="1">
      <c r="B5" s="730" t="s">
        <v>372</v>
      </c>
      <c r="C5" s="731" t="s">
        <v>451</v>
      </c>
    </row>
    <row r="6" spans="2:3" s="729" customFormat="1" ht="30" customHeight="1">
      <c r="B6" s="732" t="s">
        <v>0</v>
      </c>
      <c r="C6" s="733" t="s">
        <v>748</v>
      </c>
    </row>
    <row r="7" spans="2:3" s="729" customFormat="1" ht="30" customHeight="1">
      <c r="B7" s="732" t="s">
        <v>20</v>
      </c>
      <c r="C7" s="733" t="s">
        <v>749</v>
      </c>
    </row>
    <row r="8" spans="2:3" s="729" customFormat="1" ht="30" customHeight="1">
      <c r="B8" s="732" t="s">
        <v>19</v>
      </c>
      <c r="C8" s="733" t="s">
        <v>747</v>
      </c>
    </row>
    <row r="9" spans="2:3" s="729" customFormat="1" ht="30" customHeight="1">
      <c r="B9" s="732" t="s">
        <v>377</v>
      </c>
      <c r="C9" s="733" t="s">
        <v>750</v>
      </c>
    </row>
    <row r="10" spans="2:3" s="729" customFormat="1" ht="30" customHeight="1">
      <c r="B10" s="732" t="s">
        <v>22</v>
      </c>
      <c r="C10" s="733" t="s">
        <v>751</v>
      </c>
    </row>
    <row r="11" spans="2:3" s="729" customFormat="1" ht="30" customHeight="1">
      <c r="B11" s="734" t="s">
        <v>27</v>
      </c>
      <c r="C11" s="733" t="s">
        <v>293</v>
      </c>
    </row>
    <row r="12" spans="2:3" s="729" customFormat="1" ht="30" customHeight="1">
      <c r="B12" s="735" t="s">
        <v>611</v>
      </c>
      <c r="C12" s="733" t="s">
        <v>207</v>
      </c>
    </row>
    <row r="13" spans="2:3" s="729" customFormat="1" ht="30" customHeight="1">
      <c r="B13" s="735" t="s">
        <v>274</v>
      </c>
      <c r="C13" s="733" t="s">
        <v>752</v>
      </c>
    </row>
    <row r="14" spans="2:3" s="729" customFormat="1" ht="30" customHeight="1">
      <c r="B14" s="735" t="s">
        <v>652</v>
      </c>
      <c r="C14" s="733" t="s">
        <v>746</v>
      </c>
    </row>
    <row r="15" spans="2:3" s="729" customFormat="1" ht="30" customHeight="1">
      <c r="B15" s="736" t="s">
        <v>479</v>
      </c>
      <c r="C15" s="733" t="s">
        <v>753</v>
      </c>
    </row>
    <row r="16" spans="2:3" s="729" customFormat="1" ht="30" customHeight="1">
      <c r="B16" s="736" t="s">
        <v>480</v>
      </c>
      <c r="C16" s="733" t="s">
        <v>754</v>
      </c>
    </row>
    <row r="17" spans="2:3" s="729" customFormat="1" ht="30" customHeight="1">
      <c r="B17" s="736" t="s">
        <v>275</v>
      </c>
      <c r="C17" s="733" t="s">
        <v>755</v>
      </c>
    </row>
    <row r="18" spans="2:3" s="729" customFormat="1" ht="30" customHeight="1">
      <c r="B18" s="736" t="s">
        <v>601</v>
      </c>
      <c r="C18" s="733" t="s">
        <v>756</v>
      </c>
    </row>
    <row r="19" spans="2:3" s="729" customFormat="1" ht="30" customHeight="1">
      <c r="B19" s="737" t="s">
        <v>745</v>
      </c>
      <c r="C19" s="738" t="s">
        <v>757</v>
      </c>
    </row>
    <row r="20" spans="2:3" s="729" customFormat="1" ht="30" customHeight="1">
      <c r="B20" s="737" t="s">
        <v>617</v>
      </c>
      <c r="C20" s="738" t="s">
        <v>379</v>
      </c>
    </row>
    <row r="21" spans="2:3" s="729" customFormat="1" ht="30" customHeight="1">
      <c r="B21" s="739" t="s">
        <v>442</v>
      </c>
      <c r="C21" s="738" t="s">
        <v>447</v>
      </c>
    </row>
    <row r="22" spans="2:3" s="729" customFormat="1" ht="30" customHeight="1">
      <c r="B22" s="739" t="s">
        <v>292</v>
      </c>
      <c r="C22" s="738" t="s">
        <v>378</v>
      </c>
    </row>
    <row r="23" spans="2:3" s="729" customFormat="1" ht="30" customHeight="1">
      <c r="B23" s="740" t="s">
        <v>51</v>
      </c>
      <c r="C23" s="738" t="s">
        <v>758</v>
      </c>
    </row>
    <row r="24" spans="2:3" s="729" customFormat="1" ht="30" customHeight="1">
      <c r="B24" s="740" t="s">
        <v>52</v>
      </c>
      <c r="C24" s="738" t="s">
        <v>759</v>
      </c>
    </row>
    <row r="25" spans="2:3" s="729" customFormat="1" ht="30" customHeight="1">
      <c r="B25" s="740" t="s">
        <v>635</v>
      </c>
      <c r="C25" s="738" t="s">
        <v>760</v>
      </c>
    </row>
    <row r="26" spans="2:3" s="729" customFormat="1" ht="30" customHeight="1">
      <c r="B26" s="740" t="s">
        <v>53</v>
      </c>
      <c r="C26" s="738" t="s">
        <v>761</v>
      </c>
    </row>
    <row r="27" spans="2:3" s="729" customFormat="1" ht="30" customHeight="1">
      <c r="B27" s="740" t="s">
        <v>54</v>
      </c>
      <c r="C27" s="738" t="s">
        <v>762</v>
      </c>
    </row>
    <row r="28" spans="2:3" s="729" customFormat="1" ht="30" customHeight="1">
      <c r="B28" s="740" t="s">
        <v>55</v>
      </c>
      <c r="C28" s="738" t="s">
        <v>763</v>
      </c>
    </row>
    <row r="29" spans="2:3" s="729" customFormat="1" ht="30" customHeight="1">
      <c r="B29" s="740" t="s">
        <v>56</v>
      </c>
      <c r="C29" s="738" t="s">
        <v>764</v>
      </c>
    </row>
    <row r="30" spans="2:3" s="729" customFormat="1" ht="30" customHeight="1">
      <c r="B30" s="739" t="s">
        <v>417</v>
      </c>
      <c r="C30" s="738" t="s">
        <v>765</v>
      </c>
    </row>
    <row r="31" spans="2:3" s="729" customFormat="1" ht="30" customHeight="1">
      <c r="B31" s="739" t="s">
        <v>277</v>
      </c>
      <c r="C31" s="738" t="s">
        <v>766</v>
      </c>
    </row>
    <row r="32" spans="2:3" s="729" customFormat="1" ht="30" customHeight="1">
      <c r="B32" s="741" t="s">
        <v>522</v>
      </c>
      <c r="C32" s="738" t="s">
        <v>767</v>
      </c>
    </row>
    <row r="33" spans="2:3" s="729" customFormat="1" ht="30" customHeight="1">
      <c r="B33" s="741" t="s">
        <v>523</v>
      </c>
      <c r="C33" s="733" t="s">
        <v>768</v>
      </c>
    </row>
    <row r="34" spans="2:3" s="729" customFormat="1" ht="30" customHeight="1">
      <c r="B34" s="741" t="s">
        <v>524</v>
      </c>
      <c r="C34" s="733" t="s">
        <v>769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L41"/>
  <sheetViews>
    <sheetView workbookViewId="0"/>
  </sheetViews>
  <sheetFormatPr baseColWidth="10" defaultRowHeight="15" x14ac:dyDescent="0"/>
  <cols>
    <col min="1" max="1" width="9.33203125" style="8" customWidth="1"/>
    <col min="2" max="2" width="140.83203125" style="8" customWidth="1"/>
    <col min="3" max="3" width="20.33203125" style="8" customWidth="1"/>
    <col min="4" max="16384" width="10.83203125" style="8"/>
  </cols>
  <sheetData>
    <row r="2" spans="2:12" ht="20">
      <c r="B2" s="115" t="s">
        <v>19</v>
      </c>
    </row>
    <row r="4" spans="2:12">
      <c r="B4" s="511" t="s">
        <v>525</v>
      </c>
    </row>
    <row r="5" spans="2:12">
      <c r="B5" s="744"/>
    </row>
    <row r="6" spans="2:12" ht="374" customHeight="1">
      <c r="B6" s="745" t="s">
        <v>732</v>
      </c>
      <c r="C6" s="452"/>
      <c r="D6" s="452"/>
      <c r="E6" s="452"/>
      <c r="F6" s="452"/>
      <c r="G6" s="452"/>
      <c r="H6" s="452"/>
      <c r="I6" s="452"/>
      <c r="J6" s="452"/>
      <c r="K6" s="452"/>
      <c r="L6" s="452"/>
    </row>
    <row r="7" spans="2:12" ht="15" customHeight="1">
      <c r="B7" s="746"/>
      <c r="C7" s="452"/>
      <c r="D7" s="452"/>
      <c r="E7" s="452"/>
      <c r="F7" s="452"/>
      <c r="G7" s="452"/>
      <c r="H7" s="452"/>
      <c r="I7" s="452"/>
      <c r="J7" s="452"/>
      <c r="K7" s="452"/>
      <c r="L7" s="452"/>
    </row>
    <row r="8" spans="2:12">
      <c r="B8" s="743"/>
      <c r="C8" s="452"/>
      <c r="D8" s="452"/>
      <c r="E8" s="452"/>
      <c r="F8" s="452"/>
      <c r="G8" s="452"/>
      <c r="H8" s="452"/>
      <c r="I8" s="452"/>
      <c r="J8" s="452"/>
      <c r="K8" s="452"/>
      <c r="L8" s="452"/>
    </row>
    <row r="9" spans="2:12">
      <c r="B9" s="749" t="s">
        <v>770</v>
      </c>
      <c r="C9" s="452"/>
      <c r="D9" s="452"/>
      <c r="E9" s="452"/>
      <c r="F9" s="452"/>
      <c r="G9" s="452"/>
      <c r="H9" s="452"/>
      <c r="I9" s="452"/>
      <c r="J9" s="452"/>
      <c r="K9" s="452"/>
      <c r="L9" s="452"/>
    </row>
    <row r="10" spans="2:12">
      <c r="B10" s="747"/>
      <c r="C10" s="452"/>
      <c r="D10" s="452"/>
      <c r="E10" s="452"/>
      <c r="F10" s="452"/>
      <c r="G10" s="452"/>
      <c r="H10" s="452"/>
      <c r="I10" s="452"/>
      <c r="J10" s="452"/>
      <c r="K10" s="452"/>
      <c r="L10" s="452"/>
    </row>
    <row r="11" spans="2:12" ht="135">
      <c r="B11" s="745" t="s">
        <v>771</v>
      </c>
      <c r="C11" s="452"/>
      <c r="D11" s="452"/>
      <c r="E11" s="452"/>
      <c r="F11" s="452"/>
      <c r="G11" s="452"/>
      <c r="H11" s="452"/>
      <c r="I11" s="452"/>
      <c r="J11" s="452"/>
      <c r="K11" s="452"/>
      <c r="L11" s="452"/>
    </row>
    <row r="12" spans="2:12">
      <c r="B12" s="748"/>
      <c r="C12" s="452"/>
    </row>
    <row r="13" spans="2:12" ht="15" customHeight="1">
      <c r="B13" s="253"/>
    </row>
    <row r="14" spans="2:12" ht="15" customHeight="1">
      <c r="B14" s="750" t="s">
        <v>428</v>
      </c>
    </row>
    <row r="15" spans="2:12" ht="15" customHeight="1">
      <c r="B15" s="751"/>
    </row>
    <row r="16" spans="2:12" ht="15" customHeight="1">
      <c r="B16" s="47" t="s">
        <v>602</v>
      </c>
    </row>
    <row r="17" spans="2:2" ht="15" customHeight="1">
      <c r="B17" s="752" t="s">
        <v>701</v>
      </c>
    </row>
    <row r="18" spans="2:2" ht="15" customHeight="1">
      <c r="B18" s="47" t="s">
        <v>430</v>
      </c>
    </row>
    <row r="19" spans="2:2" ht="15" customHeight="1">
      <c r="B19" s="47" t="s">
        <v>431</v>
      </c>
    </row>
    <row r="20" spans="2:2" ht="15" customHeight="1">
      <c r="B20" s="47" t="s">
        <v>656</v>
      </c>
    </row>
    <row r="21" spans="2:2" ht="15" customHeight="1">
      <c r="B21" s="47" t="s">
        <v>657</v>
      </c>
    </row>
    <row r="22" spans="2:2" ht="15" customHeight="1">
      <c r="B22" s="47" t="s">
        <v>702</v>
      </c>
    </row>
    <row r="23" spans="2:2">
      <c r="B23" s="753"/>
    </row>
    <row r="25" spans="2:2">
      <c r="B25" s="511" t="s">
        <v>354</v>
      </c>
    </row>
    <row r="26" spans="2:2">
      <c r="B26" s="47"/>
    </row>
    <row r="27" spans="2:2" ht="150" customHeight="1">
      <c r="B27" s="754" t="s">
        <v>658</v>
      </c>
    </row>
    <row r="28" spans="2:2">
      <c r="B28" s="755"/>
    </row>
    <row r="30" spans="2:2">
      <c r="B30" s="511" t="s">
        <v>659</v>
      </c>
    </row>
    <row r="31" spans="2:2">
      <c r="B31" s="744"/>
    </row>
    <row r="32" spans="2:2" ht="90">
      <c r="B32" s="756" t="s">
        <v>772</v>
      </c>
    </row>
    <row r="33" spans="2:2">
      <c r="B33" s="753"/>
    </row>
    <row r="35" spans="2:2" ht="15" customHeight="1"/>
    <row r="41" spans="2:2" ht="30"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P41"/>
  <sheetViews>
    <sheetView topLeftCell="A8" workbookViewId="0"/>
  </sheetViews>
  <sheetFormatPr baseColWidth="10" defaultColWidth="2.83203125" defaultRowHeight="15" x14ac:dyDescent="0"/>
  <cols>
    <col min="1" max="1" width="8.1640625" style="2" customWidth="1"/>
    <col min="2" max="16384" width="2.83203125" style="2"/>
  </cols>
  <sheetData>
    <row r="2" spans="2:86" ht="21" customHeight="1">
      <c r="B2" s="237" t="s">
        <v>376</v>
      </c>
      <c r="C2" s="232"/>
      <c r="D2" s="232"/>
      <c r="E2" s="232"/>
      <c r="F2" s="232"/>
      <c r="G2" s="232"/>
      <c r="H2" s="232"/>
      <c r="I2" s="232"/>
      <c r="J2" s="232"/>
      <c r="K2" s="232"/>
      <c r="L2" s="232"/>
      <c r="M2" s="232"/>
      <c r="N2" s="232"/>
      <c r="O2" s="232"/>
      <c r="P2" s="232"/>
      <c r="Q2" s="232"/>
      <c r="R2" s="232"/>
      <c r="S2" s="232"/>
      <c r="T2" s="232"/>
      <c r="U2" s="232"/>
      <c r="V2" s="232"/>
      <c r="W2" s="232"/>
      <c r="X2" s="232"/>
      <c r="Y2" s="232"/>
      <c r="Z2" s="232"/>
      <c r="AA2" s="232"/>
      <c r="AB2" s="232"/>
      <c r="AC2" s="232"/>
      <c r="AD2" s="232"/>
      <c r="AE2" s="232"/>
      <c r="AF2" s="232"/>
      <c r="AG2" s="232"/>
      <c r="AH2" s="232"/>
      <c r="AI2" s="232"/>
      <c r="AJ2" s="232"/>
      <c r="AK2" s="232"/>
      <c r="AL2" s="232"/>
      <c r="AM2" s="232"/>
      <c r="AN2" s="232"/>
      <c r="AO2" s="232"/>
      <c r="AP2" s="232"/>
      <c r="AQ2" s="232"/>
      <c r="AR2" s="232"/>
      <c r="AS2" s="232"/>
      <c r="AT2" s="232"/>
      <c r="AU2" s="232"/>
      <c r="AV2" s="232"/>
      <c r="AW2" s="232"/>
      <c r="AX2" s="232"/>
      <c r="AY2" s="232"/>
      <c r="AZ2" s="232"/>
      <c r="BA2" s="232"/>
      <c r="BB2" s="232"/>
      <c r="BC2" s="232"/>
      <c r="BD2" s="232"/>
      <c r="BE2" s="232"/>
      <c r="BF2" s="232"/>
      <c r="BG2" s="232"/>
      <c r="BH2" s="232"/>
      <c r="BI2" s="232"/>
      <c r="BJ2" s="232"/>
      <c r="BK2" s="232"/>
      <c r="BL2" s="232"/>
      <c r="BM2" s="232"/>
      <c r="BN2" s="232"/>
      <c r="BO2" s="232"/>
      <c r="BP2" s="232"/>
      <c r="BQ2" s="232"/>
      <c r="BR2" s="232"/>
    </row>
    <row r="3" spans="2:86" ht="15" customHeight="1">
      <c r="B3" s="237"/>
      <c r="C3" s="232"/>
      <c r="D3" s="232"/>
      <c r="E3" s="232"/>
      <c r="F3" s="232"/>
      <c r="G3" s="232"/>
      <c r="H3" s="232"/>
      <c r="I3" s="232"/>
      <c r="J3" s="232"/>
      <c r="K3" s="232"/>
      <c r="L3" s="232"/>
      <c r="M3" s="232"/>
      <c r="N3" s="232"/>
      <c r="O3" s="232"/>
      <c r="P3" s="232"/>
      <c r="Q3" s="232"/>
      <c r="R3" s="232"/>
      <c r="S3" s="232"/>
      <c r="T3" s="232"/>
      <c r="U3" s="232"/>
      <c r="V3" s="232"/>
      <c r="W3" s="232"/>
      <c r="X3" s="232"/>
      <c r="Y3" s="232"/>
      <c r="Z3" s="232"/>
      <c r="AA3" s="232"/>
      <c r="AB3" s="232"/>
      <c r="AC3" s="232"/>
      <c r="AD3" s="232"/>
      <c r="AE3" s="232"/>
      <c r="AF3" s="232"/>
      <c r="AG3" s="232"/>
      <c r="AH3" s="232"/>
      <c r="AI3" s="232"/>
      <c r="AJ3" s="232"/>
      <c r="AK3" s="232"/>
      <c r="AL3" s="232"/>
      <c r="AM3" s="232"/>
      <c r="AN3" s="232"/>
      <c r="AO3" s="232"/>
      <c r="AP3" s="232"/>
      <c r="AQ3" s="232"/>
      <c r="AR3" s="232"/>
      <c r="AS3" s="232"/>
      <c r="AT3" s="232"/>
      <c r="AU3" s="232"/>
      <c r="AV3" s="232"/>
      <c r="AW3" s="232"/>
      <c r="AX3" s="232"/>
      <c r="AY3" s="232"/>
      <c r="AZ3" s="232"/>
      <c r="BA3" s="232"/>
      <c r="BB3" s="232"/>
      <c r="BC3" s="232"/>
      <c r="BD3" s="232"/>
      <c r="BE3" s="232"/>
      <c r="BF3" s="232"/>
      <c r="BG3" s="232"/>
      <c r="BH3" s="232"/>
      <c r="BI3" s="232"/>
      <c r="BJ3" s="232"/>
      <c r="BK3" s="232"/>
      <c r="BL3" s="232"/>
      <c r="BM3" s="232"/>
      <c r="BN3" s="232"/>
      <c r="BO3" s="232"/>
      <c r="BP3" s="232"/>
      <c r="BQ3" s="232"/>
      <c r="BR3" s="232"/>
    </row>
    <row r="4" spans="2:86" ht="15" customHeight="1">
      <c r="B4" s="240" t="s">
        <v>37</v>
      </c>
      <c r="C4" s="241"/>
      <c r="D4" s="241"/>
      <c r="E4" s="241"/>
      <c r="F4" s="241"/>
      <c r="G4" s="241"/>
      <c r="H4" s="241"/>
      <c r="I4" s="241"/>
      <c r="J4" s="241"/>
      <c r="K4" s="241"/>
      <c r="L4" s="241"/>
      <c r="M4" s="241"/>
      <c r="N4" s="241"/>
      <c r="O4" s="241"/>
      <c r="P4" s="241"/>
      <c r="Q4" s="241"/>
      <c r="R4" s="241"/>
      <c r="S4" s="241"/>
      <c r="T4" s="241"/>
      <c r="U4" s="241"/>
      <c r="V4" s="241"/>
      <c r="W4" s="241"/>
      <c r="X4" s="241"/>
      <c r="Y4" s="241"/>
      <c r="Z4" s="241"/>
      <c r="AA4" s="242"/>
      <c r="AB4" s="232"/>
      <c r="AC4" s="232"/>
      <c r="AD4" s="232"/>
      <c r="AE4" s="232"/>
      <c r="AF4" s="232"/>
      <c r="AG4" s="232"/>
      <c r="AH4" s="232"/>
      <c r="AI4" s="232"/>
      <c r="AJ4" s="232"/>
      <c r="AK4" s="232"/>
      <c r="AL4" s="232"/>
      <c r="AM4" s="232"/>
      <c r="AN4" s="232"/>
      <c r="AO4" s="232"/>
      <c r="AP4" s="232"/>
      <c r="AQ4" s="232"/>
      <c r="AR4" s="232"/>
      <c r="AS4" s="232"/>
      <c r="AT4" s="232"/>
      <c r="AU4" s="232"/>
      <c r="AV4" s="232"/>
      <c r="AW4" s="232"/>
      <c r="AX4" s="232"/>
      <c r="AY4" s="232"/>
      <c r="AZ4" s="232"/>
      <c r="BA4" s="232"/>
      <c r="BB4" s="232"/>
      <c r="BC4" s="232"/>
      <c r="BD4" s="232"/>
      <c r="BE4" s="232"/>
      <c r="BF4" s="232"/>
      <c r="BG4" s="232"/>
      <c r="BH4" s="232"/>
      <c r="BI4" s="232"/>
      <c r="BJ4" s="232"/>
      <c r="BK4" s="232"/>
      <c r="BL4" s="232"/>
      <c r="BM4" s="232"/>
      <c r="BN4" s="232"/>
      <c r="BO4" s="232"/>
      <c r="BP4" s="232"/>
      <c r="BQ4" s="232"/>
      <c r="BR4" s="232"/>
    </row>
    <row r="5" spans="2:86" ht="30">
      <c r="B5" s="701" t="s">
        <v>604</v>
      </c>
      <c r="C5" s="702"/>
      <c r="D5" s="702"/>
      <c r="E5" s="702"/>
      <c r="F5" s="702"/>
      <c r="G5" s="702"/>
      <c r="H5" s="702"/>
      <c r="I5" s="702"/>
      <c r="J5" s="702"/>
      <c r="K5" s="702"/>
      <c r="L5" s="702"/>
      <c r="M5" s="702"/>
      <c r="N5" s="702"/>
      <c r="O5" s="702"/>
      <c r="P5" s="702"/>
      <c r="Q5" s="702"/>
      <c r="R5" s="702"/>
      <c r="S5" s="702"/>
      <c r="T5" s="702"/>
      <c r="U5" s="702"/>
      <c r="V5" s="702"/>
      <c r="W5" s="702"/>
      <c r="X5" s="702"/>
      <c r="Y5" s="702"/>
      <c r="Z5" s="702"/>
      <c r="AA5" s="703"/>
      <c r="AB5" s="232"/>
      <c r="AC5" s="232"/>
      <c r="AD5" s="232"/>
      <c r="AE5" s="232"/>
      <c r="AF5" s="232"/>
      <c r="AG5" s="232"/>
      <c r="AH5" s="232"/>
      <c r="AI5" s="232"/>
      <c r="AJ5" s="232"/>
      <c r="AK5" s="232"/>
      <c r="AL5" s="232"/>
      <c r="AM5" s="232"/>
      <c r="AN5" s="232"/>
      <c r="AO5" s="232"/>
      <c r="AP5" s="232"/>
      <c r="AQ5" s="232"/>
      <c r="AR5" s="232"/>
      <c r="AS5" s="232"/>
      <c r="AT5" s="232"/>
      <c r="AU5" s="232"/>
      <c r="AV5" s="232"/>
      <c r="AW5" s="232"/>
      <c r="AX5" s="232"/>
      <c r="AY5" s="232"/>
      <c r="AZ5" s="232"/>
      <c r="BA5" s="232"/>
      <c r="BB5" s="232"/>
      <c r="BC5" s="232"/>
      <c r="BD5" s="232"/>
      <c r="BE5" s="232"/>
      <c r="BF5" s="232"/>
      <c r="BG5" s="232"/>
      <c r="BH5" s="232"/>
      <c r="BI5" s="232"/>
      <c r="BJ5" s="232"/>
      <c r="BK5" s="232"/>
      <c r="BL5" s="232"/>
      <c r="BM5" s="232"/>
      <c r="BN5" s="232"/>
      <c r="BO5" s="232"/>
      <c r="BP5" s="232"/>
      <c r="BQ5" s="232"/>
      <c r="BR5" s="232"/>
    </row>
    <row r="6" spans="2:86" ht="15" customHeight="1">
      <c r="B6" s="233"/>
      <c r="C6" s="233"/>
      <c r="D6" s="233"/>
      <c r="E6" s="233"/>
      <c r="F6" s="233"/>
      <c r="G6" s="233"/>
      <c r="H6" s="233"/>
      <c r="I6" s="233"/>
      <c r="J6" s="233"/>
      <c r="K6" s="233"/>
      <c r="L6" s="233"/>
      <c r="M6" s="233"/>
      <c r="N6" s="233"/>
      <c r="O6" s="233"/>
      <c r="P6" s="233"/>
      <c r="Q6" s="233"/>
      <c r="R6" s="233"/>
      <c r="S6" s="233"/>
      <c r="T6" s="233"/>
      <c r="U6" s="233"/>
      <c r="V6" s="233"/>
      <c r="W6" s="233"/>
      <c r="X6" s="233"/>
      <c r="Y6" s="233"/>
      <c r="Z6" s="233"/>
      <c r="AA6" s="233"/>
      <c r="AB6" s="233"/>
      <c r="AC6" s="233"/>
      <c r="AD6" s="233"/>
      <c r="AE6" s="233"/>
      <c r="AF6" s="233"/>
      <c r="AG6" s="233"/>
      <c r="AH6" s="233"/>
      <c r="AI6" s="233"/>
      <c r="AJ6" s="233"/>
      <c r="AK6" s="233"/>
      <c r="AL6" s="233"/>
      <c r="AM6" s="233"/>
      <c r="AN6" s="233"/>
      <c r="AO6" s="233"/>
      <c r="AP6" s="233"/>
      <c r="AQ6" s="233"/>
      <c r="AR6" s="233"/>
      <c r="AS6" s="233"/>
      <c r="AT6" s="233"/>
      <c r="AU6" s="233"/>
      <c r="AV6" s="233"/>
      <c r="AW6" s="233"/>
      <c r="AX6" s="233"/>
      <c r="AY6" s="233"/>
      <c r="AZ6" s="233"/>
      <c r="BA6" s="233"/>
      <c r="BB6" s="233"/>
      <c r="BC6" s="233"/>
      <c r="BD6" s="233"/>
      <c r="BE6" s="233"/>
      <c r="BF6" s="233"/>
      <c r="BG6" s="233"/>
      <c r="BH6" s="233"/>
      <c r="BI6" s="233"/>
      <c r="BJ6" s="233"/>
      <c r="BK6" s="233"/>
      <c r="BL6" s="233"/>
      <c r="BM6" s="233"/>
      <c r="BN6" s="233"/>
      <c r="BO6" s="233"/>
      <c r="BP6" s="233"/>
      <c r="BQ6" s="233"/>
      <c r="BR6" s="233"/>
    </row>
    <row r="7" spans="2:86" ht="19" customHeight="1">
      <c r="B7" s="233"/>
      <c r="D7" s="233"/>
      <c r="E7" s="233"/>
      <c r="F7" s="233"/>
      <c r="G7" s="233"/>
      <c r="H7" s="234" t="s">
        <v>373</v>
      </c>
      <c r="I7" s="235"/>
      <c r="J7" s="235"/>
      <c r="K7" s="235"/>
      <c r="L7" s="235"/>
      <c r="M7" s="235"/>
      <c r="N7" s="235"/>
      <c r="O7" s="235"/>
      <c r="P7" s="235"/>
      <c r="Q7" s="235"/>
      <c r="R7" s="235"/>
      <c r="S7" s="235"/>
      <c r="T7" s="235"/>
      <c r="U7" s="235"/>
      <c r="V7" s="235"/>
      <c r="W7" s="235"/>
      <c r="X7" s="235"/>
      <c r="Y7" s="235"/>
      <c r="Z7" s="235"/>
      <c r="AA7" s="235"/>
      <c r="AB7" s="235"/>
      <c r="AC7" s="235"/>
      <c r="AD7" s="235"/>
      <c r="AE7" s="235"/>
      <c r="AF7" s="235"/>
      <c r="AG7" s="235"/>
      <c r="AH7" s="235"/>
      <c r="AI7" s="235"/>
      <c r="AJ7" s="235"/>
      <c r="AK7" s="235"/>
      <c r="AL7" s="234" t="s">
        <v>374</v>
      </c>
      <c r="AM7" s="236"/>
      <c r="AN7" s="236"/>
      <c r="AO7" s="235"/>
      <c r="AP7" s="236"/>
      <c r="AQ7" s="235"/>
      <c r="AR7" s="235"/>
      <c r="AS7" s="235"/>
      <c r="AT7" s="235"/>
      <c r="AU7" s="235"/>
      <c r="AV7" s="235"/>
      <c r="AW7" s="235"/>
      <c r="AX7" s="235"/>
      <c r="AY7" s="235"/>
      <c r="AZ7" s="235"/>
      <c r="BA7" s="235"/>
      <c r="BB7" s="235"/>
      <c r="BC7" s="235"/>
      <c r="BD7" s="235"/>
      <c r="BE7" s="235"/>
      <c r="BF7" s="235"/>
      <c r="BG7" s="235"/>
      <c r="BH7" s="235"/>
      <c r="BI7" s="235"/>
      <c r="BJ7" s="235"/>
      <c r="BK7" s="235"/>
      <c r="BL7" s="235"/>
      <c r="BM7" s="236"/>
      <c r="BN7" s="235"/>
      <c r="BO7" s="235"/>
      <c r="BP7" s="235"/>
      <c r="BQ7" s="236"/>
      <c r="BR7" s="234" t="s">
        <v>375</v>
      </c>
      <c r="BS7" s="236"/>
      <c r="BT7" s="236"/>
      <c r="BU7" s="236"/>
      <c r="BV7" s="236"/>
      <c r="BW7" s="236"/>
      <c r="BX7" s="236"/>
      <c r="BY7" s="236"/>
      <c r="BZ7" s="236"/>
      <c r="CA7" s="236"/>
      <c r="CB7" s="236"/>
      <c r="CC7" s="236"/>
      <c r="CD7" s="236"/>
      <c r="CE7" s="236"/>
      <c r="CF7" s="236"/>
    </row>
    <row r="9" spans="2:86">
      <c r="CH9" s="1"/>
    </row>
    <row r="41" spans="94:94">
      <c r="CP41"/>
    </row>
  </sheetData>
  <mergeCells count="1">
    <mergeCell ref="B5:AA5"/>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2"/>
  </sheetPr>
  <dimension ref="B2:F174"/>
  <sheetViews>
    <sheetView workbookViewId="0"/>
  </sheetViews>
  <sheetFormatPr baseColWidth="10" defaultRowHeight="15" x14ac:dyDescent="0"/>
  <cols>
    <col min="1" max="1" width="9.33203125" style="513" customWidth="1"/>
    <col min="2" max="2" width="25.83203125" style="513" customWidth="1"/>
    <col min="3" max="3" width="75.83203125" style="513" customWidth="1"/>
    <col min="4" max="4" width="90.83203125" style="513" customWidth="1"/>
    <col min="5" max="16384" width="10.83203125" style="513"/>
  </cols>
  <sheetData>
    <row r="2" spans="2:6" ht="20">
      <c r="B2" s="757" t="s">
        <v>22</v>
      </c>
      <c r="C2" s="757"/>
    </row>
    <row r="4" spans="2:6">
      <c r="B4" s="758" t="s">
        <v>37</v>
      </c>
      <c r="C4" s="524"/>
    </row>
    <row r="5" spans="2:6" ht="79" customHeight="1">
      <c r="B5" s="704" t="s">
        <v>666</v>
      </c>
      <c r="C5" s="705"/>
    </row>
    <row r="6" spans="2:6" ht="16" thickBot="1"/>
    <row r="7" spans="2:6">
      <c r="B7" s="759" t="s">
        <v>23</v>
      </c>
      <c r="C7" s="760"/>
      <c r="D7" s="636"/>
    </row>
    <row r="8" spans="2:6">
      <c r="B8" s="761"/>
      <c r="C8" s="525"/>
      <c r="D8" s="637"/>
      <c r="F8" s="762"/>
    </row>
    <row r="9" spans="2:6">
      <c r="B9" s="464" t="s">
        <v>39</v>
      </c>
      <c r="C9" s="763" t="s">
        <v>25</v>
      </c>
      <c r="D9" s="764" t="s">
        <v>394</v>
      </c>
    </row>
    <row r="10" spans="2:6">
      <c r="B10" s="765"/>
      <c r="C10" s="515"/>
      <c r="D10" s="766"/>
    </row>
    <row r="11" spans="2:6">
      <c r="B11" s="767" t="s">
        <v>50</v>
      </c>
      <c r="C11" s="515"/>
      <c r="D11" s="766"/>
    </row>
    <row r="12" spans="2:6" ht="30" customHeight="1">
      <c r="B12" s="768"/>
      <c r="C12" s="112" t="s">
        <v>660</v>
      </c>
      <c r="D12" s="117" t="s">
        <v>435</v>
      </c>
    </row>
    <row r="13" spans="2:6" ht="30" customHeight="1">
      <c r="B13" s="768"/>
      <c r="C13" s="112" t="s">
        <v>484</v>
      </c>
      <c r="D13" s="117" t="s">
        <v>485</v>
      </c>
    </row>
    <row r="14" spans="2:6" ht="45" customHeight="1">
      <c r="B14" s="761"/>
      <c r="C14" s="112" t="s">
        <v>699</v>
      </c>
      <c r="D14" s="117" t="s">
        <v>294</v>
      </c>
    </row>
    <row r="15" spans="2:6" ht="30">
      <c r="B15" s="761"/>
      <c r="C15" s="112" t="s">
        <v>295</v>
      </c>
      <c r="D15" s="113" t="s">
        <v>371</v>
      </c>
      <c r="F15" s="769"/>
    </row>
    <row r="16" spans="2:6" ht="30" customHeight="1">
      <c r="B16" s="761"/>
      <c r="C16" s="430" t="s">
        <v>487</v>
      </c>
      <c r="D16" s="117" t="s">
        <v>371</v>
      </c>
    </row>
    <row r="17" spans="2:4" ht="30" customHeight="1">
      <c r="B17" s="761"/>
      <c r="C17" s="430" t="s">
        <v>527</v>
      </c>
      <c r="D17" s="117" t="s">
        <v>498</v>
      </c>
    </row>
    <row r="18" spans="2:4" ht="30" customHeight="1">
      <c r="B18" s="761"/>
      <c r="C18" s="430" t="s">
        <v>661</v>
      </c>
      <c r="D18" s="117" t="s">
        <v>662</v>
      </c>
    </row>
    <row r="19" spans="2:4" ht="15" customHeight="1">
      <c r="B19" s="770"/>
      <c r="C19" s="53"/>
      <c r="D19" s="771"/>
    </row>
    <row r="20" spans="2:4">
      <c r="B20" s="767" t="s">
        <v>51</v>
      </c>
      <c r="C20" s="112"/>
      <c r="D20" s="113"/>
    </row>
    <row r="21" spans="2:4">
      <c r="B21" s="767"/>
      <c r="C21" s="112" t="s">
        <v>436</v>
      </c>
      <c r="D21" s="113" t="s">
        <v>371</v>
      </c>
    </row>
    <row r="22" spans="2:4">
      <c r="B22" s="767"/>
      <c r="C22" s="112" t="s">
        <v>505</v>
      </c>
      <c r="D22" s="113" t="s">
        <v>663</v>
      </c>
    </row>
    <row r="23" spans="2:4">
      <c r="B23" s="770"/>
      <c r="C23" s="53"/>
      <c r="D23" s="772"/>
    </row>
    <row r="24" spans="2:4">
      <c r="B24" s="767" t="s">
        <v>52</v>
      </c>
      <c r="C24" s="112"/>
      <c r="D24" s="113"/>
    </row>
    <row r="25" spans="2:4">
      <c r="B25" s="767"/>
      <c r="C25" s="112" t="s">
        <v>437</v>
      </c>
      <c r="D25" s="113" t="s">
        <v>371</v>
      </c>
    </row>
    <row r="26" spans="2:4">
      <c r="B26" s="767"/>
      <c r="C26" s="112" t="s">
        <v>505</v>
      </c>
      <c r="D26" s="113" t="s">
        <v>663</v>
      </c>
    </row>
    <row r="27" spans="2:4">
      <c r="B27" s="770"/>
      <c r="C27" s="53"/>
      <c r="D27" s="772"/>
    </row>
    <row r="28" spans="2:4">
      <c r="B28" s="767" t="s">
        <v>341</v>
      </c>
      <c r="C28" s="112"/>
      <c r="D28" s="113"/>
    </row>
    <row r="29" spans="2:4">
      <c r="B29" s="767"/>
      <c r="C29" s="633" t="s">
        <v>717</v>
      </c>
      <c r="D29" s="773" t="s">
        <v>371</v>
      </c>
    </row>
    <row r="30" spans="2:4">
      <c r="B30" s="767"/>
      <c r="C30" s="633" t="s">
        <v>505</v>
      </c>
      <c r="D30" s="113" t="s">
        <v>663</v>
      </c>
    </row>
    <row r="31" spans="2:4" ht="30">
      <c r="B31" s="768"/>
      <c r="C31" s="112" t="s">
        <v>298</v>
      </c>
      <c r="D31" s="113" t="s">
        <v>296</v>
      </c>
    </row>
    <row r="32" spans="2:4">
      <c r="B32" s="770"/>
      <c r="C32" s="53"/>
      <c r="D32" s="772"/>
    </row>
    <row r="33" spans="2:4">
      <c r="B33" s="767" t="s">
        <v>53</v>
      </c>
      <c r="C33" s="112"/>
      <c r="D33" s="113"/>
    </row>
    <row r="34" spans="2:4">
      <c r="B34" s="761"/>
      <c r="C34" s="112" t="s">
        <v>297</v>
      </c>
      <c r="D34" s="113" t="s">
        <v>664</v>
      </c>
    </row>
    <row r="35" spans="2:4">
      <c r="B35" s="761"/>
      <c r="C35" s="112" t="s">
        <v>665</v>
      </c>
      <c r="D35" s="113" t="s">
        <v>371</v>
      </c>
    </row>
    <row r="36" spans="2:4">
      <c r="B36" s="770"/>
      <c r="C36" s="53"/>
      <c r="D36" s="772"/>
    </row>
    <row r="37" spans="2:4">
      <c r="B37" s="767" t="s">
        <v>54</v>
      </c>
      <c r="C37" s="112"/>
      <c r="D37" s="113"/>
    </row>
    <row r="38" spans="2:4">
      <c r="B38" s="761"/>
      <c r="C38" s="112" t="s">
        <v>507</v>
      </c>
      <c r="D38" s="113" t="s">
        <v>371</v>
      </c>
    </row>
    <row r="39" spans="2:4">
      <c r="B39" s="761"/>
      <c r="C39" s="112" t="s">
        <v>642</v>
      </c>
      <c r="D39" s="113" t="s">
        <v>508</v>
      </c>
    </row>
    <row r="40" spans="2:4" ht="32" customHeight="1">
      <c r="B40" s="761"/>
      <c r="C40" s="453" t="s">
        <v>528</v>
      </c>
      <c r="D40" s="700" t="s">
        <v>718</v>
      </c>
    </row>
    <row r="41" spans="2:4">
      <c r="B41" s="770"/>
      <c r="C41" s="53"/>
      <c r="D41" s="772"/>
    </row>
    <row r="42" spans="2:4">
      <c r="B42" s="767" t="s">
        <v>55</v>
      </c>
      <c r="C42" s="112"/>
      <c r="D42" s="113"/>
    </row>
    <row r="43" spans="2:4">
      <c r="B43" s="767"/>
      <c r="C43" s="112" t="s">
        <v>512</v>
      </c>
      <c r="D43" s="113" t="s">
        <v>532</v>
      </c>
    </row>
    <row r="44" spans="2:4" ht="30">
      <c r="B44" s="768"/>
      <c r="C44" s="112" t="s">
        <v>509</v>
      </c>
      <c r="D44" s="774" t="s">
        <v>381</v>
      </c>
    </row>
    <row r="45" spans="2:4">
      <c r="B45" s="768"/>
      <c r="C45" s="112" t="s">
        <v>510</v>
      </c>
      <c r="D45" s="775" t="s">
        <v>371</v>
      </c>
    </row>
    <row r="46" spans="2:4">
      <c r="B46" s="761"/>
      <c r="C46" s="112" t="s">
        <v>511</v>
      </c>
      <c r="D46" s="775" t="s">
        <v>508</v>
      </c>
    </row>
    <row r="47" spans="2:4">
      <c r="B47" s="761"/>
      <c r="C47" s="429" t="s">
        <v>464</v>
      </c>
      <c r="D47" s="775" t="s">
        <v>371</v>
      </c>
    </row>
    <row r="48" spans="2:4">
      <c r="B48" s="770"/>
      <c r="C48" s="53"/>
      <c r="D48" s="776"/>
    </row>
    <row r="49" spans="2:4">
      <c r="B49" s="767" t="s">
        <v>56</v>
      </c>
      <c r="C49" s="112"/>
      <c r="D49" s="777"/>
    </row>
    <row r="50" spans="2:4">
      <c r="B50" s="761"/>
      <c r="C50" s="112" t="s">
        <v>299</v>
      </c>
      <c r="D50" s="775" t="s">
        <v>371</v>
      </c>
    </row>
    <row r="51" spans="2:4">
      <c r="B51" s="761"/>
      <c r="C51" s="112" t="s">
        <v>452</v>
      </c>
      <c r="D51" s="775" t="s">
        <v>371</v>
      </c>
    </row>
    <row r="52" spans="2:4" ht="16" thickBot="1">
      <c r="B52" s="778"/>
      <c r="C52" s="779"/>
      <c r="D52" s="780"/>
    </row>
    <row r="53" spans="2:4" ht="16" thickBot="1"/>
    <row r="54" spans="2:4">
      <c r="B54" s="759" t="s">
        <v>24</v>
      </c>
      <c r="C54" s="760"/>
      <c r="D54" s="636"/>
    </row>
    <row r="55" spans="2:4">
      <c r="B55" s="761"/>
      <c r="C55" s="525"/>
      <c r="D55" s="637"/>
    </row>
    <row r="56" spans="2:4">
      <c r="B56" s="464" t="s">
        <v>39</v>
      </c>
      <c r="C56" s="763" t="s">
        <v>25</v>
      </c>
      <c r="D56" s="764" t="s">
        <v>438</v>
      </c>
    </row>
    <row r="57" spans="2:4">
      <c r="B57" s="765"/>
      <c r="C57" s="515"/>
      <c r="D57" s="766"/>
    </row>
    <row r="58" spans="2:4">
      <c r="B58" s="767" t="s">
        <v>50</v>
      </c>
      <c r="C58" s="515"/>
      <c r="D58" s="766"/>
    </row>
    <row r="59" spans="2:4" ht="30">
      <c r="B59" s="768"/>
      <c r="C59" s="114" t="s">
        <v>300</v>
      </c>
      <c r="D59" s="117" t="s">
        <v>301</v>
      </c>
    </row>
    <row r="60" spans="2:4">
      <c r="B60" s="768"/>
      <c r="C60" s="114" t="s">
        <v>312</v>
      </c>
      <c r="D60" s="117" t="s">
        <v>313</v>
      </c>
    </row>
    <row r="61" spans="2:4">
      <c r="B61" s="768"/>
      <c r="C61" s="114" t="s">
        <v>314</v>
      </c>
      <c r="D61" s="117" t="s">
        <v>313</v>
      </c>
    </row>
    <row r="62" spans="2:4">
      <c r="B62" s="768"/>
      <c r="C62" s="106"/>
      <c r="D62" s="781"/>
    </row>
    <row r="63" spans="2:4">
      <c r="B63" s="782" t="s">
        <v>51</v>
      </c>
      <c r="C63" s="174"/>
      <c r="D63" s="783"/>
    </row>
    <row r="64" spans="2:4">
      <c r="B64" s="761"/>
      <c r="C64" s="112" t="s">
        <v>302</v>
      </c>
      <c r="D64" s="113" t="s">
        <v>453</v>
      </c>
    </row>
    <row r="65" spans="2:4">
      <c r="B65" s="761"/>
      <c r="C65" s="112" t="s">
        <v>304</v>
      </c>
      <c r="D65" s="773" t="s">
        <v>453</v>
      </c>
    </row>
    <row r="66" spans="2:4">
      <c r="B66" s="761"/>
      <c r="C66" s="112" t="s">
        <v>612</v>
      </c>
      <c r="D66" s="773" t="s">
        <v>453</v>
      </c>
    </row>
    <row r="67" spans="2:4">
      <c r="B67" s="761"/>
      <c r="C67" s="525"/>
      <c r="D67" s="637"/>
    </row>
    <row r="68" spans="2:4">
      <c r="B68" s="784" t="s">
        <v>52</v>
      </c>
      <c r="C68" s="523"/>
      <c r="D68" s="785"/>
    </row>
    <row r="69" spans="2:4">
      <c r="B69" s="761"/>
      <c r="C69" s="112" t="s">
        <v>302</v>
      </c>
      <c r="D69" s="113" t="s">
        <v>453</v>
      </c>
    </row>
    <row r="70" spans="2:4">
      <c r="B70" s="761"/>
      <c r="C70" s="112" t="s">
        <v>304</v>
      </c>
      <c r="D70" s="773" t="s">
        <v>453</v>
      </c>
    </row>
    <row r="71" spans="2:4">
      <c r="B71" s="761"/>
      <c r="C71" s="112" t="s">
        <v>612</v>
      </c>
      <c r="D71" s="773" t="s">
        <v>453</v>
      </c>
    </row>
    <row r="72" spans="2:4">
      <c r="B72" s="761"/>
      <c r="C72" s="525"/>
      <c r="D72" s="637"/>
    </row>
    <row r="73" spans="2:4">
      <c r="B73" s="784" t="s">
        <v>341</v>
      </c>
      <c r="C73" s="523"/>
      <c r="D73" s="785"/>
    </row>
    <row r="74" spans="2:4">
      <c r="B74" s="761"/>
      <c r="C74" s="786" t="s">
        <v>302</v>
      </c>
      <c r="D74" s="113" t="s">
        <v>453</v>
      </c>
    </row>
    <row r="75" spans="2:4">
      <c r="B75" s="761"/>
      <c r="C75" s="786" t="s">
        <v>304</v>
      </c>
      <c r="D75" s="773" t="s">
        <v>453</v>
      </c>
    </row>
    <row r="76" spans="2:4">
      <c r="B76" s="761"/>
      <c r="C76" s="112" t="s">
        <v>612</v>
      </c>
      <c r="D76" s="773" t="s">
        <v>453</v>
      </c>
    </row>
    <row r="77" spans="2:4">
      <c r="B77" s="761"/>
      <c r="C77" s="525"/>
      <c r="D77" s="637"/>
    </row>
    <row r="78" spans="2:4">
      <c r="B78" s="784" t="s">
        <v>53</v>
      </c>
      <c r="C78" s="523"/>
      <c r="D78" s="785"/>
    </row>
    <row r="79" spans="2:4">
      <c r="B79" s="761"/>
      <c r="C79" s="786" t="s">
        <v>309</v>
      </c>
      <c r="D79" s="113" t="s">
        <v>453</v>
      </c>
    </row>
    <row r="80" spans="2:4">
      <c r="B80" s="761"/>
      <c r="C80" s="786" t="s">
        <v>310</v>
      </c>
      <c r="D80" s="773" t="s">
        <v>453</v>
      </c>
    </row>
    <row r="81" spans="2:4">
      <c r="B81" s="761"/>
      <c r="C81" s="786" t="s">
        <v>311</v>
      </c>
      <c r="D81" s="113" t="s">
        <v>453</v>
      </c>
    </row>
    <row r="82" spans="2:4">
      <c r="B82" s="761"/>
      <c r="C82" s="112" t="s">
        <v>315</v>
      </c>
      <c r="D82" s="773" t="s">
        <v>453</v>
      </c>
    </row>
    <row r="83" spans="2:4">
      <c r="B83" s="761"/>
      <c r="C83" s="112" t="s">
        <v>305</v>
      </c>
      <c r="D83" s="773" t="s">
        <v>453</v>
      </c>
    </row>
    <row r="84" spans="2:4">
      <c r="B84" s="761"/>
      <c r="C84" s="112" t="s">
        <v>306</v>
      </c>
      <c r="D84" s="773" t="s">
        <v>453</v>
      </c>
    </row>
    <row r="85" spans="2:4">
      <c r="B85" s="761"/>
      <c r="C85" s="112" t="s">
        <v>307</v>
      </c>
      <c r="D85" s="773" t="s">
        <v>453</v>
      </c>
    </row>
    <row r="86" spans="2:4">
      <c r="B86" s="761"/>
      <c r="C86" s="112" t="s">
        <v>308</v>
      </c>
      <c r="D86" s="773" t="s">
        <v>453</v>
      </c>
    </row>
    <row r="87" spans="2:4">
      <c r="B87" s="761"/>
      <c r="C87" s="525"/>
      <c r="D87" s="637"/>
    </row>
    <row r="88" spans="2:4">
      <c r="B88" s="784" t="s">
        <v>54</v>
      </c>
      <c r="C88" s="523"/>
      <c r="D88" s="785"/>
    </row>
    <row r="89" spans="2:4">
      <c r="B89" s="761"/>
      <c r="C89" s="786" t="s">
        <v>309</v>
      </c>
      <c r="D89" s="113" t="s">
        <v>453</v>
      </c>
    </row>
    <row r="90" spans="2:4">
      <c r="B90" s="761"/>
      <c r="C90" s="786" t="s">
        <v>310</v>
      </c>
      <c r="D90" s="113" t="s">
        <v>453</v>
      </c>
    </row>
    <row r="91" spans="2:4">
      <c r="B91" s="761"/>
      <c r="C91" s="786" t="s">
        <v>311</v>
      </c>
      <c r="D91" s="773" t="s">
        <v>453</v>
      </c>
    </row>
    <row r="92" spans="2:4">
      <c r="B92" s="761"/>
      <c r="C92" s="112" t="s">
        <v>315</v>
      </c>
      <c r="D92" s="773" t="s">
        <v>453</v>
      </c>
    </row>
    <row r="93" spans="2:4">
      <c r="B93" s="761"/>
      <c r="C93" s="112" t="s">
        <v>306</v>
      </c>
      <c r="D93" s="773" t="s">
        <v>453</v>
      </c>
    </row>
    <row r="94" spans="2:4">
      <c r="B94" s="761"/>
      <c r="C94" s="112" t="s">
        <v>307</v>
      </c>
      <c r="D94" s="773" t="s">
        <v>453</v>
      </c>
    </row>
    <row r="95" spans="2:4">
      <c r="B95" s="761"/>
      <c r="C95" s="112" t="s">
        <v>308</v>
      </c>
      <c r="D95" s="773" t="s">
        <v>453</v>
      </c>
    </row>
    <row r="96" spans="2:4">
      <c r="B96" s="761"/>
      <c r="C96" s="525"/>
      <c r="D96" s="637"/>
    </row>
    <row r="97" spans="2:4">
      <c r="B97" s="784" t="s">
        <v>55</v>
      </c>
      <c r="C97" s="523"/>
      <c r="D97" s="785"/>
    </row>
    <row r="98" spans="2:4">
      <c r="B98" s="767"/>
      <c r="C98" s="112"/>
      <c r="D98" s="113"/>
    </row>
    <row r="99" spans="2:4">
      <c r="B99" s="761"/>
      <c r="C99" s="525"/>
      <c r="D99" s="637"/>
    </row>
    <row r="100" spans="2:4">
      <c r="B100" s="784" t="s">
        <v>56</v>
      </c>
      <c r="C100" s="523"/>
      <c r="D100" s="785"/>
    </row>
    <row r="101" spans="2:4">
      <c r="B101" s="761"/>
      <c r="C101" s="112" t="s">
        <v>439</v>
      </c>
      <c r="D101" s="113" t="s">
        <v>719</v>
      </c>
    </row>
    <row r="102" spans="2:4">
      <c r="B102" s="761"/>
      <c r="C102" s="525"/>
      <c r="D102" s="637"/>
    </row>
    <row r="103" spans="2:4">
      <c r="B103" s="787" t="s">
        <v>466</v>
      </c>
      <c r="C103" s="523"/>
      <c r="D103" s="785"/>
    </row>
    <row r="104" spans="2:4">
      <c r="B104" s="761"/>
      <c r="C104" s="112" t="s">
        <v>613</v>
      </c>
      <c r="D104" s="113" t="s">
        <v>614</v>
      </c>
    </row>
    <row r="105" spans="2:4" ht="16" thickBot="1">
      <c r="B105" s="778"/>
      <c r="C105" s="794"/>
      <c r="D105" s="795"/>
    </row>
    <row r="106" spans="2:4" ht="16" thickBot="1"/>
    <row r="107" spans="2:4">
      <c r="B107" s="759" t="s">
        <v>342</v>
      </c>
      <c r="C107" s="636"/>
    </row>
    <row r="108" spans="2:4">
      <c r="B108" s="761"/>
      <c r="C108" s="637"/>
    </row>
    <row r="109" spans="2:4">
      <c r="B109" s="464" t="s">
        <v>773</v>
      </c>
      <c r="C109" s="789" t="s">
        <v>608</v>
      </c>
    </row>
    <row r="110" spans="2:4">
      <c r="B110" s="767" t="s">
        <v>42</v>
      </c>
      <c r="C110" s="113" t="s">
        <v>142</v>
      </c>
    </row>
    <row r="111" spans="2:4">
      <c r="B111" s="761"/>
      <c r="C111" s="113" t="s">
        <v>143</v>
      </c>
    </row>
    <row r="112" spans="2:4">
      <c r="B112" s="761"/>
      <c r="C112" s="113" t="s">
        <v>144</v>
      </c>
    </row>
    <row r="113" spans="2:3">
      <c r="B113" s="761"/>
      <c r="C113" s="113" t="s">
        <v>145</v>
      </c>
    </row>
    <row r="114" spans="2:3">
      <c r="B114" s="761"/>
      <c r="C114" s="113" t="s">
        <v>146</v>
      </c>
    </row>
    <row r="115" spans="2:3">
      <c r="B115" s="761"/>
      <c r="C115" s="113" t="s">
        <v>147</v>
      </c>
    </row>
    <row r="116" spans="2:3">
      <c r="B116" s="761"/>
      <c r="C116" s="775" t="s">
        <v>158</v>
      </c>
    </row>
    <row r="117" spans="2:3">
      <c r="B117" s="761"/>
      <c r="C117" s="113" t="s">
        <v>149</v>
      </c>
    </row>
    <row r="118" spans="2:3">
      <c r="B118" s="761"/>
      <c r="C118" s="113" t="s">
        <v>150</v>
      </c>
    </row>
    <row r="119" spans="2:3">
      <c r="B119" s="761"/>
      <c r="C119" s="113" t="s">
        <v>151</v>
      </c>
    </row>
    <row r="120" spans="2:3">
      <c r="B120" s="761"/>
      <c r="C120" s="113" t="s">
        <v>152</v>
      </c>
    </row>
    <row r="121" spans="2:3">
      <c r="B121" s="761"/>
      <c r="C121" s="113" t="s">
        <v>153</v>
      </c>
    </row>
    <row r="122" spans="2:3">
      <c r="B122" s="770"/>
      <c r="C122" s="772"/>
    </row>
    <row r="123" spans="2:3">
      <c r="B123" s="208" t="s">
        <v>380</v>
      </c>
      <c r="C123" s="113" t="s">
        <v>154</v>
      </c>
    </row>
    <row r="124" spans="2:3">
      <c r="B124" s="761"/>
      <c r="C124" s="113" t="s">
        <v>155</v>
      </c>
    </row>
    <row r="125" spans="2:3">
      <c r="B125" s="761"/>
      <c r="C125" s="113" t="s">
        <v>156</v>
      </c>
    </row>
    <row r="126" spans="2:3">
      <c r="B126" s="761"/>
      <c r="C126" s="113" t="s">
        <v>157</v>
      </c>
    </row>
    <row r="127" spans="2:3">
      <c r="B127" s="770"/>
      <c r="C127" s="772"/>
    </row>
    <row r="128" spans="2:3">
      <c r="B128" s="208" t="s">
        <v>148</v>
      </c>
      <c r="C128" s="775" t="s">
        <v>148</v>
      </c>
    </row>
    <row r="129" spans="2:3">
      <c r="B129" s="790"/>
      <c r="C129" s="791"/>
    </row>
    <row r="130" spans="2:3">
      <c r="B130" s="767" t="s">
        <v>774</v>
      </c>
      <c r="C130" s="113" t="s">
        <v>43</v>
      </c>
    </row>
    <row r="131" spans="2:3">
      <c r="B131" s="792"/>
      <c r="C131" s="772"/>
    </row>
    <row r="132" spans="2:3">
      <c r="B132" s="767" t="s">
        <v>161</v>
      </c>
      <c r="C132" s="113" t="s">
        <v>160</v>
      </c>
    </row>
    <row r="133" spans="2:3">
      <c r="B133" s="767"/>
      <c r="C133" s="113" t="s">
        <v>161</v>
      </c>
    </row>
    <row r="134" spans="2:3">
      <c r="B134" s="761"/>
      <c r="C134" s="113" t="s">
        <v>162</v>
      </c>
    </row>
    <row r="135" spans="2:3">
      <c r="B135" s="761"/>
      <c r="C135" s="113" t="s">
        <v>163</v>
      </c>
    </row>
    <row r="136" spans="2:3">
      <c r="B136" s="761"/>
      <c r="C136" s="113" t="s">
        <v>164</v>
      </c>
    </row>
    <row r="137" spans="2:3">
      <c r="B137" s="761"/>
      <c r="C137" s="113" t="s">
        <v>165</v>
      </c>
    </row>
    <row r="138" spans="2:3">
      <c r="B138" s="761"/>
      <c r="C138" s="113" t="s">
        <v>166</v>
      </c>
    </row>
    <row r="139" spans="2:3">
      <c r="B139" s="761"/>
      <c r="C139" s="113" t="s">
        <v>167</v>
      </c>
    </row>
    <row r="140" spans="2:3">
      <c r="B140" s="761"/>
      <c r="C140" s="113" t="s">
        <v>168</v>
      </c>
    </row>
    <row r="141" spans="2:3">
      <c r="B141" s="761"/>
      <c r="C141" s="113" t="s">
        <v>169</v>
      </c>
    </row>
    <row r="142" spans="2:3">
      <c r="B142" s="761"/>
      <c r="C142" s="113" t="s">
        <v>170</v>
      </c>
    </row>
    <row r="143" spans="2:3">
      <c r="B143" s="761"/>
      <c r="C143" s="113" t="s">
        <v>171</v>
      </c>
    </row>
    <row r="144" spans="2:3">
      <c r="B144" s="761"/>
      <c r="C144" s="113" t="s">
        <v>172</v>
      </c>
    </row>
    <row r="145" spans="2:3">
      <c r="B145" s="761"/>
      <c r="C145" s="113" t="s">
        <v>173</v>
      </c>
    </row>
    <row r="146" spans="2:3">
      <c r="B146" s="761"/>
      <c r="C146" s="113" t="s">
        <v>174</v>
      </c>
    </row>
    <row r="147" spans="2:3">
      <c r="B147" s="761"/>
      <c r="C147" s="113" t="s">
        <v>175</v>
      </c>
    </row>
    <row r="148" spans="2:3">
      <c r="B148" s="761"/>
      <c r="C148" s="113" t="s">
        <v>176</v>
      </c>
    </row>
    <row r="149" spans="2:3">
      <c r="B149" s="761"/>
      <c r="C149" s="113" t="s">
        <v>177</v>
      </c>
    </row>
    <row r="150" spans="2:3">
      <c r="B150" s="761"/>
      <c r="C150" s="113" t="s">
        <v>178</v>
      </c>
    </row>
    <row r="151" spans="2:3">
      <c r="B151" s="761"/>
      <c r="C151" s="113" t="s">
        <v>179</v>
      </c>
    </row>
    <row r="152" spans="2:3">
      <c r="B152" s="761"/>
      <c r="C152" s="113" t="s">
        <v>180</v>
      </c>
    </row>
    <row r="153" spans="2:3">
      <c r="B153" s="761"/>
      <c r="C153" s="113" t="s">
        <v>181</v>
      </c>
    </row>
    <row r="154" spans="2:3">
      <c r="B154" s="761"/>
      <c r="C154" s="113" t="s">
        <v>182</v>
      </c>
    </row>
    <row r="155" spans="2:3">
      <c r="B155" s="770"/>
      <c r="C155" s="772"/>
    </row>
    <row r="156" spans="2:3">
      <c r="B156" s="767" t="s">
        <v>343</v>
      </c>
      <c r="C156" s="113" t="s">
        <v>184</v>
      </c>
    </row>
    <row r="157" spans="2:3">
      <c r="B157" s="792"/>
      <c r="C157" s="772"/>
    </row>
    <row r="158" spans="2:3">
      <c r="B158" s="767" t="s">
        <v>344</v>
      </c>
      <c r="C158" s="113" t="s">
        <v>183</v>
      </c>
    </row>
    <row r="159" spans="2:3">
      <c r="B159" s="767"/>
      <c r="C159" s="113" t="s">
        <v>185</v>
      </c>
    </row>
    <row r="160" spans="2:3">
      <c r="B160" s="792"/>
      <c r="C160" s="772"/>
    </row>
    <row r="161" spans="2:4">
      <c r="B161" s="767" t="s">
        <v>45</v>
      </c>
      <c r="C161" s="113" t="s">
        <v>187</v>
      </c>
    </row>
    <row r="162" spans="2:4">
      <c r="B162" s="792"/>
      <c r="C162" s="772"/>
    </row>
    <row r="163" spans="2:4">
      <c r="B163" s="767" t="s">
        <v>46</v>
      </c>
      <c r="C163" s="113" t="s">
        <v>188</v>
      </c>
    </row>
    <row r="164" spans="2:4">
      <c r="B164" s="767"/>
      <c r="C164" s="113" t="s">
        <v>189</v>
      </c>
    </row>
    <row r="165" spans="2:4">
      <c r="B165" s="767"/>
      <c r="C165" s="113" t="s">
        <v>190</v>
      </c>
    </row>
    <row r="166" spans="2:4">
      <c r="B166" s="792"/>
      <c r="C166" s="772"/>
    </row>
    <row r="167" spans="2:4">
      <c r="B167" s="767" t="s">
        <v>214</v>
      </c>
      <c r="C167" s="113" t="s">
        <v>186</v>
      </c>
    </row>
    <row r="168" spans="2:4">
      <c r="B168" s="761"/>
      <c r="C168" s="113" t="s">
        <v>191</v>
      </c>
    </row>
    <row r="169" spans="2:4" ht="16" thickBot="1">
      <c r="B169" s="778"/>
      <c r="C169" s="788"/>
    </row>
    <row r="170" spans="2:4" ht="16" thickBot="1"/>
    <row r="171" spans="2:4">
      <c r="B171" s="759" t="s">
        <v>345</v>
      </c>
      <c r="C171" s="636"/>
    </row>
    <row r="172" spans="2:4">
      <c r="B172" s="761"/>
      <c r="C172" s="637"/>
    </row>
    <row r="173" spans="2:4" ht="30">
      <c r="B173" s="761" t="s">
        <v>359</v>
      </c>
      <c r="C173" s="113">
        <v>3.6</v>
      </c>
      <c r="D173" s="793" t="s">
        <v>526</v>
      </c>
    </row>
    <row r="174" spans="2:4" ht="16" thickBot="1">
      <c r="B174" s="778"/>
      <c r="C174" s="795"/>
    </row>
  </sheetData>
  <mergeCells count="1">
    <mergeCell ref="B5:C5"/>
  </mergeCells>
  <phoneticPr fontId="2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FF00"/>
  </sheetPr>
  <dimension ref="B2:Q132"/>
  <sheetViews>
    <sheetView tabSelected="1" workbookViewId="0"/>
  </sheetViews>
  <sheetFormatPr baseColWidth="10" defaultRowHeight="15" x14ac:dyDescent="0"/>
  <cols>
    <col min="1" max="1" width="4.83203125" style="2" customWidth="1"/>
    <col min="2" max="2" width="17.1640625" style="2" customWidth="1"/>
    <col min="3" max="3" width="66.83203125" style="2" customWidth="1"/>
    <col min="4" max="4" width="11.6640625" style="2" customWidth="1"/>
    <col min="5" max="5" width="11.5" style="2" customWidth="1"/>
    <col min="6" max="6" width="3.83203125" style="2" customWidth="1"/>
    <col min="7" max="7" width="16.1640625" style="2" customWidth="1"/>
    <col min="8" max="8" width="3.33203125" style="2" customWidth="1"/>
    <col min="9" max="9" width="25" style="2" customWidth="1"/>
    <col min="10" max="10" width="4.6640625" style="2" customWidth="1"/>
    <col min="11" max="11" width="79" style="2" customWidth="1"/>
    <col min="12" max="12" width="8.33203125" style="2" bestFit="1" customWidth="1"/>
    <col min="13" max="13" width="94.6640625" style="2" customWidth="1"/>
    <col min="14" max="14" width="6.83203125" style="2" customWidth="1"/>
    <col min="15" max="15" width="34.5" style="2" customWidth="1"/>
    <col min="16" max="16" width="7.5" style="2" customWidth="1"/>
    <col min="17" max="16384" width="10.83203125" style="2"/>
  </cols>
  <sheetData>
    <row r="2" spans="2:17" ht="20">
      <c r="B2" s="18" t="s">
        <v>27</v>
      </c>
    </row>
    <row r="3" spans="2:17" ht="15" customHeight="1">
      <c r="B3" s="18"/>
    </row>
    <row r="4" spans="2:17" ht="15" customHeight="1">
      <c r="B4" s="144" t="s">
        <v>37</v>
      </c>
      <c r="C4" s="4"/>
      <c r="D4" s="4"/>
      <c r="E4" s="4"/>
      <c r="F4" s="4"/>
      <c r="G4" s="4"/>
      <c r="H4" s="4"/>
      <c r="I4" s="5"/>
      <c r="M4" s="511"/>
    </row>
    <row r="5" spans="2:17" ht="63" customHeight="1">
      <c r="B5" s="706" t="s">
        <v>710</v>
      </c>
      <c r="C5" s="707"/>
      <c r="D5" s="707"/>
      <c r="E5" s="707"/>
      <c r="F5" s="707"/>
      <c r="G5" s="707"/>
      <c r="H5" s="707"/>
      <c r="I5" s="708"/>
      <c r="K5" s="522"/>
      <c r="M5" s="512"/>
    </row>
    <row r="6" spans="2:17" ht="15" customHeight="1" thickBot="1"/>
    <row r="7" spans="2:17">
      <c r="B7" s="94" t="s">
        <v>22</v>
      </c>
      <c r="C7" s="119"/>
      <c r="D7" s="119"/>
      <c r="E7" s="119"/>
      <c r="F7" s="119"/>
      <c r="G7" s="119"/>
      <c r="H7" s="119"/>
      <c r="I7" s="119"/>
      <c r="J7" s="119"/>
      <c r="K7" s="95" t="s">
        <v>31</v>
      </c>
      <c r="L7" s="119"/>
      <c r="M7" s="96"/>
      <c r="N7" s="8"/>
      <c r="O7" s="8"/>
      <c r="P7" s="8"/>
      <c r="Q7" s="8"/>
    </row>
    <row r="8" spans="2:17">
      <c r="B8" s="97"/>
      <c r="C8" s="8"/>
      <c r="D8" s="8"/>
      <c r="E8" s="8"/>
      <c r="F8" s="8"/>
      <c r="G8" s="8"/>
      <c r="H8" s="8"/>
      <c r="I8" s="8"/>
      <c r="J8" s="8"/>
      <c r="K8" s="8"/>
      <c r="L8" s="8"/>
      <c r="M8" s="98"/>
      <c r="N8" s="8"/>
      <c r="O8" s="8"/>
      <c r="P8" s="8"/>
      <c r="Q8" s="8"/>
    </row>
    <row r="9" spans="2:17">
      <c r="B9" s="120" t="s">
        <v>28</v>
      </c>
      <c r="C9" s="75" t="s">
        <v>25</v>
      </c>
      <c r="D9" s="75" t="s">
        <v>30</v>
      </c>
      <c r="E9" s="75" t="s">
        <v>29</v>
      </c>
      <c r="F9" s="75"/>
      <c r="G9" s="75" t="s">
        <v>533</v>
      </c>
      <c r="H9" s="75"/>
      <c r="I9" s="75" t="s">
        <v>26</v>
      </c>
      <c r="J9" s="75"/>
      <c r="K9" s="431" t="s">
        <v>32</v>
      </c>
      <c r="L9" s="27" t="s">
        <v>49</v>
      </c>
      <c r="M9" s="432" t="s">
        <v>513</v>
      </c>
      <c r="N9" s="14"/>
      <c r="O9" s="27" t="s">
        <v>534</v>
      </c>
      <c r="P9" s="8"/>
      <c r="Q9" s="8"/>
    </row>
    <row r="10" spans="2:17">
      <c r="B10" s="162" t="s">
        <v>50</v>
      </c>
      <c r="C10" s="26"/>
      <c r="D10" s="26"/>
      <c r="E10" s="26"/>
      <c r="F10" s="26"/>
      <c r="G10" s="26"/>
      <c r="H10" s="26"/>
      <c r="I10" s="26"/>
      <c r="J10" s="27"/>
      <c r="K10" s="422" t="s">
        <v>481</v>
      </c>
      <c r="L10" s="681" t="b">
        <f>IF(COUNTIF(P:P,0)+COUNTIF(P:P,FALSE)=0,TRUE,FALSE)</f>
        <v>0</v>
      </c>
      <c r="M10" s="33" t="str">
        <f>IF(L10=TRUE," ","Please address all critical checks (red) before continuing")</f>
        <v>Please address all critical checks (red) before continuing</v>
      </c>
      <c r="N10" s="8"/>
      <c r="O10" s="8"/>
      <c r="P10" s="8"/>
      <c r="Q10" s="8"/>
    </row>
    <row r="11" spans="2:17">
      <c r="B11" s="101"/>
      <c r="C11" s="27"/>
      <c r="D11" s="27"/>
      <c r="E11" s="27"/>
      <c r="F11" s="27"/>
      <c r="G11" s="27"/>
      <c r="H11" s="27"/>
      <c r="I11" s="27"/>
      <c r="J11" s="27"/>
      <c r="K11" s="50"/>
      <c r="L11" s="682"/>
      <c r="M11" s="190"/>
      <c r="N11" s="8"/>
      <c r="O11" s="8"/>
      <c r="P11" s="8"/>
      <c r="Q11" s="8"/>
    </row>
    <row r="12" spans="2:17">
      <c r="B12" s="101"/>
      <c r="C12" s="28" t="s">
        <v>499</v>
      </c>
      <c r="D12" s="27"/>
      <c r="E12" s="28"/>
      <c r="F12" s="28"/>
      <c r="G12" s="467" t="s">
        <v>535</v>
      </c>
      <c r="H12" s="28"/>
      <c r="I12" s="27"/>
      <c r="J12" s="27"/>
      <c r="K12" s="421" t="s">
        <v>328</v>
      </c>
      <c r="L12" s="683" t="b">
        <f>IF(COUNTBLANK(C17:C122)-COUNTBLANK(E17:E122)+COUNTBLANK(C12:C13)-COUNTBLANK(E12:E13)=0,TRUE,FALSE)</f>
        <v>0</v>
      </c>
      <c r="M12" s="33" t="str">
        <f>IF(L12=TRUE," ","Please fill in all assumptions")</f>
        <v>Please fill in all assumptions</v>
      </c>
      <c r="N12" s="8"/>
      <c r="O12" s="13" t="s">
        <v>535</v>
      </c>
      <c r="P12" s="8">
        <f>IF(L12=TRUE,1,0)</f>
        <v>0</v>
      </c>
      <c r="Q12" s="8"/>
    </row>
    <row r="13" spans="2:17" ht="16" thickBot="1">
      <c r="B13" s="101"/>
      <c r="C13" s="28" t="s">
        <v>432</v>
      </c>
      <c r="D13" s="28" t="s">
        <v>433</v>
      </c>
      <c r="E13" s="28"/>
      <c r="F13" s="28"/>
      <c r="G13" s="467" t="s">
        <v>536</v>
      </c>
      <c r="H13" s="28"/>
      <c r="I13" s="28"/>
      <c r="J13" s="27"/>
      <c r="K13" s="422" t="s">
        <v>500</v>
      </c>
      <c r="L13" s="684" t="b">
        <f>IF(COUNTBLANK(C86:C113)=COUNTBLANK(E86:E113),TRUE,FALSE)</f>
        <v>0</v>
      </c>
      <c r="M13" s="33" t="str">
        <f>IF(L13=TRUE," ","Please fill in all full load hours (use dummy value when the CHP type is not applicable)")</f>
        <v>Please fill in all full load hours (use dummy value when the CHP type is not applicable)</v>
      </c>
      <c r="N13" s="8"/>
      <c r="O13" s="13" t="s">
        <v>536</v>
      </c>
      <c r="P13" s="8">
        <f>IF(L13=TRUE,1,0)</f>
        <v>0</v>
      </c>
      <c r="Q13" s="8"/>
    </row>
    <row r="14" spans="2:17" ht="16" thickBot="1">
      <c r="B14" s="97"/>
      <c r="C14" s="114" t="s">
        <v>346</v>
      </c>
      <c r="D14" s="26" t="s">
        <v>316</v>
      </c>
      <c r="E14" s="191"/>
      <c r="F14" s="26"/>
      <c r="G14" s="467" t="s">
        <v>586</v>
      </c>
      <c r="H14" s="26"/>
      <c r="I14" s="191"/>
      <c r="J14" s="26"/>
      <c r="K14" s="421" t="s">
        <v>319</v>
      </c>
      <c r="L14" s="684" t="b">
        <f>IF(SUM(E14:E16)=1,TRUE,FALSE)</f>
        <v>0</v>
      </c>
      <c r="M14" s="33" t="str">
        <f>IF(L14=TRUE," ","Select only one allocation method")</f>
        <v>Select only one allocation method</v>
      </c>
      <c r="N14" s="8"/>
      <c r="O14" s="13" t="s">
        <v>539</v>
      </c>
      <c r="P14" s="8">
        <f>IF(L14=TRUE,1,0)</f>
        <v>0</v>
      </c>
      <c r="Q14" s="8"/>
    </row>
    <row r="15" spans="2:17" ht="16" thickBot="1">
      <c r="B15" s="101"/>
      <c r="C15" s="114" t="s">
        <v>347</v>
      </c>
      <c r="D15" s="26" t="s">
        <v>317</v>
      </c>
      <c r="E15" s="191"/>
      <c r="F15" s="26"/>
      <c r="G15" s="467" t="s">
        <v>587</v>
      </c>
      <c r="H15" s="26"/>
      <c r="I15" s="26"/>
      <c r="J15" s="26"/>
      <c r="K15" s="50"/>
      <c r="L15" s="682"/>
      <c r="M15" s="190"/>
      <c r="N15" s="8"/>
      <c r="O15" s="13" t="s">
        <v>540</v>
      </c>
      <c r="P15" s="8"/>
      <c r="Q15" s="8"/>
    </row>
    <row r="16" spans="2:17" ht="16" thickBot="1">
      <c r="B16" s="101"/>
      <c r="C16" s="114"/>
      <c r="D16" s="26" t="s">
        <v>318</v>
      </c>
      <c r="E16" s="191"/>
      <c r="F16" s="26"/>
      <c r="G16" s="467" t="s">
        <v>588</v>
      </c>
      <c r="H16" s="26"/>
      <c r="I16" s="26"/>
      <c r="J16" s="26"/>
      <c r="K16" s="50"/>
      <c r="L16" s="682"/>
      <c r="M16" s="190"/>
      <c r="N16" s="8"/>
      <c r="O16" s="13" t="s">
        <v>541</v>
      </c>
      <c r="P16" s="8"/>
      <c r="Q16" s="8"/>
    </row>
    <row r="17" spans="2:17" ht="16" thickBot="1">
      <c r="B17" s="101"/>
      <c r="C17" s="699" t="s">
        <v>728</v>
      </c>
      <c r="D17" s="433" t="s">
        <v>623</v>
      </c>
      <c r="E17" s="696"/>
      <c r="F17" s="433"/>
      <c r="G17" s="468"/>
      <c r="H17" s="433"/>
      <c r="I17" s="435"/>
      <c r="J17" s="433"/>
      <c r="K17" s="439" t="s">
        <v>320</v>
      </c>
      <c r="L17" s="685" t="b">
        <f>IF(E17-'Fuel aggregation'!I108&gt;0,TRUE,FALSE)</f>
        <v>0</v>
      </c>
      <c r="M17" s="33" t="str">
        <f>IF(L17=TRUE," ","Please increase your estimate, total heat production can not be lower than sold heat production")</f>
        <v>Please increase your estimate, total heat production can not be lower than sold heat production</v>
      </c>
      <c r="N17" s="63"/>
      <c r="O17" s="680" t="s">
        <v>537</v>
      </c>
      <c r="P17" s="8"/>
      <c r="Q17" s="8"/>
    </row>
    <row r="18" spans="2:17" ht="16" thickBot="1">
      <c r="B18" s="101"/>
      <c r="C18" s="699" t="s">
        <v>729</v>
      </c>
      <c r="D18" s="433" t="s">
        <v>623</v>
      </c>
      <c r="E18" s="697"/>
      <c r="F18" s="433"/>
      <c r="G18" s="468"/>
      <c r="H18" s="433"/>
      <c r="I18" s="435"/>
      <c r="J18" s="433"/>
      <c r="K18" s="439" t="s">
        <v>321</v>
      </c>
      <c r="L18" s="685" t="b">
        <f>IF(E18-'Fuel aggregation'!F108&gt;0,TRUE,FALSE)</f>
        <v>0</v>
      </c>
      <c r="M18" s="33" t="str">
        <f>IF(L18=TRUE," ","Please increase your estimate, total fuel input can not be lower than the fuel input for sold heat and electricity")</f>
        <v>Please increase your estimate, total fuel input can not be lower than the fuel input for sold heat and electricity</v>
      </c>
      <c r="N18" s="63"/>
      <c r="O18" s="680" t="s">
        <v>538</v>
      </c>
      <c r="P18" s="8"/>
      <c r="Q18" s="8"/>
    </row>
    <row r="19" spans="2:17">
      <c r="B19" s="122"/>
      <c r="C19" s="193"/>
      <c r="D19" s="44"/>
      <c r="E19" s="26"/>
      <c r="F19" s="44"/>
      <c r="G19" s="461"/>
      <c r="H19" s="44"/>
      <c r="I19" s="44"/>
      <c r="J19" s="44"/>
      <c r="K19" s="48"/>
      <c r="L19" s="686"/>
      <c r="M19" s="194"/>
      <c r="N19" s="8"/>
      <c r="O19" s="13"/>
      <c r="P19" s="8"/>
      <c r="Q19" s="8"/>
    </row>
    <row r="20" spans="2:17" ht="16" thickBot="1">
      <c r="B20" s="162" t="s">
        <v>51</v>
      </c>
      <c r="C20" s="114"/>
      <c r="D20" s="26"/>
      <c r="E20" s="195"/>
      <c r="F20" s="26"/>
      <c r="G20" s="467"/>
      <c r="H20" s="26"/>
      <c r="I20" s="26"/>
      <c r="J20" s="26"/>
      <c r="K20" s="50"/>
      <c r="L20" s="682"/>
      <c r="M20" s="190"/>
      <c r="N20" s="8"/>
      <c r="O20" s="13"/>
      <c r="P20" s="8"/>
      <c r="Q20" s="8"/>
    </row>
    <row r="21" spans="2:17" ht="16" thickBot="1">
      <c r="B21" s="97"/>
      <c r="C21" s="433" t="s">
        <v>302</v>
      </c>
      <c r="D21" s="433" t="s">
        <v>325</v>
      </c>
      <c r="E21" s="434"/>
      <c r="F21" s="437"/>
      <c r="G21" s="469"/>
      <c r="H21" s="437"/>
      <c r="I21" s="435"/>
      <c r="J21" s="433"/>
      <c r="K21" s="436" t="s">
        <v>434</v>
      </c>
      <c r="L21" s="687" t="b">
        <f>IF(SUM(E25:E26)=1,TRUE,SUM(E25:E26))</f>
        <v>1</v>
      </c>
      <c r="M21" s="33" t="str">
        <f>IF(L21=TRUE," ","The three CHP types should together produce 100% of the CHP electricity in this sector")</f>
        <v xml:space="preserve"> </v>
      </c>
      <c r="N21" s="63"/>
      <c r="O21" s="680" t="s">
        <v>543</v>
      </c>
      <c r="P21" s="8">
        <f>IF(L21=TRUE,1,0)</f>
        <v>1</v>
      </c>
      <c r="Q21" s="8"/>
    </row>
    <row r="22" spans="2:17" ht="16" thickBot="1">
      <c r="B22" s="97"/>
      <c r="C22" s="433" t="s">
        <v>303</v>
      </c>
      <c r="D22" s="433" t="s">
        <v>325</v>
      </c>
      <c r="E22" s="437">
        <v>1</v>
      </c>
      <c r="F22" s="437"/>
      <c r="G22" s="469"/>
      <c r="H22" s="437"/>
      <c r="I22" s="446"/>
      <c r="J22" s="433"/>
      <c r="K22" s="436" t="s">
        <v>322</v>
      </c>
      <c r="L22" s="684" t="e">
        <f>IF('Delta energy balance'!H20&gt;=0,TRUE,FALSE)</f>
        <v>#DIV/0!</v>
      </c>
      <c r="M22" s="33" t="e">
        <f>IF(L22=TRUE," ","Based on the IEA energy balance, the fuel input for unsold heat of this carrier should be lower")</f>
        <v>#DIV/0!</v>
      </c>
      <c r="N22" s="63"/>
      <c r="O22" s="680"/>
      <c r="P22" s="8" t="e">
        <f>IF(L22=TRUE,1,0)</f>
        <v>#DIV/0!</v>
      </c>
      <c r="Q22" s="8"/>
    </row>
    <row r="23" spans="2:17" ht="16" thickBot="1">
      <c r="B23" s="97"/>
      <c r="C23" s="433" t="s">
        <v>304</v>
      </c>
      <c r="D23" s="433" t="s">
        <v>325</v>
      </c>
      <c r="E23" s="434"/>
      <c r="F23" s="437"/>
      <c r="G23" s="469"/>
      <c r="H23" s="437"/>
      <c r="I23" s="435"/>
      <c r="J23" s="433"/>
      <c r="K23" s="436" t="s">
        <v>323</v>
      </c>
      <c r="L23" s="684" t="e">
        <f>IF('Delta energy balance'!L20&gt;=0,TRUE,FALSE)</f>
        <v>#DIV/0!</v>
      </c>
      <c r="M23" s="33" t="e">
        <f>IF(L23=TRUE," ","Based on the IEA energy balance, the fuel input for unsold heat of this carrier should be lower")</f>
        <v>#DIV/0!</v>
      </c>
      <c r="N23" s="63"/>
      <c r="O23" s="680" t="s">
        <v>542</v>
      </c>
      <c r="P23" s="8" t="e">
        <f>IF(L23=TRUE,1,0)</f>
        <v>#DIV/0!</v>
      </c>
      <c r="Q23" s="8"/>
    </row>
    <row r="24" spans="2:17" ht="16" thickBot="1">
      <c r="B24" s="97"/>
      <c r="C24" s="433" t="s">
        <v>711</v>
      </c>
      <c r="D24" s="433" t="s">
        <v>325</v>
      </c>
      <c r="E24" s="440" t="e">
        <f>'Fuel mixes'!D23</f>
        <v>#DIV/0!</v>
      </c>
      <c r="F24" s="455"/>
      <c r="G24" s="470"/>
      <c r="H24" s="455"/>
      <c r="I24" s="446"/>
      <c r="J24" s="433"/>
      <c r="K24" s="436" t="s">
        <v>324</v>
      </c>
      <c r="L24" s="684" t="e">
        <f>IF('Delta energy balance'!N20&gt;=0,TRUE,FALSE)</f>
        <v>#DIV/0!</v>
      </c>
      <c r="M24" s="33" t="e">
        <f>IF(L24=TRUE," ","Based on the IEA energy balance, the fuel input for unsold heat of this carrier should be lower")</f>
        <v>#DIV/0!</v>
      </c>
      <c r="N24" s="63"/>
      <c r="O24" s="680"/>
      <c r="P24" s="8" t="e">
        <f>IF(L24=TRUE,1,0)</f>
        <v>#DIV/0!</v>
      </c>
      <c r="Q24" s="8"/>
    </row>
    <row r="25" spans="2:17" ht="16" thickBot="1">
      <c r="B25" s="97"/>
      <c r="C25" s="433" t="s">
        <v>712</v>
      </c>
      <c r="D25" s="433" t="s">
        <v>325</v>
      </c>
      <c r="E25" s="456"/>
      <c r="F25" s="455"/>
      <c r="G25" s="470"/>
      <c r="H25" s="455"/>
      <c r="I25" s="435"/>
      <c r="J25" s="433"/>
      <c r="K25" s="58"/>
      <c r="L25" s="688"/>
      <c r="M25" s="33"/>
      <c r="N25" s="8"/>
      <c r="O25" s="13" t="s">
        <v>544</v>
      </c>
      <c r="P25" s="8"/>
      <c r="Q25" s="8"/>
    </row>
    <row r="26" spans="2:17">
      <c r="B26" s="97"/>
      <c r="C26" s="433" t="s">
        <v>713</v>
      </c>
      <c r="D26" s="433" t="s">
        <v>325</v>
      </c>
      <c r="E26" s="455">
        <f>1-E25</f>
        <v>1</v>
      </c>
      <c r="F26" s="455"/>
      <c r="G26" s="470"/>
      <c r="H26" s="455"/>
      <c r="I26" s="433"/>
      <c r="J26" s="433"/>
      <c r="K26" s="250" t="s">
        <v>475</v>
      </c>
      <c r="L26" s="685" t="e">
        <f>IF(ABS('Results by fuel'!I17)&lt;0.05,TRUE,FALSE)</f>
        <v>#DIV/0!</v>
      </c>
      <c r="M26" s="33" t="e">
        <f>IF(L26=TRUE," ","Based on the IEA's autoproducer table, the amount of sold heat in this sector should be different")</f>
        <v>#DIV/0!</v>
      </c>
      <c r="N26" s="63"/>
      <c r="O26" s="680"/>
      <c r="P26" s="8"/>
      <c r="Q26" s="8"/>
    </row>
    <row r="27" spans="2:17">
      <c r="B27" s="102"/>
      <c r="C27" s="442"/>
      <c r="D27" s="442"/>
      <c r="E27" s="454"/>
      <c r="F27" s="454"/>
      <c r="G27" s="471"/>
      <c r="H27" s="454"/>
      <c r="I27" s="442"/>
      <c r="J27" s="442"/>
      <c r="K27" s="59"/>
      <c r="L27" s="689"/>
      <c r="M27" s="45"/>
      <c r="N27" s="8"/>
      <c r="O27" s="13"/>
      <c r="P27" s="8"/>
      <c r="Q27" s="8"/>
    </row>
    <row r="28" spans="2:17" ht="16" thickBot="1">
      <c r="B28" s="139" t="s">
        <v>52</v>
      </c>
      <c r="C28" s="433"/>
      <c r="D28" s="433"/>
      <c r="E28" s="437"/>
      <c r="F28" s="437"/>
      <c r="G28" s="469"/>
      <c r="H28" s="437"/>
      <c r="I28" s="433"/>
      <c r="J28" s="433"/>
      <c r="K28" s="250"/>
      <c r="L28" s="690"/>
      <c r="M28" s="173"/>
      <c r="N28" s="63"/>
      <c r="O28" s="680"/>
      <c r="P28" s="8"/>
      <c r="Q28" s="8"/>
    </row>
    <row r="29" spans="2:17" ht="16" thickBot="1">
      <c r="B29" s="97"/>
      <c r="C29" s="433" t="s">
        <v>302</v>
      </c>
      <c r="D29" s="433" t="s">
        <v>325</v>
      </c>
      <c r="E29" s="434"/>
      <c r="F29" s="437"/>
      <c r="G29" s="469"/>
      <c r="H29" s="437"/>
      <c r="I29" s="435"/>
      <c r="J29" s="433"/>
      <c r="K29" s="445" t="s">
        <v>434</v>
      </c>
      <c r="L29" s="687" t="b">
        <f>IF(SUM(E33:E34)=1,TRUE,SUM(E33:E34))</f>
        <v>1</v>
      </c>
      <c r="M29" s="33" t="str">
        <f>IF(L29=TRUE," ","Based on the IEA energy balance, the fuel input for unsold heat of this carrier should be lower")</f>
        <v xml:space="preserve"> </v>
      </c>
      <c r="N29" s="63"/>
      <c r="O29" s="680" t="s">
        <v>545</v>
      </c>
      <c r="P29" s="8">
        <f>IF(L29=TRUE,1,0)</f>
        <v>1</v>
      </c>
      <c r="Q29" s="8"/>
    </row>
    <row r="30" spans="2:17" ht="16" thickBot="1">
      <c r="B30" s="97"/>
      <c r="C30" s="433" t="s">
        <v>303</v>
      </c>
      <c r="D30" s="433" t="s">
        <v>325</v>
      </c>
      <c r="E30" s="443">
        <v>1</v>
      </c>
      <c r="F30" s="437"/>
      <c r="G30" s="469"/>
      <c r="H30" s="437"/>
      <c r="I30" s="446"/>
      <c r="J30" s="433"/>
      <c r="K30" s="445" t="s">
        <v>322</v>
      </c>
      <c r="L30" s="684" t="e">
        <f>IF('Delta energy balance'!H18&gt;=0,TRUE,FALSE)</f>
        <v>#DIV/0!</v>
      </c>
      <c r="M30" s="33" t="e">
        <f>IF(L30=TRUE," ","Based on the IEA energy balance, the fuel input for unsold heat of this carrier should be lower")</f>
        <v>#DIV/0!</v>
      </c>
      <c r="N30" s="63"/>
      <c r="O30" s="680"/>
      <c r="P30" s="8" t="e">
        <f>IF(L30=TRUE,1,0)</f>
        <v>#DIV/0!</v>
      </c>
      <c r="Q30" s="8"/>
    </row>
    <row r="31" spans="2:17" ht="16" thickBot="1">
      <c r="B31" s="97"/>
      <c r="C31" s="433" t="s">
        <v>304</v>
      </c>
      <c r="D31" s="433" t="s">
        <v>325</v>
      </c>
      <c r="E31" s="434"/>
      <c r="F31" s="437"/>
      <c r="G31" s="469"/>
      <c r="H31" s="437"/>
      <c r="I31" s="435"/>
      <c r="J31" s="433"/>
      <c r="K31" s="445" t="s">
        <v>323</v>
      </c>
      <c r="L31" s="684" t="e">
        <f>IF('Delta energy balance'!L18&gt;=0,TRUE,FALSE)</f>
        <v>#DIV/0!</v>
      </c>
      <c r="M31" s="33" t="e">
        <f>IF(L31=TRUE," ","Based on the IEA energy balance, the fuel input for unsold heat of this carrier should be lower")</f>
        <v>#DIV/0!</v>
      </c>
      <c r="N31" s="63"/>
      <c r="O31" s="680" t="s">
        <v>546</v>
      </c>
      <c r="P31" s="8" t="e">
        <f>IF(L31=TRUE,1,0)</f>
        <v>#DIV/0!</v>
      </c>
      <c r="Q31" s="8"/>
    </row>
    <row r="32" spans="2:17" ht="16" thickBot="1">
      <c r="B32" s="97"/>
      <c r="C32" s="433" t="s">
        <v>711</v>
      </c>
      <c r="D32" s="433" t="s">
        <v>325</v>
      </c>
      <c r="E32" s="443" t="e">
        <f>'Fuel mixes'!D29</f>
        <v>#DIV/0!</v>
      </c>
      <c r="F32" s="437"/>
      <c r="G32" s="469"/>
      <c r="H32" s="437"/>
      <c r="I32" s="446"/>
      <c r="J32" s="433"/>
      <c r="K32" s="445" t="s">
        <v>324</v>
      </c>
      <c r="L32" s="684" t="e">
        <f>IF('Delta energy balance'!N18&gt;=0,TRUE,FALSE)</f>
        <v>#DIV/0!</v>
      </c>
      <c r="M32" s="33" t="e">
        <f>IF(L32=TRUE," ","Based on the IEA energy balance, the fuel input for unsold heat of this carrier should be lower")</f>
        <v>#DIV/0!</v>
      </c>
      <c r="N32" s="63"/>
      <c r="O32" s="680"/>
      <c r="P32" s="8" t="e">
        <f>IF(L32=TRUE,1,0)</f>
        <v>#DIV/0!</v>
      </c>
      <c r="Q32" s="8"/>
    </row>
    <row r="33" spans="2:17" ht="16" thickBot="1">
      <c r="B33" s="97"/>
      <c r="C33" s="433" t="s">
        <v>712</v>
      </c>
      <c r="D33" s="433" t="s">
        <v>325</v>
      </c>
      <c r="E33" s="434"/>
      <c r="F33" s="437"/>
      <c r="G33" s="469"/>
      <c r="H33" s="437"/>
      <c r="I33" s="435"/>
      <c r="J33" s="433"/>
      <c r="K33" s="58"/>
      <c r="L33" s="688"/>
      <c r="M33" s="33"/>
      <c r="N33" s="8"/>
      <c r="O33" s="13" t="s">
        <v>547</v>
      </c>
      <c r="P33" s="8"/>
      <c r="Q33" s="8"/>
    </row>
    <row r="34" spans="2:17">
      <c r="B34" s="97"/>
      <c r="C34" s="433" t="s">
        <v>713</v>
      </c>
      <c r="D34" s="433" t="s">
        <v>325</v>
      </c>
      <c r="E34" s="437">
        <f>1-E33</f>
        <v>1</v>
      </c>
      <c r="F34" s="437"/>
      <c r="G34" s="469"/>
      <c r="H34" s="437"/>
      <c r="I34" s="433"/>
      <c r="J34" s="433"/>
      <c r="K34" s="250" t="s">
        <v>475</v>
      </c>
      <c r="L34" s="685" t="e">
        <f>IF(ABS('Results by fuel'!I26)&lt;0.05,TRUE,FALSE)</f>
        <v>#DIV/0!</v>
      </c>
      <c r="M34" s="33" t="e">
        <f>IF(L34=TRUE," ","Based on the IEA's autoproducer table, the amount of sold heat in this sector should be different")</f>
        <v>#DIV/0!</v>
      </c>
      <c r="N34" s="63"/>
      <c r="O34" s="680"/>
      <c r="P34" s="8"/>
      <c r="Q34" s="8"/>
    </row>
    <row r="35" spans="2:17">
      <c r="B35" s="102"/>
      <c r="C35" s="442"/>
      <c r="D35" s="442"/>
      <c r="E35" s="454"/>
      <c r="F35" s="454"/>
      <c r="G35" s="471"/>
      <c r="H35" s="454"/>
      <c r="I35" s="442"/>
      <c r="J35" s="442"/>
      <c r="K35" s="59"/>
      <c r="L35" s="689"/>
      <c r="M35" s="45"/>
      <c r="N35" s="8"/>
      <c r="O35" s="13"/>
      <c r="P35" s="8"/>
      <c r="Q35" s="8"/>
    </row>
    <row r="36" spans="2:17" ht="16" thickBot="1">
      <c r="B36" s="139" t="s">
        <v>635</v>
      </c>
      <c r="C36" s="433"/>
      <c r="D36" s="433"/>
      <c r="E36" s="437"/>
      <c r="F36" s="437"/>
      <c r="G36" s="469"/>
      <c r="H36" s="437"/>
      <c r="I36" s="433"/>
      <c r="J36" s="433"/>
      <c r="K36" s="250"/>
      <c r="L36" s="690"/>
      <c r="M36" s="173"/>
      <c r="N36" s="63"/>
      <c r="O36" s="680"/>
      <c r="P36" s="8"/>
      <c r="Q36" s="8"/>
    </row>
    <row r="37" spans="2:17" ht="16" thickBot="1">
      <c r="B37" s="97"/>
      <c r="C37" s="433" t="s">
        <v>302</v>
      </c>
      <c r="D37" s="433" t="s">
        <v>325</v>
      </c>
      <c r="E37" s="434"/>
      <c r="F37" s="437"/>
      <c r="G37" s="469"/>
      <c r="H37" s="437"/>
      <c r="I37" s="435"/>
      <c r="J37" s="433"/>
      <c r="K37" s="445" t="s">
        <v>434</v>
      </c>
      <c r="L37" s="687" t="b">
        <f>IF(SUM(E41:E42)=1,TRUE,SUM(E41:E42))</f>
        <v>1</v>
      </c>
      <c r="M37" s="33" t="str">
        <f>IF(L37=TRUE," ","The three CHP types should together produce 100% of the CHP electricity in this sector")</f>
        <v xml:space="preserve"> </v>
      </c>
      <c r="N37" s="63"/>
      <c r="O37" s="680" t="s">
        <v>548</v>
      </c>
      <c r="P37" s="8">
        <f>IF(L37=TRUE,1,0)</f>
        <v>1</v>
      </c>
      <c r="Q37" s="8"/>
    </row>
    <row r="38" spans="2:17" ht="16" thickBot="1">
      <c r="B38" s="97"/>
      <c r="C38" s="433" t="s">
        <v>303</v>
      </c>
      <c r="D38" s="433" t="s">
        <v>325</v>
      </c>
      <c r="E38" s="443">
        <v>1</v>
      </c>
      <c r="F38" s="437"/>
      <c r="G38" s="469"/>
      <c r="H38" s="437"/>
      <c r="I38" s="446"/>
      <c r="J38" s="433"/>
      <c r="K38" s="445" t="s">
        <v>322</v>
      </c>
      <c r="L38" s="684" t="e">
        <f>IF('Delta energy balance'!H19&gt;=0,TRUE,FALSE)</f>
        <v>#DIV/0!</v>
      </c>
      <c r="M38" s="33" t="e">
        <f>IF(L38=TRUE," ","Based on the IEA energy balance, the fuel input for unsold heat of this carrier should be lower")</f>
        <v>#DIV/0!</v>
      </c>
      <c r="N38" s="63"/>
      <c r="O38" s="680"/>
      <c r="P38" s="8" t="e">
        <f>IF(L38=TRUE,1,0)</f>
        <v>#DIV/0!</v>
      </c>
      <c r="Q38" s="8"/>
    </row>
    <row r="39" spans="2:17" ht="16" thickBot="1">
      <c r="B39" s="97"/>
      <c r="C39" s="433" t="s">
        <v>304</v>
      </c>
      <c r="D39" s="433" t="s">
        <v>325</v>
      </c>
      <c r="E39" s="434"/>
      <c r="F39" s="437"/>
      <c r="G39" s="469"/>
      <c r="H39" s="437"/>
      <c r="I39" s="435"/>
      <c r="J39" s="433"/>
      <c r="K39" s="445" t="s">
        <v>323</v>
      </c>
      <c r="L39" s="684" t="e">
        <f>IF('Delta energy balance'!L19&gt;=0,TRUE,FALSE)</f>
        <v>#DIV/0!</v>
      </c>
      <c r="M39" s="33" t="e">
        <f>IF(L39=TRUE," ","Based on the IEA energy balance, the fuel input for unsold heat of this carrier should be lower")</f>
        <v>#DIV/0!</v>
      </c>
      <c r="N39" s="63"/>
      <c r="O39" s="680" t="s">
        <v>549</v>
      </c>
      <c r="P39" s="8" t="e">
        <f>IF(L39=TRUE,1,0)</f>
        <v>#DIV/0!</v>
      </c>
      <c r="Q39" s="8"/>
    </row>
    <row r="40" spans="2:17" ht="16" thickBot="1">
      <c r="B40" s="97"/>
      <c r="C40" s="433" t="s">
        <v>711</v>
      </c>
      <c r="D40" s="433" t="s">
        <v>325</v>
      </c>
      <c r="E40" s="443" t="e">
        <f>'Fuel mixes'!D35</f>
        <v>#DIV/0!</v>
      </c>
      <c r="F40" s="437"/>
      <c r="G40" s="469"/>
      <c r="H40" s="437"/>
      <c r="I40" s="446"/>
      <c r="J40" s="433"/>
      <c r="K40" s="445" t="s">
        <v>324</v>
      </c>
      <c r="L40" s="684" t="e">
        <f>IF('Delta energy balance'!N19&gt;=0,TRUE,FALSE)</f>
        <v>#DIV/0!</v>
      </c>
      <c r="M40" s="33" t="e">
        <f>IF(L40=TRUE," ","Based on the IEA energy balance, the fuel input for unsold heat of this carrier should be lower")</f>
        <v>#DIV/0!</v>
      </c>
      <c r="N40" s="63"/>
      <c r="O40" s="680"/>
      <c r="P40" s="8" t="e">
        <f>IF(L40=TRUE,1,0)</f>
        <v>#DIV/0!</v>
      </c>
      <c r="Q40" s="8"/>
    </row>
    <row r="41" spans="2:17" ht="16" thickBot="1">
      <c r="B41" s="97"/>
      <c r="C41" s="433" t="s">
        <v>712</v>
      </c>
      <c r="D41" s="433" t="s">
        <v>325</v>
      </c>
      <c r="E41" s="434"/>
      <c r="F41" s="437"/>
      <c r="G41" s="469"/>
      <c r="H41" s="437"/>
      <c r="I41" s="435"/>
      <c r="J41" s="433"/>
      <c r="K41" s="58"/>
      <c r="L41" s="688"/>
      <c r="M41" s="33"/>
      <c r="N41" s="8"/>
      <c r="O41" s="13" t="s">
        <v>550</v>
      </c>
      <c r="P41" s="8"/>
      <c r="Q41" s="8"/>
    </row>
    <row r="42" spans="2:17">
      <c r="B42" s="97"/>
      <c r="C42" s="433" t="s">
        <v>713</v>
      </c>
      <c r="D42" s="433" t="s">
        <v>325</v>
      </c>
      <c r="E42" s="437">
        <f>1-E41</f>
        <v>1</v>
      </c>
      <c r="F42" s="437"/>
      <c r="G42" s="469"/>
      <c r="H42" s="437"/>
      <c r="I42" s="433"/>
      <c r="J42" s="433"/>
      <c r="K42" s="250" t="s">
        <v>475</v>
      </c>
      <c r="L42" s="685" t="e">
        <f>IF(ABS('Results by fuel'!I35)&lt;0.05,TRUE,FALSE)</f>
        <v>#DIV/0!</v>
      </c>
      <c r="M42" s="33" t="e">
        <f>IF(L42=TRUE," ","Based on the IEA's autoproducer table, the amount of sold heat in this sector should be different")</f>
        <v>#DIV/0!</v>
      </c>
      <c r="N42" s="63"/>
      <c r="O42" s="680"/>
      <c r="P42" s="8"/>
      <c r="Q42" s="8"/>
    </row>
    <row r="43" spans="2:17">
      <c r="B43" s="102"/>
      <c r="C43" s="442"/>
      <c r="D43" s="442"/>
      <c r="E43" s="454"/>
      <c r="F43" s="454"/>
      <c r="G43" s="471"/>
      <c r="H43" s="454"/>
      <c r="I43" s="442"/>
      <c r="J43" s="442"/>
      <c r="K43" s="59"/>
      <c r="L43" s="689"/>
      <c r="M43" s="45"/>
      <c r="N43" s="8"/>
      <c r="O43" s="13"/>
      <c r="P43" s="8"/>
      <c r="Q43" s="8"/>
    </row>
    <row r="44" spans="2:17" ht="16" thickBot="1">
      <c r="B44" s="139" t="s">
        <v>53</v>
      </c>
      <c r="C44" s="433"/>
      <c r="D44" s="433"/>
      <c r="E44" s="437"/>
      <c r="F44" s="437"/>
      <c r="G44" s="469"/>
      <c r="H44" s="437"/>
      <c r="I44" s="433"/>
      <c r="J44" s="433"/>
      <c r="K44" s="250"/>
      <c r="L44" s="690"/>
      <c r="M44" s="173"/>
      <c r="N44" s="63"/>
      <c r="O44" s="680"/>
      <c r="P44" s="8"/>
      <c r="Q44" s="8"/>
    </row>
    <row r="45" spans="2:17" ht="16" thickBot="1">
      <c r="B45" s="97"/>
      <c r="C45" s="433" t="s">
        <v>309</v>
      </c>
      <c r="D45" s="433" t="s">
        <v>325</v>
      </c>
      <c r="E45" s="444"/>
      <c r="F45" s="437"/>
      <c r="G45" s="469"/>
      <c r="H45" s="437"/>
      <c r="I45" s="438"/>
      <c r="J45" s="433"/>
      <c r="K45" s="445" t="s">
        <v>434</v>
      </c>
      <c r="L45" s="687">
        <f>IF(SUM(E50:E52)=1,TRUE,SUM(E50:E52))</f>
        <v>0</v>
      </c>
      <c r="M45" s="33" t="str">
        <f>IF(L45=TRUE," ","The three gas CHP types should together produce 100% of the gas CHP electricity in this sector")</f>
        <v>The three gas CHP types should together produce 100% of the gas CHP electricity in this sector</v>
      </c>
      <c r="N45" s="63"/>
      <c r="O45" s="680" t="s">
        <v>552</v>
      </c>
      <c r="P45" s="8">
        <f>IF(L45=TRUE,1,0)</f>
        <v>0</v>
      </c>
      <c r="Q45" s="8"/>
    </row>
    <row r="46" spans="2:17" ht="16" thickBot="1">
      <c r="B46" s="97"/>
      <c r="C46" s="116" t="s">
        <v>310</v>
      </c>
      <c r="D46" s="26" t="s">
        <v>325</v>
      </c>
      <c r="E46" s="197"/>
      <c r="F46" s="201"/>
      <c r="G46" s="308"/>
      <c r="H46" s="201"/>
      <c r="I46" s="191"/>
      <c r="J46" s="26"/>
      <c r="K46" s="58"/>
      <c r="L46" s="688"/>
      <c r="M46" s="33"/>
      <c r="N46" s="8"/>
      <c r="O46" s="13" t="s">
        <v>551</v>
      </c>
      <c r="P46" s="8"/>
      <c r="Q46" s="8"/>
    </row>
    <row r="47" spans="2:17" ht="16" thickBot="1">
      <c r="B47" s="97"/>
      <c r="C47" s="116" t="s">
        <v>709</v>
      </c>
      <c r="D47" s="26" t="s">
        <v>325</v>
      </c>
      <c r="E47" s="198"/>
      <c r="F47" s="201"/>
      <c r="G47" s="308"/>
      <c r="H47" s="201"/>
      <c r="I47" s="251"/>
      <c r="J47" s="26"/>
      <c r="K47" s="58" t="s">
        <v>475</v>
      </c>
      <c r="L47" s="685" t="e">
        <f>IF(ABS('Results by fuel'!I44)&lt;0.05,TRUE,FALSE)</f>
        <v>#DIV/0!</v>
      </c>
      <c r="M47" s="33" t="e">
        <f>IF(L47=TRUE," ","Based on the IEA's autoproducer table, the amount of sold heat in this sector should be different")</f>
        <v>#DIV/0!</v>
      </c>
      <c r="N47" s="8"/>
      <c r="O47" s="13" t="s">
        <v>553</v>
      </c>
      <c r="P47" s="8"/>
      <c r="Q47" s="8"/>
    </row>
    <row r="48" spans="2:17" ht="16" thickBot="1">
      <c r="B48" s="97"/>
      <c r="C48" s="26" t="s">
        <v>315</v>
      </c>
      <c r="D48" s="26" t="s">
        <v>325</v>
      </c>
      <c r="E48" s="197"/>
      <c r="F48" s="201"/>
      <c r="G48" s="308"/>
      <c r="H48" s="201"/>
      <c r="I48" s="191"/>
      <c r="J48" s="26"/>
      <c r="K48" s="58"/>
      <c r="L48" s="688"/>
      <c r="M48" s="33"/>
      <c r="N48" s="8"/>
      <c r="O48" s="13" t="s">
        <v>554</v>
      </c>
      <c r="P48" s="8"/>
      <c r="Q48" s="8"/>
    </row>
    <row r="49" spans="2:17" ht="16" thickBot="1">
      <c r="B49" s="97"/>
      <c r="C49" s="433" t="s">
        <v>334</v>
      </c>
      <c r="D49" s="26" t="s">
        <v>325</v>
      </c>
      <c r="E49" s="198"/>
      <c r="F49" s="201"/>
      <c r="G49" s="308"/>
      <c r="H49" s="201"/>
      <c r="I49" s="191"/>
      <c r="J49" s="26"/>
      <c r="K49" s="58"/>
      <c r="L49" s="688"/>
      <c r="M49" s="33"/>
      <c r="N49" s="8"/>
      <c r="O49" s="13" t="s">
        <v>555</v>
      </c>
      <c r="P49" s="8"/>
      <c r="Q49" s="8"/>
    </row>
    <row r="50" spans="2:17" ht="16" thickBot="1">
      <c r="B50" s="97"/>
      <c r="C50" s="26" t="s">
        <v>714</v>
      </c>
      <c r="D50" s="26" t="s">
        <v>325</v>
      </c>
      <c r="E50" s="197"/>
      <c r="F50" s="201"/>
      <c r="G50" s="308"/>
      <c r="H50" s="201"/>
      <c r="I50" s="192"/>
      <c r="J50" s="26"/>
      <c r="K50" s="58"/>
      <c r="L50" s="688"/>
      <c r="M50" s="33"/>
      <c r="N50" s="8"/>
      <c r="O50" s="13" t="s">
        <v>556</v>
      </c>
      <c r="P50" s="8"/>
      <c r="Q50" s="8"/>
    </row>
    <row r="51" spans="2:17" ht="16" thickBot="1">
      <c r="B51" s="97"/>
      <c r="C51" s="26" t="s">
        <v>715</v>
      </c>
      <c r="D51" s="26" t="s">
        <v>325</v>
      </c>
      <c r="E51" s="197"/>
      <c r="F51" s="201"/>
      <c r="G51" s="308"/>
      <c r="H51" s="201"/>
      <c r="I51" s="191"/>
      <c r="J51" s="26"/>
      <c r="K51" s="58"/>
      <c r="L51" s="688"/>
      <c r="M51" s="33"/>
      <c r="N51" s="8"/>
      <c r="O51" s="13" t="s">
        <v>557</v>
      </c>
      <c r="P51" s="8"/>
      <c r="Q51" s="8"/>
    </row>
    <row r="52" spans="2:17" ht="16" thickBot="1">
      <c r="B52" s="97"/>
      <c r="C52" s="26" t="s">
        <v>716</v>
      </c>
      <c r="D52" s="26" t="s">
        <v>325</v>
      </c>
      <c r="E52" s="199"/>
      <c r="F52" s="201"/>
      <c r="G52" s="308"/>
      <c r="H52" s="201"/>
      <c r="I52" s="192"/>
      <c r="J52" s="26"/>
      <c r="K52" s="58"/>
      <c r="L52" s="688"/>
      <c r="M52" s="33"/>
      <c r="N52" s="8"/>
      <c r="O52" s="13" t="s">
        <v>558</v>
      </c>
      <c r="P52" s="8"/>
      <c r="Q52" s="8"/>
    </row>
    <row r="53" spans="2:17">
      <c r="B53" s="102"/>
      <c r="C53" s="44"/>
      <c r="D53" s="44"/>
      <c r="E53" s="200"/>
      <c r="F53" s="465"/>
      <c r="G53" s="472"/>
      <c r="H53" s="465"/>
      <c r="I53" s="44"/>
      <c r="J53" s="44"/>
      <c r="K53" s="59"/>
      <c r="L53" s="689"/>
      <c r="M53" s="45"/>
      <c r="N53" s="8"/>
      <c r="O53" s="13"/>
    </row>
    <row r="54" spans="2:17" ht="16" thickBot="1">
      <c r="B54" s="139" t="s">
        <v>54</v>
      </c>
      <c r="C54" s="26"/>
      <c r="D54" s="26"/>
      <c r="E54" s="201"/>
      <c r="F54" s="201"/>
      <c r="G54" s="308"/>
      <c r="H54" s="201"/>
      <c r="I54" s="26"/>
      <c r="J54" s="26"/>
      <c r="K54" s="58"/>
      <c r="L54" s="688"/>
      <c r="M54" s="33"/>
      <c r="N54" s="8"/>
      <c r="O54" s="13"/>
    </row>
    <row r="55" spans="2:17" ht="16" thickBot="1">
      <c r="B55" s="97"/>
      <c r="C55" s="116" t="s">
        <v>309</v>
      </c>
      <c r="D55" s="26" t="s">
        <v>325</v>
      </c>
      <c r="E55" s="196"/>
      <c r="F55" s="201"/>
      <c r="G55" s="308"/>
      <c r="H55" s="201"/>
      <c r="I55" s="202"/>
      <c r="J55" s="26"/>
      <c r="K55" s="422" t="s">
        <v>434</v>
      </c>
      <c r="L55" s="687">
        <f>IF(SUM(E59:E61)=1,TRUE,SUM(E59:E61))</f>
        <v>0</v>
      </c>
      <c r="M55" s="33" t="str">
        <f>IF(L55=TRUE," ","The three gas CHP types should together produce 100% of the gas CHP electricity in this sector")</f>
        <v>The three gas CHP types should together produce 100% of the gas CHP electricity in this sector</v>
      </c>
      <c r="N55" s="8"/>
      <c r="O55" s="680" t="s">
        <v>559</v>
      </c>
      <c r="P55" s="8">
        <f>IF(L55=TRUE,1,0)</f>
        <v>0</v>
      </c>
    </row>
    <row r="56" spans="2:17" ht="16" thickBot="1">
      <c r="B56" s="97"/>
      <c r="C56" s="116" t="s">
        <v>310</v>
      </c>
      <c r="D56" s="26" t="s">
        <v>325</v>
      </c>
      <c r="E56" s="197"/>
      <c r="F56" s="201"/>
      <c r="G56" s="308"/>
      <c r="H56" s="201"/>
      <c r="I56" s="191"/>
      <c r="J56" s="26"/>
      <c r="K56" s="422" t="s">
        <v>326</v>
      </c>
      <c r="L56" s="684" t="e">
        <f>IF('Delta energy balance'!E16&gt;=0,TRUE,FALSE)</f>
        <v>#DIV/0!</v>
      </c>
      <c r="M56" s="33" t="e">
        <f>IF(L56=TRUE," ","Based on the IEA energy balance, the fuel input for unsold heat of this carrier should be lower")</f>
        <v>#DIV/0!</v>
      </c>
      <c r="N56" s="8"/>
      <c r="O56" s="13" t="s">
        <v>560</v>
      </c>
      <c r="P56" s="8" t="e">
        <f t="shared" ref="P56:P60" si="0">IF(L56=TRUE,1,0)</f>
        <v>#DIV/0!</v>
      </c>
    </row>
    <row r="57" spans="2:17" ht="16" thickBot="1">
      <c r="B57" s="97"/>
      <c r="C57" s="116" t="s">
        <v>709</v>
      </c>
      <c r="D57" s="26" t="s">
        <v>325</v>
      </c>
      <c r="E57" s="198"/>
      <c r="F57" s="201"/>
      <c r="G57" s="308"/>
      <c r="H57" s="201"/>
      <c r="I57" s="251"/>
      <c r="J57" s="26"/>
      <c r="K57" s="422" t="s">
        <v>322</v>
      </c>
      <c r="L57" s="684" t="e">
        <f>IF('Delta energy balance'!H16&gt;=0,TRUE,FALSE)</f>
        <v>#DIV/0!</v>
      </c>
      <c r="M57" s="33" t="e">
        <f>IF(L57=TRUE," ","Based on the IEA energy balance, the fuel input for unsold heat of this carrier should be lower")</f>
        <v>#DIV/0!</v>
      </c>
      <c r="N57" s="8"/>
      <c r="O57" s="13" t="s">
        <v>561</v>
      </c>
      <c r="P57" s="8" t="e">
        <f t="shared" si="0"/>
        <v>#DIV/0!</v>
      </c>
    </row>
    <row r="58" spans="2:17" ht="16" thickBot="1">
      <c r="B58" s="97"/>
      <c r="C58" s="26" t="s">
        <v>315</v>
      </c>
      <c r="D58" s="26" t="s">
        <v>325</v>
      </c>
      <c r="E58" s="197"/>
      <c r="F58" s="201"/>
      <c r="G58" s="308"/>
      <c r="H58" s="201"/>
      <c r="I58" s="191"/>
      <c r="J58" s="26"/>
      <c r="K58" s="422" t="s">
        <v>323</v>
      </c>
      <c r="L58" s="684" t="e">
        <f>IF('Delta energy balance'!L16&gt;=0,TRUE,FALSE)</f>
        <v>#DIV/0!</v>
      </c>
      <c r="M58" s="33" t="e">
        <f>IF(L58=TRUE," ","Based on the IEA energy balance, the fuel input for unsold heat of this carrier should be lower")</f>
        <v>#DIV/0!</v>
      </c>
      <c r="N58" s="8"/>
      <c r="O58" s="13" t="s">
        <v>562</v>
      </c>
      <c r="P58" s="8" t="e">
        <f t="shared" si="0"/>
        <v>#DIV/0!</v>
      </c>
    </row>
    <row r="59" spans="2:17" ht="16" thickBot="1">
      <c r="B59" s="97"/>
      <c r="C59" s="26" t="s">
        <v>714</v>
      </c>
      <c r="D59" s="26" t="s">
        <v>325</v>
      </c>
      <c r="E59" s="198"/>
      <c r="F59" s="201"/>
      <c r="G59" s="308"/>
      <c r="H59" s="201"/>
      <c r="I59" s="191"/>
      <c r="J59" s="26"/>
      <c r="K59" s="422" t="s">
        <v>327</v>
      </c>
      <c r="L59" s="684" t="e">
        <f>IF('Delta energy balance'!M16&gt;=0,TRUE,FALSE)</f>
        <v>#DIV/0!</v>
      </c>
      <c r="M59" s="33" t="e">
        <f>IF(L59=TRUE," ","Based on the IEA energy balance, the fuel input for unsold heat of this carrier should be lower")</f>
        <v>#DIV/0!</v>
      </c>
      <c r="N59" s="8"/>
      <c r="O59" s="13" t="s">
        <v>563</v>
      </c>
      <c r="P59" s="8" t="e">
        <f t="shared" si="0"/>
        <v>#DIV/0!</v>
      </c>
    </row>
    <row r="60" spans="2:17" ht="16" thickBot="1">
      <c r="B60" s="97"/>
      <c r="C60" s="26" t="s">
        <v>715</v>
      </c>
      <c r="D60" s="26" t="s">
        <v>325</v>
      </c>
      <c r="E60" s="197"/>
      <c r="F60" s="201"/>
      <c r="G60" s="308"/>
      <c r="H60" s="201"/>
      <c r="I60" s="192"/>
      <c r="J60" s="26"/>
      <c r="K60" s="422" t="s">
        <v>324</v>
      </c>
      <c r="L60" s="684" t="e">
        <f>IF('Delta energy balance'!N16&gt;=0,TRUE,FALSE)</f>
        <v>#DIV/0!</v>
      </c>
      <c r="M60" s="33" t="e">
        <f>IF(L60=TRUE," ","Based on the IEA energy balance, the fuel input for unsold heat of this carrier should be lower")</f>
        <v>#DIV/0!</v>
      </c>
      <c r="N60" s="8"/>
      <c r="O60" s="13" t="s">
        <v>564</v>
      </c>
      <c r="P60" s="8" t="e">
        <f t="shared" si="0"/>
        <v>#DIV/0!</v>
      </c>
    </row>
    <row r="61" spans="2:17" ht="16" thickBot="1">
      <c r="B61" s="97"/>
      <c r="C61" s="26" t="s">
        <v>716</v>
      </c>
      <c r="D61" s="26" t="s">
        <v>325</v>
      </c>
      <c r="E61" s="197"/>
      <c r="F61" s="201"/>
      <c r="G61" s="308"/>
      <c r="H61" s="201"/>
      <c r="I61" s="191"/>
      <c r="J61" s="26"/>
      <c r="K61" s="58"/>
      <c r="L61" s="688"/>
      <c r="M61" s="33"/>
      <c r="N61" s="8"/>
      <c r="O61" s="13" t="s">
        <v>565</v>
      </c>
      <c r="P61" s="8"/>
    </row>
    <row r="62" spans="2:17">
      <c r="B62" s="97"/>
      <c r="C62" s="26"/>
      <c r="D62" s="26"/>
      <c r="E62" s="201"/>
      <c r="F62" s="201"/>
      <c r="G62" s="308"/>
      <c r="H62" s="201"/>
      <c r="I62" s="26"/>
      <c r="J62" s="26"/>
      <c r="K62" s="58" t="s">
        <v>475</v>
      </c>
      <c r="L62" s="685" t="e">
        <f>IF(ABS('Results by fuel'!I57)&lt;0.05,TRUE,FALSE)</f>
        <v>#DIV/0!</v>
      </c>
      <c r="M62" s="33" t="e">
        <f>IF(L62=TRUE," ","Based on the IEA's autoproducer table, the amount of sold heat in this sector should be different")</f>
        <v>#DIV/0!</v>
      </c>
      <c r="N62" s="8"/>
      <c r="O62" s="13"/>
      <c r="P62" s="8"/>
    </row>
    <row r="63" spans="2:17">
      <c r="B63" s="102"/>
      <c r="C63" s="44"/>
      <c r="D63" s="44"/>
      <c r="E63" s="26"/>
      <c r="F63" s="44"/>
      <c r="G63" s="461"/>
      <c r="H63" s="44"/>
      <c r="I63" s="44"/>
      <c r="J63" s="44"/>
      <c r="K63" s="59"/>
      <c r="L63" s="689"/>
      <c r="M63" s="45"/>
      <c r="N63" s="8"/>
      <c r="O63" s="13"/>
    </row>
    <row r="64" spans="2:17">
      <c r="B64" s="139" t="s">
        <v>55</v>
      </c>
      <c r="C64" s="26"/>
      <c r="D64" s="26"/>
      <c r="E64" s="60"/>
      <c r="F64" s="26"/>
      <c r="G64" s="467"/>
      <c r="H64" s="26"/>
      <c r="I64" s="26"/>
      <c r="J64" s="26"/>
      <c r="K64" s="58"/>
      <c r="L64" s="688"/>
      <c r="M64" s="33"/>
      <c r="N64" s="8"/>
      <c r="O64" s="13"/>
    </row>
    <row r="65" spans="2:16">
      <c r="B65" s="139"/>
      <c r="C65" s="26"/>
      <c r="D65" s="26"/>
      <c r="E65" s="26"/>
      <c r="F65" s="26"/>
      <c r="G65" s="467"/>
      <c r="H65" s="26"/>
      <c r="I65" s="26"/>
      <c r="J65" s="26"/>
      <c r="K65" s="58" t="s">
        <v>726</v>
      </c>
      <c r="L65" s="698" t="e">
        <f>IF('Results by fuel'!I113&gt;0,TRUE,"FALSE")</f>
        <v>#DIV/0!</v>
      </c>
      <c r="M65" s="33" t="e">
        <f>IF(L65=TRUE,"Main activity CHPs produce more heat than expected. The excess heat is not useful will be modelled as waste energy in the model."," ")</f>
        <v>#DIV/0!</v>
      </c>
      <c r="N65" s="8"/>
      <c r="O65" s="13"/>
    </row>
    <row r="66" spans="2:16">
      <c r="B66" s="139"/>
      <c r="C66" s="26"/>
      <c r="D66" s="26"/>
      <c r="E66" s="26"/>
      <c r="F66" s="26"/>
      <c r="G66" s="467"/>
      <c r="H66" s="26"/>
      <c r="I66" s="26"/>
      <c r="J66" s="26"/>
      <c r="K66" s="58"/>
      <c r="L66" s="688"/>
      <c r="M66" s="33"/>
      <c r="N66" s="8"/>
      <c r="O66" s="13"/>
      <c r="P66" s="8"/>
    </row>
    <row r="67" spans="2:16">
      <c r="B67" s="102"/>
      <c r="C67" s="44"/>
      <c r="D67" s="44"/>
      <c r="E67" s="44"/>
      <c r="F67" s="44"/>
      <c r="G67" s="461"/>
      <c r="H67" s="44"/>
      <c r="I67" s="44"/>
      <c r="J67" s="44"/>
      <c r="K67" s="48"/>
      <c r="L67" s="689"/>
      <c r="M67" s="45"/>
      <c r="N67" s="8"/>
      <c r="O67" s="13"/>
    </row>
    <row r="68" spans="2:16" ht="16" thickBot="1">
      <c r="B68" s="139" t="s">
        <v>56</v>
      </c>
      <c r="C68" s="26"/>
      <c r="D68" s="26"/>
      <c r="E68" s="26"/>
      <c r="F68" s="26"/>
      <c r="G68" s="467"/>
      <c r="H68" s="26"/>
      <c r="I68" s="26"/>
      <c r="J68" s="26"/>
      <c r="K68" s="58"/>
      <c r="L68" s="688"/>
      <c r="M68" s="33"/>
      <c r="N68" s="8"/>
      <c r="O68" s="13"/>
    </row>
    <row r="69" spans="2:16" ht="16" thickBot="1">
      <c r="B69" s="97"/>
      <c r="C69" s="26" t="s">
        <v>329</v>
      </c>
      <c r="D69" s="26" t="s">
        <v>635</v>
      </c>
      <c r="E69" s="191"/>
      <c r="F69" s="26"/>
      <c r="G69" s="467"/>
      <c r="H69" s="26"/>
      <c r="I69" s="26"/>
      <c r="J69" s="26"/>
      <c r="K69" s="422" t="s">
        <v>720</v>
      </c>
      <c r="L69" s="684" t="e">
        <f>IF('Fuel aggregation'!D63&gt;=0,TRUE,FALSE)</f>
        <v>#DIV/0!</v>
      </c>
      <c r="M69" s="33" t="e">
        <f>IF(L69=TRUE," ","Remaining production in the Services sector is negative, you could try selecting industry instead")</f>
        <v>#DIV/0!</v>
      </c>
      <c r="N69" s="8"/>
      <c r="O69" s="13" t="s">
        <v>566</v>
      </c>
      <c r="P69" s="8" t="e">
        <f>IF(L69=TRUE,1,0)</f>
        <v>#DIV/0!</v>
      </c>
    </row>
    <row r="70" spans="2:16" ht="16" thickBot="1">
      <c r="B70" s="97"/>
      <c r="C70" s="26" t="s">
        <v>721</v>
      </c>
      <c r="D70" s="26" t="s">
        <v>54</v>
      </c>
      <c r="E70" s="192"/>
      <c r="F70" s="26"/>
      <c r="G70" s="467"/>
      <c r="H70" s="26"/>
      <c r="I70" s="26"/>
      <c r="J70" s="26"/>
      <c r="K70" s="422" t="s">
        <v>454</v>
      </c>
      <c r="L70" s="684" t="b">
        <f>IF(E69+E70=1,TRUE,FALSE)</f>
        <v>0</v>
      </c>
      <c r="M70" s="33" t="str">
        <f>IF(L70=TRUE," ","Only one sector should be selected")</f>
        <v>Only one sector should be selected</v>
      </c>
      <c r="N70" s="8"/>
      <c r="O70" s="13" t="s">
        <v>567</v>
      </c>
      <c r="P70" s="8">
        <f>IF(L70=TRUE,1,0)</f>
        <v>0</v>
      </c>
    </row>
    <row r="71" spans="2:16">
      <c r="B71" s="102"/>
      <c r="C71" s="44"/>
      <c r="D71" s="44"/>
      <c r="E71" s="44"/>
      <c r="F71" s="44"/>
      <c r="G71" s="461"/>
      <c r="H71" s="44"/>
      <c r="I71" s="44"/>
      <c r="J71" s="44"/>
      <c r="K71" s="59"/>
      <c r="L71" s="689"/>
      <c r="M71" s="45"/>
      <c r="N71" s="8"/>
      <c r="O71" s="13"/>
    </row>
    <row r="72" spans="2:16">
      <c r="B72" s="139" t="s">
        <v>11</v>
      </c>
      <c r="C72" s="26"/>
      <c r="D72" s="26"/>
      <c r="E72" s="26"/>
      <c r="F72" s="26"/>
      <c r="G72" s="467"/>
      <c r="H72" s="26"/>
      <c r="I72" s="26"/>
      <c r="J72" s="26"/>
      <c r="K72" s="58"/>
      <c r="L72" s="688"/>
      <c r="M72" s="33"/>
      <c r="N72" s="8"/>
      <c r="O72" s="13"/>
    </row>
    <row r="73" spans="2:16">
      <c r="B73" s="123"/>
      <c r="C73" s="26" t="s">
        <v>518</v>
      </c>
      <c r="D73" s="26" t="s">
        <v>623</v>
      </c>
      <c r="E73" s="373" t="e">
        <f>IF('Results by fuel'!I166&lt;0, -'Results by fuel'!I166,0)</f>
        <v>#DIV/0!</v>
      </c>
      <c r="F73" s="373"/>
      <c r="G73" s="473"/>
      <c r="H73" s="373"/>
      <c r="I73" s="26"/>
      <c r="J73" s="26"/>
      <c r="K73" s="422" t="s">
        <v>333</v>
      </c>
      <c r="L73" s="684" t="e">
        <f>IF('Results by fuel'!D167=0,TRUE,FALSE)</f>
        <v>#DIV/0!</v>
      </c>
      <c r="M73" s="33" t="e">
        <f>IF(L73=TRUE," ","The calculated electricity production differs from the statistical amount")</f>
        <v>#DIV/0!</v>
      </c>
      <c r="N73" s="8"/>
      <c r="O73" s="13"/>
      <c r="P73" s="8" t="e">
        <f>IF(L73=TRUE,1,0)</f>
        <v>#DIV/0!</v>
      </c>
    </row>
    <row r="74" spans="2:16">
      <c r="B74" s="97"/>
      <c r="C74" s="26"/>
      <c r="D74" s="26"/>
      <c r="E74" s="26"/>
      <c r="F74" s="26"/>
      <c r="G74" s="467"/>
      <c r="H74" s="26"/>
      <c r="I74" s="26"/>
      <c r="J74" s="26"/>
      <c r="K74" s="58"/>
      <c r="L74" s="688"/>
      <c r="M74" s="33"/>
      <c r="N74" s="8"/>
      <c r="O74" s="13"/>
    </row>
    <row r="75" spans="2:16">
      <c r="B75" s="97"/>
      <c r="C75" s="26"/>
      <c r="D75" s="26"/>
      <c r="E75" s="26"/>
      <c r="F75" s="26"/>
      <c r="G75" s="467"/>
      <c r="H75" s="26"/>
      <c r="I75" s="26"/>
      <c r="J75" s="26"/>
      <c r="K75" s="422" t="s">
        <v>704</v>
      </c>
      <c r="L75" s="684" t="b">
        <f>IF(COUNTIF(csv_ce_production_table_1!B:B,"&lt;0"),FALSE,TRUE)</f>
        <v>1</v>
      </c>
      <c r="M75" s="33" t="str">
        <f>IF(L75=TRUE," ","Some converters have negative demands. Check the 'Results by machine' sheet and find out what is wrong.")</f>
        <v xml:space="preserve"> </v>
      </c>
      <c r="N75" s="8"/>
      <c r="O75" s="13"/>
      <c r="P75" s="8">
        <f>IF(L75=TRUE,1,0)</f>
        <v>1</v>
      </c>
    </row>
    <row r="76" spans="2:16">
      <c r="B76" s="97"/>
      <c r="C76" s="26"/>
      <c r="D76" s="26"/>
      <c r="E76" s="26"/>
      <c r="F76" s="26"/>
      <c r="G76" s="467"/>
      <c r="H76" s="26"/>
      <c r="I76" s="26"/>
      <c r="J76" s="26"/>
      <c r="K76" s="58" t="s">
        <v>476</v>
      </c>
      <c r="L76" s="685" t="e">
        <f>IF(ABS('Results by fuel'!F167)&lt;0.05,TRUE,FALSE)</f>
        <v>#DIV/0!</v>
      </c>
      <c r="M76" s="33" t="e">
        <f>IF(L76=TRUE," ","The calculated total fuel input differs from the statistical amount")</f>
        <v>#DIV/0!</v>
      </c>
      <c r="N76" s="8"/>
      <c r="O76" s="13"/>
    </row>
    <row r="77" spans="2:16">
      <c r="B77" s="97"/>
      <c r="C77" s="26"/>
      <c r="D77" s="26"/>
      <c r="E77" s="26"/>
      <c r="F77" s="26"/>
      <c r="G77" s="467"/>
      <c r="H77" s="26"/>
      <c r="I77" s="26"/>
      <c r="J77" s="26"/>
      <c r="K77" s="58" t="s">
        <v>477</v>
      </c>
      <c r="L77" s="685" t="e">
        <f>IF(ABS('Results by fuel'!I167)&lt;0.05,TRUE,FALSE)</f>
        <v>#DIV/0!</v>
      </c>
      <c r="M77" s="33" t="e">
        <f>IF(L77=TRUE," ","The calculated heat production differs from the statistical amount")</f>
        <v>#DIV/0!</v>
      </c>
      <c r="N77" s="8"/>
      <c r="O77" s="13"/>
    </row>
    <row r="78" spans="2:16">
      <c r="B78" s="97"/>
      <c r="C78" s="26"/>
      <c r="D78" s="26"/>
      <c r="E78" s="26"/>
      <c r="F78" s="26"/>
      <c r="G78" s="467"/>
      <c r="H78" s="26"/>
      <c r="I78" s="26"/>
      <c r="J78" s="26"/>
      <c r="K78" s="58" t="s">
        <v>504</v>
      </c>
      <c r="L78" s="685" t="e">
        <f>IF(ABS((E17-'Results by fuel'!I141-'Results by fuel'!I112-'Results by fuel'!H68)/E17)&lt;0.05,TRUE,FALSE)</f>
        <v>#DIV/0!</v>
      </c>
      <c r="M78" s="33" t="e">
        <f>IF(L78=TRUE," ","Warning, extra burners are used in the Industry sector to fulfill the heat demand")</f>
        <v>#DIV/0!</v>
      </c>
      <c r="N78" s="8"/>
      <c r="O78" s="13"/>
    </row>
    <row r="79" spans="2:16">
      <c r="B79" s="97"/>
      <c r="C79" s="26"/>
      <c r="D79" s="26"/>
      <c r="E79" s="26"/>
      <c r="F79" s="26"/>
      <c r="G79" s="467"/>
      <c r="H79" s="26"/>
      <c r="I79" s="26"/>
      <c r="J79" s="26"/>
      <c r="K79" s="58" t="s">
        <v>730</v>
      </c>
      <c r="L79" s="691">
        <f>COUNTIF('Results by fuel'!L11:L105,FALSE)</f>
        <v>0</v>
      </c>
      <c r="M79" s="33" t="str">
        <f>IF(L79&gt;0,"Consult the 'Result by fuel' page to see where the problem arises"," ")</f>
        <v xml:space="preserve"> </v>
      </c>
      <c r="N79" s="8"/>
      <c r="O79" s="13"/>
    </row>
    <row r="80" spans="2:16">
      <c r="B80" s="97"/>
      <c r="C80" s="26"/>
      <c r="D80" s="26"/>
      <c r="E80" s="26"/>
      <c r="F80" s="26"/>
      <c r="G80" s="467"/>
      <c r="H80" s="26"/>
      <c r="I80" s="26"/>
      <c r="J80" s="26"/>
      <c r="K80" s="58" t="s">
        <v>731</v>
      </c>
      <c r="L80" s="691">
        <f>COUNTIF('Results by fuel'!L106:L151,FALSE)</f>
        <v>0</v>
      </c>
      <c r="M80" s="33" t="str">
        <f>IF(L80&gt;0,"Consult the 'Result by fuel' page to see where the problem arises"," ")</f>
        <v xml:space="preserve"> </v>
      </c>
      <c r="N80" s="8"/>
      <c r="O80" s="13"/>
    </row>
    <row r="81" spans="2:15">
      <c r="B81" s="97"/>
      <c r="C81" s="26"/>
      <c r="D81" s="26"/>
      <c r="E81" s="26"/>
      <c r="F81" s="26"/>
      <c r="G81" s="467"/>
      <c r="H81" s="26"/>
      <c r="I81" s="26"/>
      <c r="J81" s="26"/>
      <c r="K81" s="58" t="s">
        <v>703</v>
      </c>
      <c r="L81" s="685" t="b">
        <f>IF(COUNTIF('Corrected energy balance step 1'!C59:BN91,"&lt;0")=0,TRUE,FALSE)</f>
        <v>1</v>
      </c>
      <c r="M81" s="33" t="str">
        <f>IF(L81=TRUE," ","Take a look at the corrected energy balance, the negative values in final demand can lead to problems for the ETM")</f>
        <v xml:space="preserve"> </v>
      </c>
      <c r="N81" s="8"/>
      <c r="O81" s="13"/>
    </row>
    <row r="82" spans="2:15">
      <c r="B82" s="102"/>
      <c r="C82" s="44"/>
      <c r="D82" s="44"/>
      <c r="E82" s="44"/>
      <c r="F82" s="44"/>
      <c r="G82" s="461"/>
      <c r="H82" s="44"/>
      <c r="I82" s="44"/>
      <c r="J82" s="44"/>
      <c r="K82" s="48"/>
      <c r="L82" s="686"/>
      <c r="M82" s="194"/>
      <c r="N82" s="8"/>
      <c r="O82" s="13"/>
    </row>
    <row r="83" spans="2:15">
      <c r="B83" s="139" t="s">
        <v>466</v>
      </c>
      <c r="C83" s="8"/>
      <c r="D83" s="8"/>
      <c r="E83" s="8"/>
      <c r="F83" s="8"/>
      <c r="G83" s="13"/>
      <c r="H83" s="8"/>
      <c r="I83" s="8"/>
      <c r="J83" s="8"/>
      <c r="K83" s="57"/>
      <c r="L83" s="692"/>
      <c r="M83" s="98"/>
      <c r="N83" s="8"/>
      <c r="O83" s="13"/>
    </row>
    <row r="84" spans="2:15">
      <c r="B84" s="97"/>
      <c r="C84" s="299"/>
      <c r="D84" s="8"/>
      <c r="E84" s="8"/>
      <c r="F84" s="8"/>
      <c r="G84" s="13"/>
      <c r="H84" s="8"/>
      <c r="I84" s="8"/>
      <c r="J84" s="8"/>
      <c r="K84" s="11"/>
      <c r="L84" s="692"/>
      <c r="M84" s="98"/>
      <c r="N84" s="8"/>
      <c r="O84" s="13"/>
    </row>
    <row r="85" spans="2:15" ht="16" thickBot="1">
      <c r="B85" s="527" t="s">
        <v>51</v>
      </c>
      <c r="C85" s="8"/>
      <c r="D85" s="26"/>
      <c r="E85" s="26"/>
      <c r="F85" s="26"/>
      <c r="G85" s="467"/>
      <c r="H85" s="26"/>
      <c r="I85" s="26"/>
      <c r="J85" s="8"/>
      <c r="K85" s="11"/>
      <c r="L85" s="692"/>
      <c r="M85" s="98"/>
      <c r="N85" s="8"/>
      <c r="O85" s="13"/>
    </row>
    <row r="86" spans="2:15" ht="16" thickBot="1">
      <c r="B86" s="139"/>
      <c r="C86" s="26" t="s">
        <v>211</v>
      </c>
      <c r="D86" s="26" t="s">
        <v>468</v>
      </c>
      <c r="E86" s="438"/>
      <c r="F86" s="26"/>
      <c r="G86" s="467"/>
      <c r="H86" s="26"/>
      <c r="I86" s="191"/>
      <c r="J86" s="8"/>
      <c r="K86" s="11"/>
      <c r="L86" s="692"/>
      <c r="M86" s="98"/>
      <c r="N86" s="8"/>
      <c r="O86" s="13" t="s">
        <v>568</v>
      </c>
    </row>
    <row r="87" spans="2:15" ht="16" thickBot="1">
      <c r="B87" s="139"/>
      <c r="C87" s="26" t="s">
        <v>212</v>
      </c>
      <c r="D87" s="26" t="s">
        <v>468</v>
      </c>
      <c r="E87" s="435"/>
      <c r="F87" s="26"/>
      <c r="G87" s="467"/>
      <c r="H87" s="26"/>
      <c r="I87" s="191"/>
      <c r="J87" s="8"/>
      <c r="K87" s="11"/>
      <c r="L87" s="692"/>
      <c r="M87" s="98"/>
      <c r="N87" s="8"/>
      <c r="O87" s="13" t="s">
        <v>569</v>
      </c>
    </row>
    <row r="88" spans="2:15" ht="16" thickBot="1">
      <c r="B88" s="139"/>
      <c r="C88" s="26" t="s">
        <v>213</v>
      </c>
      <c r="D88" s="26" t="s">
        <v>468</v>
      </c>
      <c r="E88" s="441"/>
      <c r="F88" s="26"/>
      <c r="G88" s="467"/>
      <c r="H88" s="26"/>
      <c r="I88" s="191"/>
      <c r="J88" s="8"/>
      <c r="K88" s="11"/>
      <c r="L88" s="692"/>
      <c r="M88" s="98"/>
      <c r="N88" s="8"/>
      <c r="O88" s="13" t="s">
        <v>570</v>
      </c>
    </row>
    <row r="89" spans="2:15">
      <c r="B89" s="139"/>
      <c r="C89" s="26"/>
      <c r="D89" s="26"/>
      <c r="E89" s="433"/>
      <c r="F89" s="26"/>
      <c r="G89" s="467"/>
      <c r="H89" s="26"/>
      <c r="I89" s="26"/>
      <c r="J89" s="8"/>
      <c r="K89" s="11"/>
      <c r="L89" s="692"/>
      <c r="M89" s="98"/>
      <c r="N89" s="8"/>
      <c r="O89" s="13"/>
    </row>
    <row r="90" spans="2:15" ht="16" thickBot="1">
      <c r="B90" s="527" t="s">
        <v>52</v>
      </c>
      <c r="C90" s="8"/>
      <c r="D90" s="26"/>
      <c r="E90" s="433"/>
      <c r="F90" s="26"/>
      <c r="G90" s="467"/>
      <c r="H90" s="26"/>
      <c r="I90" s="26"/>
      <c r="J90" s="8"/>
      <c r="K90" s="11"/>
      <c r="L90" s="692"/>
      <c r="M90" s="98"/>
      <c r="N90" s="8"/>
      <c r="O90" s="13"/>
    </row>
    <row r="91" spans="2:15" ht="16" thickBot="1">
      <c r="B91" s="139"/>
      <c r="C91" s="26" t="s">
        <v>211</v>
      </c>
      <c r="D91" s="26" t="s">
        <v>468</v>
      </c>
      <c r="E91" s="438"/>
      <c r="F91" s="26"/>
      <c r="G91" s="467"/>
      <c r="H91" s="26"/>
      <c r="I91" s="191"/>
      <c r="J91" s="8"/>
      <c r="K91" s="11"/>
      <c r="L91" s="692"/>
      <c r="M91" s="98"/>
      <c r="N91" s="8"/>
      <c r="O91" s="13" t="s">
        <v>571</v>
      </c>
    </row>
    <row r="92" spans="2:15" ht="16" thickBot="1">
      <c r="B92" s="139"/>
      <c r="C92" s="26" t="s">
        <v>212</v>
      </c>
      <c r="D92" s="26" t="s">
        <v>468</v>
      </c>
      <c r="E92" s="435"/>
      <c r="F92" s="26"/>
      <c r="G92" s="467"/>
      <c r="H92" s="26"/>
      <c r="I92" s="191"/>
      <c r="J92" s="8"/>
      <c r="K92" s="11"/>
      <c r="L92" s="692"/>
      <c r="M92" s="98"/>
      <c r="N92" s="8"/>
      <c r="O92" s="13" t="s">
        <v>572</v>
      </c>
    </row>
    <row r="93" spans="2:15" ht="16" thickBot="1">
      <c r="B93" s="139"/>
      <c r="C93" s="26" t="s">
        <v>213</v>
      </c>
      <c r="D93" s="26" t="s">
        <v>468</v>
      </c>
      <c r="E93" s="441"/>
      <c r="F93" s="26"/>
      <c r="G93" s="467"/>
      <c r="H93" s="26"/>
      <c r="I93" s="191"/>
      <c r="J93" s="8"/>
      <c r="K93" s="11"/>
      <c r="L93" s="692"/>
      <c r="M93" s="98"/>
      <c r="N93" s="8"/>
      <c r="O93" s="13" t="s">
        <v>573</v>
      </c>
    </row>
    <row r="94" spans="2:15">
      <c r="B94" s="97"/>
      <c r="C94" s="26"/>
      <c r="D94" s="26"/>
      <c r="E94" s="433"/>
      <c r="F94" s="26"/>
      <c r="G94" s="467"/>
      <c r="H94" s="26"/>
      <c r="I94" s="26"/>
      <c r="J94" s="8"/>
      <c r="K94" s="11"/>
      <c r="L94" s="692"/>
      <c r="M94" s="98"/>
      <c r="N94" s="8"/>
      <c r="O94" s="13"/>
    </row>
    <row r="95" spans="2:15" ht="16" thickBot="1">
      <c r="B95" s="527" t="s">
        <v>635</v>
      </c>
      <c r="C95" s="8"/>
      <c r="D95" s="26"/>
      <c r="E95" s="433"/>
      <c r="F95" s="26"/>
      <c r="G95" s="467"/>
      <c r="H95" s="26"/>
      <c r="I95" s="26"/>
      <c r="J95" s="8"/>
      <c r="K95" s="11"/>
      <c r="L95" s="692"/>
      <c r="M95" s="98"/>
      <c r="N95" s="8"/>
      <c r="O95" s="13"/>
    </row>
    <row r="96" spans="2:15" ht="16" thickBot="1">
      <c r="B96" s="139"/>
      <c r="C96" s="26" t="s">
        <v>211</v>
      </c>
      <c r="D96" s="26" t="s">
        <v>468</v>
      </c>
      <c r="E96" s="438"/>
      <c r="F96" s="26"/>
      <c r="G96" s="467"/>
      <c r="H96" s="26"/>
      <c r="I96" s="191"/>
      <c r="J96" s="8"/>
      <c r="K96" s="11"/>
      <c r="L96" s="692"/>
      <c r="M96" s="98"/>
      <c r="N96" s="8"/>
      <c r="O96" s="13" t="s">
        <v>574</v>
      </c>
    </row>
    <row r="97" spans="2:15" ht="16" thickBot="1">
      <c r="B97" s="139"/>
      <c r="C97" s="26" t="s">
        <v>212</v>
      </c>
      <c r="D97" s="26" t="s">
        <v>468</v>
      </c>
      <c r="E97" s="435"/>
      <c r="F97" s="26"/>
      <c r="G97" s="467"/>
      <c r="H97" s="26"/>
      <c r="I97" s="191"/>
      <c r="J97" s="8"/>
      <c r="K97" s="11"/>
      <c r="L97" s="692"/>
      <c r="M97" s="98"/>
      <c r="N97" s="8"/>
      <c r="O97" s="13" t="s">
        <v>575</v>
      </c>
    </row>
    <row r="98" spans="2:15" ht="16" thickBot="1">
      <c r="B98" s="139"/>
      <c r="C98" s="26" t="s">
        <v>213</v>
      </c>
      <c r="D98" s="26" t="s">
        <v>468</v>
      </c>
      <c r="E98" s="441"/>
      <c r="F98" s="26"/>
      <c r="G98" s="467"/>
      <c r="H98" s="26"/>
      <c r="I98" s="191"/>
      <c r="J98" s="8"/>
      <c r="K98" s="11"/>
      <c r="L98" s="692"/>
      <c r="M98" s="98"/>
      <c r="N98" s="8"/>
      <c r="O98" s="13" t="s">
        <v>576</v>
      </c>
    </row>
    <row r="99" spans="2:15">
      <c r="B99" s="139"/>
      <c r="C99" s="26"/>
      <c r="D99" s="26"/>
      <c r="E99" s="433"/>
      <c r="F99" s="26"/>
      <c r="G99" s="467"/>
      <c r="H99" s="26"/>
      <c r="I99" s="26"/>
      <c r="J99" s="8"/>
      <c r="K99" s="11"/>
      <c r="L99" s="692"/>
      <c r="M99" s="98"/>
      <c r="N99" s="8"/>
      <c r="O99" s="13"/>
    </row>
    <row r="100" spans="2:15" ht="16" thickBot="1">
      <c r="B100" s="527" t="s">
        <v>495</v>
      </c>
      <c r="C100" s="8"/>
      <c r="D100" s="26"/>
      <c r="E100" s="433"/>
      <c r="F100" s="26"/>
      <c r="G100" s="467"/>
      <c r="H100" s="26"/>
      <c r="I100" s="26"/>
      <c r="J100" s="8"/>
      <c r="K100" s="11"/>
      <c r="L100" s="692"/>
      <c r="M100" s="98"/>
      <c r="N100" s="8"/>
      <c r="O100" s="13"/>
    </row>
    <row r="101" spans="2:15" ht="16" thickBot="1">
      <c r="B101" s="139"/>
      <c r="C101" s="26" t="s">
        <v>215</v>
      </c>
      <c r="D101" s="26" t="s">
        <v>468</v>
      </c>
      <c r="E101" s="438"/>
      <c r="F101" s="26"/>
      <c r="G101" s="467"/>
      <c r="H101" s="26"/>
      <c r="I101" s="191"/>
      <c r="J101" s="8"/>
      <c r="K101" s="11"/>
      <c r="L101" s="692"/>
      <c r="M101" s="98"/>
      <c r="N101" s="8"/>
      <c r="O101" s="13" t="s">
        <v>577</v>
      </c>
    </row>
    <row r="102" spans="2:15" ht="16" thickBot="1">
      <c r="B102" s="139"/>
      <c r="C102" s="26" t="s">
        <v>216</v>
      </c>
      <c r="D102" s="26" t="s">
        <v>468</v>
      </c>
      <c r="E102" s="435"/>
      <c r="F102" s="26"/>
      <c r="G102" s="467"/>
      <c r="H102" s="26"/>
      <c r="I102" s="191"/>
      <c r="J102" s="8"/>
      <c r="K102" s="11"/>
      <c r="L102" s="692"/>
      <c r="M102" s="98"/>
      <c r="N102" s="8"/>
      <c r="O102" s="13" t="s">
        <v>578</v>
      </c>
    </row>
    <row r="103" spans="2:15" ht="16" thickBot="1">
      <c r="B103" s="139"/>
      <c r="C103" s="26" t="s">
        <v>217</v>
      </c>
      <c r="D103" s="26" t="s">
        <v>468</v>
      </c>
      <c r="E103" s="441"/>
      <c r="F103" s="26"/>
      <c r="G103" s="467"/>
      <c r="H103" s="26"/>
      <c r="I103" s="191"/>
      <c r="J103" s="8"/>
      <c r="K103" s="11"/>
      <c r="L103" s="692"/>
      <c r="M103" s="98"/>
      <c r="N103" s="8"/>
      <c r="O103" s="13" t="s">
        <v>579</v>
      </c>
    </row>
    <row r="104" spans="2:15" ht="16" thickBot="1">
      <c r="B104" s="139"/>
      <c r="C104" s="26" t="s">
        <v>218</v>
      </c>
      <c r="D104" s="26" t="s">
        <v>468</v>
      </c>
      <c r="E104" s="435"/>
      <c r="F104" s="466"/>
      <c r="G104" s="474"/>
      <c r="H104" s="466"/>
      <c r="I104" s="191"/>
      <c r="J104" s="8"/>
      <c r="K104" s="11"/>
      <c r="L104" s="692"/>
      <c r="M104" s="98"/>
      <c r="N104" s="8"/>
      <c r="O104" s="13" t="s">
        <v>580</v>
      </c>
    </row>
    <row r="105" spans="2:15">
      <c r="B105" s="139"/>
      <c r="C105" s="26"/>
      <c r="D105" s="26"/>
      <c r="E105" s="433"/>
      <c r="F105" s="26"/>
      <c r="G105" s="467"/>
      <c r="H105" s="26"/>
      <c r="I105" s="26"/>
      <c r="J105" s="8"/>
      <c r="K105" s="11"/>
      <c r="L105" s="692"/>
      <c r="M105" s="98"/>
      <c r="N105" s="8"/>
      <c r="O105" s="13"/>
    </row>
    <row r="106" spans="2:15" ht="16" thickBot="1">
      <c r="B106" s="527" t="s">
        <v>55</v>
      </c>
      <c r="C106" s="8"/>
      <c r="D106" s="26"/>
      <c r="E106" s="433"/>
      <c r="F106" s="26"/>
      <c r="G106" s="467"/>
      <c r="H106" s="26"/>
      <c r="I106" s="26"/>
      <c r="J106" s="8"/>
      <c r="K106" s="11"/>
      <c r="L106" s="692"/>
      <c r="M106" s="98"/>
      <c r="N106" s="8"/>
      <c r="O106" s="13"/>
    </row>
    <row r="107" spans="2:15" ht="16" thickBot="1">
      <c r="B107" s="139"/>
      <c r="C107" s="26" t="s">
        <v>217</v>
      </c>
      <c r="D107" s="26" t="s">
        <v>468</v>
      </c>
      <c r="E107" s="438"/>
      <c r="F107" s="26"/>
      <c r="G107" s="467"/>
      <c r="H107" s="26"/>
      <c r="I107" s="191"/>
      <c r="J107" s="8"/>
      <c r="K107" s="11"/>
      <c r="L107" s="692"/>
      <c r="M107" s="98"/>
      <c r="N107" s="8"/>
      <c r="O107" s="13" t="s">
        <v>581</v>
      </c>
    </row>
    <row r="108" spans="2:15" ht="16" thickBot="1">
      <c r="B108" s="139"/>
      <c r="C108" s="26" t="s">
        <v>218</v>
      </c>
      <c r="D108" s="26" t="s">
        <v>468</v>
      </c>
      <c r="E108" s="435"/>
      <c r="F108" s="26"/>
      <c r="G108" s="467"/>
      <c r="H108" s="26"/>
      <c r="I108" s="191"/>
      <c r="J108" s="8"/>
      <c r="K108" s="11"/>
      <c r="L108" s="692"/>
      <c r="M108" s="98"/>
      <c r="N108" s="8"/>
      <c r="O108" s="13" t="s">
        <v>582</v>
      </c>
    </row>
    <row r="109" spans="2:15" ht="16" thickBot="1">
      <c r="B109" s="139"/>
      <c r="C109" s="26" t="s">
        <v>267</v>
      </c>
      <c r="D109" s="26" t="s">
        <v>468</v>
      </c>
      <c r="E109" s="441"/>
      <c r="F109" s="466"/>
      <c r="G109" s="474"/>
      <c r="H109" s="466"/>
      <c r="I109" s="191"/>
      <c r="J109" s="8"/>
      <c r="K109" s="11"/>
      <c r="L109" s="692"/>
      <c r="M109" s="98"/>
      <c r="N109" s="8"/>
      <c r="O109" s="13" t="s">
        <v>583</v>
      </c>
    </row>
    <row r="110" spans="2:15" ht="16" thickBot="1">
      <c r="B110" s="139"/>
      <c r="C110" s="26" t="s">
        <v>465</v>
      </c>
      <c r="D110" s="26" t="s">
        <v>468</v>
      </c>
      <c r="E110" s="435"/>
      <c r="F110" s="466"/>
      <c r="G110" s="474"/>
      <c r="H110" s="466"/>
      <c r="I110" s="191"/>
      <c r="J110" s="8"/>
      <c r="K110" s="11"/>
      <c r="L110" s="692"/>
      <c r="M110" s="98"/>
      <c r="N110" s="8"/>
      <c r="O110" s="13" t="s">
        <v>584</v>
      </c>
    </row>
    <row r="111" spans="2:15">
      <c r="B111" s="97"/>
      <c r="C111" s="26"/>
      <c r="D111" s="26"/>
      <c r="E111" s="433"/>
      <c r="F111" s="26"/>
      <c r="G111" s="467"/>
      <c r="H111" s="26"/>
      <c r="I111" s="26"/>
      <c r="J111" s="8"/>
      <c r="K111" s="11"/>
      <c r="L111" s="692"/>
      <c r="M111" s="98"/>
      <c r="N111" s="8"/>
      <c r="O111" s="13"/>
    </row>
    <row r="112" spans="2:15" ht="16" thickBot="1">
      <c r="B112" s="527" t="s">
        <v>56</v>
      </c>
      <c r="C112" s="8"/>
      <c r="D112" s="26"/>
      <c r="E112" s="433"/>
      <c r="F112" s="26"/>
      <c r="G112" s="467"/>
      <c r="H112" s="26"/>
      <c r="I112" s="26"/>
      <c r="J112" s="8"/>
      <c r="K112" s="11"/>
      <c r="L112" s="692"/>
      <c r="M112" s="98"/>
      <c r="N112" s="8"/>
      <c r="O112" s="13"/>
    </row>
    <row r="113" spans="2:15" ht="16" thickBot="1">
      <c r="B113" s="97"/>
      <c r="C113" s="26" t="s">
        <v>220</v>
      </c>
      <c r="D113" s="26" t="s">
        <v>468</v>
      </c>
      <c r="E113" s="435"/>
      <c r="F113" s="26"/>
      <c r="G113" s="467"/>
      <c r="H113" s="26"/>
      <c r="I113" s="191"/>
      <c r="J113" s="8"/>
      <c r="K113" s="11"/>
      <c r="L113" s="692"/>
      <c r="M113" s="98"/>
      <c r="N113" s="8"/>
      <c r="O113" s="13" t="s">
        <v>585</v>
      </c>
    </row>
    <row r="114" spans="2:15" ht="16" thickBot="1">
      <c r="B114" s="104"/>
      <c r="C114" s="35"/>
      <c r="D114" s="35"/>
      <c r="E114" s="35"/>
      <c r="F114" s="35"/>
      <c r="G114" s="35"/>
      <c r="H114" s="35"/>
      <c r="I114" s="35"/>
      <c r="J114" s="105"/>
      <c r="K114" s="189"/>
      <c r="L114" s="693"/>
      <c r="M114" s="107"/>
      <c r="N114" s="8"/>
      <c r="O114" s="8"/>
    </row>
    <row r="115" spans="2:15">
      <c r="B115" s="8"/>
      <c r="C115" s="8"/>
      <c r="L115" s="522"/>
    </row>
    <row r="116" spans="2:15">
      <c r="B116" s="8"/>
      <c r="C116" s="8"/>
      <c r="L116" s="522"/>
    </row>
    <row r="117" spans="2:15">
      <c r="L117" s="522"/>
    </row>
    <row r="118" spans="2:15">
      <c r="L118" s="522"/>
    </row>
    <row r="119" spans="2:15">
      <c r="L119" s="522"/>
    </row>
    <row r="120" spans="2:15">
      <c r="L120" s="522"/>
    </row>
    <row r="121" spans="2:15">
      <c r="L121" s="522"/>
    </row>
    <row r="122" spans="2:15">
      <c r="L122" s="522"/>
    </row>
    <row r="123" spans="2:15">
      <c r="L123" s="522"/>
    </row>
    <row r="124" spans="2:15">
      <c r="L124" s="522"/>
    </row>
    <row r="125" spans="2:15">
      <c r="L125" s="522"/>
    </row>
    <row r="126" spans="2:15">
      <c r="L126" s="522"/>
    </row>
    <row r="127" spans="2:15">
      <c r="L127" s="522"/>
    </row>
    <row r="128" spans="2:15">
      <c r="L128" s="522"/>
    </row>
    <row r="129" spans="12:12">
      <c r="L129" s="522"/>
    </row>
    <row r="130" spans="12:12">
      <c r="L130" s="522"/>
    </row>
    <row r="131" spans="12:12">
      <c r="L131" s="522"/>
    </row>
    <row r="132" spans="12:12">
      <c r="L132" s="522"/>
    </row>
  </sheetData>
  <mergeCells count="1">
    <mergeCell ref="B5:I5"/>
  </mergeCells>
  <conditionalFormatting sqref="L12">
    <cfRule type="cellIs" dxfId="112" priority="48" operator="equal">
      <formula>TRUE</formula>
    </cfRule>
  </conditionalFormatting>
  <conditionalFormatting sqref="L10">
    <cfRule type="cellIs" dxfId="111" priority="47" operator="equal">
      <formula>TRUE</formula>
    </cfRule>
  </conditionalFormatting>
  <conditionalFormatting sqref="L79:L80">
    <cfRule type="cellIs" dxfId="110" priority="42" operator="equal">
      <formula>0</formula>
    </cfRule>
  </conditionalFormatting>
  <conditionalFormatting sqref="L13">
    <cfRule type="cellIs" dxfId="109" priority="39" operator="equal">
      <formula>TRUE</formula>
    </cfRule>
  </conditionalFormatting>
  <conditionalFormatting sqref="L14">
    <cfRule type="cellIs" dxfId="108" priority="38" operator="equal">
      <formula>TRUE</formula>
    </cfRule>
  </conditionalFormatting>
  <conditionalFormatting sqref="L17">
    <cfRule type="cellIs" dxfId="107" priority="37" operator="equal">
      <formula>TRUE</formula>
    </cfRule>
  </conditionalFormatting>
  <conditionalFormatting sqref="L18">
    <cfRule type="cellIs" dxfId="106" priority="36" operator="equal">
      <formula>TRUE</formula>
    </cfRule>
  </conditionalFormatting>
  <conditionalFormatting sqref="L21">
    <cfRule type="cellIs" dxfId="105" priority="35" operator="equal">
      <formula>TRUE</formula>
    </cfRule>
  </conditionalFormatting>
  <conditionalFormatting sqref="L22:L24">
    <cfRule type="cellIs" dxfId="104" priority="33" operator="equal">
      <formula>TRUE</formula>
    </cfRule>
  </conditionalFormatting>
  <conditionalFormatting sqref="L26">
    <cfRule type="cellIs" dxfId="103" priority="32" operator="equal">
      <formula>TRUE</formula>
    </cfRule>
  </conditionalFormatting>
  <conditionalFormatting sqref="L30">
    <cfRule type="cellIs" dxfId="102" priority="30" operator="equal">
      <formula>TRUE</formula>
    </cfRule>
  </conditionalFormatting>
  <conditionalFormatting sqref="L31">
    <cfRule type="cellIs" dxfId="101" priority="29" operator="equal">
      <formula>TRUE</formula>
    </cfRule>
  </conditionalFormatting>
  <conditionalFormatting sqref="L32">
    <cfRule type="cellIs" dxfId="100" priority="28" operator="equal">
      <formula>TRUE</formula>
    </cfRule>
  </conditionalFormatting>
  <conditionalFormatting sqref="L29">
    <cfRule type="cellIs" dxfId="99" priority="23" operator="equal">
      <formula>TRUE</formula>
    </cfRule>
  </conditionalFormatting>
  <conditionalFormatting sqref="L37">
    <cfRule type="cellIs" dxfId="98" priority="22" operator="equal">
      <formula>TRUE</formula>
    </cfRule>
  </conditionalFormatting>
  <conditionalFormatting sqref="L45">
    <cfRule type="cellIs" dxfId="97" priority="21" operator="equal">
      <formula>TRUE</formula>
    </cfRule>
  </conditionalFormatting>
  <conditionalFormatting sqref="L55">
    <cfRule type="cellIs" dxfId="96" priority="18" operator="equal">
      <formula>TRUE</formula>
    </cfRule>
  </conditionalFormatting>
  <conditionalFormatting sqref="L38:L40">
    <cfRule type="cellIs" dxfId="95" priority="17" operator="equal">
      <formula>TRUE</formula>
    </cfRule>
  </conditionalFormatting>
  <conditionalFormatting sqref="L56:L60">
    <cfRule type="cellIs" dxfId="94" priority="16" operator="equal">
      <formula>TRUE</formula>
    </cfRule>
  </conditionalFormatting>
  <conditionalFormatting sqref="L65">
    <cfRule type="cellIs" dxfId="93" priority="14" operator="equal">
      <formula>TRUE</formula>
    </cfRule>
  </conditionalFormatting>
  <conditionalFormatting sqref="L69:L70">
    <cfRule type="cellIs" dxfId="92" priority="13" operator="equal">
      <formula>TRUE</formula>
    </cfRule>
  </conditionalFormatting>
  <conditionalFormatting sqref="L73">
    <cfRule type="cellIs" dxfId="91" priority="12" operator="equal">
      <formula>TRUE</formula>
    </cfRule>
  </conditionalFormatting>
  <conditionalFormatting sqref="L34">
    <cfRule type="cellIs" dxfId="90" priority="11" operator="equal">
      <formula>TRUE</formula>
    </cfRule>
  </conditionalFormatting>
  <conditionalFormatting sqref="L42">
    <cfRule type="cellIs" dxfId="89" priority="10" operator="equal">
      <formula>TRUE</formula>
    </cfRule>
  </conditionalFormatting>
  <conditionalFormatting sqref="L47">
    <cfRule type="cellIs" dxfId="88" priority="9" operator="equal">
      <formula>TRUE</formula>
    </cfRule>
  </conditionalFormatting>
  <conditionalFormatting sqref="L62">
    <cfRule type="cellIs" dxfId="87" priority="8" operator="equal">
      <formula>TRUE</formula>
    </cfRule>
  </conditionalFormatting>
  <conditionalFormatting sqref="L76:L78">
    <cfRule type="cellIs" dxfId="86" priority="4" operator="equal">
      <formula>TRUE</formula>
    </cfRule>
  </conditionalFormatting>
  <conditionalFormatting sqref="L81">
    <cfRule type="cellIs" dxfId="85" priority="2" operator="equal">
      <formula>TRUE</formula>
    </cfRule>
  </conditionalFormatting>
  <conditionalFormatting sqref="L75">
    <cfRule type="cellIs" dxfId="84" priority="1" operator="equal">
      <formula>TRUE</formula>
    </cfRule>
  </conditionalFormatting>
  <dataValidations disablePrompts="1" count="3">
    <dataValidation type="whole" allowBlank="1" showInputMessage="1" showErrorMessage="1" sqref="H69:H70 E69:F70 E14:F16 H14:H16">
      <formula1>0</formula1>
      <formula2>1</formula2>
    </dataValidation>
    <dataValidation type="whole" allowBlank="1" showInputMessage="1" showErrorMessage="1" sqref="E86:F113 H86:H113">
      <formula1>0</formula1>
      <formula2>8760</formula2>
    </dataValidation>
    <dataValidation type="decimal" allowBlank="1" showInputMessage="1" showErrorMessage="1" sqref="H21:H62 E21:F62">
      <formula1>0</formula1>
      <formula2>1</formula2>
    </dataValidation>
  </dataValidations>
  <pageMargins left="0.75" right="0.75" top="1" bottom="1" header="0.5" footer="0.5"/>
  <pageSetup paperSize="9" orientation="portrait" horizontalDpi="4294967292" verticalDpi="4294967292"/>
  <ignoredErrors>
    <ignoredError sqref="L69 P69 E73 L73:M73 P73 L76:M77 M78:M80 L22:M22 P22:P24 L23:M23 E24 L24:M24 L26:M26 L30:M30 P30:P32 L31:M31 E32 L32:M32 L34:M34 L38:M38 P38:P40 L39:M39 E40 L40:M40 L42:M42 L47:M47 L56:M56 P56:P60 L57:M60 L62:M62" evalError="1"/>
    <ignoredError sqref="L70 L10 L12 L17:L18 L21 E26 L29 E34 L37 E42 L45 L55 L14" emptyCellReference="1"/>
    <ignoredError sqref="L78" evalError="1" emptyCellReference="1"/>
  </ignoredErrors>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12</xdr:col>
                    <xdr:colOff>152400</xdr:colOff>
                    <xdr:row>4</xdr:row>
                    <xdr:rowOff>457200</xdr:rowOff>
                  </from>
                  <to>
                    <xdr:col>12</xdr:col>
                    <xdr:colOff>6629400</xdr:colOff>
                    <xdr:row>4</xdr:row>
                    <xdr:rowOff>673100</xdr:rowOff>
                  </to>
                </anchor>
              </controlPr>
            </control>
          </mc:Choice>
          <mc:Fallback/>
        </mc:AlternateContent>
        <mc:AlternateContent xmlns:mc="http://schemas.openxmlformats.org/markup-compatibility/2006">
          <mc:Choice Requires="x14">
            <control shapeId="2051" r:id="rId4" name="select_dashboard">
              <controlPr defaultSize="0" print="0" autoFill="0" autoPict="0">
                <anchor moveWithCells="1" sizeWithCells="1">
                  <from>
                    <xdr:col>12</xdr:col>
                    <xdr:colOff>2311400</xdr:colOff>
                    <xdr:row>4</xdr:row>
                    <xdr:rowOff>177800</xdr:rowOff>
                  </from>
                  <to>
                    <xdr:col>12</xdr:col>
                    <xdr:colOff>6629400</xdr:colOff>
                    <xdr:row>4</xdr:row>
                    <xdr:rowOff>393700</xdr:rowOff>
                  </to>
                </anchor>
              </controlPr>
            </control>
          </mc:Choice>
          <mc:Fallback/>
        </mc:AlternateContent>
        <mc:AlternateContent xmlns:mc="http://schemas.openxmlformats.org/markup-compatibility/2006">
          <mc:Choice Requires="x14">
            <control shapeId="2053" r:id="rId5" name="import_data">
              <controlPr defaultSize="0" print="0" autoFill="0" autoPict="0">
                <anchor moveWithCells="1" sizeWithCells="1">
                  <from>
                    <xdr:col>12</xdr:col>
                    <xdr:colOff>139700</xdr:colOff>
                    <xdr:row>3</xdr:row>
                    <xdr:rowOff>63500</xdr:rowOff>
                  </from>
                  <to>
                    <xdr:col>12</xdr:col>
                    <xdr:colOff>6616700</xdr:colOff>
                    <xdr:row>4</xdr:row>
                    <xdr:rowOff>88900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BO101"/>
  <sheetViews>
    <sheetView workbookViewId="0">
      <pane xSplit="2" ySplit="8" topLeftCell="C9" activePane="bottomRight" state="frozen"/>
      <selection pane="topRight" activeCell="C1" sqref="C1"/>
      <selection pane="bottomLeft" activeCell="A9" sqref="A9"/>
      <selection pane="bottomRight"/>
    </sheetView>
  </sheetViews>
  <sheetFormatPr baseColWidth="10" defaultRowHeight="15" x14ac:dyDescent="0"/>
  <cols>
    <col min="1" max="1" width="10.83203125" style="2"/>
    <col min="2" max="2" width="42.83203125" style="2" customWidth="1"/>
    <col min="3" max="67" width="13.6640625" style="2" customWidth="1"/>
    <col min="68" max="16384" width="10.83203125" style="2"/>
  </cols>
  <sheetData>
    <row r="2" spans="2:67" ht="20">
      <c r="B2" s="18" t="s">
        <v>207</v>
      </c>
    </row>
    <row r="3" spans="2:67" ht="15" customHeight="1">
      <c r="B3" s="18"/>
      <c r="J3" s="8"/>
      <c r="K3" s="8"/>
    </row>
    <row r="4" spans="2:67" ht="15" customHeight="1">
      <c r="B4" s="46" t="s">
        <v>37</v>
      </c>
      <c r="C4" s="4"/>
      <c r="D4" s="4"/>
      <c r="E4" s="4"/>
      <c r="F4" s="4"/>
      <c r="G4" s="4"/>
      <c r="H4" s="5"/>
    </row>
    <row r="5" spans="2:67" ht="49" customHeight="1">
      <c r="B5" s="706" t="s">
        <v>482</v>
      </c>
      <c r="C5" s="707"/>
      <c r="D5" s="707"/>
      <c r="E5" s="707"/>
      <c r="F5" s="707"/>
      <c r="G5" s="707"/>
      <c r="H5" s="708"/>
    </row>
    <row r="6" spans="2:67" ht="15" customHeight="1" thickBot="1"/>
    <row r="7" spans="2:67" ht="30" customHeight="1">
      <c r="B7" s="29" t="s">
        <v>57</v>
      </c>
      <c r="C7" s="30" t="s">
        <v>142</v>
      </c>
      <c r="D7" s="30" t="s">
        <v>143</v>
      </c>
      <c r="E7" s="30" t="s">
        <v>144</v>
      </c>
      <c r="F7" s="30" t="s">
        <v>145</v>
      </c>
      <c r="G7" s="30" t="s">
        <v>146</v>
      </c>
      <c r="H7" s="30" t="s">
        <v>147</v>
      </c>
      <c r="I7" s="30" t="s">
        <v>148</v>
      </c>
      <c r="J7" s="30" t="s">
        <v>149</v>
      </c>
      <c r="K7" s="30" t="s">
        <v>150</v>
      </c>
      <c r="L7" s="30" t="s">
        <v>151</v>
      </c>
      <c r="M7" s="30" t="s">
        <v>152</v>
      </c>
      <c r="N7" s="30" t="s">
        <v>153</v>
      </c>
      <c r="O7" s="30" t="s">
        <v>154</v>
      </c>
      <c r="P7" s="30" t="s">
        <v>155</v>
      </c>
      <c r="Q7" s="30" t="s">
        <v>156</v>
      </c>
      <c r="R7" s="30" t="s">
        <v>157</v>
      </c>
      <c r="S7" s="30" t="s">
        <v>158</v>
      </c>
      <c r="T7" s="30" t="s">
        <v>159</v>
      </c>
      <c r="U7" s="30" t="s">
        <v>160</v>
      </c>
      <c r="V7" s="30" t="s">
        <v>161</v>
      </c>
      <c r="W7" s="30" t="s">
        <v>162</v>
      </c>
      <c r="X7" s="30" t="s">
        <v>163</v>
      </c>
      <c r="Y7" s="30" t="s">
        <v>164</v>
      </c>
      <c r="Z7" s="30" t="s">
        <v>165</v>
      </c>
      <c r="AA7" s="30" t="s">
        <v>166</v>
      </c>
      <c r="AB7" s="30" t="s">
        <v>167</v>
      </c>
      <c r="AC7" s="30" t="s">
        <v>168</v>
      </c>
      <c r="AD7" s="30" t="s">
        <v>169</v>
      </c>
      <c r="AE7" s="30" t="s">
        <v>170</v>
      </c>
      <c r="AF7" s="30" t="s">
        <v>171</v>
      </c>
      <c r="AG7" s="30" t="s">
        <v>172</v>
      </c>
      <c r="AH7" s="30" t="s">
        <v>173</v>
      </c>
      <c r="AI7" s="30" t="s">
        <v>174</v>
      </c>
      <c r="AJ7" s="30" t="s">
        <v>175</v>
      </c>
      <c r="AK7" s="30" t="s">
        <v>176</v>
      </c>
      <c r="AL7" s="30" t="s">
        <v>177</v>
      </c>
      <c r="AM7" s="30" t="s">
        <v>178</v>
      </c>
      <c r="AN7" s="30" t="s">
        <v>179</v>
      </c>
      <c r="AO7" s="30" t="s">
        <v>180</v>
      </c>
      <c r="AP7" s="30" t="s">
        <v>181</v>
      </c>
      <c r="AQ7" s="30" t="s">
        <v>182</v>
      </c>
      <c r="AR7" s="30" t="s">
        <v>183</v>
      </c>
      <c r="AS7" s="30" t="s">
        <v>184</v>
      </c>
      <c r="AT7" s="30" t="s">
        <v>185</v>
      </c>
      <c r="AU7" s="30" t="s">
        <v>186</v>
      </c>
      <c r="AV7" s="30" t="s">
        <v>187</v>
      </c>
      <c r="AW7" s="30" t="s">
        <v>188</v>
      </c>
      <c r="AX7" s="30" t="s">
        <v>189</v>
      </c>
      <c r="AY7" s="30" t="s">
        <v>190</v>
      </c>
      <c r="AZ7" s="30" t="s">
        <v>191</v>
      </c>
      <c r="BA7" s="30" t="s">
        <v>192</v>
      </c>
      <c r="BB7" s="30" t="s">
        <v>193</v>
      </c>
      <c r="BC7" s="30" t="s">
        <v>194</v>
      </c>
      <c r="BD7" s="30" t="s">
        <v>195</v>
      </c>
      <c r="BE7" s="30" t="s">
        <v>196</v>
      </c>
      <c r="BF7" s="30" t="s">
        <v>197</v>
      </c>
      <c r="BG7" s="30" t="s">
        <v>198</v>
      </c>
      <c r="BH7" s="30" t="s">
        <v>199</v>
      </c>
      <c r="BI7" s="30" t="s">
        <v>200</v>
      </c>
      <c r="BJ7" s="30" t="s">
        <v>201</v>
      </c>
      <c r="BK7" s="30" t="s">
        <v>202</v>
      </c>
      <c r="BL7" s="30" t="s">
        <v>203</v>
      </c>
      <c r="BM7" s="30" t="s">
        <v>204</v>
      </c>
      <c r="BN7" s="64" t="s">
        <v>205</v>
      </c>
      <c r="BO7" s="31" t="s">
        <v>206</v>
      </c>
    </row>
    <row r="8" spans="2:67">
      <c r="B8" s="37" t="s">
        <v>58</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55"/>
      <c r="BO8" s="39"/>
    </row>
    <row r="9" spans="2:67">
      <c r="B9" s="32" t="s">
        <v>59</v>
      </c>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50"/>
      <c r="BO9" s="33"/>
    </row>
    <row r="10" spans="2:67">
      <c r="B10" s="32" t="s">
        <v>60</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50"/>
      <c r="BO10" s="33"/>
    </row>
    <row r="11" spans="2:67">
      <c r="B11" s="32" t="s">
        <v>61</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50"/>
      <c r="BO11" s="33"/>
    </row>
    <row r="12" spans="2:67">
      <c r="B12" s="32" t="s">
        <v>62</v>
      </c>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50"/>
      <c r="BO12" s="33"/>
    </row>
    <row r="13" spans="2:67">
      <c r="B13" s="32" t="s">
        <v>63</v>
      </c>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50"/>
      <c r="BO13" s="33"/>
    </row>
    <row r="14" spans="2:67" ht="16" thickBot="1">
      <c r="B14" s="32" t="s">
        <v>64</v>
      </c>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50"/>
      <c r="BO14" s="33"/>
    </row>
    <row r="15" spans="2:67" ht="16" thickBot="1">
      <c r="B15" s="40" t="s">
        <v>65</v>
      </c>
      <c r="C15" s="41"/>
      <c r="D15" s="41"/>
      <c r="E15" s="41"/>
      <c r="F15" s="41"/>
      <c r="G15" s="41"/>
      <c r="H15" s="41"/>
      <c r="I15" s="41"/>
      <c r="J15" s="41"/>
      <c r="K15" s="41"/>
      <c r="L15" s="41"/>
      <c r="M15" s="41"/>
      <c r="N15" s="41"/>
      <c r="O15" s="41"/>
      <c r="P15" s="41"/>
      <c r="Q15" s="41"/>
      <c r="R15" s="41"/>
      <c r="S15" s="41"/>
      <c r="T15" s="41"/>
      <c r="U15" s="41"/>
      <c r="V15" s="41"/>
      <c r="W15" s="41"/>
      <c r="X15" s="526"/>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65"/>
      <c r="BO15" s="42"/>
    </row>
    <row r="16" spans="2:67">
      <c r="B16" s="32" t="s">
        <v>66</v>
      </c>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50"/>
      <c r="BO16" s="33"/>
    </row>
    <row r="17" spans="2:67" ht="16" thickBot="1">
      <c r="B17" s="32" t="s">
        <v>67</v>
      </c>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50"/>
      <c r="BO17" s="33"/>
    </row>
    <row r="18" spans="2:67" ht="16" thickBot="1">
      <c r="B18" s="40" t="s">
        <v>68</v>
      </c>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65"/>
      <c r="BO18" s="42"/>
    </row>
    <row r="19" spans="2:67">
      <c r="B19" s="32" t="s">
        <v>69</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50"/>
      <c r="BO19" s="33"/>
    </row>
    <row r="20" spans="2:67">
      <c r="B20" s="32" t="s">
        <v>70</v>
      </c>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50"/>
      <c r="BO20" s="33"/>
    </row>
    <row r="21" spans="2:67">
      <c r="B21" s="32" t="s">
        <v>71</v>
      </c>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50"/>
      <c r="BO21" s="33"/>
    </row>
    <row r="22" spans="2:67">
      <c r="B22" s="32" t="s">
        <v>72</v>
      </c>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50"/>
      <c r="BO22" s="33"/>
    </row>
    <row r="23" spans="2:67">
      <c r="B23" s="32" t="s">
        <v>73</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50"/>
      <c r="BO23" s="33"/>
    </row>
    <row r="24" spans="2:67">
      <c r="B24" s="43" t="s">
        <v>74</v>
      </c>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8"/>
      <c r="BO24" s="45"/>
    </row>
    <row r="25" spans="2:67">
      <c r="B25" s="32" t="s">
        <v>75</v>
      </c>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50"/>
      <c r="BO25" s="33"/>
    </row>
    <row r="26" spans="2:67">
      <c r="B26" s="32" t="s">
        <v>76</v>
      </c>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50"/>
      <c r="BO26" s="33"/>
    </row>
    <row r="27" spans="2:67">
      <c r="B27" s="32" t="s">
        <v>77</v>
      </c>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50"/>
      <c r="BO27" s="33"/>
    </row>
    <row r="28" spans="2:67">
      <c r="B28" s="32" t="s">
        <v>78</v>
      </c>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50"/>
      <c r="BO28" s="33"/>
    </row>
    <row r="29" spans="2:67">
      <c r="B29" s="32" t="s">
        <v>79</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50"/>
      <c r="BO29" s="33"/>
    </row>
    <row r="30" spans="2:67">
      <c r="B30" s="32" t="s">
        <v>80</v>
      </c>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50"/>
      <c r="BO30" s="33"/>
    </row>
    <row r="31" spans="2:67">
      <c r="B31" s="32" t="s">
        <v>81</v>
      </c>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50"/>
      <c r="BO31" s="33"/>
    </row>
    <row r="32" spans="2:67">
      <c r="B32" s="32" t="s">
        <v>82</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50"/>
      <c r="BO32" s="33"/>
    </row>
    <row r="33" spans="2:67">
      <c r="B33" s="32" t="s">
        <v>83</v>
      </c>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50"/>
      <c r="BO33" s="33"/>
    </row>
    <row r="34" spans="2:67">
      <c r="B34" s="32" t="s">
        <v>84</v>
      </c>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50"/>
      <c r="BO34" s="33"/>
    </row>
    <row r="35" spans="2:67">
      <c r="B35" s="32" t="s">
        <v>85</v>
      </c>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50"/>
      <c r="BO35" s="33"/>
    </row>
    <row r="36" spans="2:67">
      <c r="B36" s="32" t="s">
        <v>86</v>
      </c>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50"/>
      <c r="BO36" s="33"/>
    </row>
    <row r="37" spans="2:67">
      <c r="B37" s="32" t="s">
        <v>87</v>
      </c>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50"/>
      <c r="BO37" s="33"/>
    </row>
    <row r="38" spans="2:67">
      <c r="B38" s="32" t="s">
        <v>88</v>
      </c>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50"/>
      <c r="BO38" s="33"/>
    </row>
    <row r="39" spans="2:67" ht="16" thickBot="1">
      <c r="B39" s="32" t="s">
        <v>89</v>
      </c>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50"/>
      <c r="BO39" s="33"/>
    </row>
    <row r="40" spans="2:67" ht="16" thickBot="1">
      <c r="B40" s="40" t="s">
        <v>90</v>
      </c>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65"/>
      <c r="BO40" s="42"/>
    </row>
    <row r="41" spans="2:67">
      <c r="B41" s="32" t="s">
        <v>91</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50"/>
      <c r="BO41" s="33"/>
    </row>
    <row r="42" spans="2:67">
      <c r="B42" s="32" t="s">
        <v>92</v>
      </c>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50"/>
      <c r="BO42" s="33"/>
    </row>
    <row r="43" spans="2:67">
      <c r="B43" s="32" t="s">
        <v>78</v>
      </c>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50"/>
      <c r="BO43" s="33"/>
    </row>
    <row r="44" spans="2:67">
      <c r="B44" s="32" t="s">
        <v>79</v>
      </c>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50"/>
      <c r="BO44" s="33"/>
    </row>
    <row r="45" spans="2:67">
      <c r="B45" s="32" t="s">
        <v>93</v>
      </c>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50"/>
      <c r="BO45" s="33"/>
    </row>
    <row r="46" spans="2:67">
      <c r="B46" s="32" t="s">
        <v>80</v>
      </c>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50"/>
      <c r="BO46" s="33"/>
    </row>
    <row r="47" spans="2:67">
      <c r="B47" s="32" t="s">
        <v>81</v>
      </c>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50"/>
      <c r="BO47" s="33"/>
    </row>
    <row r="48" spans="2:67">
      <c r="B48" s="32" t="s">
        <v>82</v>
      </c>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50"/>
      <c r="BO48" s="33"/>
    </row>
    <row r="49" spans="2:67">
      <c r="B49" s="32" t="s">
        <v>83</v>
      </c>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50"/>
      <c r="BO49" s="33"/>
    </row>
    <row r="50" spans="2:67">
      <c r="B50" s="32" t="s">
        <v>85</v>
      </c>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50"/>
      <c r="BO50" s="33"/>
    </row>
    <row r="51" spans="2:67">
      <c r="B51" s="32" t="s">
        <v>94</v>
      </c>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50"/>
      <c r="BO51" s="33"/>
    </row>
    <row r="52" spans="2:67">
      <c r="B52" s="32" t="s">
        <v>86</v>
      </c>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50"/>
      <c r="BO52" s="33"/>
    </row>
    <row r="53" spans="2:67">
      <c r="B53" s="32" t="s">
        <v>95</v>
      </c>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50"/>
      <c r="BO53" s="33"/>
    </row>
    <row r="54" spans="2:67">
      <c r="B54" s="32" t="s">
        <v>96</v>
      </c>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50"/>
      <c r="BO54" s="33"/>
    </row>
    <row r="55" spans="2:67">
      <c r="B55" s="32" t="s">
        <v>97</v>
      </c>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50"/>
      <c r="BO55" s="33"/>
    </row>
    <row r="56" spans="2:67">
      <c r="B56" s="32" t="s">
        <v>88</v>
      </c>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50"/>
      <c r="BO56" s="33"/>
    </row>
    <row r="57" spans="2:67">
      <c r="B57" s="32" t="s">
        <v>98</v>
      </c>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50"/>
      <c r="BO57" s="33"/>
    </row>
    <row r="58" spans="2:67" ht="16" thickBot="1">
      <c r="B58" s="32" t="s">
        <v>99</v>
      </c>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50"/>
      <c r="BO58" s="33"/>
    </row>
    <row r="59" spans="2:67" ht="16" thickBot="1">
      <c r="B59" s="40" t="s">
        <v>100</v>
      </c>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65"/>
      <c r="BO59" s="42"/>
    </row>
    <row r="60" spans="2:67" ht="16" thickBot="1">
      <c r="B60" s="40" t="s">
        <v>54</v>
      </c>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65"/>
      <c r="BO60" s="42"/>
    </row>
    <row r="61" spans="2:67">
      <c r="B61" s="32" t="s">
        <v>101</v>
      </c>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50"/>
      <c r="BO61" s="33"/>
    </row>
    <row r="62" spans="2:67">
      <c r="B62" s="32" t="s">
        <v>102</v>
      </c>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50"/>
      <c r="BO62" s="33"/>
    </row>
    <row r="63" spans="2:67">
      <c r="B63" s="32" t="s">
        <v>103</v>
      </c>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50"/>
      <c r="BO63" s="33"/>
    </row>
    <row r="64" spans="2:67">
      <c r="B64" s="32" t="s">
        <v>104</v>
      </c>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50"/>
      <c r="BO64" s="33"/>
    </row>
    <row r="65" spans="2:67">
      <c r="B65" s="32" t="s">
        <v>105</v>
      </c>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50"/>
      <c r="BO65" s="33"/>
    </row>
    <row r="66" spans="2:67">
      <c r="B66" s="32" t="s">
        <v>106</v>
      </c>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50"/>
      <c r="BO66" s="33"/>
    </row>
    <row r="67" spans="2:67">
      <c r="B67" s="32" t="s">
        <v>107</v>
      </c>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50"/>
      <c r="BO67" s="33"/>
    </row>
    <row r="68" spans="2:67">
      <c r="B68" s="32" t="s">
        <v>108</v>
      </c>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50"/>
      <c r="BO68" s="33"/>
    </row>
    <row r="69" spans="2:67">
      <c r="B69" s="32" t="s">
        <v>109</v>
      </c>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50"/>
      <c r="BO69" s="33"/>
    </row>
    <row r="70" spans="2:67">
      <c r="B70" s="32" t="s">
        <v>110</v>
      </c>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50"/>
      <c r="BO70" s="33"/>
    </row>
    <row r="71" spans="2:67">
      <c r="B71" s="32" t="s">
        <v>111</v>
      </c>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50"/>
      <c r="BO71" s="33"/>
    </row>
    <row r="72" spans="2:67">
      <c r="B72" s="32" t="s">
        <v>112</v>
      </c>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50"/>
      <c r="BO72" s="33"/>
    </row>
    <row r="73" spans="2:67" ht="16" thickBot="1">
      <c r="B73" s="32" t="s">
        <v>113</v>
      </c>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50"/>
      <c r="BO73" s="33"/>
    </row>
    <row r="74" spans="2:67" ht="16" thickBot="1">
      <c r="B74" s="40" t="s">
        <v>114</v>
      </c>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65"/>
      <c r="BO74" s="42"/>
    </row>
    <row r="75" spans="2:67">
      <c r="B75" s="32" t="s">
        <v>115</v>
      </c>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50"/>
      <c r="BO75" s="33"/>
    </row>
    <row r="76" spans="2:67">
      <c r="B76" s="32" t="s">
        <v>116</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50"/>
      <c r="BO76" s="33"/>
    </row>
    <row r="77" spans="2:67">
      <c r="B77" s="32" t="s">
        <v>117</v>
      </c>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50"/>
      <c r="BO77" s="33"/>
    </row>
    <row r="78" spans="2:67">
      <c r="B78" s="32" t="s">
        <v>118</v>
      </c>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50"/>
      <c r="BO78" s="33"/>
    </row>
    <row r="79" spans="2:67">
      <c r="B79" s="32" t="s">
        <v>119</v>
      </c>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50"/>
      <c r="BO79" s="33"/>
    </row>
    <row r="80" spans="2:67" ht="16" thickBot="1">
      <c r="B80" s="32" t="s">
        <v>120</v>
      </c>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50"/>
      <c r="BO80" s="33"/>
    </row>
    <row r="81" spans="2:67" ht="16" thickBot="1">
      <c r="B81" s="40" t="s">
        <v>121</v>
      </c>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65"/>
      <c r="BO81" s="42"/>
    </row>
    <row r="82" spans="2:67">
      <c r="B82" s="32" t="s">
        <v>122</v>
      </c>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50"/>
      <c r="BO82" s="33"/>
    </row>
    <row r="83" spans="2:67">
      <c r="B83" s="32" t="s">
        <v>123</v>
      </c>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50"/>
      <c r="BO83" s="33"/>
    </row>
    <row r="84" spans="2:67">
      <c r="B84" s="32" t="s">
        <v>124</v>
      </c>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50"/>
      <c r="BO84" s="33"/>
    </row>
    <row r="85" spans="2:67">
      <c r="B85" s="32" t="s">
        <v>125</v>
      </c>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50"/>
      <c r="BO85" s="33"/>
    </row>
    <row r="86" spans="2:67" ht="16" thickBot="1">
      <c r="B86" s="32" t="s">
        <v>126</v>
      </c>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50"/>
      <c r="BO86" s="33"/>
    </row>
    <row r="87" spans="2:67" ht="16" thickBot="1">
      <c r="B87" s="40" t="s">
        <v>127</v>
      </c>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65"/>
      <c r="BO87" s="42"/>
    </row>
    <row r="88" spans="2:67">
      <c r="B88" s="32" t="s">
        <v>128</v>
      </c>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50"/>
      <c r="BO88" s="33"/>
    </row>
    <row r="89" spans="2:67">
      <c r="B89" s="32" t="s">
        <v>129</v>
      </c>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50"/>
      <c r="BO89" s="33"/>
    </row>
    <row r="90" spans="2:67">
      <c r="B90" s="32" t="s">
        <v>130</v>
      </c>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50"/>
      <c r="BO90" s="33"/>
    </row>
    <row r="91" spans="2:67" ht="16" thickBot="1">
      <c r="B91" s="32" t="s">
        <v>131</v>
      </c>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50"/>
      <c r="BO91" s="33"/>
    </row>
    <row r="92" spans="2:67" ht="16" thickBot="1">
      <c r="B92" s="40" t="s">
        <v>132</v>
      </c>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65"/>
      <c r="BO92" s="42"/>
    </row>
    <row r="93" spans="2:67">
      <c r="B93" s="32" t="s">
        <v>133</v>
      </c>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50"/>
      <c r="BO93" s="33"/>
    </row>
    <row r="94" spans="2:67">
      <c r="B94" s="32" t="s">
        <v>134</v>
      </c>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50"/>
      <c r="BO94" s="33"/>
    </row>
    <row r="95" spans="2:67">
      <c r="B95" s="32" t="s">
        <v>135</v>
      </c>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50"/>
      <c r="BO95" s="33"/>
    </row>
    <row r="96" spans="2:67" ht="16" thickBot="1">
      <c r="B96" s="32" t="s">
        <v>136</v>
      </c>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50"/>
      <c r="BO96" s="33"/>
    </row>
    <row r="97" spans="2:67" ht="16" thickBot="1">
      <c r="B97" s="40" t="s">
        <v>137</v>
      </c>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65"/>
      <c r="BO97" s="42"/>
    </row>
    <row r="98" spans="2:67">
      <c r="B98" s="32" t="s">
        <v>138</v>
      </c>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50"/>
      <c r="BO98" s="33"/>
    </row>
    <row r="99" spans="2:67">
      <c r="B99" s="32" t="s">
        <v>139</v>
      </c>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50"/>
      <c r="BO99" s="33"/>
    </row>
    <row r="100" spans="2:67">
      <c r="B100" s="32" t="s">
        <v>140</v>
      </c>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50"/>
      <c r="BO100" s="33"/>
    </row>
    <row r="101" spans="2:67" ht="16" thickBot="1">
      <c r="B101" s="34" t="s">
        <v>141</v>
      </c>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c r="BE101" s="35"/>
      <c r="BF101" s="35"/>
      <c r="BG101" s="35"/>
      <c r="BH101" s="35"/>
      <c r="BI101" s="35"/>
      <c r="BJ101" s="35"/>
      <c r="BK101" s="35"/>
      <c r="BL101" s="35"/>
      <c r="BM101" s="35"/>
      <c r="BN101" s="66"/>
      <c r="BO101" s="36"/>
    </row>
  </sheetData>
  <mergeCells count="1">
    <mergeCell ref="B5:H5"/>
  </mergeCells>
  <conditionalFormatting sqref="C9:BO101">
    <cfRule type="cellIs" dxfId="83"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AR17"/>
  <sheetViews>
    <sheetView workbookViewId="0">
      <pane xSplit="4" topLeftCell="E1" activePane="topRight" state="frozen"/>
      <selection pane="topRight"/>
    </sheetView>
  </sheetViews>
  <sheetFormatPr baseColWidth="10" defaultRowHeight="15" x14ac:dyDescent="0"/>
  <cols>
    <col min="1" max="1" width="10.83203125" style="2"/>
    <col min="2" max="2" width="13.83203125" style="2" customWidth="1"/>
    <col min="3" max="3" width="16.5" style="2" customWidth="1"/>
    <col min="4" max="4" width="27.1640625" style="2" customWidth="1"/>
    <col min="5" max="43" width="12.6640625" style="2" customWidth="1"/>
    <col min="44" max="44" width="18.5" style="2" bestFit="1" customWidth="1"/>
    <col min="45" max="16384" width="10.83203125" style="2"/>
  </cols>
  <sheetData>
    <row r="2" spans="2:44" ht="20">
      <c r="B2" s="18" t="s">
        <v>233</v>
      </c>
    </row>
    <row r="4" spans="2:44">
      <c r="B4" s="3" t="s">
        <v>37</v>
      </c>
      <c r="C4" s="4"/>
      <c r="D4" s="4"/>
      <c r="E4" s="4"/>
      <c r="F4" s="5"/>
    </row>
    <row r="5" spans="2:44" ht="47" customHeight="1">
      <c r="B5" s="704" t="s">
        <v>483</v>
      </c>
      <c r="C5" s="709"/>
      <c r="D5" s="709"/>
      <c r="E5" s="709"/>
      <c r="F5" s="705"/>
    </row>
    <row r="6" spans="2:44" ht="16" thickBot="1"/>
    <row r="7" spans="2:44">
      <c r="B7" s="320"/>
      <c r="C7" s="119"/>
      <c r="D7" s="486" t="s">
        <v>234</v>
      </c>
      <c r="E7" s="119"/>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96"/>
    </row>
    <row r="8" spans="2:44">
      <c r="B8" s="315"/>
      <c r="C8" s="26"/>
      <c r="D8" s="51" t="s">
        <v>58</v>
      </c>
      <c r="E8" s="26" t="s">
        <v>235</v>
      </c>
      <c r="F8" s="58" t="s">
        <v>229</v>
      </c>
      <c r="G8" s="58" t="s">
        <v>91</v>
      </c>
      <c r="H8" s="26" t="s">
        <v>92</v>
      </c>
      <c r="I8" s="26" t="s">
        <v>81</v>
      </c>
      <c r="J8" s="26" t="s">
        <v>80</v>
      </c>
      <c r="K8" s="26" t="s">
        <v>82</v>
      </c>
      <c r="L8" s="26" t="s">
        <v>79</v>
      </c>
      <c r="M8" s="26" t="s">
        <v>78</v>
      </c>
      <c r="N8" s="26" t="s">
        <v>83</v>
      </c>
      <c r="O8" s="26" t="s">
        <v>85</v>
      </c>
      <c r="P8" s="26" t="s">
        <v>94</v>
      </c>
      <c r="Q8" s="26" t="s">
        <v>93</v>
      </c>
      <c r="R8" s="26" t="s">
        <v>86</v>
      </c>
      <c r="S8" s="26" t="s">
        <v>88</v>
      </c>
      <c r="T8" s="26" t="s">
        <v>236</v>
      </c>
      <c r="U8" s="50" t="s">
        <v>230</v>
      </c>
      <c r="V8" s="26" t="s">
        <v>101</v>
      </c>
      <c r="W8" s="26" t="s">
        <v>102</v>
      </c>
      <c r="X8" s="26" t="s">
        <v>103</v>
      </c>
      <c r="Y8" s="26" t="s">
        <v>104</v>
      </c>
      <c r="Z8" s="26" t="s">
        <v>105</v>
      </c>
      <c r="AA8" s="26" t="s">
        <v>106</v>
      </c>
      <c r="AB8" s="26" t="s">
        <v>107</v>
      </c>
      <c r="AC8" s="26" t="s">
        <v>108</v>
      </c>
      <c r="AD8" s="26" t="s">
        <v>237</v>
      </c>
      <c r="AE8" s="26" t="s">
        <v>110</v>
      </c>
      <c r="AF8" s="26" t="s">
        <v>111</v>
      </c>
      <c r="AG8" s="26" t="s">
        <v>112</v>
      </c>
      <c r="AH8" s="26" t="s">
        <v>238</v>
      </c>
      <c r="AI8" s="50" t="s">
        <v>239</v>
      </c>
      <c r="AJ8" s="26" t="s">
        <v>117</v>
      </c>
      <c r="AK8" s="26" t="s">
        <v>118</v>
      </c>
      <c r="AL8" s="26" t="s">
        <v>240</v>
      </c>
      <c r="AM8" s="50" t="s">
        <v>121</v>
      </c>
      <c r="AN8" s="26" t="s">
        <v>241</v>
      </c>
      <c r="AO8" s="26" t="s">
        <v>122</v>
      </c>
      <c r="AP8" s="26" t="s">
        <v>51</v>
      </c>
      <c r="AQ8" s="26" t="s">
        <v>125</v>
      </c>
      <c r="AR8" s="33" t="s">
        <v>242</v>
      </c>
    </row>
    <row r="9" spans="2:44">
      <c r="B9" s="315" t="s">
        <v>243</v>
      </c>
      <c r="C9" s="44" t="s">
        <v>57</v>
      </c>
      <c r="D9" s="49" t="s">
        <v>244</v>
      </c>
      <c r="E9" s="44"/>
      <c r="F9" s="59"/>
      <c r="G9" s="59"/>
      <c r="H9" s="44"/>
      <c r="I9" s="44"/>
      <c r="J9" s="44"/>
      <c r="K9" s="44"/>
      <c r="L9" s="44"/>
      <c r="M9" s="44"/>
      <c r="N9" s="44"/>
      <c r="O9" s="44"/>
      <c r="P9" s="44"/>
      <c r="Q9" s="44"/>
      <c r="R9" s="44"/>
      <c r="S9" s="44"/>
      <c r="T9" s="44"/>
      <c r="U9" s="48"/>
      <c r="V9" s="44"/>
      <c r="W9" s="44"/>
      <c r="X9" s="44"/>
      <c r="Y9" s="44"/>
      <c r="Z9" s="44"/>
      <c r="AA9" s="44"/>
      <c r="AB9" s="44"/>
      <c r="AC9" s="44"/>
      <c r="AD9" s="44"/>
      <c r="AE9" s="44"/>
      <c r="AF9" s="44"/>
      <c r="AG9" s="44"/>
      <c r="AH9" s="44"/>
      <c r="AI9" s="48"/>
      <c r="AJ9" s="44"/>
      <c r="AK9" s="44"/>
      <c r="AL9" s="44"/>
      <c r="AM9" s="48"/>
      <c r="AN9" s="44"/>
      <c r="AO9" s="44"/>
      <c r="AP9" s="44"/>
      <c r="AQ9" s="44"/>
      <c r="AR9" s="45"/>
    </row>
    <row r="10" spans="2:44">
      <c r="B10" s="315" t="s">
        <v>222</v>
      </c>
      <c r="C10" s="26" t="s">
        <v>245</v>
      </c>
      <c r="D10" s="51" t="s">
        <v>70</v>
      </c>
      <c r="E10" s="26"/>
      <c r="F10" s="58"/>
      <c r="G10" s="58"/>
      <c r="H10" s="26"/>
      <c r="I10" s="26"/>
      <c r="J10" s="26"/>
      <c r="K10" s="26"/>
      <c r="L10" s="26"/>
      <c r="M10" s="26"/>
      <c r="N10" s="26"/>
      <c r="O10" s="26"/>
      <c r="P10" s="26"/>
      <c r="Q10" s="26"/>
      <c r="R10" s="26"/>
      <c r="S10" s="26"/>
      <c r="T10" s="26"/>
      <c r="U10" s="50"/>
      <c r="V10" s="26"/>
      <c r="W10" s="26"/>
      <c r="X10" s="26"/>
      <c r="Y10" s="26"/>
      <c r="Z10" s="26"/>
      <c r="AA10" s="26"/>
      <c r="AB10" s="26"/>
      <c r="AC10" s="26"/>
      <c r="AD10" s="26"/>
      <c r="AE10" s="26"/>
      <c r="AF10" s="26"/>
      <c r="AG10" s="26"/>
      <c r="AH10" s="26"/>
      <c r="AI10" s="50"/>
      <c r="AJ10" s="26"/>
      <c r="AK10" s="26"/>
      <c r="AL10" s="26"/>
      <c r="AM10" s="50"/>
      <c r="AN10" s="26"/>
      <c r="AO10" s="26"/>
      <c r="AP10" s="26"/>
      <c r="AQ10" s="26"/>
      <c r="AR10" s="33"/>
    </row>
    <row r="11" spans="2:44">
      <c r="B11" s="315"/>
      <c r="C11" s="26"/>
      <c r="D11" s="51" t="s">
        <v>72</v>
      </c>
      <c r="E11" s="26"/>
      <c r="F11" s="58"/>
      <c r="G11" s="58"/>
      <c r="H11" s="26"/>
      <c r="I11" s="26"/>
      <c r="J11" s="26"/>
      <c r="K11" s="26"/>
      <c r="L11" s="26"/>
      <c r="M11" s="26"/>
      <c r="N11" s="26"/>
      <c r="O11" s="26"/>
      <c r="P11" s="26"/>
      <c r="Q11" s="26"/>
      <c r="R11" s="26"/>
      <c r="S11" s="26"/>
      <c r="T11" s="26"/>
      <c r="U11" s="50"/>
      <c r="V11" s="26"/>
      <c r="W11" s="26"/>
      <c r="X11" s="26"/>
      <c r="Y11" s="26"/>
      <c r="Z11" s="26"/>
      <c r="AA11" s="26"/>
      <c r="AB11" s="26"/>
      <c r="AC11" s="26"/>
      <c r="AD11" s="26"/>
      <c r="AE11" s="26"/>
      <c r="AF11" s="26"/>
      <c r="AG11" s="26"/>
      <c r="AH11" s="26"/>
      <c r="AI11" s="50"/>
      <c r="AJ11" s="26"/>
      <c r="AK11" s="26"/>
      <c r="AL11" s="26"/>
      <c r="AM11" s="50"/>
      <c r="AN11" s="26"/>
      <c r="AO11" s="26"/>
      <c r="AP11" s="26"/>
      <c r="AQ11" s="26"/>
      <c r="AR11" s="33"/>
    </row>
    <row r="12" spans="2:44">
      <c r="B12" s="315"/>
      <c r="C12" s="26"/>
      <c r="D12" s="51" t="s">
        <v>74</v>
      </c>
      <c r="E12" s="26"/>
      <c r="F12" s="58"/>
      <c r="G12" s="58"/>
      <c r="H12" s="26"/>
      <c r="I12" s="26"/>
      <c r="J12" s="26"/>
      <c r="K12" s="26"/>
      <c r="L12" s="26"/>
      <c r="M12" s="26"/>
      <c r="N12" s="26"/>
      <c r="O12" s="26"/>
      <c r="P12" s="26"/>
      <c r="Q12" s="26"/>
      <c r="R12" s="26"/>
      <c r="S12" s="26"/>
      <c r="T12" s="26"/>
      <c r="U12" s="50"/>
      <c r="V12" s="26"/>
      <c r="W12" s="26"/>
      <c r="X12" s="26"/>
      <c r="Y12" s="26"/>
      <c r="Z12" s="26"/>
      <c r="AA12" s="26"/>
      <c r="AB12" s="26"/>
      <c r="AC12" s="26"/>
      <c r="AD12" s="26"/>
      <c r="AE12" s="26"/>
      <c r="AF12" s="26"/>
      <c r="AG12" s="26"/>
      <c r="AH12" s="26"/>
      <c r="AI12" s="50"/>
      <c r="AJ12" s="26"/>
      <c r="AK12" s="26"/>
      <c r="AL12" s="26"/>
      <c r="AM12" s="50"/>
      <c r="AN12" s="26"/>
      <c r="AO12" s="26"/>
      <c r="AP12" s="26"/>
      <c r="AQ12" s="26"/>
      <c r="AR12" s="33"/>
    </row>
    <row r="13" spans="2:44">
      <c r="B13" s="315"/>
      <c r="C13" s="44"/>
      <c r="D13" s="49" t="s">
        <v>246</v>
      </c>
      <c r="E13" s="44"/>
      <c r="F13" s="59"/>
      <c r="G13" s="59"/>
      <c r="H13" s="44"/>
      <c r="I13" s="44"/>
      <c r="J13" s="44"/>
      <c r="K13" s="44"/>
      <c r="L13" s="44"/>
      <c r="M13" s="44"/>
      <c r="N13" s="44"/>
      <c r="O13" s="44"/>
      <c r="P13" s="44"/>
      <c r="Q13" s="44"/>
      <c r="R13" s="44"/>
      <c r="S13" s="44"/>
      <c r="T13" s="44"/>
      <c r="U13" s="48"/>
      <c r="V13" s="44"/>
      <c r="W13" s="44"/>
      <c r="X13" s="44"/>
      <c r="Y13" s="44"/>
      <c r="Z13" s="44"/>
      <c r="AA13" s="44"/>
      <c r="AB13" s="44"/>
      <c r="AC13" s="44"/>
      <c r="AD13" s="44"/>
      <c r="AE13" s="44"/>
      <c r="AF13" s="44"/>
      <c r="AG13" s="44"/>
      <c r="AH13" s="44"/>
      <c r="AI13" s="48"/>
      <c r="AJ13" s="44"/>
      <c r="AK13" s="44"/>
      <c r="AL13" s="44"/>
      <c r="AM13" s="48"/>
      <c r="AN13" s="44"/>
      <c r="AO13" s="44"/>
      <c r="AP13" s="44"/>
      <c r="AQ13" s="44"/>
      <c r="AR13" s="45"/>
    </row>
    <row r="14" spans="2:44">
      <c r="B14" s="315"/>
      <c r="C14" s="26" t="s">
        <v>247</v>
      </c>
      <c r="D14" s="51" t="s">
        <v>70</v>
      </c>
      <c r="E14" s="26"/>
      <c r="F14" s="58"/>
      <c r="G14" s="58"/>
      <c r="H14" s="26"/>
      <c r="I14" s="26"/>
      <c r="J14" s="26"/>
      <c r="K14" s="26"/>
      <c r="L14" s="26"/>
      <c r="M14" s="26"/>
      <c r="N14" s="26"/>
      <c r="O14" s="26"/>
      <c r="P14" s="26"/>
      <c r="Q14" s="26"/>
      <c r="R14" s="26"/>
      <c r="S14" s="26"/>
      <c r="T14" s="26"/>
      <c r="U14" s="50"/>
      <c r="V14" s="26"/>
      <c r="W14" s="26"/>
      <c r="X14" s="26"/>
      <c r="Y14" s="26"/>
      <c r="Z14" s="26"/>
      <c r="AA14" s="26"/>
      <c r="AB14" s="26"/>
      <c r="AC14" s="26"/>
      <c r="AD14" s="26"/>
      <c r="AE14" s="26"/>
      <c r="AF14" s="26"/>
      <c r="AG14" s="26"/>
      <c r="AH14" s="26"/>
      <c r="AI14" s="50"/>
      <c r="AJ14" s="26"/>
      <c r="AK14" s="26"/>
      <c r="AL14" s="26"/>
      <c r="AM14" s="50"/>
      <c r="AN14" s="26"/>
      <c r="AO14" s="26"/>
      <c r="AP14" s="26"/>
      <c r="AQ14" s="26"/>
      <c r="AR14" s="33"/>
    </row>
    <row r="15" spans="2:44">
      <c r="B15" s="315"/>
      <c r="C15" s="26"/>
      <c r="D15" s="51" t="s">
        <v>72</v>
      </c>
      <c r="E15" s="26"/>
      <c r="F15" s="58"/>
      <c r="G15" s="58"/>
      <c r="H15" s="26"/>
      <c r="I15" s="26"/>
      <c r="J15" s="26"/>
      <c r="K15" s="26"/>
      <c r="L15" s="26"/>
      <c r="M15" s="26"/>
      <c r="N15" s="26"/>
      <c r="O15" s="26"/>
      <c r="P15" s="26"/>
      <c r="Q15" s="26"/>
      <c r="R15" s="26"/>
      <c r="S15" s="26"/>
      <c r="T15" s="26"/>
      <c r="U15" s="50"/>
      <c r="V15" s="26"/>
      <c r="W15" s="26"/>
      <c r="X15" s="26"/>
      <c r="Y15" s="26"/>
      <c r="Z15" s="26"/>
      <c r="AA15" s="26"/>
      <c r="AB15" s="26"/>
      <c r="AC15" s="26"/>
      <c r="AD15" s="26"/>
      <c r="AE15" s="26"/>
      <c r="AF15" s="26"/>
      <c r="AG15" s="26"/>
      <c r="AH15" s="26"/>
      <c r="AI15" s="50"/>
      <c r="AJ15" s="26"/>
      <c r="AK15" s="26"/>
      <c r="AL15" s="26"/>
      <c r="AM15" s="50"/>
      <c r="AN15" s="26"/>
      <c r="AO15" s="26"/>
      <c r="AP15" s="26"/>
      <c r="AQ15" s="26"/>
      <c r="AR15" s="33"/>
    </row>
    <row r="16" spans="2:44">
      <c r="B16" s="315"/>
      <c r="C16" s="26"/>
      <c r="D16" s="51" t="s">
        <v>74</v>
      </c>
      <c r="E16" s="26"/>
      <c r="F16" s="58"/>
      <c r="G16" s="58"/>
      <c r="H16" s="26"/>
      <c r="I16" s="26"/>
      <c r="J16" s="26"/>
      <c r="K16" s="26"/>
      <c r="L16" s="26"/>
      <c r="M16" s="26"/>
      <c r="N16" s="26"/>
      <c r="O16" s="26"/>
      <c r="P16" s="26"/>
      <c r="Q16" s="26"/>
      <c r="R16" s="26"/>
      <c r="S16" s="26"/>
      <c r="T16" s="26"/>
      <c r="U16" s="50"/>
      <c r="V16" s="26"/>
      <c r="W16" s="26"/>
      <c r="X16" s="26"/>
      <c r="Y16" s="26"/>
      <c r="Z16" s="26"/>
      <c r="AA16" s="26"/>
      <c r="AB16" s="26"/>
      <c r="AC16" s="26"/>
      <c r="AD16" s="26"/>
      <c r="AE16" s="26"/>
      <c r="AF16" s="26"/>
      <c r="AG16" s="26"/>
      <c r="AH16" s="26"/>
      <c r="AI16" s="50"/>
      <c r="AJ16" s="26"/>
      <c r="AK16" s="26"/>
      <c r="AL16" s="26"/>
      <c r="AM16" s="50"/>
      <c r="AN16" s="26"/>
      <c r="AO16" s="26"/>
      <c r="AP16" s="26"/>
      <c r="AQ16" s="26"/>
      <c r="AR16" s="33"/>
    </row>
    <row r="17" spans="2:44" ht="16" thickBot="1">
      <c r="B17" s="487"/>
      <c r="C17" s="35"/>
      <c r="D17" s="124" t="s">
        <v>246</v>
      </c>
      <c r="E17" s="35"/>
      <c r="F17" s="150"/>
      <c r="G17" s="150"/>
      <c r="H17" s="35"/>
      <c r="I17" s="35"/>
      <c r="J17" s="35"/>
      <c r="K17" s="35"/>
      <c r="L17" s="35"/>
      <c r="M17" s="35"/>
      <c r="N17" s="35"/>
      <c r="O17" s="35"/>
      <c r="P17" s="35"/>
      <c r="Q17" s="35"/>
      <c r="R17" s="35"/>
      <c r="S17" s="35"/>
      <c r="T17" s="35"/>
      <c r="U17" s="66"/>
      <c r="V17" s="35"/>
      <c r="W17" s="35"/>
      <c r="X17" s="35"/>
      <c r="Y17" s="35"/>
      <c r="Z17" s="35"/>
      <c r="AA17" s="35"/>
      <c r="AB17" s="35"/>
      <c r="AC17" s="35"/>
      <c r="AD17" s="35"/>
      <c r="AE17" s="35"/>
      <c r="AF17" s="35"/>
      <c r="AG17" s="35"/>
      <c r="AH17" s="35"/>
      <c r="AI17" s="66"/>
      <c r="AJ17" s="35"/>
      <c r="AK17" s="35"/>
      <c r="AL17" s="35"/>
      <c r="AM17" s="66"/>
      <c r="AN17" s="35"/>
      <c r="AO17" s="35"/>
      <c r="AP17" s="35"/>
      <c r="AQ17" s="35"/>
      <c r="AR17" s="36"/>
    </row>
  </sheetData>
  <mergeCells count="1">
    <mergeCell ref="B5:F5"/>
  </mergeCells>
  <conditionalFormatting sqref="E10:AR11 E13:AR13 E15:AR17">
    <cfRule type="cellIs" dxfId="82" priority="1" operator="notBetween">
      <formula>-999999999999999</formula>
      <formula>999999999999999</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B2:K39"/>
  <sheetViews>
    <sheetView workbookViewId="0"/>
  </sheetViews>
  <sheetFormatPr baseColWidth="10" defaultRowHeight="15" x14ac:dyDescent="0"/>
  <cols>
    <col min="1" max="1" width="10.83203125" style="2"/>
    <col min="2" max="2" width="17.5" style="2" customWidth="1"/>
    <col min="3" max="3" width="22.5" style="2" customWidth="1"/>
    <col min="4" max="4" width="23.1640625" style="2" customWidth="1"/>
    <col min="5" max="5" width="55.6640625" style="2" customWidth="1"/>
    <col min="6" max="6" width="28.33203125" style="2" customWidth="1"/>
    <col min="7" max="7" width="27.5" style="2" customWidth="1"/>
    <col min="8" max="8" width="27.33203125" style="2" customWidth="1"/>
    <col min="9" max="9" width="37" style="2" bestFit="1" customWidth="1"/>
    <col min="10" max="10" width="2.33203125" style="2" customWidth="1"/>
    <col min="11" max="11" width="38.1640625" style="2" bestFit="1" customWidth="1"/>
    <col min="12" max="16384" width="10.83203125" style="2"/>
  </cols>
  <sheetData>
    <row r="2" spans="2:11" ht="20">
      <c r="B2" s="18" t="s">
        <v>419</v>
      </c>
    </row>
    <row r="4" spans="2:11">
      <c r="B4" s="661" t="s">
        <v>37</v>
      </c>
      <c r="C4" s="662"/>
      <c r="D4" s="662"/>
      <c r="E4" s="663"/>
      <c r="F4" s="452"/>
      <c r="G4" s="452"/>
      <c r="H4" s="452"/>
      <c r="I4" s="452"/>
      <c r="J4" s="452"/>
      <c r="K4" s="452"/>
    </row>
    <row r="5" spans="2:11" ht="77" customHeight="1">
      <c r="B5" s="704" t="s">
        <v>653</v>
      </c>
      <c r="C5" s="710"/>
      <c r="D5" s="710"/>
      <c r="E5" s="711"/>
      <c r="F5" s="664"/>
      <c r="G5" s="664"/>
      <c r="H5" s="664"/>
      <c r="I5" s="664"/>
      <c r="J5" s="664"/>
      <c r="K5" s="664"/>
    </row>
    <row r="6" spans="2:11" ht="16" thickBot="1"/>
    <row r="7" spans="2:11">
      <c r="B7" s="219" t="s">
        <v>28</v>
      </c>
      <c r="C7" s="220" t="s">
        <v>39</v>
      </c>
      <c r="D7" s="223" t="s">
        <v>208</v>
      </c>
      <c r="E7" s="659"/>
      <c r="F7" s="656" t="s">
        <v>209</v>
      </c>
      <c r="G7" s="665" t="s">
        <v>655</v>
      </c>
      <c r="H7" s="666" t="s">
        <v>634</v>
      </c>
      <c r="I7" s="220" t="s">
        <v>210</v>
      </c>
      <c r="J7" s="220"/>
      <c r="K7" s="222" t="s">
        <v>18</v>
      </c>
    </row>
    <row r="8" spans="2:11" ht="30" customHeight="1">
      <c r="B8" s="99"/>
      <c r="C8" s="14"/>
      <c r="D8" s="17"/>
      <c r="E8" s="679" t="s">
        <v>654</v>
      </c>
      <c r="F8" s="679" t="s">
        <v>687</v>
      </c>
      <c r="G8" s="679" t="s">
        <v>687</v>
      </c>
      <c r="H8" s="679" t="s">
        <v>687</v>
      </c>
      <c r="I8" s="14"/>
      <c r="J8" s="14"/>
      <c r="K8" s="100"/>
    </row>
    <row r="9" spans="2:11">
      <c r="B9" s="120"/>
      <c r="C9" s="654"/>
      <c r="D9" s="111"/>
      <c r="E9" s="658"/>
      <c r="F9" s="660" t="s">
        <v>619</v>
      </c>
      <c r="G9" s="660" t="s">
        <v>620</v>
      </c>
      <c r="H9" s="660" t="s">
        <v>621</v>
      </c>
      <c r="I9" s="654"/>
      <c r="J9" s="654"/>
      <c r="K9" s="121"/>
    </row>
    <row r="10" spans="2:11">
      <c r="B10" s="139" t="s">
        <v>51</v>
      </c>
      <c r="C10" s="14"/>
      <c r="D10" s="17"/>
      <c r="E10" s="657"/>
      <c r="F10" s="657"/>
      <c r="G10" s="657"/>
      <c r="H10" s="657"/>
      <c r="J10" s="14"/>
      <c r="K10" s="100"/>
    </row>
    <row r="11" spans="2:11">
      <c r="B11" s="139"/>
      <c r="C11" s="26" t="s">
        <v>211</v>
      </c>
      <c r="D11" s="51" t="s">
        <v>43</v>
      </c>
      <c r="E11" s="677" t="s">
        <v>667</v>
      </c>
      <c r="F11" s="667"/>
      <c r="G11" s="668"/>
      <c r="H11" s="668" t="s">
        <v>221</v>
      </c>
      <c r="I11" s="268">
        <f>G11</f>
        <v>0</v>
      </c>
      <c r="J11" s="26"/>
      <c r="K11" s="33"/>
    </row>
    <row r="12" spans="2:11">
      <c r="B12" s="139"/>
      <c r="C12" s="26" t="s">
        <v>212</v>
      </c>
      <c r="D12" s="51" t="s">
        <v>45</v>
      </c>
      <c r="E12" s="677" t="s">
        <v>668</v>
      </c>
      <c r="F12" s="667"/>
      <c r="G12" s="669"/>
      <c r="H12" s="669"/>
      <c r="I12" s="268">
        <f>G12+H12</f>
        <v>0</v>
      </c>
      <c r="J12" s="26"/>
      <c r="K12" s="33"/>
    </row>
    <row r="13" spans="2:11">
      <c r="B13" s="139"/>
      <c r="C13" s="26" t="s">
        <v>213</v>
      </c>
      <c r="D13" s="51" t="s">
        <v>214</v>
      </c>
      <c r="E13" s="677" t="s">
        <v>669</v>
      </c>
      <c r="F13" s="667"/>
      <c r="G13" s="668"/>
      <c r="H13" s="668" t="s">
        <v>221</v>
      </c>
      <c r="I13" s="268">
        <f>G13</f>
        <v>0</v>
      </c>
      <c r="J13" s="26"/>
      <c r="K13" s="33"/>
    </row>
    <row r="14" spans="2:11">
      <c r="B14" s="139"/>
      <c r="C14" s="44"/>
      <c r="D14" s="49"/>
      <c r="E14" s="678"/>
      <c r="F14" s="670"/>
      <c r="G14" s="671"/>
      <c r="H14" s="671"/>
      <c r="I14" s="257"/>
      <c r="J14" s="44"/>
      <c r="K14" s="45"/>
    </row>
    <row r="15" spans="2:11">
      <c r="B15" s="139" t="s">
        <v>52</v>
      </c>
      <c r="C15" s="8"/>
      <c r="D15" s="7"/>
      <c r="E15" s="677"/>
      <c r="F15" s="672"/>
      <c r="G15" s="668"/>
      <c r="H15" s="668"/>
      <c r="I15" s="256"/>
      <c r="J15" s="8"/>
      <c r="K15" s="98"/>
    </row>
    <row r="16" spans="2:11">
      <c r="B16" s="139"/>
      <c r="C16" s="26" t="s">
        <v>211</v>
      </c>
      <c r="D16" s="51" t="s">
        <v>43</v>
      </c>
      <c r="E16" s="677" t="s">
        <v>670</v>
      </c>
      <c r="F16" s="667"/>
      <c r="G16" s="668"/>
      <c r="H16" s="668" t="s">
        <v>221</v>
      </c>
      <c r="I16" s="268">
        <f>G16</f>
        <v>0</v>
      </c>
      <c r="J16" s="26"/>
      <c r="K16" s="33"/>
    </row>
    <row r="17" spans="2:11">
      <c r="B17" s="139"/>
      <c r="C17" s="26" t="s">
        <v>212</v>
      </c>
      <c r="D17" s="51" t="s">
        <v>45</v>
      </c>
      <c r="E17" s="677" t="s">
        <v>671</v>
      </c>
      <c r="F17" s="667"/>
      <c r="G17" s="668"/>
      <c r="H17" s="668"/>
      <c r="I17" s="268">
        <f>G17+H17</f>
        <v>0</v>
      </c>
      <c r="J17" s="26"/>
      <c r="K17" s="33"/>
    </row>
    <row r="18" spans="2:11">
      <c r="B18" s="139"/>
      <c r="C18" s="26" t="s">
        <v>213</v>
      </c>
      <c r="D18" s="51" t="s">
        <v>214</v>
      </c>
      <c r="E18" s="677" t="s">
        <v>672</v>
      </c>
      <c r="F18" s="667"/>
      <c r="G18" s="668"/>
      <c r="H18" s="450" t="s">
        <v>221</v>
      </c>
      <c r="I18" s="676">
        <f>G18</f>
        <v>0</v>
      </c>
      <c r="J18" s="26"/>
      <c r="K18" s="33"/>
    </row>
    <row r="19" spans="2:11">
      <c r="B19" s="139"/>
      <c r="C19" s="44"/>
      <c r="D19" s="49"/>
      <c r="E19" s="678"/>
      <c r="F19" s="670"/>
      <c r="G19" s="671"/>
      <c r="H19" s="671"/>
      <c r="I19" s="257"/>
      <c r="J19" s="44"/>
      <c r="K19" s="45"/>
    </row>
    <row r="20" spans="2:11">
      <c r="B20" s="139" t="s">
        <v>635</v>
      </c>
      <c r="C20" s="8"/>
      <c r="D20" s="7"/>
      <c r="E20" s="677"/>
      <c r="F20" s="672"/>
      <c r="G20" s="668"/>
      <c r="H20" s="668"/>
      <c r="I20" s="256"/>
      <c r="J20" s="8"/>
      <c r="K20" s="98"/>
    </row>
    <row r="21" spans="2:11">
      <c r="B21" s="139"/>
      <c r="C21" s="26" t="s">
        <v>211</v>
      </c>
      <c r="D21" s="51" t="s">
        <v>43</v>
      </c>
      <c r="E21" s="677" t="s">
        <v>673</v>
      </c>
      <c r="F21" s="667"/>
      <c r="G21" s="668"/>
      <c r="H21" s="668" t="s">
        <v>221</v>
      </c>
      <c r="I21" s="676">
        <f>G21</f>
        <v>0</v>
      </c>
      <c r="J21" s="26"/>
      <c r="K21" s="33"/>
    </row>
    <row r="22" spans="2:11">
      <c r="B22" s="139"/>
      <c r="C22" s="26" t="s">
        <v>212</v>
      </c>
      <c r="D22" s="51" t="s">
        <v>45</v>
      </c>
      <c r="E22" s="677" t="s">
        <v>674</v>
      </c>
      <c r="F22" s="667"/>
      <c r="G22" s="668"/>
      <c r="H22" s="668"/>
      <c r="I22" s="268">
        <f>G22+H22</f>
        <v>0</v>
      </c>
      <c r="J22" s="26"/>
      <c r="K22" s="33"/>
    </row>
    <row r="23" spans="2:11">
      <c r="B23" s="139"/>
      <c r="C23" s="26" t="s">
        <v>213</v>
      </c>
      <c r="D23" s="51" t="s">
        <v>214</v>
      </c>
      <c r="E23" s="677" t="s">
        <v>675</v>
      </c>
      <c r="F23" s="667"/>
      <c r="G23" s="668"/>
      <c r="H23" s="668" t="s">
        <v>221</v>
      </c>
      <c r="I23" s="676">
        <f>G23</f>
        <v>0</v>
      </c>
      <c r="J23" s="26"/>
      <c r="K23" s="33"/>
    </row>
    <row r="24" spans="2:11">
      <c r="B24" s="139"/>
      <c r="C24" s="44"/>
      <c r="D24" s="49"/>
      <c r="E24" s="678"/>
      <c r="F24" s="670"/>
      <c r="G24" s="671"/>
      <c r="H24" s="671"/>
      <c r="I24" s="257"/>
      <c r="J24" s="44"/>
      <c r="K24" s="45"/>
    </row>
    <row r="25" spans="2:11">
      <c r="B25" s="139" t="s">
        <v>495</v>
      </c>
      <c r="C25" s="8"/>
      <c r="D25" s="7"/>
      <c r="E25" s="677"/>
      <c r="F25" s="672"/>
      <c r="G25" s="668"/>
      <c r="H25" s="668"/>
      <c r="I25" s="256"/>
      <c r="J25" s="8"/>
      <c r="K25" s="98"/>
    </row>
    <row r="26" spans="2:11">
      <c r="B26" s="139"/>
      <c r="C26" s="26" t="s">
        <v>215</v>
      </c>
      <c r="D26" s="51" t="s">
        <v>529</v>
      </c>
      <c r="E26" s="677" t="s">
        <v>676</v>
      </c>
      <c r="F26" s="667"/>
      <c r="G26" s="668"/>
      <c r="H26" s="668" t="s">
        <v>221</v>
      </c>
      <c r="I26" s="676">
        <f>G26</f>
        <v>0</v>
      </c>
      <c r="J26" s="26"/>
      <c r="K26" s="33"/>
    </row>
    <row r="27" spans="2:11">
      <c r="B27" s="139"/>
      <c r="C27" s="26" t="s">
        <v>216</v>
      </c>
      <c r="D27" s="51" t="s">
        <v>529</v>
      </c>
      <c r="E27" s="677" t="s">
        <v>677</v>
      </c>
      <c r="F27" s="667"/>
      <c r="G27" s="668"/>
      <c r="H27" s="668" t="s">
        <v>221</v>
      </c>
      <c r="I27" s="676">
        <f>G27</f>
        <v>0</v>
      </c>
      <c r="J27" s="26"/>
      <c r="K27" s="33"/>
    </row>
    <row r="28" spans="2:11">
      <c r="B28" s="139"/>
      <c r="C28" s="26" t="s">
        <v>217</v>
      </c>
      <c r="D28" s="51" t="s">
        <v>529</v>
      </c>
      <c r="E28" s="677" t="s">
        <v>678</v>
      </c>
      <c r="F28" s="667"/>
      <c r="G28" s="668"/>
      <c r="H28" s="668" t="s">
        <v>221</v>
      </c>
      <c r="I28" s="676">
        <f>G28</f>
        <v>0</v>
      </c>
      <c r="J28" s="26"/>
      <c r="K28" s="33"/>
    </row>
    <row r="29" spans="2:11">
      <c r="B29" s="139"/>
      <c r="C29" s="26" t="s">
        <v>218</v>
      </c>
      <c r="D29" s="51" t="s">
        <v>219</v>
      </c>
      <c r="E29" s="677" t="s">
        <v>679</v>
      </c>
      <c r="F29" s="667"/>
      <c r="G29" s="668"/>
      <c r="H29" s="668" t="s">
        <v>221</v>
      </c>
      <c r="I29" s="676">
        <f>G29</f>
        <v>0</v>
      </c>
      <c r="J29" s="26"/>
      <c r="K29" s="255" t="s">
        <v>686</v>
      </c>
    </row>
    <row r="30" spans="2:11">
      <c r="B30" s="139"/>
      <c r="C30" s="44"/>
      <c r="D30" s="49"/>
      <c r="E30" s="678"/>
      <c r="F30" s="670"/>
      <c r="G30" s="671"/>
      <c r="H30" s="671"/>
      <c r="I30" s="447"/>
      <c r="J30" s="44"/>
      <c r="K30" s="45"/>
    </row>
    <row r="31" spans="2:11">
      <c r="B31" s="139" t="s">
        <v>55</v>
      </c>
      <c r="C31" s="8"/>
      <c r="D31" s="7"/>
      <c r="E31" s="677"/>
      <c r="F31" s="672"/>
      <c r="G31" s="668"/>
      <c r="H31" s="668"/>
      <c r="I31" s="631"/>
      <c r="J31" s="8"/>
      <c r="K31" s="98"/>
    </row>
    <row r="32" spans="2:11">
      <c r="B32" s="139"/>
      <c r="C32" s="26" t="s">
        <v>217</v>
      </c>
      <c r="D32" s="51" t="s">
        <v>43</v>
      </c>
      <c r="E32" s="677" t="s">
        <v>680</v>
      </c>
      <c r="F32" s="667"/>
      <c r="G32" s="668"/>
      <c r="H32" s="668" t="s">
        <v>221</v>
      </c>
      <c r="I32" s="676">
        <f>G32</f>
        <v>0</v>
      </c>
      <c r="J32" s="26"/>
      <c r="K32" s="33"/>
    </row>
    <row r="33" spans="2:11">
      <c r="B33" s="139"/>
      <c r="C33" s="26" t="s">
        <v>218</v>
      </c>
      <c r="D33" s="51" t="s">
        <v>219</v>
      </c>
      <c r="E33" s="677" t="s">
        <v>681</v>
      </c>
      <c r="F33" s="667"/>
      <c r="G33" s="668"/>
      <c r="H33" s="668" t="s">
        <v>221</v>
      </c>
      <c r="I33" s="676">
        <f>G33</f>
        <v>0</v>
      </c>
      <c r="J33" s="26"/>
      <c r="K33" s="33"/>
    </row>
    <row r="34" spans="2:11">
      <c r="B34" s="139"/>
      <c r="C34" s="26" t="s">
        <v>267</v>
      </c>
      <c r="D34" s="51" t="s">
        <v>148</v>
      </c>
      <c r="E34" s="677" t="s">
        <v>682</v>
      </c>
      <c r="F34" s="667"/>
      <c r="G34" s="668"/>
      <c r="H34" s="668" t="s">
        <v>221</v>
      </c>
      <c r="I34" s="676">
        <f>G34</f>
        <v>0</v>
      </c>
      <c r="J34" s="26"/>
      <c r="K34" s="255" t="s">
        <v>686</v>
      </c>
    </row>
    <row r="35" spans="2:11">
      <c r="B35" s="139"/>
      <c r="C35" s="26" t="s">
        <v>465</v>
      </c>
      <c r="D35" s="51" t="s">
        <v>467</v>
      </c>
      <c r="E35" s="677" t="s">
        <v>683</v>
      </c>
      <c r="F35" s="673"/>
      <c r="G35" s="668"/>
      <c r="H35" s="668" t="s">
        <v>221</v>
      </c>
      <c r="I35" s="676">
        <f>G35</f>
        <v>0</v>
      </c>
      <c r="J35" s="26"/>
      <c r="K35" s="255" t="s">
        <v>686</v>
      </c>
    </row>
    <row r="36" spans="2:11">
      <c r="B36" s="139"/>
      <c r="C36" s="44"/>
      <c r="D36" s="49"/>
      <c r="E36" s="678"/>
      <c r="F36" s="670"/>
      <c r="G36" s="671"/>
      <c r="H36" s="671"/>
      <c r="I36" s="257"/>
      <c r="J36" s="44"/>
      <c r="K36" s="45"/>
    </row>
    <row r="37" spans="2:11">
      <c r="B37" s="139" t="s">
        <v>56</v>
      </c>
      <c r="C37" s="8"/>
      <c r="D37" s="7"/>
      <c r="E37" s="677"/>
      <c r="F37" s="672"/>
      <c r="G37" s="668"/>
      <c r="H37" s="668"/>
      <c r="I37" s="256"/>
      <c r="J37" s="8"/>
      <c r="K37" s="98"/>
    </row>
    <row r="38" spans="2:11">
      <c r="B38" s="97"/>
      <c r="C38" s="26" t="s">
        <v>220</v>
      </c>
      <c r="D38" s="51" t="s">
        <v>530</v>
      </c>
      <c r="E38" s="677" t="s">
        <v>684</v>
      </c>
      <c r="F38" s="667"/>
      <c r="G38" s="668"/>
      <c r="H38" s="668" t="s">
        <v>221</v>
      </c>
      <c r="I38" s="676">
        <f>G38</f>
        <v>0</v>
      </c>
      <c r="J38" s="26"/>
      <c r="K38" s="33"/>
    </row>
    <row r="39" spans="2:11" ht="16" thickBot="1">
      <c r="B39" s="104"/>
      <c r="C39" s="35"/>
      <c r="D39" s="124"/>
      <c r="E39" s="655"/>
      <c r="F39" s="674"/>
      <c r="G39" s="675"/>
      <c r="H39" s="675"/>
      <c r="I39" s="35"/>
      <c r="J39" s="35"/>
      <c r="K39" s="36"/>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U16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RowHeight="15" x14ac:dyDescent="0"/>
  <cols>
    <col min="1" max="1" width="10.83203125" style="8"/>
    <col min="2" max="2" width="21.6640625" style="8" customWidth="1"/>
    <col min="3" max="3" width="29.83203125" style="8" customWidth="1"/>
    <col min="4" max="10" width="21.6640625" style="8" customWidth="1"/>
    <col min="11" max="11" width="5.33203125" style="8" customWidth="1"/>
    <col min="12" max="12" width="10.1640625" style="8" bestFit="1" customWidth="1"/>
    <col min="13" max="13" width="62" style="8" customWidth="1"/>
    <col min="14" max="14" width="4.83203125" style="8" customWidth="1"/>
    <col min="15" max="17" width="21.33203125" style="8" customWidth="1"/>
    <col min="18" max="18" width="3.83203125" style="8" customWidth="1"/>
    <col min="19" max="21" width="21.33203125" style="8" customWidth="1"/>
    <col min="22" max="37" width="11.5" style="8" customWidth="1"/>
    <col min="38" max="16384" width="10.83203125" style="8"/>
  </cols>
  <sheetData>
    <row r="2" spans="2:21" ht="20">
      <c r="B2" s="115" t="s">
        <v>479</v>
      </c>
    </row>
    <row r="3" spans="2:21" ht="15" customHeight="1">
      <c r="B3" s="2"/>
      <c r="C3" s="2"/>
    </row>
    <row r="4" spans="2:21" ht="15" customHeight="1">
      <c r="B4" s="3" t="s">
        <v>37</v>
      </c>
      <c r="C4" s="4"/>
      <c r="D4" s="4"/>
      <c r="E4" s="5"/>
    </row>
    <row r="5" spans="2:21" ht="77" customHeight="1">
      <c r="B5" s="704" t="s">
        <v>725</v>
      </c>
      <c r="C5" s="709"/>
      <c r="D5" s="709"/>
      <c r="E5" s="705"/>
    </row>
    <row r="6" spans="2:21" ht="15" customHeight="1" thickBot="1"/>
    <row r="7" spans="2:21">
      <c r="B7" s="94" t="s">
        <v>350</v>
      </c>
      <c r="C7" s="119"/>
      <c r="D7" s="119"/>
      <c r="E7" s="119"/>
      <c r="F7" s="119"/>
      <c r="G7" s="119"/>
      <c r="H7" s="119"/>
      <c r="I7" s="119"/>
      <c r="J7" s="119"/>
      <c r="K7" s="119"/>
      <c r="L7" s="119"/>
      <c r="M7" s="96"/>
    </row>
    <row r="8" spans="2:21">
      <c r="B8" s="97"/>
      <c r="M8" s="98"/>
    </row>
    <row r="9" spans="2:21" ht="30" customHeight="1">
      <c r="B9" s="143" t="s">
        <v>28</v>
      </c>
      <c r="C9" s="108" t="s">
        <v>40</v>
      </c>
      <c r="D9" s="186" t="s">
        <v>624</v>
      </c>
      <c r="E9" s="187" t="s">
        <v>625</v>
      </c>
      <c r="F9" s="188" t="s">
        <v>626</v>
      </c>
      <c r="G9" s="188" t="s">
        <v>627</v>
      </c>
      <c r="H9" s="187" t="s">
        <v>628</v>
      </c>
      <c r="I9" s="188" t="s">
        <v>629</v>
      </c>
      <c r="J9" s="188" t="s">
        <v>630</v>
      </c>
      <c r="K9" s="11"/>
      <c r="L9" s="81" t="s">
        <v>591</v>
      </c>
      <c r="M9" s="138" t="s">
        <v>394</v>
      </c>
      <c r="O9" s="67"/>
      <c r="P9" s="67"/>
      <c r="Q9" s="67"/>
      <c r="S9" s="67"/>
      <c r="T9" s="67"/>
      <c r="U9" s="67"/>
    </row>
    <row r="10" spans="2:21">
      <c r="B10" s="139" t="s">
        <v>51</v>
      </c>
      <c r="C10" s="7"/>
      <c r="K10" s="11"/>
      <c r="M10" s="98"/>
    </row>
    <row r="11" spans="2:21">
      <c r="B11" s="140"/>
      <c r="C11" s="51" t="s">
        <v>382</v>
      </c>
      <c r="D11" s="530" t="e">
        <f>Agriculture!D11</f>
        <v>#DIV/0!</v>
      </c>
      <c r="E11" s="530" t="e">
        <f>Agriculture!E11</f>
        <v>#DIV/0!</v>
      </c>
      <c r="F11" s="530" t="e">
        <f>Agriculture!F11</f>
        <v>#DIV/0!</v>
      </c>
      <c r="G11" s="530" t="e">
        <f>Agriculture!G11</f>
        <v>#DIV/0!</v>
      </c>
      <c r="H11" s="530" t="e">
        <f>Agriculture!H11</f>
        <v>#DIV/0!</v>
      </c>
      <c r="I11" s="530" t="e">
        <f>Agriculture!I11</f>
        <v>#DIV/0!</v>
      </c>
      <c r="J11" s="530" t="e">
        <f>Agriculture!J11</f>
        <v>#DIV/0!</v>
      </c>
      <c r="K11" s="58"/>
      <c r="L11" s="26"/>
      <c r="M11" s="33"/>
    </row>
    <row r="12" spans="2:21">
      <c r="B12" s="140"/>
      <c r="C12" s="51" t="s">
        <v>385</v>
      </c>
      <c r="D12" s="530" t="e">
        <f>Agriculture!D13</f>
        <v>#DIV/0!</v>
      </c>
      <c r="E12" s="530" t="e">
        <f>Agriculture!E13</f>
        <v>#DIV/0!</v>
      </c>
      <c r="F12" s="530" t="e">
        <f>Agriculture!F13</f>
        <v>#DIV/0!</v>
      </c>
      <c r="G12" s="530" t="e">
        <f>Agriculture!G13</f>
        <v>#DIV/0!</v>
      </c>
      <c r="H12" s="530" t="e">
        <f>Agriculture!H13</f>
        <v>#DIV/0!</v>
      </c>
      <c r="I12" s="530" t="e">
        <f>Agriculture!I13</f>
        <v>#DIV/0!</v>
      </c>
      <c r="J12" s="530" t="e">
        <f>Agriculture!J13</f>
        <v>#DIV/0!</v>
      </c>
      <c r="K12" s="58"/>
      <c r="L12" s="26"/>
      <c r="M12" s="33"/>
    </row>
    <row r="13" spans="2:21">
      <c r="B13" s="140"/>
      <c r="C13" s="49" t="s">
        <v>388</v>
      </c>
      <c r="D13" s="531" t="e">
        <f>Agriculture!D15</f>
        <v>#DIV/0!</v>
      </c>
      <c r="E13" s="532" t="e">
        <f>Agriculture!E15</f>
        <v>#DIV/0!</v>
      </c>
      <c r="F13" s="532" t="e">
        <f>Agriculture!F15</f>
        <v>#DIV/0!</v>
      </c>
      <c r="G13" s="532" t="e">
        <f>Agriculture!G15</f>
        <v>#DIV/0!</v>
      </c>
      <c r="H13" s="532" t="e">
        <f>Agriculture!H15</f>
        <v>#DIV/0!</v>
      </c>
      <c r="I13" s="532" t="e">
        <f>Agriculture!I15</f>
        <v>#DIV/0!</v>
      </c>
      <c r="J13" s="532" t="e">
        <f>Agriculture!J15</f>
        <v>#DIV/0!</v>
      </c>
      <c r="K13" s="58"/>
      <c r="L13" s="26"/>
      <c r="M13" s="33"/>
    </row>
    <row r="14" spans="2:21" ht="16" thickBot="1">
      <c r="B14" s="140"/>
      <c r="C14" s="246" t="s">
        <v>391</v>
      </c>
      <c r="D14" s="533" t="e">
        <f>SUM(D11:D13)</f>
        <v>#DIV/0!</v>
      </c>
      <c r="E14" s="534" t="e">
        <f t="shared" ref="E14:J14" si="0">SUM(E11:E13)</f>
        <v>#DIV/0!</v>
      </c>
      <c r="F14" s="534" t="e">
        <f t="shared" si="0"/>
        <v>#DIV/0!</v>
      </c>
      <c r="G14" s="534" t="e">
        <f t="shared" si="0"/>
        <v>#DIV/0!</v>
      </c>
      <c r="H14" s="534" t="e">
        <f t="shared" si="0"/>
        <v>#DIV/0!</v>
      </c>
      <c r="I14" s="534" t="e">
        <f t="shared" si="0"/>
        <v>#DIV/0!</v>
      </c>
      <c r="J14" s="533" t="e">
        <f t="shared" si="0"/>
        <v>#DIV/0!</v>
      </c>
      <c r="K14" s="58"/>
      <c r="L14" s="26"/>
      <c r="M14" s="33"/>
    </row>
    <row r="15" spans="2:21" ht="16" thickTop="1">
      <c r="B15" s="140"/>
      <c r="C15" s="243" t="s">
        <v>392</v>
      </c>
      <c r="D15" s="530" t="e">
        <f>'AP net-gross conversion'!AO14</f>
        <v>#DIV/0!</v>
      </c>
      <c r="E15" s="530"/>
      <c r="F15" s="530"/>
      <c r="G15" s="530"/>
      <c r="H15" s="530"/>
      <c r="I15" s="530">
        <f>'IEA autoproducer prod.'!AP15</f>
        <v>0</v>
      </c>
      <c r="J15" s="530"/>
      <c r="K15" s="58"/>
      <c r="L15" s="26"/>
      <c r="M15" s="33"/>
    </row>
    <row r="16" spans="2:21">
      <c r="B16" s="140"/>
      <c r="C16" s="243" t="s">
        <v>688</v>
      </c>
      <c r="D16" s="535" t="e">
        <f>D14-D15</f>
        <v>#DIV/0!</v>
      </c>
      <c r="E16" s="535"/>
      <c r="F16" s="535"/>
      <c r="G16" s="535"/>
      <c r="H16" s="535"/>
      <c r="I16" s="535" t="e">
        <f>I14-I15</f>
        <v>#DIV/0!</v>
      </c>
      <c r="J16" s="536"/>
      <c r="K16" s="58"/>
      <c r="L16" s="26"/>
      <c r="M16" s="33"/>
    </row>
    <row r="17" spans="2:13">
      <c r="B17" s="140"/>
      <c r="C17" s="243" t="s">
        <v>393</v>
      </c>
      <c r="D17" s="457" t="e">
        <f>IF((AND(D15=0, D16&gt;0)),"Infinite",IF(D15=0,0,D16/D15))</f>
        <v>#DIV/0!</v>
      </c>
      <c r="E17" s="283"/>
      <c r="F17" s="283"/>
      <c r="G17" s="283"/>
      <c r="H17" s="283"/>
      <c r="I17" s="457" t="e">
        <f>IF((AND(I15=0, I16&gt;0)),"Infinite",IF(I15=0,0,I16/I15))</f>
        <v>#DIV/0!</v>
      </c>
      <c r="J17" s="290"/>
      <c r="K17" s="58"/>
      <c r="L17" s="26" t="e">
        <f>IF(MAX(ABS(D17),ABS(I17),ABS(F17))&gt;0.05,FALSE,TRUE)</f>
        <v>#DIV/0!</v>
      </c>
      <c r="M17" s="33"/>
    </row>
    <row r="18" spans="2:13">
      <c r="B18" s="97"/>
      <c r="C18" s="51"/>
      <c r="D18" s="26"/>
      <c r="E18" s="26"/>
      <c r="F18" s="26"/>
      <c r="G18" s="26"/>
      <c r="H18" s="26"/>
      <c r="I18" s="26"/>
      <c r="J18" s="26"/>
      <c r="K18" s="58"/>
      <c r="L18" s="26"/>
      <c r="M18" s="33"/>
    </row>
    <row r="19" spans="2:13">
      <c r="B19" s="146" t="s">
        <v>52</v>
      </c>
      <c r="C19" s="5"/>
      <c r="D19" s="4"/>
      <c r="E19" s="4"/>
      <c r="F19" s="4"/>
      <c r="G19" s="4"/>
      <c r="H19" s="4"/>
      <c r="I19" s="4"/>
      <c r="J19" s="4"/>
      <c r="K19" s="11"/>
      <c r="M19" s="98"/>
    </row>
    <row r="20" spans="2:13">
      <c r="B20" s="139"/>
      <c r="C20" s="51" t="s">
        <v>382</v>
      </c>
      <c r="D20" s="530" t="e">
        <f>Households!D11</f>
        <v>#DIV/0!</v>
      </c>
      <c r="E20" s="530" t="e">
        <f>Households!E11</f>
        <v>#DIV/0!</v>
      </c>
      <c r="F20" s="530" t="e">
        <f>Households!F11</f>
        <v>#DIV/0!</v>
      </c>
      <c r="G20" s="530" t="e">
        <f>Households!G11</f>
        <v>#DIV/0!</v>
      </c>
      <c r="H20" s="530" t="e">
        <f>Households!H11</f>
        <v>#DIV/0!</v>
      </c>
      <c r="I20" s="530" t="e">
        <f>Households!I11</f>
        <v>#DIV/0!</v>
      </c>
      <c r="J20" s="530" t="e">
        <f>Households!J11</f>
        <v>#DIV/0!</v>
      </c>
      <c r="K20" s="58"/>
      <c r="L20" s="26"/>
      <c r="M20" s="33"/>
    </row>
    <row r="21" spans="2:13">
      <c r="B21" s="139"/>
      <c r="C21" s="51" t="s">
        <v>385</v>
      </c>
      <c r="D21" s="530" t="e">
        <f>Households!D13</f>
        <v>#DIV/0!</v>
      </c>
      <c r="E21" s="530" t="e">
        <f>Households!E13</f>
        <v>#DIV/0!</v>
      </c>
      <c r="F21" s="530" t="e">
        <f>Households!F13</f>
        <v>#DIV/0!</v>
      </c>
      <c r="G21" s="530" t="e">
        <f>Households!G13</f>
        <v>#DIV/0!</v>
      </c>
      <c r="H21" s="530" t="e">
        <f>Households!H13</f>
        <v>#DIV/0!</v>
      </c>
      <c r="I21" s="530" t="e">
        <f>Households!I13</f>
        <v>#DIV/0!</v>
      </c>
      <c r="J21" s="530" t="e">
        <f>Households!J13</f>
        <v>#DIV/0!</v>
      </c>
      <c r="K21" s="58"/>
      <c r="L21" s="26"/>
      <c r="M21" s="33"/>
    </row>
    <row r="22" spans="2:13">
      <c r="B22" s="139"/>
      <c r="C22" s="51" t="s">
        <v>388</v>
      </c>
      <c r="D22" s="531" t="e">
        <f>Households!D15</f>
        <v>#DIV/0!</v>
      </c>
      <c r="E22" s="532" t="e">
        <f>Households!E15</f>
        <v>#DIV/0!</v>
      </c>
      <c r="F22" s="532" t="e">
        <f>Households!F15</f>
        <v>#DIV/0!</v>
      </c>
      <c r="G22" s="532" t="e">
        <f>Households!G15</f>
        <v>#DIV/0!</v>
      </c>
      <c r="H22" s="532" t="e">
        <f>Households!H15</f>
        <v>#DIV/0!</v>
      </c>
      <c r="I22" s="532" t="e">
        <f>Households!I15</f>
        <v>#DIV/0!</v>
      </c>
      <c r="J22" s="532" t="e">
        <f>Households!J15</f>
        <v>#DIV/0!</v>
      </c>
      <c r="K22" s="58"/>
      <c r="L22" s="26"/>
      <c r="M22" s="33"/>
    </row>
    <row r="23" spans="2:13" ht="16" thickBot="1">
      <c r="B23" s="140"/>
      <c r="C23" s="246" t="s">
        <v>391</v>
      </c>
      <c r="D23" s="533" t="e">
        <f>SUM(D20:D22)</f>
        <v>#DIV/0!</v>
      </c>
      <c r="E23" s="534" t="e">
        <f t="shared" ref="E23:J23" si="1">SUM(E20:E22)</f>
        <v>#DIV/0!</v>
      </c>
      <c r="F23" s="534" t="e">
        <f t="shared" si="1"/>
        <v>#DIV/0!</v>
      </c>
      <c r="G23" s="534" t="e">
        <f t="shared" si="1"/>
        <v>#DIV/0!</v>
      </c>
      <c r="H23" s="534" t="e">
        <f t="shared" si="1"/>
        <v>#DIV/0!</v>
      </c>
      <c r="I23" s="533" t="e">
        <f t="shared" si="1"/>
        <v>#DIV/0!</v>
      </c>
      <c r="J23" s="533" t="e">
        <f t="shared" si="1"/>
        <v>#DIV/0!</v>
      </c>
      <c r="K23" s="58"/>
      <c r="L23" s="26"/>
      <c r="M23" s="33"/>
    </row>
    <row r="24" spans="2:13" ht="16" thickTop="1">
      <c r="B24" s="140"/>
      <c r="C24" s="243" t="s">
        <v>392</v>
      </c>
      <c r="D24" s="530" t="e">
        <f>'AP net-gross conversion'!AN14</f>
        <v>#DIV/0!</v>
      </c>
      <c r="E24" s="530"/>
      <c r="F24" s="530"/>
      <c r="G24" s="530"/>
      <c r="H24" s="530"/>
      <c r="I24" s="530">
        <f>'Fuel aggregation'!I40</f>
        <v>0</v>
      </c>
      <c r="J24" s="530"/>
      <c r="K24" s="58"/>
      <c r="L24" s="26"/>
      <c r="M24" s="33"/>
    </row>
    <row r="25" spans="2:13">
      <c r="B25" s="140"/>
      <c r="C25" s="243" t="s">
        <v>688</v>
      </c>
      <c r="D25" s="535" t="e">
        <f>D23-D24</f>
        <v>#DIV/0!</v>
      </c>
      <c r="E25" s="535"/>
      <c r="F25" s="535"/>
      <c r="G25" s="535"/>
      <c r="H25" s="535"/>
      <c r="I25" s="535" t="e">
        <f>I23-I24</f>
        <v>#DIV/0!</v>
      </c>
      <c r="J25" s="536"/>
      <c r="K25" s="58"/>
      <c r="L25" s="26"/>
      <c r="M25" s="33"/>
    </row>
    <row r="26" spans="2:13">
      <c r="B26" s="140"/>
      <c r="C26" s="243" t="s">
        <v>393</v>
      </c>
      <c r="D26" s="457" t="e">
        <f>IF((AND(D24=0, D25&gt;0)),"Infinite",IF(D24=0,0,D25/D24))</f>
        <v>#DIV/0!</v>
      </c>
      <c r="E26" s="27"/>
      <c r="F26" s="27"/>
      <c r="G26" s="27"/>
      <c r="H26" s="27"/>
      <c r="I26" s="457" t="e">
        <f>IF((AND(I24=0, I25&gt;0)),"Infinite",IF(I24=0,0,I25/I24))</f>
        <v>#DIV/0!</v>
      </c>
      <c r="J26" s="26"/>
      <c r="K26" s="58"/>
      <c r="L26" s="26" t="e">
        <f>IF(MAX(ABS(D26),ABS(I26),ABS(F26))&gt;0.05,FALSE,TRUE)</f>
        <v>#DIV/0!</v>
      </c>
      <c r="M26" s="33"/>
    </row>
    <row r="27" spans="2:13">
      <c r="B27" s="102"/>
      <c r="C27" s="49"/>
      <c r="D27" s="44"/>
      <c r="E27" s="44"/>
      <c r="F27" s="44"/>
      <c r="G27" s="44"/>
      <c r="H27" s="44"/>
      <c r="I27" s="44"/>
      <c r="J27" s="44"/>
      <c r="K27" s="58"/>
      <c r="L27" s="26"/>
      <c r="M27" s="33"/>
    </row>
    <row r="28" spans="2:13">
      <c r="B28" s="139" t="s">
        <v>635</v>
      </c>
      <c r="C28" s="7"/>
      <c r="K28" s="58"/>
      <c r="L28" s="26"/>
      <c r="M28" s="33"/>
    </row>
    <row r="29" spans="2:13">
      <c r="B29" s="139"/>
      <c r="C29" s="51" t="s">
        <v>382</v>
      </c>
      <c r="D29" s="530" t="e">
        <f>Services!D11</f>
        <v>#DIV/0!</v>
      </c>
      <c r="E29" s="530" t="e">
        <f>Services!E11</f>
        <v>#DIV/0!</v>
      </c>
      <c r="F29" s="530" t="e">
        <f>Services!F11</f>
        <v>#DIV/0!</v>
      </c>
      <c r="G29" s="530" t="e">
        <f>Services!G11</f>
        <v>#DIV/0!</v>
      </c>
      <c r="H29" s="530" t="e">
        <f>Services!H11</f>
        <v>#DIV/0!</v>
      </c>
      <c r="I29" s="530" t="e">
        <f>Services!I11</f>
        <v>#DIV/0!</v>
      </c>
      <c r="J29" s="530" t="e">
        <f>Services!J11</f>
        <v>#DIV/0!</v>
      </c>
      <c r="K29" s="58"/>
      <c r="L29" s="26"/>
      <c r="M29" s="33"/>
    </row>
    <row r="30" spans="2:13">
      <c r="B30" s="139"/>
      <c r="C30" s="51" t="s">
        <v>385</v>
      </c>
      <c r="D30" s="530" t="e">
        <f>Services!D13</f>
        <v>#DIV/0!</v>
      </c>
      <c r="E30" s="530" t="e">
        <f>Services!E13</f>
        <v>#DIV/0!</v>
      </c>
      <c r="F30" s="530" t="e">
        <f>Services!F13</f>
        <v>#DIV/0!</v>
      </c>
      <c r="G30" s="530" t="e">
        <f>Services!G13</f>
        <v>#DIV/0!</v>
      </c>
      <c r="H30" s="530" t="e">
        <f>Services!H13</f>
        <v>#DIV/0!</v>
      </c>
      <c r="I30" s="530" t="e">
        <f>Services!I13</f>
        <v>#DIV/0!</v>
      </c>
      <c r="J30" s="530" t="e">
        <f>Services!J13</f>
        <v>#DIV/0!</v>
      </c>
      <c r="K30" s="58"/>
      <c r="L30" s="26"/>
      <c r="M30" s="33"/>
    </row>
    <row r="31" spans="2:13">
      <c r="B31" s="139"/>
      <c r="C31" s="51" t="s">
        <v>388</v>
      </c>
      <c r="D31" s="531" t="e">
        <f>Services!D15</f>
        <v>#DIV/0!</v>
      </c>
      <c r="E31" s="532" t="e">
        <f>Services!E15</f>
        <v>#DIV/0!</v>
      </c>
      <c r="F31" s="532" t="e">
        <f>Services!F15</f>
        <v>#DIV/0!</v>
      </c>
      <c r="G31" s="532" t="e">
        <f>Services!G15</f>
        <v>#DIV/0!</v>
      </c>
      <c r="H31" s="532" t="e">
        <f>Services!H15</f>
        <v>#DIV/0!</v>
      </c>
      <c r="I31" s="532" t="e">
        <f>Services!I15</f>
        <v>#DIV/0!</v>
      </c>
      <c r="J31" s="532" t="e">
        <f>Services!J15</f>
        <v>#DIV/0!</v>
      </c>
      <c r="K31" s="58"/>
      <c r="L31" s="26"/>
      <c r="M31" s="33"/>
    </row>
    <row r="32" spans="2:13" ht="16" thickBot="1">
      <c r="B32" s="139"/>
      <c r="C32" s="246" t="s">
        <v>391</v>
      </c>
      <c r="D32" s="533" t="e">
        <f>SUM(D29:D31)</f>
        <v>#DIV/0!</v>
      </c>
      <c r="E32" s="534" t="e">
        <f t="shared" ref="E32:J32" si="2">SUM(E29:E31)</f>
        <v>#DIV/0!</v>
      </c>
      <c r="F32" s="534" t="e">
        <f t="shared" si="2"/>
        <v>#DIV/0!</v>
      </c>
      <c r="G32" s="534" t="e">
        <f t="shared" si="2"/>
        <v>#DIV/0!</v>
      </c>
      <c r="H32" s="534" t="e">
        <f t="shared" si="2"/>
        <v>#DIV/0!</v>
      </c>
      <c r="I32" s="533" t="e">
        <f t="shared" si="2"/>
        <v>#DIV/0!</v>
      </c>
      <c r="J32" s="533" t="e">
        <f t="shared" si="2"/>
        <v>#DIV/0!</v>
      </c>
      <c r="K32" s="58"/>
      <c r="L32" s="26"/>
      <c r="M32" s="33"/>
    </row>
    <row r="33" spans="2:13" ht="16" thickTop="1">
      <c r="B33" s="140"/>
      <c r="C33" s="243" t="s">
        <v>392</v>
      </c>
      <c r="D33" s="530" t="e">
        <f>'Fuel aggregation'!D63</f>
        <v>#DIV/0!</v>
      </c>
      <c r="E33" s="530"/>
      <c r="F33" s="530"/>
      <c r="G33" s="530"/>
      <c r="H33" s="530"/>
      <c r="I33" s="530">
        <f>'Fuel aggregation'!I63</f>
        <v>0</v>
      </c>
      <c r="J33" s="530"/>
      <c r="K33" s="58"/>
      <c r="L33" s="26"/>
      <c r="M33" s="33"/>
    </row>
    <row r="34" spans="2:13">
      <c r="B34" s="140"/>
      <c r="C34" s="243" t="s">
        <v>688</v>
      </c>
      <c r="D34" s="535" t="e">
        <f>D32-D33</f>
        <v>#DIV/0!</v>
      </c>
      <c r="E34" s="535"/>
      <c r="F34" s="535"/>
      <c r="G34" s="535"/>
      <c r="H34" s="535"/>
      <c r="I34" s="535" t="e">
        <f>I32-I33</f>
        <v>#DIV/0!</v>
      </c>
      <c r="J34" s="536"/>
      <c r="K34" s="58"/>
      <c r="L34" s="26"/>
      <c r="M34" s="33"/>
    </row>
    <row r="35" spans="2:13">
      <c r="B35" s="140"/>
      <c r="C35" s="243" t="s">
        <v>393</v>
      </c>
      <c r="D35" s="457" t="e">
        <f>IF((AND(D33=0, D34&gt;0)),"Infinite",IF(D33=0,0,D34/D33))</f>
        <v>#DIV/0!</v>
      </c>
      <c r="E35" s="27"/>
      <c r="F35" s="27"/>
      <c r="G35" s="27"/>
      <c r="H35" s="27"/>
      <c r="I35" s="457" t="e">
        <f>IF((AND(I33=0, I34&gt;0)),"Infinite",IF(I33=0,0,I34/I33))</f>
        <v>#DIV/0!</v>
      </c>
      <c r="J35" s="26"/>
      <c r="K35" s="58"/>
      <c r="L35" s="26" t="e">
        <f>IF(MAX(ABS(D35),ABS(I35),ABS(F35))&gt;0.05,FALSE,TRUE)</f>
        <v>#DIV/0!</v>
      </c>
      <c r="M35" s="33"/>
    </row>
    <row r="36" spans="2:13">
      <c r="B36" s="102"/>
      <c r="C36" s="49"/>
      <c r="D36" s="44"/>
      <c r="E36" s="44"/>
      <c r="F36" s="44"/>
      <c r="G36" s="44"/>
      <c r="H36" s="44"/>
      <c r="I36" s="44"/>
      <c r="J36" s="44"/>
      <c r="K36" s="58"/>
      <c r="L36" s="26"/>
      <c r="M36" s="33"/>
    </row>
    <row r="37" spans="2:13">
      <c r="B37" s="139" t="s">
        <v>53</v>
      </c>
      <c r="C37" s="7"/>
      <c r="K37" s="58"/>
      <c r="L37" s="26"/>
      <c r="M37" s="33"/>
    </row>
    <row r="38" spans="2:13">
      <c r="B38" s="139"/>
      <c r="C38" s="51" t="s">
        <v>395</v>
      </c>
      <c r="D38" s="530" t="e">
        <f>'Energy industry'!D35</f>
        <v>#DIV/0!</v>
      </c>
      <c r="E38" s="530" t="e">
        <f>'Energy industry'!E35</f>
        <v>#DIV/0!</v>
      </c>
      <c r="F38" s="530" t="e">
        <f>'Energy industry'!F35</f>
        <v>#DIV/0!</v>
      </c>
      <c r="G38" s="530" t="e">
        <f>'Energy industry'!G35</f>
        <v>#DIV/0!</v>
      </c>
      <c r="H38" s="530" t="e">
        <f>'Energy industry'!H35</f>
        <v>#DIV/0!</v>
      </c>
      <c r="I38" s="530" t="e">
        <f>'Energy industry'!I35</f>
        <v>#DIV/0!</v>
      </c>
      <c r="J38" s="530" t="e">
        <f>'Energy industry'!J35</f>
        <v>#DIV/0!</v>
      </c>
      <c r="K38" s="58"/>
      <c r="L38" s="26"/>
      <c r="M38" s="33"/>
    </row>
    <row r="39" spans="2:13">
      <c r="B39" s="139"/>
      <c r="C39" s="51" t="s">
        <v>382</v>
      </c>
      <c r="D39" s="530" t="e">
        <f>'Energy industry'!D36</f>
        <v>#DIV/0!</v>
      </c>
      <c r="E39" s="530" t="e">
        <f>'Energy industry'!E36</f>
        <v>#DIV/0!</v>
      </c>
      <c r="F39" s="530" t="e">
        <f>'Energy industry'!F36</f>
        <v>#DIV/0!</v>
      </c>
      <c r="G39" s="530" t="e">
        <f>'Energy industry'!G36</f>
        <v>#DIV/0!</v>
      </c>
      <c r="H39" s="530" t="e">
        <f>'Energy industry'!H36</f>
        <v>#DIV/0!</v>
      </c>
      <c r="I39" s="530" t="e">
        <f>'Energy industry'!I36</f>
        <v>#DIV/0!</v>
      </c>
      <c r="J39" s="530" t="e">
        <f>'Energy industry'!J36</f>
        <v>#DIV/0!</v>
      </c>
      <c r="K39" s="58"/>
      <c r="L39" s="26"/>
      <c r="M39" s="33"/>
    </row>
    <row r="40" spans="2:13">
      <c r="B40" s="139"/>
      <c r="C40" s="244" t="s">
        <v>401</v>
      </c>
      <c r="D40" s="531">
        <f>'Energy industry'!D37</f>
        <v>0</v>
      </c>
      <c r="E40" s="532" t="e">
        <f>'Energy industry'!E37</f>
        <v>#DIV/0!</v>
      </c>
      <c r="F40" s="532" t="e">
        <f>'Energy industry'!F37</f>
        <v>#DIV/0!</v>
      </c>
      <c r="G40" s="532" t="e">
        <f>'Energy industry'!G37</f>
        <v>#DIV/0!</v>
      </c>
      <c r="H40" s="532" t="e">
        <f>'Energy industry'!H37</f>
        <v>#DIV/0!</v>
      </c>
      <c r="I40" s="532" t="e">
        <f>'Energy industry'!I37</f>
        <v>#DIV/0!</v>
      </c>
      <c r="J40" s="532" t="e">
        <f>'Energy industry'!J37</f>
        <v>#DIV/0!</v>
      </c>
      <c r="K40" s="58"/>
      <c r="L40" s="26"/>
      <c r="M40" s="33"/>
    </row>
    <row r="41" spans="2:13" ht="16" thickBot="1">
      <c r="B41" s="97"/>
      <c r="C41" s="246" t="s">
        <v>391</v>
      </c>
      <c r="D41" s="533" t="e">
        <f>SUM(D38:D40)</f>
        <v>#DIV/0!</v>
      </c>
      <c r="E41" s="534" t="e">
        <f t="shared" ref="E41:J41" si="3">SUM(E38:E40)</f>
        <v>#DIV/0!</v>
      </c>
      <c r="F41" s="534" t="e">
        <f t="shared" si="3"/>
        <v>#DIV/0!</v>
      </c>
      <c r="G41" s="534" t="e">
        <f t="shared" si="3"/>
        <v>#DIV/0!</v>
      </c>
      <c r="H41" s="534" t="e">
        <f t="shared" si="3"/>
        <v>#DIV/0!</v>
      </c>
      <c r="I41" s="533" t="e">
        <f t="shared" si="3"/>
        <v>#DIV/0!</v>
      </c>
      <c r="J41" s="533" t="e">
        <f t="shared" si="3"/>
        <v>#DIV/0!</v>
      </c>
      <c r="K41" s="58"/>
      <c r="L41" s="26"/>
      <c r="M41" s="33"/>
    </row>
    <row r="42" spans="2:13" ht="16" thickTop="1">
      <c r="B42" s="97"/>
      <c r="C42" s="243" t="s">
        <v>392</v>
      </c>
      <c r="D42" s="530" t="e">
        <f>'Fuel aggregation'!D67</f>
        <v>#DIV/0!</v>
      </c>
      <c r="E42" s="530"/>
      <c r="F42" s="530"/>
      <c r="G42" s="530"/>
      <c r="H42" s="530"/>
      <c r="I42" s="530">
        <f>'Fuel aggregation'!I67</f>
        <v>0</v>
      </c>
      <c r="J42" s="530"/>
      <c r="K42" s="58"/>
      <c r="L42" s="26"/>
      <c r="M42" s="33"/>
    </row>
    <row r="43" spans="2:13">
      <c r="B43" s="97"/>
      <c r="C43" s="243" t="s">
        <v>688</v>
      </c>
      <c r="D43" s="535" t="e">
        <f>D41-D42</f>
        <v>#DIV/0!</v>
      </c>
      <c r="E43" s="535"/>
      <c r="F43" s="535"/>
      <c r="G43" s="535"/>
      <c r="H43" s="535"/>
      <c r="I43" s="535" t="e">
        <f>I41-I42</f>
        <v>#DIV/0!</v>
      </c>
      <c r="J43" s="536"/>
      <c r="K43" s="58"/>
      <c r="L43" s="26"/>
      <c r="M43" s="33"/>
    </row>
    <row r="44" spans="2:13">
      <c r="B44" s="97"/>
      <c r="C44" s="243" t="s">
        <v>393</v>
      </c>
      <c r="D44" s="457" t="e">
        <f>IF((AND(D42=0, D43&gt;0)),"Infinite",IF(D42=0,0,D43/D42))</f>
        <v>#DIV/0!</v>
      </c>
      <c r="E44" s="27"/>
      <c r="F44" s="27"/>
      <c r="G44" s="27"/>
      <c r="H44" s="27"/>
      <c r="I44" s="457" t="e">
        <f>IF((AND(I42=0, I43&gt;0)),"Infinite",IF(I42=0,0,I43/I42))</f>
        <v>#DIV/0!</v>
      </c>
      <c r="J44" s="26"/>
      <c r="K44" s="58"/>
      <c r="L44" s="26" t="e">
        <f>IF(MAX(ABS(D44),ABS(I44),ABS(F44))&gt;0.05,FALSE,TRUE)</f>
        <v>#DIV/0!</v>
      </c>
      <c r="M44" s="33"/>
    </row>
    <row r="45" spans="2:13">
      <c r="B45" s="102"/>
      <c r="C45" s="49"/>
      <c r="D45" s="44"/>
      <c r="E45" s="44"/>
      <c r="F45" s="44"/>
      <c r="G45" s="44"/>
      <c r="H45" s="44"/>
      <c r="I45" s="44"/>
      <c r="J45" s="44"/>
      <c r="K45" s="58"/>
      <c r="L45" s="26"/>
      <c r="M45" s="33"/>
    </row>
    <row r="46" spans="2:13">
      <c r="B46" s="139" t="s">
        <v>54</v>
      </c>
      <c r="C46" s="7"/>
      <c r="K46" s="58"/>
      <c r="L46" s="26"/>
      <c r="M46" s="33"/>
    </row>
    <row r="47" spans="2:13">
      <c r="B47" s="139"/>
      <c r="C47" s="51" t="s">
        <v>395</v>
      </c>
      <c r="D47" s="530" t="e">
        <f>Industry!D48</f>
        <v>#DIV/0!</v>
      </c>
      <c r="E47" s="530" t="e">
        <f>Industry!E48</f>
        <v>#DIV/0!</v>
      </c>
      <c r="F47" s="530" t="e">
        <f>Industry!F48</f>
        <v>#DIV/0!</v>
      </c>
      <c r="G47" s="530" t="e">
        <f>Industry!G48</f>
        <v>#DIV/0!</v>
      </c>
      <c r="H47" s="530" t="e">
        <f>Industry!H48</f>
        <v>#DIV/0!</v>
      </c>
      <c r="I47" s="530" t="e">
        <f>Industry!I48</f>
        <v>#DIV/0!</v>
      </c>
      <c r="J47" s="530" t="e">
        <f>Industry!J48</f>
        <v>#DIV/0!</v>
      </c>
      <c r="K47" s="58"/>
      <c r="L47" s="26"/>
      <c r="M47" s="33"/>
    </row>
    <row r="48" spans="2:13">
      <c r="B48" s="139"/>
      <c r="C48" s="51" t="s">
        <v>398</v>
      </c>
      <c r="D48" s="530">
        <f>Industry!D49</f>
        <v>0</v>
      </c>
      <c r="E48" s="530" t="e">
        <f>Industry!E49</f>
        <v>#DIV/0!</v>
      </c>
      <c r="F48" s="530" t="e">
        <f>Industry!F49</f>
        <v>#DIV/0!</v>
      </c>
      <c r="G48" s="530" t="e">
        <f>Industry!G49</f>
        <v>#DIV/0!</v>
      </c>
      <c r="H48" s="530" t="e">
        <f>Industry!H49</f>
        <v>#DIV/0!</v>
      </c>
      <c r="I48" s="530" t="e">
        <f>Industry!I49</f>
        <v>#DIV/0!</v>
      </c>
      <c r="J48" s="530" t="e">
        <f>Industry!J49</f>
        <v>#DIV/0!</v>
      </c>
      <c r="K48" s="58"/>
      <c r="L48" s="26"/>
      <c r="M48" s="33" t="s">
        <v>491</v>
      </c>
    </row>
    <row r="49" spans="2:13">
      <c r="B49" s="139"/>
      <c r="C49" s="51" t="s">
        <v>407</v>
      </c>
      <c r="D49" s="530">
        <f>Industry!D50</f>
        <v>0</v>
      </c>
      <c r="E49" s="530" t="e">
        <f>Industry!E50</f>
        <v>#DIV/0!</v>
      </c>
      <c r="F49" s="530" t="e">
        <f>Industry!F50</f>
        <v>#DIV/0!</v>
      </c>
      <c r="G49" s="530" t="e">
        <f>Industry!G50</f>
        <v>#DIV/0!</v>
      </c>
      <c r="H49" s="530" t="e">
        <f>Industry!H50</f>
        <v>#DIV/0!</v>
      </c>
      <c r="I49" s="530" t="e">
        <f>Industry!I50</f>
        <v>#DIV/0!</v>
      </c>
      <c r="J49" s="530" t="e">
        <f>Industry!J50</f>
        <v>#DIV/0!</v>
      </c>
      <c r="K49" s="58"/>
      <c r="L49" s="26"/>
      <c r="M49" s="33"/>
    </row>
    <row r="50" spans="2:13">
      <c r="B50" s="247"/>
      <c r="C50" s="51" t="s">
        <v>382</v>
      </c>
      <c r="D50" s="530" t="e">
        <f>Industry!D51</f>
        <v>#DIV/0!</v>
      </c>
      <c r="E50" s="530" t="e">
        <f>Industry!E51</f>
        <v>#DIV/0!</v>
      </c>
      <c r="F50" s="530" t="e">
        <f>Industry!F51</f>
        <v>#DIV/0!</v>
      </c>
      <c r="G50" s="530" t="e">
        <f>Industry!G51</f>
        <v>#DIV/0!</v>
      </c>
      <c r="H50" s="530" t="e">
        <f>Industry!H51</f>
        <v>#DIV/0!</v>
      </c>
      <c r="I50" s="530" t="e">
        <f>Industry!I51</f>
        <v>#DIV/0!</v>
      </c>
      <c r="J50" s="530" t="e">
        <f>Industry!J51</f>
        <v>#DIV/0!</v>
      </c>
      <c r="K50" s="58"/>
      <c r="L50" s="26"/>
      <c r="M50" s="33"/>
    </row>
    <row r="51" spans="2:13">
      <c r="B51" s="139"/>
      <c r="C51" s="51" t="s">
        <v>385</v>
      </c>
      <c r="D51" s="530">
        <f>Industry!D52</f>
        <v>0</v>
      </c>
      <c r="E51" s="530" t="e">
        <f>Industry!E52</f>
        <v>#DIV/0!</v>
      </c>
      <c r="F51" s="530" t="e">
        <f>Industry!F52</f>
        <v>#DIV/0!</v>
      </c>
      <c r="G51" s="530" t="e">
        <f>Industry!G52</f>
        <v>#DIV/0!</v>
      </c>
      <c r="H51" s="530" t="e">
        <f>Industry!H52</f>
        <v>#DIV/0!</v>
      </c>
      <c r="I51" s="530" t="e">
        <f>Industry!I52</f>
        <v>#DIV/0!</v>
      </c>
      <c r="J51" s="530" t="e">
        <f>Industry!J52</f>
        <v>#DIV/0!</v>
      </c>
      <c r="K51" s="58"/>
      <c r="L51" s="26"/>
      <c r="M51" s="33"/>
    </row>
    <row r="52" spans="2:13">
      <c r="B52" s="139"/>
      <c r="C52" s="243" t="s">
        <v>405</v>
      </c>
      <c r="D52" s="530">
        <f>Industry!D53</f>
        <v>0</v>
      </c>
      <c r="E52" s="530" t="e">
        <f>Industry!E53</f>
        <v>#DIV/0!</v>
      </c>
      <c r="F52" s="530" t="e">
        <f>Industry!F53</f>
        <v>#DIV/0!</v>
      </c>
      <c r="G52" s="530" t="e">
        <f>Industry!G53</f>
        <v>#DIV/0!</v>
      </c>
      <c r="H52" s="530" t="e">
        <f>Industry!H53</f>
        <v>#DIV/0!</v>
      </c>
      <c r="I52" s="530" t="e">
        <f>Industry!I53</f>
        <v>#DIV/0!</v>
      </c>
      <c r="J52" s="530" t="e">
        <f>Industry!J53</f>
        <v>#DIV/0!</v>
      </c>
      <c r="K52" s="58"/>
      <c r="L52" s="26"/>
      <c r="M52" s="33"/>
    </row>
    <row r="53" spans="2:13">
      <c r="B53" s="139"/>
      <c r="C53" s="243" t="s">
        <v>388</v>
      </c>
      <c r="D53" s="530" t="e">
        <f>Industry!D54</f>
        <v>#DIV/0!</v>
      </c>
      <c r="E53" s="530" t="e">
        <f>Industry!E54</f>
        <v>#DIV/0!</v>
      </c>
      <c r="F53" s="530" t="e">
        <f>Industry!F54</f>
        <v>#DIV/0!</v>
      </c>
      <c r="G53" s="530" t="e">
        <f>Industry!G54</f>
        <v>#DIV/0!</v>
      </c>
      <c r="H53" s="530" t="e">
        <f>Industry!H54</f>
        <v>#DIV/0!</v>
      </c>
      <c r="I53" s="530" t="e">
        <f>Industry!I54</f>
        <v>#DIV/0!</v>
      </c>
      <c r="J53" s="530" t="e">
        <f>Industry!J54</f>
        <v>#DIV/0!</v>
      </c>
      <c r="K53" s="58"/>
      <c r="L53" s="26"/>
      <c r="M53" s="33"/>
    </row>
    <row r="54" spans="2:13" ht="16" thickBot="1">
      <c r="B54" s="97"/>
      <c r="C54" s="246" t="s">
        <v>391</v>
      </c>
      <c r="D54" s="533" t="e">
        <f>SUM(D47:D53)</f>
        <v>#DIV/0!</v>
      </c>
      <c r="E54" s="533" t="e">
        <f t="shared" ref="E54:J54" si="4">SUM(E47:E53)</f>
        <v>#DIV/0!</v>
      </c>
      <c r="F54" s="533" t="e">
        <f t="shared" si="4"/>
        <v>#DIV/0!</v>
      </c>
      <c r="G54" s="533" t="e">
        <f t="shared" si="4"/>
        <v>#DIV/0!</v>
      </c>
      <c r="H54" s="533" t="e">
        <f t="shared" si="4"/>
        <v>#DIV/0!</v>
      </c>
      <c r="I54" s="533" t="e">
        <f t="shared" si="4"/>
        <v>#DIV/0!</v>
      </c>
      <c r="J54" s="533" t="e">
        <f t="shared" si="4"/>
        <v>#DIV/0!</v>
      </c>
      <c r="K54" s="58"/>
      <c r="L54" s="26"/>
      <c r="M54" s="33"/>
    </row>
    <row r="55" spans="2:13" ht="16" thickTop="1">
      <c r="B55" s="97"/>
      <c r="C55" s="243" t="s">
        <v>392</v>
      </c>
      <c r="D55" s="530" t="e">
        <f>SUM('Fuel mixes'!E46:E52)</f>
        <v>#DIV/0!</v>
      </c>
      <c r="E55" s="530"/>
      <c r="F55" s="530"/>
      <c r="G55" s="530"/>
      <c r="H55" s="530"/>
      <c r="I55" s="530">
        <f>'Fuel aggregation'!I72</f>
        <v>0</v>
      </c>
      <c r="J55" s="530"/>
      <c r="K55" s="58"/>
      <c r="L55" s="26"/>
      <c r="M55" s="33"/>
    </row>
    <row r="56" spans="2:13">
      <c r="B56" s="97"/>
      <c r="C56" s="243" t="s">
        <v>688</v>
      </c>
      <c r="D56" s="535" t="e">
        <f>D54-D55</f>
        <v>#DIV/0!</v>
      </c>
      <c r="E56" s="535"/>
      <c r="F56" s="535"/>
      <c r="G56" s="535"/>
      <c r="H56" s="535"/>
      <c r="I56" s="535" t="e">
        <f>I54-I55</f>
        <v>#DIV/0!</v>
      </c>
      <c r="J56" s="530"/>
      <c r="K56" s="58"/>
      <c r="L56" s="26"/>
      <c r="M56" s="33"/>
    </row>
    <row r="57" spans="2:13">
      <c r="B57" s="97"/>
      <c r="C57" s="245" t="s">
        <v>393</v>
      </c>
      <c r="D57" s="457" t="e">
        <f>IF((AND(D55=0, D56&gt;0)),"Infinite",IF(D55=0,0,D56/D55))</f>
        <v>#DIV/0!</v>
      </c>
      <c r="E57" s="27"/>
      <c r="F57" s="27"/>
      <c r="G57" s="27"/>
      <c r="H57" s="27"/>
      <c r="I57" s="457" t="e">
        <f>IF((AND(I55=0, I56&gt;0)),"Infinite",IF(I55=0,0,I56/I55))</f>
        <v>#DIV/0!</v>
      </c>
      <c r="J57" s="26"/>
      <c r="K57" s="58"/>
      <c r="L57" s="26" t="e">
        <f>IF(MAX(ABS(D57),ABS(I57),ABS(F57))&gt;0.05,FALSE,TRUE)</f>
        <v>#DIV/0!</v>
      </c>
      <c r="M57" s="33"/>
    </row>
    <row r="58" spans="2:13" ht="16" thickBot="1">
      <c r="B58" s="147"/>
      <c r="C58" s="149"/>
      <c r="D58" s="148"/>
      <c r="E58" s="148"/>
      <c r="F58" s="148"/>
      <c r="G58" s="148"/>
      <c r="H58" s="148"/>
      <c r="I58" s="148"/>
      <c r="J58" s="148"/>
      <c r="K58" s="58"/>
      <c r="L58" s="26"/>
      <c r="M58" s="33"/>
    </row>
    <row r="59" spans="2:13" ht="16" thickTop="1">
      <c r="B59" s="139" t="s">
        <v>348</v>
      </c>
      <c r="C59" s="7"/>
      <c r="K59" s="58"/>
      <c r="L59" s="26"/>
      <c r="M59" s="33"/>
    </row>
    <row r="60" spans="2:13">
      <c r="B60" s="123" t="s">
        <v>727</v>
      </c>
      <c r="C60" s="51" t="s">
        <v>395</v>
      </c>
      <c r="D60" s="530" t="e">
        <f>D38+D47</f>
        <v>#DIV/0!</v>
      </c>
      <c r="E60" s="530" t="e">
        <f t="shared" ref="E60:J60" si="5">E38+E47</f>
        <v>#DIV/0!</v>
      </c>
      <c r="F60" s="530" t="e">
        <f t="shared" si="5"/>
        <v>#DIV/0!</v>
      </c>
      <c r="G60" s="530" t="e">
        <f t="shared" si="5"/>
        <v>#DIV/0!</v>
      </c>
      <c r="H60" s="530" t="e">
        <f t="shared" si="5"/>
        <v>#DIV/0!</v>
      </c>
      <c r="I60" s="530" t="e">
        <f t="shared" si="5"/>
        <v>#DIV/0!</v>
      </c>
      <c r="J60" s="530" t="e">
        <f t="shared" si="5"/>
        <v>#DIV/0!</v>
      </c>
      <c r="K60" s="58"/>
      <c r="L60" s="26"/>
      <c r="M60" s="33"/>
    </row>
    <row r="61" spans="2:13">
      <c r="B61" s="139"/>
      <c r="C61" s="51" t="s">
        <v>398</v>
      </c>
      <c r="D61" s="530">
        <f>D48</f>
        <v>0</v>
      </c>
      <c r="E61" s="530" t="e">
        <f t="shared" ref="E61:J61" si="6">E48</f>
        <v>#DIV/0!</v>
      </c>
      <c r="F61" s="530" t="e">
        <f t="shared" si="6"/>
        <v>#DIV/0!</v>
      </c>
      <c r="G61" s="530" t="e">
        <f t="shared" si="6"/>
        <v>#DIV/0!</v>
      </c>
      <c r="H61" s="530" t="e">
        <f t="shared" si="6"/>
        <v>#DIV/0!</v>
      </c>
      <c r="I61" s="530" t="e">
        <f t="shared" si="6"/>
        <v>#DIV/0!</v>
      </c>
      <c r="J61" s="530" t="e">
        <f t="shared" si="6"/>
        <v>#DIV/0!</v>
      </c>
      <c r="K61" s="58"/>
      <c r="L61" s="26"/>
      <c r="M61" s="33"/>
    </row>
    <row r="62" spans="2:13">
      <c r="B62" s="139"/>
      <c r="C62" s="51" t="s">
        <v>407</v>
      </c>
      <c r="D62" s="530">
        <f>D49</f>
        <v>0</v>
      </c>
      <c r="E62" s="530" t="e">
        <f t="shared" ref="E62:J62" si="7">E49</f>
        <v>#DIV/0!</v>
      </c>
      <c r="F62" s="530" t="e">
        <f t="shared" si="7"/>
        <v>#DIV/0!</v>
      </c>
      <c r="G62" s="530" t="e">
        <f t="shared" si="7"/>
        <v>#DIV/0!</v>
      </c>
      <c r="H62" s="530" t="e">
        <f t="shared" si="7"/>
        <v>#DIV/0!</v>
      </c>
      <c r="I62" s="530" t="e">
        <f t="shared" si="7"/>
        <v>#DIV/0!</v>
      </c>
      <c r="J62" s="530" t="e">
        <f t="shared" si="7"/>
        <v>#DIV/0!</v>
      </c>
      <c r="K62" s="58"/>
      <c r="L62" s="26"/>
      <c r="M62" s="33"/>
    </row>
    <row r="63" spans="2:13">
      <c r="B63" s="139"/>
      <c r="C63" s="51" t="s">
        <v>382</v>
      </c>
      <c r="D63" s="530" t="e">
        <f>D11+D20+D29+D39+D50</f>
        <v>#DIV/0!</v>
      </c>
      <c r="E63" s="530" t="e">
        <f t="shared" ref="E63:J63" si="8">E11+E20+E29+E39+E50</f>
        <v>#DIV/0!</v>
      </c>
      <c r="F63" s="530" t="e">
        <f t="shared" si="8"/>
        <v>#DIV/0!</v>
      </c>
      <c r="G63" s="530" t="e">
        <f t="shared" si="8"/>
        <v>#DIV/0!</v>
      </c>
      <c r="H63" s="530" t="e">
        <f t="shared" si="8"/>
        <v>#DIV/0!</v>
      </c>
      <c r="I63" s="530" t="e">
        <f t="shared" si="8"/>
        <v>#DIV/0!</v>
      </c>
      <c r="J63" s="530" t="e">
        <f t="shared" si="8"/>
        <v>#DIV/0!</v>
      </c>
      <c r="K63" s="58"/>
      <c r="L63" s="26"/>
      <c r="M63" s="33"/>
    </row>
    <row r="64" spans="2:13">
      <c r="B64" s="139"/>
      <c r="C64" s="243" t="s">
        <v>401</v>
      </c>
      <c r="D64" s="530">
        <f>D40</f>
        <v>0</v>
      </c>
      <c r="E64" s="530" t="e">
        <f t="shared" ref="E64:J64" si="9">E40</f>
        <v>#DIV/0!</v>
      </c>
      <c r="F64" s="530" t="e">
        <f t="shared" si="9"/>
        <v>#DIV/0!</v>
      </c>
      <c r="G64" s="530" t="e">
        <f t="shared" si="9"/>
        <v>#DIV/0!</v>
      </c>
      <c r="H64" s="530" t="e">
        <f t="shared" si="9"/>
        <v>#DIV/0!</v>
      </c>
      <c r="I64" s="530" t="e">
        <f t="shared" si="9"/>
        <v>#DIV/0!</v>
      </c>
      <c r="J64" s="530" t="e">
        <f t="shared" si="9"/>
        <v>#DIV/0!</v>
      </c>
      <c r="K64" s="58"/>
      <c r="L64" s="26"/>
      <c r="M64" s="33"/>
    </row>
    <row r="65" spans="2:13">
      <c r="B65" s="139"/>
      <c r="C65" s="51" t="s">
        <v>385</v>
      </c>
      <c r="D65" s="530" t="e">
        <f>D12+D21+D30+D51</f>
        <v>#DIV/0!</v>
      </c>
      <c r="E65" s="530" t="e">
        <f t="shared" ref="E65:J65" si="10">E12+E21+E30+E51</f>
        <v>#DIV/0!</v>
      </c>
      <c r="F65" s="530" t="e">
        <f t="shared" si="10"/>
        <v>#DIV/0!</v>
      </c>
      <c r="G65" s="530" t="e">
        <f t="shared" si="10"/>
        <v>#DIV/0!</v>
      </c>
      <c r="H65" s="530" t="e">
        <f t="shared" si="10"/>
        <v>#DIV/0!</v>
      </c>
      <c r="I65" s="530" t="e">
        <f t="shared" si="10"/>
        <v>#DIV/0!</v>
      </c>
      <c r="J65" s="530" t="e">
        <f t="shared" si="10"/>
        <v>#DIV/0!</v>
      </c>
      <c r="K65" s="58"/>
      <c r="L65" s="26"/>
      <c r="M65" s="33"/>
    </row>
    <row r="66" spans="2:13">
      <c r="B66" s="139"/>
      <c r="C66" s="243" t="s">
        <v>405</v>
      </c>
      <c r="D66" s="530">
        <f>D52</f>
        <v>0</v>
      </c>
      <c r="E66" s="530" t="e">
        <f t="shared" ref="E66:J66" si="11">E52</f>
        <v>#DIV/0!</v>
      </c>
      <c r="F66" s="530" t="e">
        <f t="shared" si="11"/>
        <v>#DIV/0!</v>
      </c>
      <c r="G66" s="530" t="e">
        <f t="shared" si="11"/>
        <v>#DIV/0!</v>
      </c>
      <c r="H66" s="530" t="e">
        <f t="shared" si="11"/>
        <v>#DIV/0!</v>
      </c>
      <c r="I66" s="530" t="e">
        <f t="shared" si="11"/>
        <v>#DIV/0!</v>
      </c>
      <c r="J66" s="530" t="e">
        <f t="shared" si="11"/>
        <v>#DIV/0!</v>
      </c>
      <c r="K66" s="58"/>
      <c r="L66" s="26"/>
      <c r="M66" s="33"/>
    </row>
    <row r="67" spans="2:13">
      <c r="B67" s="139"/>
      <c r="C67" s="243" t="s">
        <v>388</v>
      </c>
      <c r="D67" s="530" t="e">
        <f>D53</f>
        <v>#DIV/0!</v>
      </c>
      <c r="E67" s="530" t="e">
        <f t="shared" ref="E67:J67" si="12">E53</f>
        <v>#DIV/0!</v>
      </c>
      <c r="F67" s="530" t="e">
        <f t="shared" si="12"/>
        <v>#DIV/0!</v>
      </c>
      <c r="G67" s="530" t="e">
        <f t="shared" si="12"/>
        <v>#DIV/0!</v>
      </c>
      <c r="H67" s="530" t="e">
        <f t="shared" si="12"/>
        <v>#DIV/0!</v>
      </c>
      <c r="I67" s="530" t="e">
        <f t="shared" si="12"/>
        <v>#DIV/0!</v>
      </c>
      <c r="J67" s="530" t="e">
        <f t="shared" si="12"/>
        <v>#DIV/0!</v>
      </c>
      <c r="K67" s="58"/>
      <c r="L67" s="26"/>
      <c r="M67" s="33"/>
    </row>
    <row r="68" spans="2:13" ht="16" thickBot="1">
      <c r="B68" s="139"/>
      <c r="C68" s="246" t="s">
        <v>391</v>
      </c>
      <c r="D68" s="533" t="e">
        <f>SUM(D60:D67)</f>
        <v>#DIV/0!</v>
      </c>
      <c r="E68" s="533" t="e">
        <f t="shared" ref="E68:J68" si="13">SUM(E60:E67)</f>
        <v>#DIV/0!</v>
      </c>
      <c r="F68" s="533" t="e">
        <f t="shared" si="13"/>
        <v>#DIV/0!</v>
      </c>
      <c r="G68" s="533" t="e">
        <f t="shared" si="13"/>
        <v>#DIV/0!</v>
      </c>
      <c r="H68" s="533" t="e">
        <f t="shared" si="13"/>
        <v>#DIV/0!</v>
      </c>
      <c r="I68" s="533" t="e">
        <f t="shared" si="13"/>
        <v>#DIV/0!</v>
      </c>
      <c r="J68" s="533" t="e">
        <f t="shared" si="13"/>
        <v>#DIV/0!</v>
      </c>
      <c r="K68" s="58"/>
      <c r="L68" s="26"/>
      <c r="M68" s="33"/>
    </row>
    <row r="69" spans="2:13" ht="16" thickTop="1">
      <c r="B69" s="139"/>
      <c r="C69" s="243" t="s">
        <v>392</v>
      </c>
      <c r="D69" s="530">
        <f>'Fuel aggregation'!D100</f>
        <v>0</v>
      </c>
      <c r="E69" s="530"/>
      <c r="F69" s="530">
        <f>'Fuel aggregation'!F100</f>
        <v>0</v>
      </c>
      <c r="G69" s="530"/>
      <c r="H69" s="530"/>
      <c r="I69" s="530">
        <f>'Fuel aggregation'!I100</f>
        <v>0</v>
      </c>
      <c r="J69" s="530"/>
      <c r="K69" s="58"/>
      <c r="L69" s="26"/>
      <c r="M69" s="33"/>
    </row>
    <row r="70" spans="2:13">
      <c r="B70" s="139"/>
      <c r="C70" s="243" t="s">
        <v>688</v>
      </c>
      <c r="D70" s="535" t="e">
        <f>D68-D69</f>
        <v>#DIV/0!</v>
      </c>
      <c r="E70" s="535"/>
      <c r="F70" s="535" t="e">
        <f>F68-F69</f>
        <v>#DIV/0!</v>
      </c>
      <c r="G70" s="535"/>
      <c r="H70" s="535"/>
      <c r="I70" s="535" t="e">
        <f>I68-I69</f>
        <v>#DIV/0!</v>
      </c>
      <c r="J70" s="530"/>
      <c r="K70" s="58"/>
      <c r="L70" s="26"/>
      <c r="M70" s="33"/>
    </row>
    <row r="71" spans="2:13">
      <c r="B71" s="139"/>
      <c r="C71" s="243" t="s">
        <v>393</v>
      </c>
      <c r="D71" s="457" t="e">
        <f>IF((AND(D69=0, D70&gt;0)),"Infinite",IF(D69=0,0,D70/D69))</f>
        <v>#DIV/0!</v>
      </c>
      <c r="E71" s="27"/>
      <c r="F71" s="457" t="e">
        <f>IF((AND(F69=0, F70&gt;0)),"Infinite",IF(F69=0,0,F70/F69))</f>
        <v>#DIV/0!</v>
      </c>
      <c r="G71" s="27"/>
      <c r="H71" s="27"/>
      <c r="I71" s="457" t="e">
        <f>IF((AND(I69=0, I70&gt;0)),"Infinite",IF(I69=0,0,I70/I69))</f>
        <v>#DIV/0!</v>
      </c>
      <c r="J71" s="26"/>
      <c r="K71" s="58"/>
      <c r="L71" s="26" t="e">
        <f>IF(MAX(ABS(D71),ABS(I71),ABS(F71))&gt;0.05,FALSE,TRUE)</f>
        <v>#DIV/0!</v>
      </c>
      <c r="M71" s="33"/>
    </row>
    <row r="72" spans="2:13">
      <c r="B72" s="139"/>
      <c r="C72" s="243"/>
      <c r="D72" s="26"/>
      <c r="E72" s="26"/>
      <c r="F72" s="26"/>
      <c r="G72" s="26"/>
      <c r="H72" s="26"/>
      <c r="I72" s="26"/>
      <c r="J72" s="26"/>
      <c r="K72" s="58"/>
      <c r="L72" s="26"/>
      <c r="M72" s="33"/>
    </row>
    <row r="73" spans="2:13">
      <c r="B73" s="139"/>
      <c r="C73" s="51" t="s">
        <v>395</v>
      </c>
      <c r="D73" s="530" t="e">
        <f>D60</f>
        <v>#DIV/0!</v>
      </c>
      <c r="E73" s="530" t="e">
        <f t="shared" ref="E73:J73" si="14">E60</f>
        <v>#DIV/0!</v>
      </c>
      <c r="F73" s="530" t="e">
        <f t="shared" si="14"/>
        <v>#DIV/0!</v>
      </c>
      <c r="G73" s="530" t="e">
        <f t="shared" si="14"/>
        <v>#DIV/0!</v>
      </c>
      <c r="H73" s="530" t="e">
        <f t="shared" si="14"/>
        <v>#DIV/0!</v>
      </c>
      <c r="I73" s="530" t="e">
        <f t="shared" si="14"/>
        <v>#DIV/0!</v>
      </c>
      <c r="J73" s="530" t="e">
        <f t="shared" si="14"/>
        <v>#DIV/0!</v>
      </c>
      <c r="K73" s="58"/>
      <c r="L73" s="26"/>
      <c r="M73" s="33"/>
    </row>
    <row r="74" spans="2:13">
      <c r="B74" s="269"/>
      <c r="C74" s="51" t="s">
        <v>396</v>
      </c>
      <c r="D74" s="530">
        <f>'Fuel aggregation'!D90</f>
        <v>0</v>
      </c>
      <c r="E74" s="530"/>
      <c r="F74" s="530">
        <f>'Fuel aggregation'!F90</f>
        <v>0</v>
      </c>
      <c r="G74" s="530"/>
      <c r="H74" s="530"/>
      <c r="I74" s="530">
        <f>'Fuel aggregation'!I90</f>
        <v>0</v>
      </c>
      <c r="J74" s="530"/>
      <c r="K74" s="58"/>
      <c r="L74" s="26"/>
      <c r="M74" s="33"/>
    </row>
    <row r="75" spans="2:13">
      <c r="B75" s="139"/>
      <c r="C75" s="51" t="s">
        <v>689</v>
      </c>
      <c r="D75" s="535" t="e">
        <f>D73-D74</f>
        <v>#DIV/0!</v>
      </c>
      <c r="E75" s="535"/>
      <c r="F75" s="535" t="e">
        <f>F73-F74</f>
        <v>#DIV/0!</v>
      </c>
      <c r="G75" s="535"/>
      <c r="H75" s="535"/>
      <c r="I75" s="535" t="e">
        <f>I73-I74</f>
        <v>#DIV/0!</v>
      </c>
      <c r="J75" s="530"/>
      <c r="K75" s="58"/>
      <c r="L75" s="26"/>
      <c r="M75" s="33"/>
    </row>
    <row r="76" spans="2:13">
      <c r="B76" s="139"/>
      <c r="C76" s="49" t="s">
        <v>397</v>
      </c>
      <c r="D76" s="458" t="e">
        <f>IF((AND(D74=0, D75&gt;0)),"Infinite",IF(D74=0,0,D75/D74))</f>
        <v>#DIV/0!</v>
      </c>
      <c r="E76" s="75"/>
      <c r="F76" s="458" t="e">
        <f>IF((AND(F74=0, F75&gt;0)),"Infinite",IF(F74=0,0,F75/F74))</f>
        <v>#DIV/0!</v>
      </c>
      <c r="G76" s="75"/>
      <c r="H76" s="75"/>
      <c r="I76" s="458" t="e">
        <f>IF((AND(I74=0, I75&gt;0)),"Infinite",IF(I74=0,0,I75/I74))</f>
        <v>#DIV/0!</v>
      </c>
      <c r="J76" s="44"/>
      <c r="K76" s="58"/>
      <c r="L76" s="26"/>
      <c r="M76" s="33"/>
    </row>
    <row r="77" spans="2:13">
      <c r="B77" s="139"/>
      <c r="C77" s="51" t="s">
        <v>398</v>
      </c>
      <c r="D77" s="530">
        <f>D61</f>
        <v>0</v>
      </c>
      <c r="E77" s="530" t="e">
        <f t="shared" ref="E77:J77" si="15">E61</f>
        <v>#DIV/0!</v>
      </c>
      <c r="F77" s="530" t="e">
        <f t="shared" si="15"/>
        <v>#DIV/0!</v>
      </c>
      <c r="G77" s="530" t="e">
        <f t="shared" si="15"/>
        <v>#DIV/0!</v>
      </c>
      <c r="H77" s="530" t="e">
        <f t="shared" si="15"/>
        <v>#DIV/0!</v>
      </c>
      <c r="I77" s="530" t="e">
        <f t="shared" si="15"/>
        <v>#DIV/0!</v>
      </c>
      <c r="J77" s="530" t="e">
        <f t="shared" si="15"/>
        <v>#DIV/0!</v>
      </c>
      <c r="K77" s="58"/>
      <c r="L77" s="26"/>
      <c r="M77" s="33" t="s">
        <v>493</v>
      </c>
    </row>
    <row r="78" spans="2:13">
      <c r="B78" s="139"/>
      <c r="C78" s="51" t="s">
        <v>399</v>
      </c>
      <c r="D78" s="530">
        <f>'Fuel aggregation'!D91</f>
        <v>0</v>
      </c>
      <c r="E78" s="530"/>
      <c r="F78" s="530">
        <f>'Fuel aggregation'!F91</f>
        <v>0</v>
      </c>
      <c r="G78" s="530"/>
      <c r="H78" s="530"/>
      <c r="I78" s="530">
        <f>'Fuel aggregation'!I91</f>
        <v>0</v>
      </c>
      <c r="J78" s="530"/>
      <c r="K78" s="58"/>
      <c r="L78" s="26"/>
      <c r="M78" s="33"/>
    </row>
    <row r="79" spans="2:13">
      <c r="B79" s="139"/>
      <c r="C79" s="51" t="s">
        <v>690</v>
      </c>
      <c r="D79" s="535">
        <f>D77-D78</f>
        <v>0</v>
      </c>
      <c r="E79" s="535"/>
      <c r="F79" s="535" t="e">
        <f>F77-F78</f>
        <v>#DIV/0!</v>
      </c>
      <c r="G79" s="535"/>
      <c r="H79" s="535"/>
      <c r="I79" s="535" t="e">
        <f>I77-I78</f>
        <v>#DIV/0!</v>
      </c>
      <c r="J79" s="530"/>
      <c r="K79" s="58"/>
      <c r="L79" s="26"/>
      <c r="M79" s="33"/>
    </row>
    <row r="80" spans="2:13">
      <c r="B80" s="139"/>
      <c r="C80" s="49" t="s">
        <v>400</v>
      </c>
      <c r="D80" s="458">
        <f>IF((AND(D78=0, D79&gt;0)),"Infinite",IF(D78=0,0,D79/D78))</f>
        <v>0</v>
      </c>
      <c r="E80" s="75"/>
      <c r="F80" s="458" t="e">
        <f>IF((AND(F78=0, F79&gt;0)),"Infinite",IF(F78=0,0,F79/F78))</f>
        <v>#DIV/0!</v>
      </c>
      <c r="G80" s="75"/>
      <c r="H80" s="75"/>
      <c r="I80" s="458" t="e">
        <f>IF((AND(I78=0, I79&gt;0)),"Infinite",IF(I78=0,0,I79/I78))</f>
        <v>#DIV/0!</v>
      </c>
      <c r="J80" s="44"/>
      <c r="K80" s="58"/>
      <c r="L80" s="26"/>
      <c r="M80" s="33"/>
    </row>
    <row r="81" spans="2:13">
      <c r="B81" s="139"/>
      <c r="C81" s="51" t="s">
        <v>407</v>
      </c>
      <c r="D81" s="530">
        <f>D62</f>
        <v>0</v>
      </c>
      <c r="E81" s="530" t="e">
        <f t="shared" ref="E81:J81" si="16">E62</f>
        <v>#DIV/0!</v>
      </c>
      <c r="F81" s="530" t="e">
        <f t="shared" si="16"/>
        <v>#DIV/0!</v>
      </c>
      <c r="G81" s="530" t="e">
        <f t="shared" si="16"/>
        <v>#DIV/0!</v>
      </c>
      <c r="H81" s="530" t="e">
        <f t="shared" si="16"/>
        <v>#DIV/0!</v>
      </c>
      <c r="I81" s="530" t="e">
        <f t="shared" si="16"/>
        <v>#DIV/0!</v>
      </c>
      <c r="J81" s="530" t="e">
        <f t="shared" si="16"/>
        <v>#DIV/0!</v>
      </c>
      <c r="K81" s="58"/>
      <c r="L81" s="26"/>
      <c r="M81" s="33"/>
    </row>
    <row r="82" spans="2:13">
      <c r="B82" s="139"/>
      <c r="C82" s="51" t="s">
        <v>408</v>
      </c>
      <c r="D82" s="530">
        <f>'Fuel aggregation'!D92</f>
        <v>0</v>
      </c>
      <c r="E82" s="530"/>
      <c r="F82" s="530">
        <f>'Fuel aggregation'!F92</f>
        <v>0</v>
      </c>
      <c r="G82" s="530"/>
      <c r="H82" s="530"/>
      <c r="I82" s="530">
        <f>'Fuel aggregation'!I92</f>
        <v>0</v>
      </c>
      <c r="J82" s="530"/>
      <c r="K82" s="58"/>
      <c r="L82" s="26"/>
      <c r="M82" s="33"/>
    </row>
    <row r="83" spans="2:13">
      <c r="B83" s="139"/>
      <c r="C83" s="51" t="s">
        <v>691</v>
      </c>
      <c r="D83" s="535">
        <f>D81-D82</f>
        <v>0</v>
      </c>
      <c r="E83" s="535"/>
      <c r="F83" s="535" t="e">
        <f>F81-F82</f>
        <v>#DIV/0!</v>
      </c>
      <c r="G83" s="535"/>
      <c r="H83" s="535"/>
      <c r="I83" s="535" t="e">
        <f>I81-I82</f>
        <v>#DIV/0!</v>
      </c>
      <c r="J83" s="530"/>
      <c r="K83" s="58"/>
      <c r="L83" s="26"/>
      <c r="M83" s="33"/>
    </row>
    <row r="84" spans="2:13">
      <c r="B84" s="139"/>
      <c r="C84" s="49" t="s">
        <v>409</v>
      </c>
      <c r="D84" s="458">
        <f>IF((AND(D82=0, D83&gt;0)),"Infinite",IF(D82=0,0,D83/D82))</f>
        <v>0</v>
      </c>
      <c r="E84" s="75"/>
      <c r="F84" s="458" t="e">
        <f>IF((AND(F82=0, F83&gt;0)),"Infinite",IF(F82=0,0,F83/F82))</f>
        <v>#DIV/0!</v>
      </c>
      <c r="G84" s="75"/>
      <c r="H84" s="75"/>
      <c r="I84" s="458" t="e">
        <f>IF((AND(I82=0, I83&gt;0)),"Infinite",IF(I82=0,0,I83/I82))</f>
        <v>#DIV/0!</v>
      </c>
      <c r="J84" s="44"/>
      <c r="K84" s="58"/>
      <c r="L84" s="26"/>
      <c r="M84" s="33"/>
    </row>
    <row r="85" spans="2:13">
      <c r="B85" s="139"/>
      <c r="C85" s="51" t="s">
        <v>382</v>
      </c>
      <c r="D85" s="530" t="e">
        <f>D63</f>
        <v>#DIV/0!</v>
      </c>
      <c r="E85" s="530" t="e">
        <f t="shared" ref="E85:J85" si="17">E63</f>
        <v>#DIV/0!</v>
      </c>
      <c r="F85" s="530" t="e">
        <f t="shared" si="17"/>
        <v>#DIV/0!</v>
      </c>
      <c r="G85" s="530" t="e">
        <f t="shared" si="17"/>
        <v>#DIV/0!</v>
      </c>
      <c r="H85" s="530" t="e">
        <f t="shared" si="17"/>
        <v>#DIV/0!</v>
      </c>
      <c r="I85" s="530" t="e">
        <f t="shared" si="17"/>
        <v>#DIV/0!</v>
      </c>
      <c r="J85" s="530" t="e">
        <f t="shared" si="17"/>
        <v>#DIV/0!</v>
      </c>
      <c r="K85" s="58"/>
      <c r="L85" s="26"/>
      <c r="M85" s="33"/>
    </row>
    <row r="86" spans="2:13">
      <c r="B86" s="139"/>
      <c r="C86" s="51" t="s">
        <v>383</v>
      </c>
      <c r="D86" s="530">
        <f>'Fuel aggregation'!D93</f>
        <v>0</v>
      </c>
      <c r="E86" s="530"/>
      <c r="F86" s="530">
        <f>'Fuel aggregation'!F93</f>
        <v>0</v>
      </c>
      <c r="G86" s="530"/>
      <c r="H86" s="530"/>
      <c r="I86" s="530">
        <f>'Fuel aggregation'!I93</f>
        <v>0</v>
      </c>
      <c r="J86" s="530"/>
      <c r="K86" s="58"/>
      <c r="L86" s="26"/>
      <c r="M86" s="33"/>
    </row>
    <row r="87" spans="2:13">
      <c r="B87" s="139"/>
      <c r="C87" s="51" t="s">
        <v>692</v>
      </c>
      <c r="D87" s="535" t="e">
        <f>D85-D86</f>
        <v>#DIV/0!</v>
      </c>
      <c r="E87" s="535"/>
      <c r="F87" s="535" t="e">
        <f>F85-F86</f>
        <v>#DIV/0!</v>
      </c>
      <c r="G87" s="535"/>
      <c r="H87" s="535"/>
      <c r="I87" s="535" t="e">
        <f>I85-I86</f>
        <v>#DIV/0!</v>
      </c>
      <c r="J87" s="530"/>
      <c r="K87" s="58"/>
      <c r="L87" s="26"/>
      <c r="M87" s="33"/>
    </row>
    <row r="88" spans="2:13">
      <c r="B88" s="139"/>
      <c r="C88" s="49" t="s">
        <v>384</v>
      </c>
      <c r="D88" s="458" t="e">
        <f>IF((AND(D86=0, D87&gt;0)),"Infinite",IF(D86=0,0,D87/D86))</f>
        <v>#DIV/0!</v>
      </c>
      <c r="E88" s="75"/>
      <c r="F88" s="458" t="e">
        <f>IF((AND(F86=0, F87&gt;0)),"Infinite",IF(F86=0,0,F87/F86))</f>
        <v>#DIV/0!</v>
      </c>
      <c r="G88" s="75"/>
      <c r="H88" s="75"/>
      <c r="I88" s="458" t="e">
        <f>IF((AND(I86=0, I87&gt;0)),"Infinite",IF(I86=0,0,I87/I86))</f>
        <v>#DIV/0!</v>
      </c>
      <c r="J88" s="44"/>
      <c r="K88" s="58"/>
      <c r="L88" s="26"/>
      <c r="M88" s="33"/>
    </row>
    <row r="89" spans="2:13">
      <c r="B89" s="139"/>
      <c r="C89" s="243" t="s">
        <v>401</v>
      </c>
      <c r="D89" s="530">
        <f>D64</f>
        <v>0</v>
      </c>
      <c r="E89" s="530" t="e">
        <f t="shared" ref="E89:J89" si="18">E64</f>
        <v>#DIV/0!</v>
      </c>
      <c r="F89" s="530" t="e">
        <f t="shared" si="18"/>
        <v>#DIV/0!</v>
      </c>
      <c r="G89" s="530" t="e">
        <f t="shared" si="18"/>
        <v>#DIV/0!</v>
      </c>
      <c r="H89" s="530" t="e">
        <f t="shared" si="18"/>
        <v>#DIV/0!</v>
      </c>
      <c r="I89" s="530" t="e">
        <f t="shared" si="18"/>
        <v>#DIV/0!</v>
      </c>
      <c r="J89" s="530" t="e">
        <f t="shared" si="18"/>
        <v>#DIV/0!</v>
      </c>
      <c r="K89" s="58"/>
      <c r="L89" s="26"/>
      <c r="M89" s="33"/>
    </row>
    <row r="90" spans="2:13">
      <c r="B90" s="139"/>
      <c r="C90" s="243" t="s">
        <v>402</v>
      </c>
      <c r="D90" s="530">
        <f>'Fuel aggregation'!D94</f>
        <v>0</v>
      </c>
      <c r="E90" s="530"/>
      <c r="F90" s="530">
        <f>'Fuel aggregation'!F94</f>
        <v>0</v>
      </c>
      <c r="G90" s="530"/>
      <c r="H90" s="530"/>
      <c r="I90" s="530">
        <f>'Fuel aggregation'!I94</f>
        <v>0</v>
      </c>
      <c r="J90" s="530"/>
      <c r="K90" s="58"/>
      <c r="L90" s="26"/>
      <c r="M90" s="33"/>
    </row>
    <row r="91" spans="2:13">
      <c r="B91" s="139"/>
      <c r="C91" s="243" t="s">
        <v>693</v>
      </c>
      <c r="D91" s="535">
        <f>D89-D90</f>
        <v>0</v>
      </c>
      <c r="E91" s="535"/>
      <c r="F91" s="535" t="e">
        <f>F89-F90</f>
        <v>#DIV/0!</v>
      </c>
      <c r="G91" s="535"/>
      <c r="H91" s="535"/>
      <c r="I91" s="535" t="e">
        <f>I89-I90</f>
        <v>#DIV/0!</v>
      </c>
      <c r="J91" s="530"/>
      <c r="K91" s="58"/>
      <c r="L91" s="26"/>
      <c r="M91" s="33"/>
    </row>
    <row r="92" spans="2:13">
      <c r="B92" s="139"/>
      <c r="C92" s="244" t="s">
        <v>403</v>
      </c>
      <c r="D92" s="458">
        <f>IF((AND(D90=0, D91&gt;0)),"Infinite",IF(D90=0,0,D91/D90))</f>
        <v>0</v>
      </c>
      <c r="E92" s="75"/>
      <c r="F92" s="458" t="e">
        <f>IF((AND(F90=0, F91&gt;0)),"Infinite",IF(F90=0,0,F91/F90))</f>
        <v>#DIV/0!</v>
      </c>
      <c r="G92" s="75"/>
      <c r="H92" s="75"/>
      <c r="I92" s="458" t="e">
        <f>IF((AND(I90=0, I91&gt;0)),"Infinite",IF(I90=0,0,I91/I90))</f>
        <v>#DIV/0!</v>
      </c>
      <c r="J92" s="44"/>
      <c r="K92" s="58"/>
      <c r="L92" s="26"/>
      <c r="M92" s="33"/>
    </row>
    <row r="93" spans="2:13">
      <c r="B93" s="139"/>
      <c r="C93" s="51" t="s">
        <v>385</v>
      </c>
      <c r="D93" s="530" t="e">
        <f>D65</f>
        <v>#DIV/0!</v>
      </c>
      <c r="E93" s="530" t="e">
        <f t="shared" ref="E93:J93" si="19">E65</f>
        <v>#DIV/0!</v>
      </c>
      <c r="F93" s="530" t="e">
        <f t="shared" si="19"/>
        <v>#DIV/0!</v>
      </c>
      <c r="G93" s="530" t="e">
        <f t="shared" si="19"/>
        <v>#DIV/0!</v>
      </c>
      <c r="H93" s="530" t="e">
        <f t="shared" si="19"/>
        <v>#DIV/0!</v>
      </c>
      <c r="I93" s="530" t="e">
        <f t="shared" si="19"/>
        <v>#DIV/0!</v>
      </c>
      <c r="J93" s="530" t="e">
        <f t="shared" si="19"/>
        <v>#DIV/0!</v>
      </c>
      <c r="K93" s="58"/>
      <c r="L93" s="26"/>
      <c r="M93" s="33"/>
    </row>
    <row r="94" spans="2:13">
      <c r="B94" s="139"/>
      <c r="C94" s="51" t="s">
        <v>386</v>
      </c>
      <c r="D94" s="530">
        <f>'Fuel aggregation'!D97</f>
        <v>0</v>
      </c>
      <c r="E94" s="530"/>
      <c r="F94" s="530">
        <f>'Fuel aggregation'!F97</f>
        <v>0</v>
      </c>
      <c r="G94" s="530"/>
      <c r="H94" s="530"/>
      <c r="I94" s="530">
        <f>'Fuel aggregation'!I97</f>
        <v>0</v>
      </c>
      <c r="J94" s="530"/>
      <c r="K94" s="58"/>
      <c r="L94" s="26"/>
      <c r="M94" s="33"/>
    </row>
    <row r="95" spans="2:13">
      <c r="B95" s="139"/>
      <c r="C95" s="51" t="s">
        <v>694</v>
      </c>
      <c r="D95" s="535" t="e">
        <f>D93-D94</f>
        <v>#DIV/0!</v>
      </c>
      <c r="E95" s="535"/>
      <c r="F95" s="535" t="e">
        <f>F93-F94</f>
        <v>#DIV/0!</v>
      </c>
      <c r="G95" s="535"/>
      <c r="H95" s="535"/>
      <c r="I95" s="535" t="e">
        <f>I93-I94</f>
        <v>#DIV/0!</v>
      </c>
      <c r="J95" s="530"/>
      <c r="K95" s="58"/>
      <c r="L95" s="26"/>
      <c r="M95" s="33"/>
    </row>
    <row r="96" spans="2:13">
      <c r="B96" s="139"/>
      <c r="C96" s="49" t="s">
        <v>387</v>
      </c>
      <c r="D96" s="458" t="e">
        <f>IF((AND(D94=0, D95&gt;0)),"Infinite",IF(D94=0,0,D95/D94))</f>
        <v>#DIV/0!</v>
      </c>
      <c r="E96" s="75"/>
      <c r="F96" s="458" t="e">
        <f>IF((AND(F94=0, F95&gt;0)),"Infinite",IF(F94=0,0,F95/F94))</f>
        <v>#DIV/0!</v>
      </c>
      <c r="G96" s="75"/>
      <c r="H96" s="75"/>
      <c r="I96" s="458" t="e">
        <f>IF((AND(I94=0, I95&gt;0)),"Infinite",IF(I94=0,0,I95/I94))</f>
        <v>#DIV/0!</v>
      </c>
      <c r="J96" s="44"/>
      <c r="K96" s="58"/>
      <c r="L96" s="26"/>
      <c r="M96" s="33"/>
    </row>
    <row r="97" spans="2:13">
      <c r="B97" s="139"/>
      <c r="C97" s="243" t="s">
        <v>405</v>
      </c>
      <c r="D97" s="530">
        <f>D66</f>
        <v>0</v>
      </c>
      <c r="E97" s="530" t="e">
        <f t="shared" ref="E97:J97" si="20">E66</f>
        <v>#DIV/0!</v>
      </c>
      <c r="F97" s="530" t="e">
        <f t="shared" si="20"/>
        <v>#DIV/0!</v>
      </c>
      <c r="G97" s="530" t="e">
        <f t="shared" si="20"/>
        <v>#DIV/0!</v>
      </c>
      <c r="H97" s="530" t="e">
        <f t="shared" si="20"/>
        <v>#DIV/0!</v>
      </c>
      <c r="I97" s="530" t="e">
        <f t="shared" si="20"/>
        <v>#DIV/0!</v>
      </c>
      <c r="J97" s="530" t="e">
        <f t="shared" si="20"/>
        <v>#DIV/0!</v>
      </c>
      <c r="K97" s="58"/>
      <c r="L97" s="26"/>
      <c r="M97" s="33"/>
    </row>
    <row r="98" spans="2:13">
      <c r="B98" s="139"/>
      <c r="C98" s="243" t="s">
        <v>404</v>
      </c>
      <c r="D98" s="530">
        <f>'Fuel aggregation'!D98</f>
        <v>0</v>
      </c>
      <c r="E98" s="530"/>
      <c r="F98" s="530">
        <f>'Fuel aggregation'!F98</f>
        <v>0</v>
      </c>
      <c r="G98" s="530"/>
      <c r="H98" s="530"/>
      <c r="I98" s="530">
        <f>'Fuel aggregation'!I98</f>
        <v>0</v>
      </c>
      <c r="J98" s="530"/>
      <c r="K98" s="58"/>
      <c r="L98" s="26"/>
      <c r="M98" s="33"/>
    </row>
    <row r="99" spans="2:13">
      <c r="B99" s="139"/>
      <c r="C99" s="243" t="s">
        <v>695</v>
      </c>
      <c r="D99" s="535">
        <f>D97-D98</f>
        <v>0</v>
      </c>
      <c r="E99" s="535"/>
      <c r="F99" s="535" t="e">
        <f>F97-F98</f>
        <v>#DIV/0!</v>
      </c>
      <c r="G99" s="535"/>
      <c r="H99" s="535"/>
      <c r="I99" s="535" t="e">
        <f>I97-I98</f>
        <v>#DIV/0!</v>
      </c>
      <c r="J99" s="530"/>
      <c r="K99" s="58"/>
      <c r="L99" s="26"/>
      <c r="M99" s="33"/>
    </row>
    <row r="100" spans="2:13">
      <c r="B100" s="97"/>
      <c r="C100" s="244" t="s">
        <v>406</v>
      </c>
      <c r="D100" s="458">
        <f>IF((AND(D98=0, D99&gt;0)),"Infinite",IF(D98=0,0,D99/D98))</f>
        <v>0</v>
      </c>
      <c r="E100" s="75"/>
      <c r="F100" s="458" t="e">
        <f>IF((AND(F98=0, F99&gt;0)),"Infinite",IF(F98=0,0,F99/F98))</f>
        <v>#DIV/0!</v>
      </c>
      <c r="G100" s="75"/>
      <c r="H100" s="75"/>
      <c r="I100" s="458" t="e">
        <f>IF((AND(I98=0, I99&gt;0)),"Infinite",IF(I98=0,0,I99/I98))</f>
        <v>#DIV/0!</v>
      </c>
      <c r="J100" s="44"/>
      <c r="K100" s="58"/>
      <c r="L100" s="26"/>
      <c r="M100" s="33"/>
    </row>
    <row r="101" spans="2:13">
      <c r="B101" s="97"/>
      <c r="C101" s="243" t="s">
        <v>388</v>
      </c>
      <c r="D101" s="530" t="e">
        <f>D67</f>
        <v>#DIV/0!</v>
      </c>
      <c r="E101" s="530" t="e">
        <f t="shared" ref="E101:J101" si="21">E67</f>
        <v>#DIV/0!</v>
      </c>
      <c r="F101" s="530" t="e">
        <f t="shared" si="21"/>
        <v>#DIV/0!</v>
      </c>
      <c r="G101" s="530" t="e">
        <f t="shared" si="21"/>
        <v>#DIV/0!</v>
      </c>
      <c r="H101" s="530" t="e">
        <f t="shared" si="21"/>
        <v>#DIV/0!</v>
      </c>
      <c r="I101" s="530" t="e">
        <f t="shared" si="21"/>
        <v>#DIV/0!</v>
      </c>
      <c r="J101" s="530" t="e">
        <f t="shared" si="21"/>
        <v>#DIV/0!</v>
      </c>
      <c r="K101" s="58"/>
      <c r="L101" s="26"/>
      <c r="M101" s="33"/>
    </row>
    <row r="102" spans="2:13">
      <c r="B102" s="97"/>
      <c r="C102" s="243" t="s">
        <v>389</v>
      </c>
      <c r="D102" s="530">
        <f>'Fuel aggregation'!D99</f>
        <v>0</v>
      </c>
      <c r="E102" s="530"/>
      <c r="F102" s="530">
        <f>'Fuel aggregation'!F99</f>
        <v>0</v>
      </c>
      <c r="G102" s="530"/>
      <c r="H102" s="530"/>
      <c r="I102" s="530">
        <f>'Fuel aggregation'!I99</f>
        <v>0</v>
      </c>
      <c r="J102" s="530"/>
      <c r="K102" s="58"/>
      <c r="L102" s="26"/>
      <c r="M102" s="33"/>
    </row>
    <row r="103" spans="2:13">
      <c r="B103" s="97"/>
      <c r="C103" s="243" t="s">
        <v>696</v>
      </c>
      <c r="D103" s="535" t="e">
        <f>D101-D102</f>
        <v>#DIV/0!</v>
      </c>
      <c r="E103" s="535"/>
      <c r="F103" s="535" t="e">
        <f>F101-F102</f>
        <v>#DIV/0!</v>
      </c>
      <c r="G103" s="535"/>
      <c r="H103" s="535"/>
      <c r="I103" s="535" t="e">
        <f>I101-I102</f>
        <v>#DIV/0!</v>
      </c>
      <c r="J103" s="530"/>
      <c r="K103" s="58"/>
      <c r="L103" s="26"/>
      <c r="M103" s="33"/>
    </row>
    <row r="104" spans="2:13">
      <c r="B104" s="97"/>
      <c r="C104" s="243" t="s">
        <v>390</v>
      </c>
      <c r="D104" s="457" t="e">
        <f>IF((AND(D102=0, D103&gt;0)),"Infinite",IF(D102=0,0,D103/D102))</f>
        <v>#DIV/0!</v>
      </c>
      <c r="E104" s="27"/>
      <c r="F104" s="457" t="e">
        <f>IF((AND(F102=0, F103&gt;0)),"Infinite",IF(F102=0,0,F103/F102))</f>
        <v>#DIV/0!</v>
      </c>
      <c r="G104" s="27"/>
      <c r="H104" s="27"/>
      <c r="I104" s="457" t="e">
        <f>IF((AND(I102=0, I103&gt;0)),"Infinite",IF(I102=0,0,I103/I102))</f>
        <v>#DIV/0!</v>
      </c>
      <c r="J104" s="26"/>
      <c r="K104" s="58"/>
      <c r="L104" s="26"/>
      <c r="M104" s="33"/>
    </row>
    <row r="105" spans="2:13" ht="16" thickBot="1">
      <c r="B105" s="104"/>
      <c r="C105" s="124"/>
      <c r="D105" s="35"/>
      <c r="E105" s="35"/>
      <c r="F105" s="35"/>
      <c r="G105" s="35"/>
      <c r="H105" s="35"/>
      <c r="I105" s="35"/>
      <c r="J105" s="35"/>
      <c r="K105" s="150"/>
      <c r="L105" s="35"/>
      <c r="M105" s="36"/>
    </row>
    <row r="106" spans="2:13">
      <c r="B106" s="139" t="s">
        <v>55</v>
      </c>
      <c r="C106" s="51" t="s">
        <v>395</v>
      </c>
      <c r="D106" s="530">
        <f>'Main activity'!D35</f>
        <v>0</v>
      </c>
      <c r="E106" s="530" t="e">
        <f>'Main activity'!E35</f>
        <v>#DIV/0!</v>
      </c>
      <c r="F106" s="530" t="e">
        <f>'Main activity'!F35</f>
        <v>#DIV/0!</v>
      </c>
      <c r="G106" s="530" t="e">
        <f>'Main activity'!G35</f>
        <v>#DIV/0!</v>
      </c>
      <c r="H106" s="530" t="e">
        <f>'Main activity'!H35</f>
        <v>#DIV/0!</v>
      </c>
      <c r="I106" s="530" t="e">
        <f>'Main activity'!I35</f>
        <v>#DIV/0!</v>
      </c>
      <c r="J106" s="530">
        <f>'Main activity'!J35</f>
        <v>0</v>
      </c>
      <c r="K106" s="58"/>
      <c r="L106" s="26"/>
      <c r="M106" s="33"/>
    </row>
    <row r="107" spans="2:13">
      <c r="B107" s="139"/>
      <c r="C107" s="51" t="s">
        <v>407</v>
      </c>
      <c r="D107" s="530">
        <f>'Main activity'!D36</f>
        <v>0</v>
      </c>
      <c r="E107" s="530" t="e">
        <f>'Main activity'!E36</f>
        <v>#DIV/0!</v>
      </c>
      <c r="F107" s="530" t="e">
        <f>'Main activity'!F36</f>
        <v>#DIV/0!</v>
      </c>
      <c r="G107" s="530" t="e">
        <f>'Main activity'!G36</f>
        <v>#DIV/0!</v>
      </c>
      <c r="H107" s="530" t="e">
        <f>'Main activity'!H36</f>
        <v>#DIV/0!</v>
      </c>
      <c r="I107" s="530" t="e">
        <f>'Main activity'!I36</f>
        <v>#DIV/0!</v>
      </c>
      <c r="J107" s="530">
        <f>'Main activity'!J36</f>
        <v>0</v>
      </c>
      <c r="K107" s="58"/>
      <c r="L107" s="26"/>
      <c r="M107" s="33"/>
    </row>
    <row r="108" spans="2:13">
      <c r="B108" s="139"/>
      <c r="C108" s="51" t="s">
        <v>382</v>
      </c>
      <c r="D108" s="530">
        <f>'Main activity'!D37</f>
        <v>0</v>
      </c>
      <c r="E108" s="530" t="e">
        <f>'Main activity'!E37</f>
        <v>#DIV/0!</v>
      </c>
      <c r="F108" s="530" t="e">
        <f>'Main activity'!F37</f>
        <v>#DIV/0!</v>
      </c>
      <c r="G108" s="530" t="e">
        <f>'Main activity'!G37</f>
        <v>#DIV/0!</v>
      </c>
      <c r="H108" s="530" t="e">
        <f>'Main activity'!H37</f>
        <v>#DIV/0!</v>
      </c>
      <c r="I108" s="530" t="e">
        <f>'Main activity'!I37</f>
        <v>#DIV/0!</v>
      </c>
      <c r="J108" s="530">
        <f>'Main activity'!J37</f>
        <v>0</v>
      </c>
      <c r="K108" s="58"/>
      <c r="L108" s="26"/>
      <c r="M108" s="33"/>
    </row>
    <row r="109" spans="2:13">
      <c r="B109" s="139"/>
      <c r="C109" s="51" t="s">
        <v>385</v>
      </c>
      <c r="D109" s="530">
        <f>'Main activity'!D38</f>
        <v>0</v>
      </c>
      <c r="E109" s="530" t="e">
        <f>'Main activity'!E38</f>
        <v>#DIV/0!</v>
      </c>
      <c r="F109" s="530" t="e">
        <f>'Main activity'!F38</f>
        <v>#DIV/0!</v>
      </c>
      <c r="G109" s="530" t="e">
        <f>'Main activity'!G38</f>
        <v>#DIV/0!</v>
      </c>
      <c r="H109" s="530" t="e">
        <f>'Main activity'!H38</f>
        <v>#DIV/0!</v>
      </c>
      <c r="I109" s="530" t="e">
        <f>'Main activity'!I38</f>
        <v>#DIV/0!</v>
      </c>
      <c r="J109" s="530">
        <f>'Main activity'!J38</f>
        <v>0</v>
      </c>
      <c r="K109" s="58"/>
      <c r="L109" s="26"/>
      <c r="M109" s="33"/>
    </row>
    <row r="110" spans="2:13">
      <c r="B110" s="139"/>
      <c r="C110" s="243" t="s">
        <v>388</v>
      </c>
      <c r="D110" s="530">
        <f>'Main activity'!D39</f>
        <v>0</v>
      </c>
      <c r="E110" s="530" t="e">
        <f>'Main activity'!E39</f>
        <v>#DIV/0!</v>
      </c>
      <c r="F110" s="530" t="e">
        <f>'Main activity'!F39</f>
        <v>#DIV/0!</v>
      </c>
      <c r="G110" s="530" t="e">
        <f>'Main activity'!G39</f>
        <v>#DIV/0!</v>
      </c>
      <c r="H110" s="530" t="e">
        <f>'Main activity'!H39</f>
        <v>#DIV/0!</v>
      </c>
      <c r="I110" s="530" t="e">
        <f>'Main activity'!I39</f>
        <v>#DIV/0!</v>
      </c>
      <c r="J110" s="530">
        <f>'Main activity'!J39</f>
        <v>0</v>
      </c>
      <c r="K110" s="58"/>
      <c r="L110" s="26"/>
      <c r="M110" s="33"/>
    </row>
    <row r="111" spans="2:13" ht="16" thickBot="1">
      <c r="B111" s="139"/>
      <c r="C111" s="246" t="s">
        <v>391</v>
      </c>
      <c r="D111" s="533">
        <f>SUM(D106:D110)</f>
        <v>0</v>
      </c>
      <c r="E111" s="533" t="e">
        <f t="shared" ref="E111:J111" si="22">SUM(E106:E110)</f>
        <v>#DIV/0!</v>
      </c>
      <c r="F111" s="533" t="e">
        <f t="shared" si="22"/>
        <v>#DIV/0!</v>
      </c>
      <c r="G111" s="533" t="e">
        <f t="shared" si="22"/>
        <v>#DIV/0!</v>
      </c>
      <c r="H111" s="533" t="e">
        <f t="shared" si="22"/>
        <v>#DIV/0!</v>
      </c>
      <c r="I111" s="533" t="e">
        <f t="shared" si="22"/>
        <v>#DIV/0!</v>
      </c>
      <c r="J111" s="533">
        <f t="shared" si="22"/>
        <v>0</v>
      </c>
      <c r="K111" s="58"/>
      <c r="L111" s="26"/>
      <c r="M111" s="33"/>
    </row>
    <row r="112" spans="2:13" ht="16" thickTop="1">
      <c r="B112" s="139"/>
      <c r="C112" s="243" t="s">
        <v>392</v>
      </c>
      <c r="D112" s="530">
        <f>'Fuel aggregation'!D87</f>
        <v>0</v>
      </c>
      <c r="E112" s="530"/>
      <c r="F112" s="530">
        <f>'Fuel aggregation'!F87</f>
        <v>0</v>
      </c>
      <c r="G112" s="530"/>
      <c r="H112" s="530"/>
      <c r="I112" s="530">
        <f>'Fuel aggregation'!I87</f>
        <v>0</v>
      </c>
      <c r="J112" s="530"/>
      <c r="K112" s="58"/>
      <c r="L112" s="26"/>
      <c r="M112" s="33"/>
    </row>
    <row r="113" spans="2:13">
      <c r="B113" s="139"/>
      <c r="C113" s="243" t="s">
        <v>688</v>
      </c>
      <c r="D113" s="535">
        <f>D111-D112</f>
        <v>0</v>
      </c>
      <c r="E113" s="535"/>
      <c r="F113" s="535" t="e">
        <f>F111-F112</f>
        <v>#DIV/0!</v>
      </c>
      <c r="G113" s="535"/>
      <c r="H113" s="535"/>
      <c r="I113" s="535" t="e">
        <f>I111-I112</f>
        <v>#DIV/0!</v>
      </c>
      <c r="J113" s="530"/>
      <c r="K113" s="58"/>
      <c r="L113" s="26"/>
      <c r="M113" s="33"/>
    </row>
    <row r="114" spans="2:13">
      <c r="B114" s="139"/>
      <c r="C114" s="243" t="s">
        <v>393</v>
      </c>
      <c r="D114" s="457">
        <f>IF((AND(D112=0, D113&gt;0)),"Infinite",IF(D112=0,0,D113/D112))</f>
        <v>0</v>
      </c>
      <c r="E114" s="27"/>
      <c r="F114" s="457" t="e">
        <f>IF((AND(F112=0, F113&gt;0)),"Infinite",IF(F112=0,0,F113/F112))</f>
        <v>#DIV/0!</v>
      </c>
      <c r="G114" s="27"/>
      <c r="H114" s="27"/>
      <c r="I114" s="457" t="e">
        <f>IF((AND(I112=0, I113&gt;0)),"Infinite",IF(I112=0,0,I113/I112))</f>
        <v>#DIV/0!</v>
      </c>
      <c r="J114" s="26"/>
      <c r="K114" s="58"/>
      <c r="L114" s="26" t="e">
        <f>IF(MAX(ABS(D114),ABS(I114),ABS(F114))&gt;0.05,FALSE,TRUE)</f>
        <v>#DIV/0!</v>
      </c>
      <c r="M114" s="33"/>
    </row>
    <row r="115" spans="2:13">
      <c r="B115" s="139"/>
      <c r="C115" s="243"/>
      <c r="D115" s="26"/>
      <c r="E115" s="26"/>
      <c r="F115" s="26"/>
      <c r="G115" s="26"/>
      <c r="H115" s="26"/>
      <c r="I115" s="26"/>
      <c r="J115" s="26"/>
      <c r="K115" s="58"/>
      <c r="L115" s="26"/>
      <c r="M115" s="33"/>
    </row>
    <row r="116" spans="2:13">
      <c r="B116" s="139"/>
      <c r="C116" s="51" t="s">
        <v>395</v>
      </c>
      <c r="D116" s="530">
        <f>D106</f>
        <v>0</v>
      </c>
      <c r="E116" s="530" t="e">
        <f t="shared" ref="E116:J116" si="23">E106</f>
        <v>#DIV/0!</v>
      </c>
      <c r="F116" s="530" t="e">
        <f t="shared" si="23"/>
        <v>#DIV/0!</v>
      </c>
      <c r="G116" s="530" t="e">
        <f t="shared" si="23"/>
        <v>#DIV/0!</v>
      </c>
      <c r="H116" s="530" t="e">
        <f t="shared" si="23"/>
        <v>#DIV/0!</v>
      </c>
      <c r="I116" s="530" t="e">
        <f t="shared" si="23"/>
        <v>#DIV/0!</v>
      </c>
      <c r="J116" s="530">
        <f t="shared" si="23"/>
        <v>0</v>
      </c>
      <c r="K116" s="58"/>
      <c r="L116" s="26"/>
      <c r="M116" s="33"/>
    </row>
    <row r="117" spans="2:13">
      <c r="B117" s="139"/>
      <c r="C117" s="51" t="s">
        <v>396</v>
      </c>
      <c r="D117" s="530">
        <f>'Fuel aggregation'!D77</f>
        <v>0</v>
      </c>
      <c r="E117" s="530"/>
      <c r="F117" s="530">
        <f>'Fuel aggregation'!F77</f>
        <v>0</v>
      </c>
      <c r="G117" s="530"/>
      <c r="H117" s="530"/>
      <c r="I117" s="530">
        <f>'Fuel aggregation'!I77</f>
        <v>0</v>
      </c>
      <c r="J117" s="530"/>
      <c r="K117" s="58"/>
      <c r="L117" s="26"/>
      <c r="M117" s="33"/>
    </row>
    <row r="118" spans="2:13">
      <c r="B118" s="139"/>
      <c r="C118" s="51" t="s">
        <v>689</v>
      </c>
      <c r="D118" s="535">
        <f>D116-D117</f>
        <v>0</v>
      </c>
      <c r="E118" s="535"/>
      <c r="F118" s="535" t="e">
        <f>F116-F117</f>
        <v>#DIV/0!</v>
      </c>
      <c r="G118" s="535"/>
      <c r="H118" s="535"/>
      <c r="I118" s="535" t="e">
        <f>I116-I117</f>
        <v>#DIV/0!</v>
      </c>
      <c r="J118" s="530"/>
      <c r="K118" s="58"/>
      <c r="L118" s="26"/>
      <c r="M118" s="33"/>
    </row>
    <row r="119" spans="2:13">
      <c r="B119" s="139"/>
      <c r="C119" s="49" t="s">
        <v>397</v>
      </c>
      <c r="D119" s="694">
        <f>IF((AND(D117=0, D118&gt;0)),"Infinite",IF(D117=0,0,D118/D117))</f>
        <v>0</v>
      </c>
      <c r="E119" s="75"/>
      <c r="F119" s="458" t="e">
        <f>IF((AND(F117=0, F118&gt;0)),"Infinite",IF(F117=0,0,F118/F117))</f>
        <v>#DIV/0!</v>
      </c>
      <c r="G119" s="75"/>
      <c r="H119" s="75"/>
      <c r="I119" s="458" t="e">
        <f>IF((AND(I117=0, I118&gt;0)),"Infinite",IF(I117=0,0,I118/I117))</f>
        <v>#DIV/0!</v>
      </c>
      <c r="J119" s="44"/>
      <c r="K119" s="58"/>
      <c r="L119" s="26"/>
      <c r="M119" s="33"/>
    </row>
    <row r="120" spans="2:13">
      <c r="B120" s="139"/>
      <c r="C120" s="51" t="s">
        <v>407</v>
      </c>
      <c r="D120" s="530">
        <f>D107</f>
        <v>0</v>
      </c>
      <c r="E120" s="530" t="e">
        <f t="shared" ref="E120:J120" si="24">E107</f>
        <v>#DIV/0!</v>
      </c>
      <c r="F120" s="530" t="e">
        <f t="shared" si="24"/>
        <v>#DIV/0!</v>
      </c>
      <c r="G120" s="530" t="e">
        <f t="shared" si="24"/>
        <v>#DIV/0!</v>
      </c>
      <c r="H120" s="530" t="e">
        <f t="shared" si="24"/>
        <v>#DIV/0!</v>
      </c>
      <c r="I120" s="530" t="e">
        <f t="shared" si="24"/>
        <v>#DIV/0!</v>
      </c>
      <c r="J120" s="530">
        <f t="shared" si="24"/>
        <v>0</v>
      </c>
      <c r="K120" s="58"/>
      <c r="L120" s="26"/>
      <c r="M120" s="33"/>
    </row>
    <row r="121" spans="2:13">
      <c r="B121" s="139"/>
      <c r="C121" s="51" t="s">
        <v>408</v>
      </c>
      <c r="D121" s="530">
        <f>'Fuel aggregation'!D79</f>
        <v>0</v>
      </c>
      <c r="E121" s="530"/>
      <c r="F121" s="530">
        <f>'Fuel aggregation'!F79</f>
        <v>0</v>
      </c>
      <c r="G121" s="530"/>
      <c r="H121" s="530"/>
      <c r="I121" s="530">
        <f>'Fuel aggregation'!I79</f>
        <v>0</v>
      </c>
      <c r="J121" s="530"/>
      <c r="K121" s="58"/>
      <c r="L121" s="26"/>
      <c r="M121" s="33"/>
    </row>
    <row r="122" spans="2:13">
      <c r="B122" s="139"/>
      <c r="C122" s="51" t="s">
        <v>691</v>
      </c>
      <c r="D122" s="535">
        <f>D120-D121</f>
        <v>0</v>
      </c>
      <c r="E122" s="535"/>
      <c r="F122" s="535" t="e">
        <f>F120-F121</f>
        <v>#DIV/0!</v>
      </c>
      <c r="G122" s="535"/>
      <c r="H122" s="535"/>
      <c r="I122" s="535" t="e">
        <f>I120-I121</f>
        <v>#DIV/0!</v>
      </c>
      <c r="J122" s="530"/>
      <c r="K122" s="58"/>
      <c r="L122" s="26"/>
      <c r="M122" s="33"/>
    </row>
    <row r="123" spans="2:13">
      <c r="B123" s="139"/>
      <c r="C123" s="49" t="s">
        <v>409</v>
      </c>
      <c r="D123" s="694">
        <f>IF((AND(D121=0, D122&gt;0)),"Infinite",IF(D121=0,0,D122/D121))</f>
        <v>0</v>
      </c>
      <c r="E123" s="75"/>
      <c r="F123" s="458" t="e">
        <f>IF((AND(F121=0, F122&gt;0)),"Infinite",IF(F121=0,0,F122/F121))</f>
        <v>#DIV/0!</v>
      </c>
      <c r="G123" s="75"/>
      <c r="H123" s="75"/>
      <c r="I123" s="458" t="e">
        <f>IF((AND(I121=0, I122&gt;0)),"Infinite",IF(I121=0,0,I122/I121))</f>
        <v>#DIV/0!</v>
      </c>
      <c r="J123" s="44"/>
      <c r="K123" s="58"/>
      <c r="L123" s="26"/>
      <c r="M123" s="33"/>
    </row>
    <row r="124" spans="2:13">
      <c r="B124" s="139"/>
      <c r="C124" s="51" t="s">
        <v>382</v>
      </c>
      <c r="D124" s="530">
        <f>D108</f>
        <v>0</v>
      </c>
      <c r="E124" s="530" t="e">
        <f t="shared" ref="E124:J124" si="25">E108</f>
        <v>#DIV/0!</v>
      </c>
      <c r="F124" s="530" t="e">
        <f t="shared" si="25"/>
        <v>#DIV/0!</v>
      </c>
      <c r="G124" s="530" t="e">
        <f t="shared" si="25"/>
        <v>#DIV/0!</v>
      </c>
      <c r="H124" s="530" t="e">
        <f t="shared" si="25"/>
        <v>#DIV/0!</v>
      </c>
      <c r="I124" s="530" t="e">
        <f t="shared" si="25"/>
        <v>#DIV/0!</v>
      </c>
      <c r="J124" s="530">
        <f t="shared" si="25"/>
        <v>0</v>
      </c>
      <c r="K124" s="58"/>
      <c r="L124" s="26"/>
      <c r="M124" s="33"/>
    </row>
    <row r="125" spans="2:13">
      <c r="B125" s="139"/>
      <c r="C125" s="51" t="s">
        <v>383</v>
      </c>
      <c r="D125" s="530">
        <f>'Fuel aggregation'!D80</f>
        <v>0</v>
      </c>
      <c r="E125" s="530"/>
      <c r="F125" s="530">
        <f>'Fuel aggregation'!F80</f>
        <v>0</v>
      </c>
      <c r="G125" s="530"/>
      <c r="H125" s="530"/>
      <c r="I125" s="530">
        <f>'Fuel aggregation'!I80</f>
        <v>0</v>
      </c>
      <c r="J125" s="530"/>
      <c r="K125" s="58"/>
      <c r="L125" s="26"/>
      <c r="M125" s="33"/>
    </row>
    <row r="126" spans="2:13">
      <c r="B126" s="139"/>
      <c r="C126" s="51" t="s">
        <v>692</v>
      </c>
      <c r="D126" s="535">
        <f>D124-D125</f>
        <v>0</v>
      </c>
      <c r="E126" s="535"/>
      <c r="F126" s="535" t="e">
        <f>F124-F125</f>
        <v>#DIV/0!</v>
      </c>
      <c r="G126" s="535"/>
      <c r="H126" s="535"/>
      <c r="I126" s="535" t="e">
        <f>I124-I125</f>
        <v>#DIV/0!</v>
      </c>
      <c r="J126" s="530"/>
      <c r="K126" s="58"/>
      <c r="L126" s="26"/>
      <c r="M126" s="33"/>
    </row>
    <row r="127" spans="2:13">
      <c r="B127" s="139"/>
      <c r="C127" s="49" t="s">
        <v>384</v>
      </c>
      <c r="D127" s="694">
        <f>IF((AND(D125=0, D126&gt;0)),"Infinite",IF(D125=0,0,D126/D125))</f>
        <v>0</v>
      </c>
      <c r="E127" s="75"/>
      <c r="F127" s="458" t="e">
        <f>IF((AND(F125=0, F126&gt;0)),"Infinite",IF(F125=0,0,F126/F125))</f>
        <v>#DIV/0!</v>
      </c>
      <c r="G127" s="75"/>
      <c r="H127" s="75"/>
      <c r="I127" s="458" t="e">
        <f>IF((AND(I125=0, I126&gt;0)),"Infinite",IF(I125=0,0,I126/I125))</f>
        <v>#DIV/0!</v>
      </c>
      <c r="J127" s="44"/>
      <c r="K127" s="58"/>
      <c r="L127" s="26"/>
      <c r="M127" s="33"/>
    </row>
    <row r="128" spans="2:13">
      <c r="B128" s="139"/>
      <c r="C128" s="51" t="s">
        <v>385</v>
      </c>
      <c r="D128" s="530">
        <f>D109</f>
        <v>0</v>
      </c>
      <c r="E128" s="530" t="e">
        <f t="shared" ref="E128:J128" si="26">E109</f>
        <v>#DIV/0!</v>
      </c>
      <c r="F128" s="530" t="e">
        <f t="shared" si="26"/>
        <v>#DIV/0!</v>
      </c>
      <c r="G128" s="530" t="e">
        <f t="shared" si="26"/>
        <v>#DIV/0!</v>
      </c>
      <c r="H128" s="530" t="e">
        <f t="shared" si="26"/>
        <v>#DIV/0!</v>
      </c>
      <c r="I128" s="530" t="e">
        <f t="shared" si="26"/>
        <v>#DIV/0!</v>
      </c>
      <c r="J128" s="530">
        <f t="shared" si="26"/>
        <v>0</v>
      </c>
      <c r="K128" s="58"/>
      <c r="L128" s="26"/>
      <c r="M128" s="33"/>
    </row>
    <row r="129" spans="2:13">
      <c r="B129" s="139"/>
      <c r="C129" s="51" t="s">
        <v>386</v>
      </c>
      <c r="D129" s="530">
        <f>'Fuel aggregation'!D84</f>
        <v>0</v>
      </c>
      <c r="E129" s="530"/>
      <c r="F129" s="530">
        <f>'Fuel aggregation'!F84</f>
        <v>0</v>
      </c>
      <c r="G129" s="530"/>
      <c r="H129" s="530"/>
      <c r="I129" s="530">
        <f>'Fuel aggregation'!I84</f>
        <v>0</v>
      </c>
      <c r="J129" s="530"/>
      <c r="K129" s="58"/>
      <c r="L129" s="26"/>
      <c r="M129" s="33"/>
    </row>
    <row r="130" spans="2:13">
      <c r="B130" s="139"/>
      <c r="C130" s="51" t="s">
        <v>694</v>
      </c>
      <c r="D130" s="535">
        <f>D128-D129</f>
        <v>0</v>
      </c>
      <c r="E130" s="535"/>
      <c r="F130" s="535" t="e">
        <f>F128-F129</f>
        <v>#DIV/0!</v>
      </c>
      <c r="G130" s="535"/>
      <c r="H130" s="535"/>
      <c r="I130" s="535" t="e">
        <f>I128-I129</f>
        <v>#DIV/0!</v>
      </c>
      <c r="J130" s="530"/>
      <c r="K130" s="58"/>
      <c r="L130" s="26"/>
      <c r="M130" s="33"/>
    </row>
    <row r="131" spans="2:13">
      <c r="B131" s="139"/>
      <c r="C131" s="49" t="s">
        <v>387</v>
      </c>
      <c r="D131" s="694">
        <f>IF((AND(D129=0, D130&gt;0)),"Infinite",IF(D129=0,0,D130/D129))</f>
        <v>0</v>
      </c>
      <c r="E131" s="75"/>
      <c r="F131" s="458" t="e">
        <f>IF((AND(F129=0, F130&gt;0)),"Infinite",IF(F129=0,0,F130/F129))</f>
        <v>#DIV/0!</v>
      </c>
      <c r="G131" s="75"/>
      <c r="H131" s="75"/>
      <c r="I131" s="458" t="e">
        <f>IF((AND(I129=0, I130&gt;0)),"Infinite",IF(I129=0,0,I130/I129))</f>
        <v>#DIV/0!</v>
      </c>
      <c r="J131" s="44"/>
      <c r="K131" s="58"/>
      <c r="L131" s="26"/>
      <c r="M131" s="33"/>
    </row>
    <row r="132" spans="2:13">
      <c r="B132" s="139"/>
      <c r="C132" s="243" t="s">
        <v>388</v>
      </c>
      <c r="D132" s="530">
        <f>D110</f>
        <v>0</v>
      </c>
      <c r="E132" s="530" t="e">
        <f t="shared" ref="E132:J132" si="27">E110</f>
        <v>#DIV/0!</v>
      </c>
      <c r="F132" s="530" t="e">
        <f t="shared" si="27"/>
        <v>#DIV/0!</v>
      </c>
      <c r="G132" s="530" t="e">
        <f t="shared" si="27"/>
        <v>#DIV/0!</v>
      </c>
      <c r="H132" s="530" t="e">
        <f t="shared" si="27"/>
        <v>#DIV/0!</v>
      </c>
      <c r="I132" s="530" t="e">
        <f t="shared" si="27"/>
        <v>#DIV/0!</v>
      </c>
      <c r="J132" s="530">
        <f t="shared" si="27"/>
        <v>0</v>
      </c>
      <c r="K132" s="58"/>
      <c r="L132" s="26"/>
      <c r="M132" s="33"/>
    </row>
    <row r="133" spans="2:13">
      <c r="B133" s="97"/>
      <c r="C133" s="243" t="s">
        <v>389</v>
      </c>
      <c r="D133" s="530">
        <f>'Fuel aggregation'!D86</f>
        <v>0</v>
      </c>
      <c r="E133" s="530"/>
      <c r="F133" s="530">
        <f>'Fuel aggregation'!F86</f>
        <v>0</v>
      </c>
      <c r="G133" s="530"/>
      <c r="H133" s="530"/>
      <c r="I133" s="530">
        <f>'Fuel aggregation'!I86</f>
        <v>0</v>
      </c>
      <c r="J133" s="530"/>
      <c r="K133" s="58"/>
      <c r="L133" s="26"/>
      <c r="M133" s="33"/>
    </row>
    <row r="134" spans="2:13">
      <c r="B134" s="97"/>
      <c r="C134" s="243" t="s">
        <v>696</v>
      </c>
      <c r="D134" s="535">
        <f>D132-D133</f>
        <v>0</v>
      </c>
      <c r="E134" s="535"/>
      <c r="F134" s="535" t="e">
        <f>F132-F133</f>
        <v>#DIV/0!</v>
      </c>
      <c r="G134" s="535"/>
      <c r="H134" s="535"/>
      <c r="I134" s="535" t="e">
        <f>I132-I133</f>
        <v>#DIV/0!</v>
      </c>
      <c r="J134" s="530"/>
      <c r="K134" s="58"/>
      <c r="L134" s="26"/>
      <c r="M134" s="33"/>
    </row>
    <row r="135" spans="2:13">
      <c r="B135" s="97"/>
      <c r="C135" s="243" t="s">
        <v>390</v>
      </c>
      <c r="D135" s="457">
        <f>IF((AND(D133=0, D134&gt;0)),"Infinite",IF(D133=0,0,D134/D133))</f>
        <v>0</v>
      </c>
      <c r="E135" s="27"/>
      <c r="F135" s="458" t="e">
        <f>IF((AND(F133=0, F134&gt;0)),"Infinite",IF(F133=0,0,F134/F133))</f>
        <v>#DIV/0!</v>
      </c>
      <c r="G135" s="27"/>
      <c r="H135" s="27"/>
      <c r="I135" s="457" t="e">
        <f>IF((AND(I133=0, I134&gt;0)),"Infinite",IF(I133=0,0,I134/I133))</f>
        <v>#DIV/0!</v>
      </c>
      <c r="J135" s="26"/>
      <c r="K135" s="58"/>
      <c r="L135" s="26"/>
      <c r="M135" s="33"/>
    </row>
    <row r="136" spans="2:13">
      <c r="B136" s="102"/>
      <c r="C136" s="49"/>
      <c r="D136" s="44"/>
      <c r="E136" s="44"/>
      <c r="F136" s="44"/>
      <c r="G136" s="44"/>
      <c r="H136" s="44"/>
      <c r="I136" s="44"/>
      <c r="J136" s="44"/>
      <c r="K136" s="58"/>
      <c r="L136" s="26"/>
      <c r="M136" s="33"/>
    </row>
    <row r="137" spans="2:13">
      <c r="B137" s="139" t="s">
        <v>56</v>
      </c>
      <c r="C137" s="7"/>
      <c r="K137" s="58"/>
      <c r="L137" s="26"/>
      <c r="M137" s="33"/>
    </row>
    <row r="138" spans="2:13">
      <c r="B138" s="139"/>
      <c r="C138" s="259" t="s">
        <v>410</v>
      </c>
      <c r="D138" s="530">
        <f>'Waste incineration'!D11</f>
        <v>0</v>
      </c>
      <c r="E138" s="530" t="e">
        <f>'Waste incineration'!E11</f>
        <v>#DIV/0!</v>
      </c>
      <c r="F138" s="530" t="e">
        <f>'Waste incineration'!F11</f>
        <v>#DIV/0!</v>
      </c>
      <c r="G138" s="530" t="e">
        <f>'Waste incineration'!G11</f>
        <v>#DIV/0!</v>
      </c>
      <c r="H138" s="530" t="e">
        <f>'Waste incineration'!H11</f>
        <v>#DIV/0!</v>
      </c>
      <c r="I138" s="530" t="e">
        <f>'Waste incineration'!I11</f>
        <v>#DIV/0!</v>
      </c>
      <c r="J138" s="530">
        <f>'Waste incineration'!J11</f>
        <v>0</v>
      </c>
      <c r="K138" s="58"/>
      <c r="L138" s="26"/>
      <c r="M138" s="33"/>
    </row>
    <row r="139" spans="2:13">
      <c r="B139" s="139"/>
      <c r="C139" s="259" t="s">
        <v>413</v>
      </c>
      <c r="D139" s="530">
        <f>'Waste incineration'!D12</f>
        <v>0</v>
      </c>
      <c r="E139" s="530" t="e">
        <f>'Waste incineration'!E12</f>
        <v>#DIV/0!</v>
      </c>
      <c r="F139" s="530" t="e">
        <f>'Waste incineration'!F12</f>
        <v>#DIV/0!</v>
      </c>
      <c r="G139" s="530" t="e">
        <f>'Waste incineration'!G12</f>
        <v>#DIV/0!</v>
      </c>
      <c r="H139" s="530" t="e">
        <f>'Waste incineration'!H12</f>
        <v>#DIV/0!</v>
      </c>
      <c r="I139" s="530" t="e">
        <f>'Waste incineration'!I12</f>
        <v>#DIV/0!</v>
      </c>
      <c r="J139" s="530">
        <f>'Waste incineration'!J12</f>
        <v>0</v>
      </c>
      <c r="K139" s="58"/>
      <c r="L139" s="26"/>
      <c r="M139" s="33"/>
    </row>
    <row r="140" spans="2:13" ht="16" thickBot="1">
      <c r="B140" s="139"/>
      <c r="C140" s="260" t="s">
        <v>391</v>
      </c>
      <c r="D140" s="533">
        <f>SUM(D138:D139)</f>
        <v>0</v>
      </c>
      <c r="E140" s="533" t="e">
        <f t="shared" ref="E140:J140" si="28">SUM(E138:E139)</f>
        <v>#DIV/0!</v>
      </c>
      <c r="F140" s="533" t="e">
        <f t="shared" si="28"/>
        <v>#DIV/0!</v>
      </c>
      <c r="G140" s="533" t="e">
        <f t="shared" si="28"/>
        <v>#DIV/0!</v>
      </c>
      <c r="H140" s="533" t="e">
        <f t="shared" si="28"/>
        <v>#DIV/0!</v>
      </c>
      <c r="I140" s="533" t="e">
        <f t="shared" si="28"/>
        <v>#DIV/0!</v>
      </c>
      <c r="J140" s="533">
        <f t="shared" si="28"/>
        <v>0</v>
      </c>
      <c r="K140" s="58"/>
      <c r="L140" s="26"/>
      <c r="M140" s="33"/>
    </row>
    <row r="141" spans="2:13" ht="16" thickTop="1">
      <c r="B141" s="139"/>
      <c r="C141" s="296" t="s">
        <v>392</v>
      </c>
      <c r="D141" s="530">
        <f>'Fuel aggregation'!D105</f>
        <v>0</v>
      </c>
      <c r="E141" s="530"/>
      <c r="F141" s="530">
        <f>'Fuel aggregation'!F105</f>
        <v>0</v>
      </c>
      <c r="G141" s="530"/>
      <c r="H141" s="530"/>
      <c r="I141" s="530">
        <f>'Fuel aggregation'!I105</f>
        <v>0</v>
      </c>
      <c r="J141" s="530"/>
      <c r="K141" s="58"/>
      <c r="L141" s="26"/>
      <c r="M141" s="33"/>
    </row>
    <row r="142" spans="2:13">
      <c r="B142" s="139"/>
      <c r="C142" s="259" t="s">
        <v>688</v>
      </c>
      <c r="D142" s="535">
        <f>D140-D141</f>
        <v>0</v>
      </c>
      <c r="E142" s="535"/>
      <c r="F142" s="535" t="e">
        <f>F140-F141</f>
        <v>#DIV/0!</v>
      </c>
      <c r="G142" s="535"/>
      <c r="H142" s="535"/>
      <c r="I142" s="535" t="e">
        <f>I140-I141</f>
        <v>#DIV/0!</v>
      </c>
      <c r="J142" s="530"/>
      <c r="K142" s="58"/>
      <c r="L142" s="26"/>
      <c r="M142" s="33"/>
    </row>
    <row r="143" spans="2:13">
      <c r="B143" s="139"/>
      <c r="C143" s="259" t="s">
        <v>393</v>
      </c>
      <c r="D143" s="457">
        <f>IF((AND(D141=0, D142&gt;0)),"Infinite",IF(D141=0,0,D142/D141))</f>
        <v>0</v>
      </c>
      <c r="E143" s="27"/>
      <c r="F143" s="457" t="e">
        <f>IF((AND(F141=0, F142&gt;0)),"Infinite",IF(F141=0,0,F142/F141))</f>
        <v>#DIV/0!</v>
      </c>
      <c r="G143" s="27"/>
      <c r="H143" s="27"/>
      <c r="I143" s="457" t="e">
        <f>IF((AND(I141=0, I142&gt;0)),"Infinite",IF(I141=0,0,I142/I141))</f>
        <v>#DIV/0!</v>
      </c>
      <c r="J143" s="26"/>
      <c r="K143" s="58"/>
      <c r="L143" s="26" t="e">
        <f>IF(MAX(ABS(D143),ABS(I143),ABS(F143))&gt;0.05,FALSE,TRUE)</f>
        <v>#DIV/0!</v>
      </c>
      <c r="M143" s="33"/>
    </row>
    <row r="144" spans="2:13">
      <c r="B144" s="139"/>
      <c r="C144" s="259"/>
      <c r="D144" s="58"/>
      <c r="E144" s="26"/>
      <c r="F144" s="26"/>
      <c r="G144" s="26"/>
      <c r="H144" s="26"/>
      <c r="I144" s="26"/>
      <c r="J144" s="26"/>
      <c r="K144" s="58"/>
      <c r="L144" s="26"/>
      <c r="M144" s="33"/>
    </row>
    <row r="145" spans="2:13">
      <c r="B145" s="139"/>
      <c r="C145" s="259" t="s">
        <v>410</v>
      </c>
      <c r="D145" s="530">
        <f>D138</f>
        <v>0</v>
      </c>
      <c r="E145" s="530" t="e">
        <f t="shared" ref="E145:J145" si="29">E138</f>
        <v>#DIV/0!</v>
      </c>
      <c r="F145" s="530" t="e">
        <f t="shared" si="29"/>
        <v>#DIV/0!</v>
      </c>
      <c r="G145" s="530" t="e">
        <f t="shared" si="29"/>
        <v>#DIV/0!</v>
      </c>
      <c r="H145" s="530" t="e">
        <f t="shared" si="29"/>
        <v>#DIV/0!</v>
      </c>
      <c r="I145" s="530" t="e">
        <f t="shared" si="29"/>
        <v>#DIV/0!</v>
      </c>
      <c r="J145" s="530">
        <f t="shared" si="29"/>
        <v>0</v>
      </c>
      <c r="K145" s="58"/>
      <c r="L145" s="26"/>
      <c r="M145" s="33"/>
    </row>
    <row r="146" spans="2:13">
      <c r="B146" s="139"/>
      <c r="C146" s="259" t="s">
        <v>411</v>
      </c>
      <c r="D146" s="530">
        <f>'Fuel aggregation'!D103</f>
        <v>0</v>
      </c>
      <c r="E146" s="530"/>
      <c r="F146" s="530">
        <f>'Fuel aggregation'!F103</f>
        <v>0</v>
      </c>
      <c r="G146" s="530"/>
      <c r="H146" s="530"/>
      <c r="I146" s="530">
        <f>'Fuel aggregation'!I103</f>
        <v>0</v>
      </c>
      <c r="J146" s="530"/>
      <c r="K146" s="58"/>
      <c r="L146" s="26"/>
      <c r="M146" s="33"/>
    </row>
    <row r="147" spans="2:13">
      <c r="B147" s="139"/>
      <c r="C147" s="259" t="s">
        <v>697</v>
      </c>
      <c r="D147" s="535">
        <f>D145-D146</f>
        <v>0</v>
      </c>
      <c r="E147" s="535"/>
      <c r="F147" s="535" t="e">
        <f>F145-F146</f>
        <v>#DIV/0!</v>
      </c>
      <c r="G147" s="535"/>
      <c r="H147" s="535"/>
      <c r="I147" s="535" t="e">
        <f>I145-I146</f>
        <v>#DIV/0!</v>
      </c>
      <c r="J147" s="530"/>
      <c r="K147" s="58"/>
      <c r="L147" s="26"/>
      <c r="M147" s="33"/>
    </row>
    <row r="148" spans="2:13">
      <c r="B148" s="139"/>
      <c r="C148" s="261" t="s">
        <v>412</v>
      </c>
      <c r="D148" s="458">
        <f>IF((AND(D146=0, D147&gt;0)),"Infinite",IF(D146=0,0,D147/D146))</f>
        <v>0</v>
      </c>
      <c r="E148" s="75"/>
      <c r="F148" s="458" t="e">
        <f>IF((AND(F146=0, F147&gt;0)),"Infinite",IF(F146=0,0,F147/F146))</f>
        <v>#DIV/0!</v>
      </c>
      <c r="G148" s="75"/>
      <c r="H148" s="75"/>
      <c r="I148" s="458" t="e">
        <f>IF((AND(I146=0, I147&gt;0)),"Infinite",IF(I146=0,0,I147/I146))</f>
        <v>#DIV/0!</v>
      </c>
      <c r="J148" s="44"/>
      <c r="K148" s="58"/>
      <c r="L148" s="26"/>
      <c r="M148" s="33"/>
    </row>
    <row r="149" spans="2:13">
      <c r="B149" s="139"/>
      <c r="C149" s="259" t="s">
        <v>413</v>
      </c>
      <c r="D149" s="530">
        <f>D139</f>
        <v>0</v>
      </c>
      <c r="E149" s="530" t="e">
        <f t="shared" ref="E149:J149" si="30">E139</f>
        <v>#DIV/0!</v>
      </c>
      <c r="F149" s="530" t="e">
        <f t="shared" si="30"/>
        <v>#DIV/0!</v>
      </c>
      <c r="G149" s="530" t="e">
        <f t="shared" si="30"/>
        <v>#DIV/0!</v>
      </c>
      <c r="H149" s="530" t="e">
        <f t="shared" si="30"/>
        <v>#DIV/0!</v>
      </c>
      <c r="I149" s="530" t="e">
        <f t="shared" si="30"/>
        <v>#DIV/0!</v>
      </c>
      <c r="J149" s="530">
        <f t="shared" si="30"/>
        <v>0</v>
      </c>
      <c r="K149" s="58"/>
      <c r="L149" s="26"/>
      <c r="M149" s="33"/>
    </row>
    <row r="150" spans="2:13">
      <c r="B150" s="139"/>
      <c r="C150" s="259" t="s">
        <v>414</v>
      </c>
      <c r="D150" s="530">
        <f>'Fuel aggregation'!D104</f>
        <v>0</v>
      </c>
      <c r="E150" s="530"/>
      <c r="F150" s="530">
        <f>'Fuel aggregation'!F104</f>
        <v>0</v>
      </c>
      <c r="G150" s="530"/>
      <c r="H150" s="530"/>
      <c r="I150" s="530">
        <f>'Fuel aggregation'!I104</f>
        <v>0</v>
      </c>
      <c r="J150" s="530"/>
      <c r="K150" s="58"/>
      <c r="L150" s="26"/>
      <c r="M150" s="33"/>
    </row>
    <row r="151" spans="2:13">
      <c r="B151" s="139"/>
      <c r="C151" s="259" t="s">
        <v>698</v>
      </c>
      <c r="D151" s="535">
        <f>D149-D150</f>
        <v>0</v>
      </c>
      <c r="E151" s="535"/>
      <c r="F151" s="535" t="e">
        <f>F149-F150</f>
        <v>#DIV/0!</v>
      </c>
      <c r="G151" s="535"/>
      <c r="H151" s="535"/>
      <c r="I151" s="535" t="e">
        <f>I149-I150</f>
        <v>#DIV/0!</v>
      </c>
      <c r="J151" s="530"/>
      <c r="K151" s="58"/>
      <c r="L151" s="26"/>
      <c r="M151" s="33"/>
    </row>
    <row r="152" spans="2:13">
      <c r="B152" s="139"/>
      <c r="C152" s="259" t="s">
        <v>415</v>
      </c>
      <c r="D152" s="457">
        <f>IF((AND(D150=0, D151&gt;0)),"Infinite",IF(D150=0,0,D151/D150))</f>
        <v>0</v>
      </c>
      <c r="E152" s="27"/>
      <c r="F152" s="457" t="e">
        <f>IF((AND(F150=0, F151&gt;0)),"Infinite",IF(F150=0,0,F151/F150))</f>
        <v>#DIV/0!</v>
      </c>
      <c r="G152" s="27"/>
      <c r="H152" s="27"/>
      <c r="I152" s="457" t="e">
        <f>IF((AND(I150=0, I151&gt;0)),"Infinite",IF(I150=0,0,I151/I150))</f>
        <v>#DIV/0!</v>
      </c>
      <c r="J152" s="26"/>
      <c r="K152" s="58"/>
      <c r="L152" s="26"/>
      <c r="M152" s="33"/>
    </row>
    <row r="153" spans="2:13" ht="16" thickBot="1">
      <c r="B153" s="104"/>
      <c r="C153" s="35"/>
      <c r="D153" s="150"/>
      <c r="E153" s="35"/>
      <c r="F153" s="35"/>
      <c r="G153" s="35"/>
      <c r="H153" s="35"/>
      <c r="I153" s="35"/>
      <c r="J153" s="35"/>
      <c r="K153" s="150"/>
      <c r="L153" s="35"/>
      <c r="M153" s="36"/>
    </row>
    <row r="154" spans="2:13">
      <c r="B154" s="139" t="s">
        <v>205</v>
      </c>
      <c r="C154" s="51" t="s">
        <v>395</v>
      </c>
      <c r="D154" s="530" t="e">
        <f t="shared" ref="D154:J154" si="31">D60+D106</f>
        <v>#DIV/0!</v>
      </c>
      <c r="E154" s="530" t="e">
        <f t="shared" si="31"/>
        <v>#DIV/0!</v>
      </c>
      <c r="F154" s="530" t="e">
        <f t="shared" si="31"/>
        <v>#DIV/0!</v>
      </c>
      <c r="G154" s="530" t="e">
        <f t="shared" si="31"/>
        <v>#DIV/0!</v>
      </c>
      <c r="H154" s="530" t="e">
        <f t="shared" si="31"/>
        <v>#DIV/0!</v>
      </c>
      <c r="I154" s="530" t="e">
        <f t="shared" si="31"/>
        <v>#DIV/0!</v>
      </c>
      <c r="J154" s="530" t="e">
        <f t="shared" si="31"/>
        <v>#DIV/0!</v>
      </c>
      <c r="K154" s="58"/>
      <c r="L154" s="26"/>
      <c r="M154" s="33"/>
    </row>
    <row r="155" spans="2:13">
      <c r="B155" s="97"/>
      <c r="C155" s="51" t="s">
        <v>398</v>
      </c>
      <c r="D155" s="530">
        <f t="shared" ref="D155:J155" si="32">D61</f>
        <v>0</v>
      </c>
      <c r="E155" s="530" t="e">
        <f t="shared" si="32"/>
        <v>#DIV/0!</v>
      </c>
      <c r="F155" s="530" t="e">
        <f t="shared" si="32"/>
        <v>#DIV/0!</v>
      </c>
      <c r="G155" s="530" t="e">
        <f t="shared" si="32"/>
        <v>#DIV/0!</v>
      </c>
      <c r="H155" s="530" t="e">
        <f t="shared" si="32"/>
        <v>#DIV/0!</v>
      </c>
      <c r="I155" s="530" t="e">
        <f t="shared" si="32"/>
        <v>#DIV/0!</v>
      </c>
      <c r="J155" s="530" t="e">
        <f t="shared" si="32"/>
        <v>#DIV/0!</v>
      </c>
      <c r="K155" s="58"/>
      <c r="L155" s="26"/>
      <c r="M155" s="33"/>
    </row>
    <row r="156" spans="2:13">
      <c r="B156" s="97"/>
      <c r="C156" s="51" t="s">
        <v>407</v>
      </c>
      <c r="D156" s="530">
        <f t="shared" ref="D156:J157" si="33">D62+D107</f>
        <v>0</v>
      </c>
      <c r="E156" s="530" t="e">
        <f t="shared" si="33"/>
        <v>#DIV/0!</v>
      </c>
      <c r="F156" s="530" t="e">
        <f t="shared" si="33"/>
        <v>#DIV/0!</v>
      </c>
      <c r="G156" s="530" t="e">
        <f t="shared" si="33"/>
        <v>#DIV/0!</v>
      </c>
      <c r="H156" s="530" t="e">
        <f t="shared" si="33"/>
        <v>#DIV/0!</v>
      </c>
      <c r="I156" s="530" t="e">
        <f t="shared" si="33"/>
        <v>#DIV/0!</v>
      </c>
      <c r="J156" s="530" t="e">
        <f t="shared" si="33"/>
        <v>#DIV/0!</v>
      </c>
      <c r="K156" s="58"/>
      <c r="L156" s="26"/>
      <c r="M156" s="33"/>
    </row>
    <row r="157" spans="2:13">
      <c r="B157" s="97"/>
      <c r="C157" s="51" t="s">
        <v>382</v>
      </c>
      <c r="D157" s="530" t="e">
        <f t="shared" si="33"/>
        <v>#DIV/0!</v>
      </c>
      <c r="E157" s="530" t="e">
        <f t="shared" si="33"/>
        <v>#DIV/0!</v>
      </c>
      <c r="F157" s="530" t="e">
        <f t="shared" si="33"/>
        <v>#DIV/0!</v>
      </c>
      <c r="G157" s="530" t="e">
        <f t="shared" si="33"/>
        <v>#DIV/0!</v>
      </c>
      <c r="H157" s="530" t="e">
        <f t="shared" si="33"/>
        <v>#DIV/0!</v>
      </c>
      <c r="I157" s="530" t="e">
        <f t="shared" si="33"/>
        <v>#DIV/0!</v>
      </c>
      <c r="J157" s="530" t="e">
        <f t="shared" si="33"/>
        <v>#DIV/0!</v>
      </c>
      <c r="K157" s="58"/>
      <c r="L157" s="26"/>
      <c r="M157" s="33"/>
    </row>
    <row r="158" spans="2:13">
      <c r="B158" s="97"/>
      <c r="C158" s="243" t="s">
        <v>401</v>
      </c>
      <c r="D158" s="530">
        <f t="shared" ref="D158:J158" si="34">D64</f>
        <v>0</v>
      </c>
      <c r="E158" s="530" t="e">
        <f t="shared" si="34"/>
        <v>#DIV/0!</v>
      </c>
      <c r="F158" s="530" t="e">
        <f t="shared" si="34"/>
        <v>#DIV/0!</v>
      </c>
      <c r="G158" s="530" t="e">
        <f t="shared" si="34"/>
        <v>#DIV/0!</v>
      </c>
      <c r="H158" s="530" t="e">
        <f t="shared" si="34"/>
        <v>#DIV/0!</v>
      </c>
      <c r="I158" s="530" t="e">
        <f t="shared" si="34"/>
        <v>#DIV/0!</v>
      </c>
      <c r="J158" s="530" t="e">
        <f t="shared" si="34"/>
        <v>#DIV/0!</v>
      </c>
      <c r="K158" s="58"/>
      <c r="L158" s="26"/>
      <c r="M158" s="33"/>
    </row>
    <row r="159" spans="2:13">
      <c r="B159" s="97"/>
      <c r="C159" s="243" t="s">
        <v>410</v>
      </c>
      <c r="D159" s="530">
        <f t="shared" ref="D159:J160" si="35">D138</f>
        <v>0</v>
      </c>
      <c r="E159" s="530" t="e">
        <f t="shared" si="35"/>
        <v>#DIV/0!</v>
      </c>
      <c r="F159" s="530" t="e">
        <f t="shared" si="35"/>
        <v>#DIV/0!</v>
      </c>
      <c r="G159" s="530" t="e">
        <f t="shared" si="35"/>
        <v>#DIV/0!</v>
      </c>
      <c r="H159" s="530" t="e">
        <f t="shared" si="35"/>
        <v>#DIV/0!</v>
      </c>
      <c r="I159" s="530" t="e">
        <f t="shared" si="35"/>
        <v>#DIV/0!</v>
      </c>
      <c r="J159" s="530">
        <f t="shared" si="35"/>
        <v>0</v>
      </c>
      <c r="K159" s="58"/>
      <c r="L159" s="26"/>
      <c r="M159" s="33"/>
    </row>
    <row r="160" spans="2:13">
      <c r="B160" s="97"/>
      <c r="C160" s="243" t="s">
        <v>413</v>
      </c>
      <c r="D160" s="530">
        <f t="shared" si="35"/>
        <v>0</v>
      </c>
      <c r="E160" s="530" t="e">
        <f t="shared" si="35"/>
        <v>#DIV/0!</v>
      </c>
      <c r="F160" s="530" t="e">
        <f t="shared" si="35"/>
        <v>#DIV/0!</v>
      </c>
      <c r="G160" s="530" t="e">
        <f t="shared" si="35"/>
        <v>#DIV/0!</v>
      </c>
      <c r="H160" s="530" t="e">
        <f t="shared" si="35"/>
        <v>#DIV/0!</v>
      </c>
      <c r="I160" s="530" t="e">
        <f t="shared" si="35"/>
        <v>#DIV/0!</v>
      </c>
      <c r="J160" s="530">
        <f t="shared" si="35"/>
        <v>0</v>
      </c>
      <c r="K160" s="58"/>
      <c r="L160" s="26"/>
      <c r="M160" s="33"/>
    </row>
    <row r="161" spans="2:13">
      <c r="B161" s="97"/>
      <c r="C161" s="51" t="s">
        <v>385</v>
      </c>
      <c r="D161" s="530" t="e">
        <f t="shared" ref="D161:J161" si="36">D65+D109</f>
        <v>#DIV/0!</v>
      </c>
      <c r="E161" s="530" t="e">
        <f t="shared" si="36"/>
        <v>#DIV/0!</v>
      </c>
      <c r="F161" s="530" t="e">
        <f t="shared" si="36"/>
        <v>#DIV/0!</v>
      </c>
      <c r="G161" s="530" t="e">
        <f t="shared" si="36"/>
        <v>#DIV/0!</v>
      </c>
      <c r="H161" s="530" t="e">
        <f t="shared" si="36"/>
        <v>#DIV/0!</v>
      </c>
      <c r="I161" s="530" t="e">
        <f t="shared" si="36"/>
        <v>#DIV/0!</v>
      </c>
      <c r="J161" s="530" t="e">
        <f t="shared" si="36"/>
        <v>#DIV/0!</v>
      </c>
      <c r="K161" s="58"/>
      <c r="L161" s="26"/>
      <c r="M161" s="33"/>
    </row>
    <row r="162" spans="2:13">
      <c r="B162" s="97"/>
      <c r="C162" s="243" t="s">
        <v>405</v>
      </c>
      <c r="D162" s="530">
        <f t="shared" ref="D162:J162" si="37">D66</f>
        <v>0</v>
      </c>
      <c r="E162" s="530" t="e">
        <f t="shared" si="37"/>
        <v>#DIV/0!</v>
      </c>
      <c r="F162" s="530" t="e">
        <f t="shared" si="37"/>
        <v>#DIV/0!</v>
      </c>
      <c r="G162" s="530" t="e">
        <f t="shared" si="37"/>
        <v>#DIV/0!</v>
      </c>
      <c r="H162" s="530" t="e">
        <f t="shared" si="37"/>
        <v>#DIV/0!</v>
      </c>
      <c r="I162" s="530" t="e">
        <f t="shared" si="37"/>
        <v>#DIV/0!</v>
      </c>
      <c r="J162" s="530" t="e">
        <f t="shared" si="37"/>
        <v>#DIV/0!</v>
      </c>
      <c r="K162" s="58"/>
      <c r="L162" s="26"/>
      <c r="M162" s="33"/>
    </row>
    <row r="163" spans="2:13">
      <c r="B163" s="97"/>
      <c r="C163" s="243" t="s">
        <v>388</v>
      </c>
      <c r="D163" s="530" t="e">
        <f t="shared" ref="D163:J163" si="38">D67+D110</f>
        <v>#DIV/0!</v>
      </c>
      <c r="E163" s="530" t="e">
        <f t="shared" si="38"/>
        <v>#DIV/0!</v>
      </c>
      <c r="F163" s="530" t="e">
        <f t="shared" si="38"/>
        <v>#DIV/0!</v>
      </c>
      <c r="G163" s="530" t="e">
        <f t="shared" si="38"/>
        <v>#DIV/0!</v>
      </c>
      <c r="H163" s="530" t="e">
        <f t="shared" si="38"/>
        <v>#DIV/0!</v>
      </c>
      <c r="I163" s="530" t="e">
        <f t="shared" si="38"/>
        <v>#DIV/0!</v>
      </c>
      <c r="J163" s="530" t="e">
        <f t="shared" si="38"/>
        <v>#DIV/0!</v>
      </c>
      <c r="K163" s="58"/>
      <c r="L163" s="26"/>
      <c r="M163" s="33"/>
    </row>
    <row r="164" spans="2:13" ht="16" thickBot="1">
      <c r="B164" s="97"/>
      <c r="C164" s="246" t="s">
        <v>391</v>
      </c>
      <c r="D164" s="533" t="e">
        <f>SUM(D154:D163)</f>
        <v>#DIV/0!</v>
      </c>
      <c r="E164" s="533" t="e">
        <f t="shared" ref="E164:J164" si="39">SUM(E154:E163)</f>
        <v>#DIV/0!</v>
      </c>
      <c r="F164" s="533" t="e">
        <f t="shared" si="39"/>
        <v>#DIV/0!</v>
      </c>
      <c r="G164" s="533" t="e">
        <f t="shared" si="39"/>
        <v>#DIV/0!</v>
      </c>
      <c r="H164" s="533" t="e">
        <f t="shared" si="39"/>
        <v>#DIV/0!</v>
      </c>
      <c r="I164" s="533" t="e">
        <f t="shared" si="39"/>
        <v>#DIV/0!</v>
      </c>
      <c r="J164" s="533" t="e">
        <f t="shared" si="39"/>
        <v>#DIV/0!</v>
      </c>
      <c r="K164" s="58"/>
      <c r="L164" s="26"/>
      <c r="M164" s="33"/>
    </row>
    <row r="165" spans="2:13" ht="16" thickTop="1">
      <c r="B165" s="97"/>
      <c r="C165" s="295" t="s">
        <v>392</v>
      </c>
      <c r="D165" s="537">
        <f>'Fuel aggregation'!D108</f>
        <v>0</v>
      </c>
      <c r="E165" s="530"/>
      <c r="F165" s="530">
        <f>'Fuel aggregation'!F108</f>
        <v>0</v>
      </c>
      <c r="G165" s="530"/>
      <c r="H165" s="530"/>
      <c r="I165" s="695">
        <f>'Fuel aggregation'!I108</f>
        <v>0</v>
      </c>
      <c r="J165" s="530"/>
      <c r="K165" s="58"/>
      <c r="L165" s="26"/>
      <c r="M165" s="33"/>
    </row>
    <row r="166" spans="2:13">
      <c r="B166" s="97"/>
      <c r="C166" s="259" t="s">
        <v>688</v>
      </c>
      <c r="D166" s="538" t="e">
        <f>D164-D165</f>
        <v>#DIV/0!</v>
      </c>
      <c r="E166" s="535"/>
      <c r="F166" s="535" t="e">
        <f>F164-F165</f>
        <v>#DIV/0!</v>
      </c>
      <c r="G166" s="535"/>
      <c r="H166" s="535"/>
      <c r="I166" s="535" t="e">
        <f>I164-I165</f>
        <v>#DIV/0!</v>
      </c>
      <c r="J166" s="530"/>
      <c r="K166" s="58"/>
      <c r="L166" s="26"/>
      <c r="M166" s="33" t="s">
        <v>519</v>
      </c>
    </row>
    <row r="167" spans="2:13">
      <c r="B167" s="97"/>
      <c r="C167" s="116" t="s">
        <v>393</v>
      </c>
      <c r="D167" s="457" t="e">
        <f>IF((AND(D165=0, D166&gt;0)),"Infinite",IF(D165=0,0,D166/D165))</f>
        <v>#DIV/0!</v>
      </c>
      <c r="E167" s="27"/>
      <c r="F167" s="457" t="e">
        <f>IF((AND(F165=0, F166&gt;0)),"Infinite",IF(F165=0,0,F166/F165))</f>
        <v>#DIV/0!</v>
      </c>
      <c r="G167" s="27"/>
      <c r="H167" s="27"/>
      <c r="I167" s="457" t="e">
        <f>IF((AND(I165=0, I166&gt;0)),"Infinite",IF(I165=0,0,I166/I165))</f>
        <v>#DIV/0!</v>
      </c>
      <c r="J167" s="26"/>
      <c r="K167" s="58"/>
      <c r="L167" s="26" t="e">
        <f>IF(MAX(ABS(D167),ABS(I167),ABS(F167))&gt;0.05,FALSE,TRUE)</f>
        <v>#DIV/0!</v>
      </c>
      <c r="M167" s="33"/>
    </row>
    <row r="168" spans="2:13" ht="16" thickBot="1">
      <c r="B168" s="104"/>
      <c r="C168" s="35"/>
      <c r="D168" s="150"/>
      <c r="E168" s="35"/>
      <c r="F168" s="35"/>
      <c r="G168" s="35"/>
      <c r="H168" s="35"/>
      <c r="I168" s="35"/>
      <c r="J168" s="35"/>
      <c r="K168" s="150"/>
      <c r="L168" s="35"/>
      <c r="M168" s="36"/>
    </row>
  </sheetData>
  <mergeCells count="1">
    <mergeCell ref="B5:E5"/>
  </mergeCells>
  <conditionalFormatting sqref="F123">
    <cfRule type="cellIs" dxfId="81" priority="84" operator="between">
      <formula>-0.1</formula>
      <formula>0.1</formula>
    </cfRule>
  </conditionalFormatting>
  <conditionalFormatting sqref="D35">
    <cfRule type="cellIs" dxfId="80" priority="58" operator="between">
      <formula>-0.05</formula>
      <formula>0.05</formula>
    </cfRule>
  </conditionalFormatting>
  <conditionalFormatting sqref="D104">
    <cfRule type="cellIs" dxfId="79" priority="77" operator="between">
      <formula>-0.05</formula>
      <formula>0.05</formula>
    </cfRule>
  </conditionalFormatting>
  <conditionalFormatting sqref="D100">
    <cfRule type="cellIs" dxfId="78" priority="75" operator="between">
      <formula>-0.05</formula>
      <formula>0.05</formula>
    </cfRule>
  </conditionalFormatting>
  <conditionalFormatting sqref="D96">
    <cfRule type="cellIs" dxfId="77" priority="73" operator="between">
      <formula>-0.05</formula>
      <formula>0.05</formula>
    </cfRule>
  </conditionalFormatting>
  <conditionalFormatting sqref="D92">
    <cfRule type="cellIs" dxfId="76" priority="71" operator="between">
      <formula>-0.05</formula>
      <formula>0.05</formula>
    </cfRule>
  </conditionalFormatting>
  <conditionalFormatting sqref="D88">
    <cfRule type="cellIs" dxfId="75" priority="69" operator="between">
      <formula>-0.05</formula>
      <formula>0.05</formula>
    </cfRule>
  </conditionalFormatting>
  <conditionalFormatting sqref="D76">
    <cfRule type="cellIs" dxfId="74" priority="65" operator="between">
      <formula>-0.05</formula>
      <formula>0.05</formula>
    </cfRule>
  </conditionalFormatting>
  <conditionalFormatting sqref="D80">
    <cfRule type="cellIs" dxfId="73" priority="64" operator="between">
      <formula>-0.05</formula>
      <formula>0.05</formula>
    </cfRule>
  </conditionalFormatting>
  <conditionalFormatting sqref="D84">
    <cfRule type="cellIs" dxfId="72" priority="63" operator="between">
      <formula>-0.05</formula>
      <formula>0.05</formula>
    </cfRule>
  </conditionalFormatting>
  <conditionalFormatting sqref="F71">
    <cfRule type="cellIs" dxfId="71" priority="62" operator="between">
      <formula>-0.05</formula>
      <formula>0.05</formula>
    </cfRule>
  </conditionalFormatting>
  <conditionalFormatting sqref="D71">
    <cfRule type="cellIs" dxfId="70" priority="61" operator="between">
      <formula>-0.05</formula>
      <formula>0.05</formula>
    </cfRule>
  </conditionalFormatting>
  <conditionalFormatting sqref="D57">
    <cfRule type="cellIs" dxfId="69" priority="60" operator="between">
      <formula>-0.05</formula>
      <formula>0.05</formula>
    </cfRule>
  </conditionalFormatting>
  <conditionalFormatting sqref="D44">
    <cfRule type="cellIs" dxfId="68" priority="59" operator="between">
      <formula>-0.05</formula>
      <formula>0.05</formula>
    </cfRule>
  </conditionalFormatting>
  <conditionalFormatting sqref="D26">
    <cfRule type="cellIs" dxfId="67" priority="57" operator="between">
      <formula>-0.05</formula>
      <formula>0.05</formula>
    </cfRule>
  </conditionalFormatting>
  <conditionalFormatting sqref="D114">
    <cfRule type="cellIs" dxfId="66" priority="55" operator="between">
      <formula>-0.05</formula>
      <formula>0.05</formula>
    </cfRule>
  </conditionalFormatting>
  <conditionalFormatting sqref="D119">
    <cfRule type="cellIs" dxfId="65" priority="54" operator="between">
      <formula>-0.05</formula>
      <formula>0.05</formula>
    </cfRule>
  </conditionalFormatting>
  <conditionalFormatting sqref="D135">
    <cfRule type="cellIs" dxfId="64" priority="50" operator="between">
      <formula>-0.05</formula>
      <formula>0.05</formula>
    </cfRule>
  </conditionalFormatting>
  <conditionalFormatting sqref="D143">
    <cfRule type="cellIs" dxfId="63" priority="49" operator="between">
      <formula>-0.05</formula>
      <formula>0.05</formula>
    </cfRule>
  </conditionalFormatting>
  <conditionalFormatting sqref="D148">
    <cfRule type="cellIs" dxfId="62" priority="48" operator="between">
      <formula>-0.05</formula>
      <formula>0.05</formula>
    </cfRule>
  </conditionalFormatting>
  <conditionalFormatting sqref="D152">
    <cfRule type="cellIs" dxfId="61" priority="47" operator="between">
      <formula>-0.05</formula>
      <formula>0.05</formula>
    </cfRule>
  </conditionalFormatting>
  <conditionalFormatting sqref="D167">
    <cfRule type="cellIs" dxfId="60" priority="46" operator="between">
      <formula>-0.05</formula>
      <formula>0.05</formula>
    </cfRule>
  </conditionalFormatting>
  <conditionalFormatting sqref="D123">
    <cfRule type="cellIs" dxfId="59" priority="45" operator="between">
      <formula>-0.05</formula>
      <formula>0.05</formula>
    </cfRule>
  </conditionalFormatting>
  <conditionalFormatting sqref="D127">
    <cfRule type="cellIs" dxfId="58" priority="44" operator="between">
      <formula>-0.05</formula>
      <formula>0.05</formula>
    </cfRule>
  </conditionalFormatting>
  <conditionalFormatting sqref="D131">
    <cfRule type="cellIs" dxfId="57" priority="43" operator="between">
      <formula>-0.05</formula>
      <formula>0.05</formula>
    </cfRule>
  </conditionalFormatting>
  <conditionalFormatting sqref="F76">
    <cfRule type="cellIs" dxfId="56" priority="42" operator="between">
      <formula>-0.05</formula>
      <formula>0.05</formula>
    </cfRule>
  </conditionalFormatting>
  <conditionalFormatting sqref="F80">
    <cfRule type="cellIs" dxfId="55" priority="41" operator="between">
      <formula>-0.05</formula>
      <formula>0.05</formula>
    </cfRule>
  </conditionalFormatting>
  <conditionalFormatting sqref="F84">
    <cfRule type="cellIs" dxfId="54" priority="40" operator="between">
      <formula>-0.05</formula>
      <formula>0.05</formula>
    </cfRule>
  </conditionalFormatting>
  <conditionalFormatting sqref="F88">
    <cfRule type="cellIs" dxfId="53" priority="39" operator="between">
      <formula>-0.05</formula>
      <formula>0.05</formula>
    </cfRule>
  </conditionalFormatting>
  <conditionalFormatting sqref="F92">
    <cfRule type="cellIs" dxfId="52" priority="38" operator="between">
      <formula>-0.05</formula>
      <formula>0.05</formula>
    </cfRule>
  </conditionalFormatting>
  <conditionalFormatting sqref="F96">
    <cfRule type="cellIs" dxfId="51" priority="37" operator="between">
      <formula>-0.05</formula>
      <formula>0.05</formula>
    </cfRule>
  </conditionalFormatting>
  <conditionalFormatting sqref="F100">
    <cfRule type="cellIs" dxfId="50" priority="36" operator="between">
      <formula>-0.05</formula>
      <formula>0.05</formula>
    </cfRule>
  </conditionalFormatting>
  <conditionalFormatting sqref="F104">
    <cfRule type="cellIs" dxfId="49" priority="35" operator="between">
      <formula>-0.05</formula>
      <formula>0.05</formula>
    </cfRule>
  </conditionalFormatting>
  <conditionalFormatting sqref="F114">
    <cfRule type="cellIs" dxfId="48" priority="34" operator="between">
      <formula>-0.05</formula>
      <formula>0.05</formula>
    </cfRule>
  </conditionalFormatting>
  <conditionalFormatting sqref="I17">
    <cfRule type="cellIs" dxfId="47" priority="1" operator="between">
      <formula>-0.05</formula>
      <formula>0.05</formula>
    </cfRule>
  </conditionalFormatting>
  <conditionalFormatting sqref="F119">
    <cfRule type="cellIs" dxfId="46" priority="33" operator="between">
      <formula>-0.05</formula>
      <formula>0.05</formula>
    </cfRule>
  </conditionalFormatting>
  <conditionalFormatting sqref="F127">
    <cfRule type="cellIs" dxfId="45" priority="32" operator="between">
      <formula>-0.05</formula>
      <formula>0.05</formula>
    </cfRule>
  </conditionalFormatting>
  <conditionalFormatting sqref="F131">
    <cfRule type="cellIs" dxfId="44" priority="31" operator="between">
      <formula>-0.05</formula>
      <formula>0.05</formula>
    </cfRule>
  </conditionalFormatting>
  <conditionalFormatting sqref="F135">
    <cfRule type="cellIs" dxfId="43" priority="30" operator="between">
      <formula>-0.05</formula>
      <formula>0.05</formula>
    </cfRule>
  </conditionalFormatting>
  <conditionalFormatting sqref="F143">
    <cfRule type="cellIs" dxfId="42" priority="29" operator="between">
      <formula>-0.05</formula>
      <formula>0.05</formula>
    </cfRule>
  </conditionalFormatting>
  <conditionalFormatting sqref="F148">
    <cfRule type="cellIs" dxfId="41" priority="28" operator="between">
      <formula>-0.05</formula>
      <formula>0.05</formula>
    </cfRule>
  </conditionalFormatting>
  <conditionalFormatting sqref="F152">
    <cfRule type="cellIs" dxfId="40" priority="27" operator="between">
      <formula>-0.05</formula>
      <formula>0.05</formula>
    </cfRule>
  </conditionalFormatting>
  <conditionalFormatting sqref="F167">
    <cfRule type="cellIs" dxfId="39" priority="26" operator="between">
      <formula>-0.05</formula>
      <formula>0.05</formula>
    </cfRule>
  </conditionalFormatting>
  <conditionalFormatting sqref="I35">
    <cfRule type="cellIs" dxfId="38" priority="14" operator="between">
      <formula>-0.05</formula>
      <formula>0.05</formula>
    </cfRule>
  </conditionalFormatting>
  <conditionalFormatting sqref="I104">
    <cfRule type="cellIs" dxfId="37" priority="25" operator="between">
      <formula>-0.05</formula>
      <formula>0.05</formula>
    </cfRule>
  </conditionalFormatting>
  <conditionalFormatting sqref="I100">
    <cfRule type="cellIs" dxfId="36" priority="24" operator="between">
      <formula>-0.05</formula>
      <formula>0.05</formula>
    </cfRule>
  </conditionalFormatting>
  <conditionalFormatting sqref="I96">
    <cfRule type="cellIs" dxfId="35" priority="23" operator="between">
      <formula>-0.05</formula>
      <formula>0.05</formula>
    </cfRule>
  </conditionalFormatting>
  <conditionalFormatting sqref="I92">
    <cfRule type="cellIs" dxfId="34" priority="22" operator="between">
      <formula>-0.05</formula>
      <formula>0.05</formula>
    </cfRule>
  </conditionalFormatting>
  <conditionalFormatting sqref="I88">
    <cfRule type="cellIs" dxfId="33" priority="21" operator="between">
      <formula>-0.05</formula>
      <formula>0.05</formula>
    </cfRule>
  </conditionalFormatting>
  <conditionalFormatting sqref="I76">
    <cfRule type="cellIs" dxfId="32" priority="20" operator="between">
      <formula>-0.05</formula>
      <formula>0.05</formula>
    </cfRule>
  </conditionalFormatting>
  <conditionalFormatting sqref="I80">
    <cfRule type="cellIs" dxfId="31" priority="19" operator="between">
      <formula>-0.05</formula>
      <formula>0.05</formula>
    </cfRule>
  </conditionalFormatting>
  <conditionalFormatting sqref="I84">
    <cfRule type="cellIs" dxfId="30" priority="18" operator="between">
      <formula>-0.05</formula>
      <formula>0.05</formula>
    </cfRule>
  </conditionalFormatting>
  <conditionalFormatting sqref="I71">
    <cfRule type="cellIs" dxfId="29" priority="17" operator="between">
      <formula>-0.05</formula>
      <formula>0.05</formula>
    </cfRule>
  </conditionalFormatting>
  <conditionalFormatting sqref="I57">
    <cfRule type="cellIs" dxfId="28" priority="16" operator="between">
      <formula>-0.05</formula>
      <formula>0.05</formula>
    </cfRule>
  </conditionalFormatting>
  <conditionalFormatting sqref="I44">
    <cfRule type="cellIs" dxfId="27" priority="15" operator="between">
      <formula>-0.05</formula>
      <formula>0.05</formula>
    </cfRule>
  </conditionalFormatting>
  <conditionalFormatting sqref="I26">
    <cfRule type="cellIs" dxfId="26" priority="13" operator="between">
      <formula>-0.05</formula>
      <formula>0.05</formula>
    </cfRule>
  </conditionalFormatting>
  <conditionalFormatting sqref="I114">
    <cfRule type="cellIs" dxfId="25" priority="12" operator="between">
      <formula>-0.05</formula>
      <formula>0.05</formula>
    </cfRule>
  </conditionalFormatting>
  <conditionalFormatting sqref="I119">
    <cfRule type="cellIs" dxfId="24" priority="11" operator="between">
      <formula>-0.05</formula>
      <formula>0.05</formula>
    </cfRule>
  </conditionalFormatting>
  <conditionalFormatting sqref="I135">
    <cfRule type="cellIs" dxfId="23" priority="10" operator="between">
      <formula>-0.05</formula>
      <formula>0.05</formula>
    </cfRule>
  </conditionalFormatting>
  <conditionalFormatting sqref="I143">
    <cfRule type="cellIs" dxfId="22" priority="9" operator="between">
      <formula>-0.05</formula>
      <formula>0.05</formula>
    </cfRule>
  </conditionalFormatting>
  <conditionalFormatting sqref="I148">
    <cfRule type="cellIs" dxfId="21" priority="8" operator="between">
      <formula>-0.05</formula>
      <formula>0.05</formula>
    </cfRule>
  </conditionalFormatting>
  <conditionalFormatting sqref="I152">
    <cfRule type="cellIs" dxfId="20" priority="7" operator="between">
      <formula>-0.05</formula>
      <formula>0.05</formula>
    </cfRule>
  </conditionalFormatting>
  <conditionalFormatting sqref="I167">
    <cfRule type="cellIs" dxfId="19" priority="6" operator="between">
      <formula>-0.05</formula>
      <formula>0.05</formula>
    </cfRule>
  </conditionalFormatting>
  <conditionalFormatting sqref="I123">
    <cfRule type="cellIs" dxfId="18" priority="5" operator="between">
      <formula>-0.05</formula>
      <formula>0.05</formula>
    </cfRule>
  </conditionalFormatting>
  <conditionalFormatting sqref="I127">
    <cfRule type="cellIs" dxfId="17" priority="4" operator="between">
      <formula>-0.05</formula>
      <formula>0.05</formula>
    </cfRule>
  </conditionalFormatting>
  <conditionalFormatting sqref="I131">
    <cfRule type="cellIs" dxfId="16" priority="3" operator="between">
      <formula>-0.05</formula>
      <formula>0.05</formula>
    </cfRule>
  </conditionalFormatting>
  <conditionalFormatting sqref="D17">
    <cfRule type="cellIs" dxfId="15" priority="2" operator="between">
      <formula>-0.05</formula>
      <formula>0.05</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O60"/>
  <sheetViews>
    <sheetView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5" x14ac:dyDescent="0"/>
  <cols>
    <col min="1" max="1" width="10.83203125" style="2"/>
    <col min="2" max="2" width="18.5" style="2" customWidth="1"/>
    <col min="3" max="3" width="17.6640625" style="2" customWidth="1"/>
    <col min="4" max="10" width="20.83203125" style="2" customWidth="1"/>
    <col min="11" max="11" width="4.5" style="2" customWidth="1"/>
    <col min="12" max="12" width="15.33203125" style="2" customWidth="1"/>
    <col min="13" max="14" width="17.33203125" style="2" customWidth="1"/>
    <col min="15" max="15" width="7" style="2" customWidth="1"/>
    <col min="16" max="16384" width="10.83203125" style="2"/>
  </cols>
  <sheetData>
    <row r="1" spans="1:15">
      <c r="A1" s="8"/>
      <c r="B1" s="8"/>
      <c r="C1" s="8"/>
      <c r="D1" s="8"/>
      <c r="E1" s="8"/>
    </row>
    <row r="2" spans="1:15" ht="20">
      <c r="A2" s="8"/>
      <c r="B2" s="115" t="s">
        <v>480</v>
      </c>
      <c r="C2" s="8"/>
      <c r="D2" s="8"/>
      <c r="E2" s="8"/>
    </row>
    <row r="3" spans="1:15">
      <c r="A3" s="8"/>
      <c r="D3" s="8"/>
      <c r="E3" s="8"/>
    </row>
    <row r="4" spans="1:15">
      <c r="A4" s="8"/>
      <c r="B4" s="3" t="s">
        <v>37</v>
      </c>
      <c r="C4" s="4"/>
      <c r="D4" s="4"/>
      <c r="E4" s="5"/>
    </row>
    <row r="5" spans="1:15" ht="30" customHeight="1">
      <c r="A5" s="8"/>
      <c r="B5" s="704" t="s">
        <v>592</v>
      </c>
      <c r="C5" s="709"/>
      <c r="D5" s="709"/>
      <c r="E5" s="705"/>
    </row>
    <row r="6" spans="1:15" ht="16" thickBot="1"/>
    <row r="7" spans="1:15">
      <c r="B7" s="94" t="s">
        <v>351</v>
      </c>
      <c r="C7" s="119"/>
      <c r="D7" s="119"/>
      <c r="E7" s="119"/>
      <c r="F7" s="119"/>
      <c r="G7" s="119"/>
      <c r="H7" s="119"/>
      <c r="I7" s="119"/>
      <c r="J7" s="119"/>
      <c r="K7" s="119"/>
      <c r="L7" s="119"/>
      <c r="M7" s="119"/>
      <c r="N7" s="119"/>
      <c r="O7" s="96"/>
    </row>
    <row r="8" spans="1:15">
      <c r="B8" s="97"/>
      <c r="C8" s="8"/>
      <c r="D8" s="8"/>
      <c r="E8" s="8"/>
      <c r="F8" s="8"/>
      <c r="G8" s="8"/>
      <c r="H8" s="8"/>
      <c r="I8" s="8"/>
      <c r="J8" s="8"/>
      <c r="K8" s="8"/>
      <c r="L8" s="8"/>
      <c r="M8" s="8"/>
      <c r="N8" s="8"/>
      <c r="O8" s="98"/>
    </row>
    <row r="9" spans="1:15" ht="30" customHeight="1">
      <c r="B9" s="143" t="s">
        <v>28</v>
      </c>
      <c r="C9" s="108" t="s">
        <v>441</v>
      </c>
      <c r="D9" s="25" t="s">
        <v>624</v>
      </c>
      <c r="E9" s="24" t="s">
        <v>625</v>
      </c>
      <c r="F9" s="151" t="s">
        <v>626</v>
      </c>
      <c r="G9" s="151" t="s">
        <v>627</v>
      </c>
      <c r="H9" s="24" t="s">
        <v>628</v>
      </c>
      <c r="I9" s="151" t="s">
        <v>629</v>
      </c>
      <c r="J9" s="151" t="s">
        <v>630</v>
      </c>
      <c r="K9" s="9"/>
      <c r="L9" s="419" t="s">
        <v>473</v>
      </c>
      <c r="M9" s="377" t="s">
        <v>631</v>
      </c>
      <c r="N9" s="377" t="s">
        <v>632</v>
      </c>
      <c r="O9" s="103"/>
    </row>
    <row r="10" spans="1:15">
      <c r="B10" s="139" t="s">
        <v>51</v>
      </c>
      <c r="C10" s="7"/>
      <c r="D10" s="8"/>
      <c r="E10" s="8"/>
      <c r="F10" s="8"/>
      <c r="G10" s="8"/>
      <c r="H10" s="8"/>
      <c r="I10" s="8"/>
      <c r="J10" s="8"/>
      <c r="K10" s="8"/>
      <c r="L10" s="11"/>
      <c r="M10" s="8"/>
      <c r="N10" s="8"/>
      <c r="O10" s="98"/>
    </row>
    <row r="11" spans="1:15">
      <c r="B11" s="140"/>
      <c r="C11" s="51" t="s">
        <v>211</v>
      </c>
      <c r="D11" s="530" t="e">
        <f>Agriculture!D11</f>
        <v>#DIV/0!</v>
      </c>
      <c r="E11" s="530" t="e">
        <f>Agriculture!E11</f>
        <v>#DIV/0!</v>
      </c>
      <c r="F11" s="530" t="e">
        <f>Agriculture!F11</f>
        <v>#DIV/0!</v>
      </c>
      <c r="G11" s="530" t="e">
        <f>Agriculture!G11</f>
        <v>#DIV/0!</v>
      </c>
      <c r="H11" s="530" t="e">
        <f>Agriculture!H11</f>
        <v>#DIV/0!</v>
      </c>
      <c r="I11" s="530" t="e">
        <f>Agriculture!I11</f>
        <v>#DIV/0!</v>
      </c>
      <c r="J11" s="530" t="e">
        <f>Agriculture!J11</f>
        <v>#DIV/0!</v>
      </c>
      <c r="K11" s="8"/>
      <c r="L11" s="58">
        <f>Dashboard!E86</f>
        <v>0</v>
      </c>
      <c r="M11" s="545" t="e">
        <f>D11/kWh_MJ_conversion/L11*1000</f>
        <v>#DIV/0!</v>
      </c>
      <c r="N11" s="545" t="e">
        <f>H11/kWh_MJ_conversion/L11*1000</f>
        <v>#DIV/0!</v>
      </c>
      <c r="O11" s="98"/>
    </row>
    <row r="12" spans="1:15">
      <c r="B12" s="140"/>
      <c r="C12" s="51" t="s">
        <v>212</v>
      </c>
      <c r="D12" s="530" t="e">
        <f>Agriculture!D13</f>
        <v>#DIV/0!</v>
      </c>
      <c r="E12" s="530" t="e">
        <f>Agriculture!E13</f>
        <v>#DIV/0!</v>
      </c>
      <c r="F12" s="530" t="e">
        <f>Agriculture!F13</f>
        <v>#DIV/0!</v>
      </c>
      <c r="G12" s="530" t="e">
        <f>Agriculture!G13</f>
        <v>#DIV/0!</v>
      </c>
      <c r="H12" s="530" t="e">
        <f>Agriculture!H13</f>
        <v>#DIV/0!</v>
      </c>
      <c r="I12" s="530" t="e">
        <f>Agriculture!I13</f>
        <v>#DIV/0!</v>
      </c>
      <c r="J12" s="530" t="e">
        <f>Agriculture!J13</f>
        <v>#DIV/0!</v>
      </c>
      <c r="K12" s="8"/>
      <c r="L12" s="58">
        <f>Dashboard!E87</f>
        <v>0</v>
      </c>
      <c r="M12" s="545" t="e">
        <f>D12/kWh_MJ_conversion/L12*1000</f>
        <v>#DIV/0!</v>
      </c>
      <c r="N12" s="545" t="e">
        <f>H12/kWh_MJ_conversion/L12*1000</f>
        <v>#DIV/0!</v>
      </c>
      <c r="O12" s="98"/>
    </row>
    <row r="13" spans="1:15">
      <c r="B13" s="140"/>
      <c r="C13" s="51" t="s">
        <v>213</v>
      </c>
      <c r="D13" s="530" t="e">
        <f>Agriculture!D15</f>
        <v>#DIV/0!</v>
      </c>
      <c r="E13" s="530" t="e">
        <f>Agriculture!E15</f>
        <v>#DIV/0!</v>
      </c>
      <c r="F13" s="530" t="e">
        <f>Agriculture!F15</f>
        <v>#DIV/0!</v>
      </c>
      <c r="G13" s="530" t="e">
        <f>Agriculture!G15</f>
        <v>#DIV/0!</v>
      </c>
      <c r="H13" s="530" t="e">
        <f>Agriculture!H15</f>
        <v>#DIV/0!</v>
      </c>
      <c r="I13" s="530" t="e">
        <f>Agriculture!I15</f>
        <v>#DIV/0!</v>
      </c>
      <c r="J13" s="530" t="e">
        <f>Agriculture!J15</f>
        <v>#DIV/0!</v>
      </c>
      <c r="K13" s="8"/>
      <c r="L13" s="58">
        <f>Dashboard!E88</f>
        <v>0</v>
      </c>
      <c r="M13" s="545" t="e">
        <f>D13/kWh_MJ_conversion/L13*1000</f>
        <v>#DIV/0!</v>
      </c>
      <c r="N13" s="545" t="e">
        <f>H13/kWh_MJ_conversion/L13*1000</f>
        <v>#DIV/0!</v>
      </c>
      <c r="O13" s="98"/>
    </row>
    <row r="14" spans="1:15" ht="16" thickBot="1">
      <c r="B14" s="140"/>
      <c r="C14" s="51" t="s">
        <v>440</v>
      </c>
      <c r="D14" s="539" t="e">
        <f>SUM(D11:D13)</f>
        <v>#DIV/0!</v>
      </c>
      <c r="E14" s="533" t="e">
        <f t="shared" ref="E14:J14" si="0">SUM(E11:E13)</f>
        <v>#DIV/0!</v>
      </c>
      <c r="F14" s="533" t="e">
        <f t="shared" si="0"/>
        <v>#DIV/0!</v>
      </c>
      <c r="G14" s="533" t="e">
        <f t="shared" si="0"/>
        <v>#DIV/0!</v>
      </c>
      <c r="H14" s="533" t="e">
        <f t="shared" si="0"/>
        <v>#DIV/0!</v>
      </c>
      <c r="I14" s="533" t="e">
        <f t="shared" si="0"/>
        <v>#DIV/0!</v>
      </c>
      <c r="J14" s="533" t="e">
        <f t="shared" si="0"/>
        <v>#DIV/0!</v>
      </c>
      <c r="K14" s="425"/>
      <c r="L14" s="426"/>
      <c r="M14" s="546" t="e">
        <f>SUM(M11:M13)</f>
        <v>#DIV/0!</v>
      </c>
      <c r="N14" s="546" t="e">
        <f>SUM(N11:N13)</f>
        <v>#DIV/0!</v>
      </c>
      <c r="O14" s="98"/>
    </row>
    <row r="15" spans="1:15" ht="16" thickTop="1">
      <c r="B15" s="97"/>
      <c r="C15" s="7"/>
      <c r="D15" s="540"/>
      <c r="E15" s="540"/>
      <c r="F15" s="540"/>
      <c r="G15" s="540"/>
      <c r="H15" s="540"/>
      <c r="I15" s="540"/>
      <c r="J15" s="540"/>
      <c r="K15" s="9"/>
      <c r="L15" s="59"/>
      <c r="M15" s="547"/>
      <c r="N15" s="547"/>
      <c r="O15" s="103"/>
    </row>
    <row r="16" spans="1:15">
      <c r="B16" s="146" t="s">
        <v>52</v>
      </c>
      <c r="C16" s="5"/>
      <c r="D16" s="541"/>
      <c r="E16" s="541"/>
      <c r="F16" s="541"/>
      <c r="G16" s="541"/>
      <c r="H16" s="541"/>
      <c r="I16" s="541"/>
      <c r="J16" s="541"/>
      <c r="K16" s="8"/>
      <c r="L16" s="58"/>
      <c r="M16" s="545"/>
      <c r="N16" s="545"/>
      <c r="O16" s="98"/>
    </row>
    <row r="17" spans="2:15">
      <c r="B17" s="140"/>
      <c r="C17" s="51" t="s">
        <v>211</v>
      </c>
      <c r="D17" s="530" t="e">
        <f>Households!D11</f>
        <v>#DIV/0!</v>
      </c>
      <c r="E17" s="530" t="e">
        <f>Households!E11</f>
        <v>#DIV/0!</v>
      </c>
      <c r="F17" s="530" t="e">
        <f>Households!F11</f>
        <v>#DIV/0!</v>
      </c>
      <c r="G17" s="530" t="e">
        <f>Households!G11</f>
        <v>#DIV/0!</v>
      </c>
      <c r="H17" s="530" t="e">
        <f>Households!H11</f>
        <v>#DIV/0!</v>
      </c>
      <c r="I17" s="530" t="e">
        <f>Households!I11</f>
        <v>#DIV/0!</v>
      </c>
      <c r="J17" s="530" t="e">
        <f>Households!J11</f>
        <v>#DIV/0!</v>
      </c>
      <c r="K17" s="8"/>
      <c r="L17" s="58">
        <f>Dashboard!E91</f>
        <v>0</v>
      </c>
      <c r="M17" s="545" t="e">
        <f>D17/kWh_MJ_conversion/L17*1000</f>
        <v>#DIV/0!</v>
      </c>
      <c r="N17" s="545" t="e">
        <f>H17/kWh_MJ_conversion/L17*1000</f>
        <v>#DIV/0!</v>
      </c>
      <c r="O17" s="98"/>
    </row>
    <row r="18" spans="2:15">
      <c r="B18" s="140"/>
      <c r="C18" s="51" t="s">
        <v>212</v>
      </c>
      <c r="D18" s="530" t="e">
        <f>Households!D13</f>
        <v>#DIV/0!</v>
      </c>
      <c r="E18" s="530" t="e">
        <f>Households!E13</f>
        <v>#DIV/0!</v>
      </c>
      <c r="F18" s="530" t="e">
        <f>Households!F13</f>
        <v>#DIV/0!</v>
      </c>
      <c r="G18" s="530" t="e">
        <f>Households!G13</f>
        <v>#DIV/0!</v>
      </c>
      <c r="H18" s="530" t="e">
        <f>Households!H13</f>
        <v>#DIV/0!</v>
      </c>
      <c r="I18" s="530" t="e">
        <f>Households!I13</f>
        <v>#DIV/0!</v>
      </c>
      <c r="J18" s="530" t="e">
        <f>Households!J13</f>
        <v>#DIV/0!</v>
      </c>
      <c r="K18" s="8"/>
      <c r="L18" s="58">
        <f>Dashboard!E92</f>
        <v>0</v>
      </c>
      <c r="M18" s="545" t="e">
        <f>D18/kWh_MJ_conversion/L18*1000</f>
        <v>#DIV/0!</v>
      </c>
      <c r="N18" s="545" t="e">
        <f>H18/kWh_MJ_conversion/L18*1000</f>
        <v>#DIV/0!</v>
      </c>
      <c r="O18" s="98"/>
    </row>
    <row r="19" spans="2:15">
      <c r="B19" s="140"/>
      <c r="C19" s="51" t="s">
        <v>213</v>
      </c>
      <c r="D19" s="530" t="e">
        <f>Households!D15</f>
        <v>#DIV/0!</v>
      </c>
      <c r="E19" s="530" t="e">
        <f>Households!E15</f>
        <v>#DIV/0!</v>
      </c>
      <c r="F19" s="530" t="e">
        <f>Households!F15</f>
        <v>#DIV/0!</v>
      </c>
      <c r="G19" s="530" t="e">
        <f>Households!G15</f>
        <v>#DIV/0!</v>
      </c>
      <c r="H19" s="530" t="e">
        <f>Households!H15</f>
        <v>#DIV/0!</v>
      </c>
      <c r="I19" s="530" t="e">
        <f>Households!I15</f>
        <v>#DIV/0!</v>
      </c>
      <c r="J19" s="530" t="e">
        <f>Households!J15</f>
        <v>#DIV/0!</v>
      </c>
      <c r="K19" s="8"/>
      <c r="L19" s="58">
        <f>Dashboard!E93</f>
        <v>0</v>
      </c>
      <c r="M19" s="545" t="e">
        <f>D19/kWh_MJ_conversion/L19*1000</f>
        <v>#DIV/0!</v>
      </c>
      <c r="N19" s="545" t="e">
        <f>H19/kWh_MJ_conversion/L19*1000</f>
        <v>#DIV/0!</v>
      </c>
      <c r="O19" s="98"/>
    </row>
    <row r="20" spans="2:15" ht="16" thickBot="1">
      <c r="B20" s="140"/>
      <c r="C20" s="51" t="s">
        <v>440</v>
      </c>
      <c r="D20" s="539" t="e">
        <f>SUM(D17:D19)</f>
        <v>#DIV/0!</v>
      </c>
      <c r="E20" s="533" t="e">
        <f t="shared" ref="E20:J20" si="1">SUM(E17:E19)</f>
        <v>#DIV/0!</v>
      </c>
      <c r="F20" s="533" t="e">
        <f t="shared" si="1"/>
        <v>#DIV/0!</v>
      </c>
      <c r="G20" s="533" t="e">
        <f t="shared" si="1"/>
        <v>#DIV/0!</v>
      </c>
      <c r="H20" s="533" t="e">
        <f t="shared" si="1"/>
        <v>#DIV/0!</v>
      </c>
      <c r="I20" s="533" t="e">
        <f t="shared" si="1"/>
        <v>#DIV/0!</v>
      </c>
      <c r="J20" s="533" t="e">
        <f t="shared" si="1"/>
        <v>#DIV/0!</v>
      </c>
      <c r="K20" s="425"/>
      <c r="L20" s="426"/>
      <c r="M20" s="546" t="e">
        <f>SUM(M17:M19)</f>
        <v>#DIV/0!</v>
      </c>
      <c r="N20" s="546" t="e">
        <f>SUM(N17:N19)</f>
        <v>#DIV/0!</v>
      </c>
      <c r="O20" s="98"/>
    </row>
    <row r="21" spans="2:15" ht="16" thickTop="1">
      <c r="B21" s="102"/>
      <c r="C21" s="10"/>
      <c r="D21" s="542"/>
      <c r="E21" s="542"/>
      <c r="F21" s="542"/>
      <c r="G21" s="542"/>
      <c r="H21" s="542"/>
      <c r="I21" s="542"/>
      <c r="J21" s="542"/>
      <c r="K21" s="10"/>
      <c r="L21" s="59"/>
      <c r="M21" s="547"/>
      <c r="N21" s="547"/>
      <c r="O21" s="103"/>
    </row>
    <row r="22" spans="2:15">
      <c r="B22" s="139" t="s">
        <v>635</v>
      </c>
      <c r="C22" s="7"/>
      <c r="D22" s="540"/>
      <c r="E22" s="540"/>
      <c r="F22" s="540"/>
      <c r="G22" s="540"/>
      <c r="H22" s="540"/>
      <c r="I22" s="540"/>
      <c r="J22" s="540"/>
      <c r="K22" s="8"/>
      <c r="L22" s="58"/>
      <c r="M22" s="545"/>
      <c r="N22" s="545"/>
      <c r="O22" s="98"/>
    </row>
    <row r="23" spans="2:15">
      <c r="B23" s="140"/>
      <c r="C23" s="51" t="s">
        <v>211</v>
      </c>
      <c r="D23" s="530" t="e">
        <f>Services!D11</f>
        <v>#DIV/0!</v>
      </c>
      <c r="E23" s="530" t="e">
        <f>Services!E11</f>
        <v>#DIV/0!</v>
      </c>
      <c r="F23" s="530" t="e">
        <f>Services!F11</f>
        <v>#DIV/0!</v>
      </c>
      <c r="G23" s="530" t="e">
        <f>Services!G11</f>
        <v>#DIV/0!</v>
      </c>
      <c r="H23" s="530" t="e">
        <f>Services!H11</f>
        <v>#DIV/0!</v>
      </c>
      <c r="I23" s="530" t="e">
        <f>Services!I11</f>
        <v>#DIV/0!</v>
      </c>
      <c r="J23" s="530" t="e">
        <f>Services!J11</f>
        <v>#DIV/0!</v>
      </c>
      <c r="K23" s="8"/>
      <c r="L23" s="58">
        <f>Dashboard!E96</f>
        <v>0</v>
      </c>
      <c r="M23" s="545" t="e">
        <f>D23/kWh_MJ_conversion/L23*1000</f>
        <v>#DIV/0!</v>
      </c>
      <c r="N23" s="545" t="e">
        <f>H23/kWh_MJ_conversion/L23*1000</f>
        <v>#DIV/0!</v>
      </c>
      <c r="O23" s="98"/>
    </row>
    <row r="24" spans="2:15">
      <c r="B24" s="140"/>
      <c r="C24" s="51" t="s">
        <v>212</v>
      </c>
      <c r="D24" s="530" t="e">
        <f>Services!D13</f>
        <v>#DIV/0!</v>
      </c>
      <c r="E24" s="530" t="e">
        <f>Services!E13</f>
        <v>#DIV/0!</v>
      </c>
      <c r="F24" s="530" t="e">
        <f>Services!F13</f>
        <v>#DIV/0!</v>
      </c>
      <c r="G24" s="530" t="e">
        <f>Services!G13</f>
        <v>#DIV/0!</v>
      </c>
      <c r="H24" s="530" t="e">
        <f>Services!H13</f>
        <v>#DIV/0!</v>
      </c>
      <c r="I24" s="530" t="e">
        <f>Services!I13</f>
        <v>#DIV/0!</v>
      </c>
      <c r="J24" s="530" t="e">
        <f>Services!J13</f>
        <v>#DIV/0!</v>
      </c>
      <c r="K24" s="8"/>
      <c r="L24" s="58">
        <f>Dashboard!E97</f>
        <v>0</v>
      </c>
      <c r="M24" s="545" t="e">
        <f>D24/kWh_MJ_conversion/L24*1000</f>
        <v>#DIV/0!</v>
      </c>
      <c r="N24" s="545" t="e">
        <f>H24/kWh_MJ_conversion/L24*1000</f>
        <v>#DIV/0!</v>
      </c>
      <c r="O24" s="98"/>
    </row>
    <row r="25" spans="2:15">
      <c r="B25" s="140"/>
      <c r="C25" s="51" t="s">
        <v>213</v>
      </c>
      <c r="D25" s="530" t="e">
        <f>Services!D15</f>
        <v>#DIV/0!</v>
      </c>
      <c r="E25" s="530" t="e">
        <f>Services!E15</f>
        <v>#DIV/0!</v>
      </c>
      <c r="F25" s="530" t="e">
        <f>Services!F15</f>
        <v>#DIV/0!</v>
      </c>
      <c r="G25" s="530" t="e">
        <f>Services!G15</f>
        <v>#DIV/0!</v>
      </c>
      <c r="H25" s="530" t="e">
        <f>Services!H15</f>
        <v>#DIV/0!</v>
      </c>
      <c r="I25" s="530" t="e">
        <f>Services!I15</f>
        <v>#DIV/0!</v>
      </c>
      <c r="J25" s="530" t="e">
        <f>Services!J15</f>
        <v>#DIV/0!</v>
      </c>
      <c r="K25" s="8"/>
      <c r="L25" s="58">
        <f>Dashboard!E98</f>
        <v>0</v>
      </c>
      <c r="M25" s="545" t="e">
        <f>D25/kWh_MJ_conversion/L25*1000</f>
        <v>#DIV/0!</v>
      </c>
      <c r="N25" s="545" t="e">
        <f>H25/kWh_MJ_conversion/L25*1000</f>
        <v>#DIV/0!</v>
      </c>
      <c r="O25" s="98"/>
    </row>
    <row r="26" spans="2:15" ht="16" thickBot="1">
      <c r="B26" s="140"/>
      <c r="C26" s="51" t="s">
        <v>440</v>
      </c>
      <c r="D26" s="539" t="e">
        <f>SUM(D23:D25)</f>
        <v>#DIV/0!</v>
      </c>
      <c r="E26" s="533" t="e">
        <f t="shared" ref="E26:J26" si="2">SUM(E23:E25)</f>
        <v>#DIV/0!</v>
      </c>
      <c r="F26" s="533" t="e">
        <f t="shared" si="2"/>
        <v>#DIV/0!</v>
      </c>
      <c r="G26" s="533" t="e">
        <f t="shared" si="2"/>
        <v>#DIV/0!</v>
      </c>
      <c r="H26" s="533" t="e">
        <f t="shared" si="2"/>
        <v>#DIV/0!</v>
      </c>
      <c r="I26" s="533" t="e">
        <f t="shared" si="2"/>
        <v>#DIV/0!</v>
      </c>
      <c r="J26" s="533" t="e">
        <f t="shared" si="2"/>
        <v>#DIV/0!</v>
      </c>
      <c r="K26" s="425"/>
      <c r="L26" s="426"/>
      <c r="M26" s="546" t="e">
        <f>SUM(M23:M25)</f>
        <v>#DIV/0!</v>
      </c>
      <c r="N26" s="546" t="e">
        <f>SUM(N23:N25)</f>
        <v>#DIV/0!</v>
      </c>
      <c r="O26" s="98"/>
    </row>
    <row r="27" spans="2:15" ht="16" thickTop="1">
      <c r="B27" s="102"/>
      <c r="C27" s="10"/>
      <c r="D27" s="542"/>
      <c r="E27" s="542"/>
      <c r="F27" s="542"/>
      <c r="G27" s="542"/>
      <c r="H27" s="542"/>
      <c r="I27" s="542"/>
      <c r="J27" s="542"/>
      <c r="K27" s="9"/>
      <c r="L27" s="59"/>
      <c r="M27" s="547"/>
      <c r="N27" s="547"/>
      <c r="O27" s="103"/>
    </row>
    <row r="28" spans="2:15">
      <c r="B28" s="139" t="s">
        <v>53</v>
      </c>
      <c r="C28" s="7"/>
      <c r="D28" s="540"/>
      <c r="E28" s="540"/>
      <c r="F28" s="540"/>
      <c r="G28" s="540"/>
      <c r="H28" s="540"/>
      <c r="I28" s="540"/>
      <c r="J28" s="540"/>
      <c r="K28" s="8"/>
      <c r="L28" s="58"/>
      <c r="M28" s="545"/>
      <c r="N28" s="545"/>
      <c r="O28" s="98"/>
    </row>
    <row r="29" spans="2:15">
      <c r="B29" s="97"/>
      <c r="C29" s="51" t="s">
        <v>215</v>
      </c>
      <c r="D29" s="530" t="e">
        <f>'Energy industry'!D19</f>
        <v>#DIV/0!</v>
      </c>
      <c r="E29" s="530" t="e">
        <f>'Energy industry'!E19</f>
        <v>#DIV/0!</v>
      </c>
      <c r="F29" s="530" t="e">
        <f>'Energy industry'!F19</f>
        <v>#DIV/0!</v>
      </c>
      <c r="G29" s="530" t="e">
        <f>'Energy industry'!G19</f>
        <v>#DIV/0!</v>
      </c>
      <c r="H29" s="530" t="e">
        <f>'Energy industry'!H19</f>
        <v>#DIV/0!</v>
      </c>
      <c r="I29" s="530" t="e">
        <f>'Energy industry'!I19</f>
        <v>#DIV/0!</v>
      </c>
      <c r="J29" s="530" t="e">
        <f>'Energy industry'!J19</f>
        <v>#DIV/0!</v>
      </c>
      <c r="K29" s="8"/>
      <c r="L29" s="58"/>
      <c r="M29" s="545"/>
      <c r="N29" s="545"/>
      <c r="O29" s="98"/>
    </row>
    <row r="30" spans="2:15">
      <c r="B30" s="97"/>
      <c r="C30" s="51" t="s">
        <v>216</v>
      </c>
      <c r="D30" s="530" t="e">
        <f>'Energy industry'!D24</f>
        <v>#DIV/0!</v>
      </c>
      <c r="E30" s="530" t="e">
        <f>'Energy industry'!E24</f>
        <v>#DIV/0!</v>
      </c>
      <c r="F30" s="530" t="e">
        <f>'Energy industry'!F24</f>
        <v>#DIV/0!</v>
      </c>
      <c r="G30" s="530" t="e">
        <f>'Energy industry'!G24</f>
        <v>#DIV/0!</v>
      </c>
      <c r="H30" s="530" t="e">
        <f>'Energy industry'!H24</f>
        <v>#DIV/0!</v>
      </c>
      <c r="I30" s="530" t="e">
        <f>'Energy industry'!I24</f>
        <v>#DIV/0!</v>
      </c>
      <c r="J30" s="530" t="e">
        <f>'Energy industry'!J24</f>
        <v>#DIV/0!</v>
      </c>
      <c r="K30" s="8"/>
      <c r="L30" s="58"/>
      <c r="M30" s="545"/>
      <c r="N30" s="545"/>
      <c r="O30" s="98"/>
    </row>
    <row r="31" spans="2:15">
      <c r="B31" s="97"/>
      <c r="C31" s="51" t="s">
        <v>352</v>
      </c>
      <c r="D31" s="530" t="e">
        <f>'Energy industry'!D29</f>
        <v>#DIV/0!</v>
      </c>
      <c r="E31" s="530" t="e">
        <f>'Energy industry'!E29</f>
        <v>#DIV/0!</v>
      </c>
      <c r="F31" s="530" t="e">
        <f>'Energy industry'!F29</f>
        <v>#DIV/0!</v>
      </c>
      <c r="G31" s="530" t="e">
        <f>'Energy industry'!G29</f>
        <v>#DIV/0!</v>
      </c>
      <c r="H31" s="530" t="e">
        <f>'Energy industry'!H29</f>
        <v>#DIV/0!</v>
      </c>
      <c r="I31" s="530" t="e">
        <f>'Energy industry'!I29</f>
        <v>#DIV/0!</v>
      </c>
      <c r="J31" s="530" t="e">
        <f>'Energy industry'!J29</f>
        <v>#DIV/0!</v>
      </c>
      <c r="K31" s="8"/>
      <c r="L31" s="58"/>
      <c r="M31" s="545"/>
      <c r="N31" s="545"/>
      <c r="O31" s="98"/>
    </row>
    <row r="32" spans="2:15">
      <c r="B32" s="97"/>
      <c r="C32" s="51" t="s">
        <v>218</v>
      </c>
      <c r="D32" s="530" t="e">
        <f>'Energy industry'!D32</f>
        <v>#DIV/0!</v>
      </c>
      <c r="E32" s="530" t="e">
        <f>'Energy industry'!E32</f>
        <v>#DIV/0!</v>
      </c>
      <c r="F32" s="530" t="e">
        <f>'Energy industry'!F32</f>
        <v>#DIV/0!</v>
      </c>
      <c r="G32" s="530" t="e">
        <f>'Energy industry'!G32</f>
        <v>#DIV/0!</v>
      </c>
      <c r="H32" s="530" t="e">
        <f>'Energy industry'!H32</f>
        <v>#DIV/0!</v>
      </c>
      <c r="I32" s="530" t="e">
        <f>'Energy industry'!I32</f>
        <v>#DIV/0!</v>
      </c>
      <c r="J32" s="530" t="e">
        <f>'Energy industry'!J32</f>
        <v>#DIV/0!</v>
      </c>
      <c r="K32" s="8"/>
      <c r="L32" s="58"/>
      <c r="M32" s="545"/>
      <c r="N32" s="545"/>
      <c r="O32" s="98"/>
    </row>
    <row r="33" spans="2:15">
      <c r="B33" s="97"/>
      <c r="C33" s="51" t="s">
        <v>440</v>
      </c>
      <c r="D33" s="530" t="e">
        <f>SUM(D29:D32)</f>
        <v>#DIV/0!</v>
      </c>
      <c r="E33" s="530" t="e">
        <f>SUM(E29:E32)</f>
        <v>#DIV/0!</v>
      </c>
      <c r="F33" s="530" t="e">
        <f t="shared" ref="F33:J33" si="3">SUM(F29:F32)</f>
        <v>#DIV/0!</v>
      </c>
      <c r="G33" s="530" t="e">
        <f t="shared" si="3"/>
        <v>#DIV/0!</v>
      </c>
      <c r="H33" s="530" t="e">
        <f t="shared" si="3"/>
        <v>#DIV/0!</v>
      </c>
      <c r="I33" s="530" t="e">
        <f t="shared" si="3"/>
        <v>#DIV/0!</v>
      </c>
      <c r="J33" s="530" t="e">
        <f t="shared" si="3"/>
        <v>#DIV/0!</v>
      </c>
      <c r="K33" s="8"/>
      <c r="L33" s="58"/>
      <c r="M33" s="545"/>
      <c r="N33" s="545"/>
      <c r="O33" s="98"/>
    </row>
    <row r="34" spans="2:15">
      <c r="B34" s="102"/>
      <c r="C34" s="10"/>
      <c r="D34" s="542"/>
      <c r="E34" s="542"/>
      <c r="F34" s="542"/>
      <c r="G34" s="542"/>
      <c r="H34" s="542"/>
      <c r="I34" s="542"/>
      <c r="J34" s="542"/>
      <c r="K34" s="9"/>
      <c r="L34" s="59"/>
      <c r="M34" s="547"/>
      <c r="N34" s="547"/>
      <c r="O34" s="103"/>
    </row>
    <row r="35" spans="2:15">
      <c r="B35" s="139" t="s">
        <v>54</v>
      </c>
      <c r="C35" s="7"/>
      <c r="D35" s="540"/>
      <c r="E35" s="540"/>
      <c r="F35" s="540"/>
      <c r="G35" s="540"/>
      <c r="H35" s="540"/>
      <c r="I35" s="540"/>
      <c r="J35" s="540"/>
      <c r="K35" s="8"/>
      <c r="L35" s="58"/>
      <c r="M35" s="545"/>
      <c r="N35" s="545"/>
      <c r="O35" s="98"/>
    </row>
    <row r="36" spans="2:15">
      <c r="B36" s="97"/>
      <c r="C36" s="51" t="s">
        <v>215</v>
      </c>
      <c r="D36" s="530" t="e">
        <f>Industry!D25</f>
        <v>#DIV/0!</v>
      </c>
      <c r="E36" s="530" t="e">
        <f>Industry!E25</f>
        <v>#DIV/0!</v>
      </c>
      <c r="F36" s="530" t="e">
        <f>Industry!F25</f>
        <v>#DIV/0!</v>
      </c>
      <c r="G36" s="530" t="e">
        <f>Industry!G25</f>
        <v>#DIV/0!</v>
      </c>
      <c r="H36" s="530" t="e">
        <f>Industry!H25</f>
        <v>#DIV/0!</v>
      </c>
      <c r="I36" s="530" t="e">
        <f>Industry!I25</f>
        <v>#DIV/0!</v>
      </c>
      <c r="J36" s="530" t="e">
        <f>Industry!J25</f>
        <v>#DIV/0!</v>
      </c>
      <c r="K36" s="8"/>
      <c r="L36" s="58"/>
      <c r="M36" s="545"/>
      <c r="N36" s="545"/>
      <c r="O36" s="98"/>
    </row>
    <row r="37" spans="2:15">
      <c r="B37" s="97"/>
      <c r="C37" s="51" t="s">
        <v>216</v>
      </c>
      <c r="D37" s="530" t="e">
        <f>Industry!D32</f>
        <v>#DIV/0!</v>
      </c>
      <c r="E37" s="530" t="e">
        <f>Industry!E32</f>
        <v>#DIV/0!</v>
      </c>
      <c r="F37" s="530" t="e">
        <f>Industry!F32</f>
        <v>#DIV/0!</v>
      </c>
      <c r="G37" s="530" t="e">
        <f>Industry!G32</f>
        <v>#DIV/0!</v>
      </c>
      <c r="H37" s="530" t="e">
        <f>Industry!H32</f>
        <v>#DIV/0!</v>
      </c>
      <c r="I37" s="530" t="e">
        <f>Industry!I32</f>
        <v>#DIV/0!</v>
      </c>
      <c r="J37" s="530" t="e">
        <f>Industry!J32</f>
        <v>#DIV/0!</v>
      </c>
      <c r="K37" s="8"/>
      <c r="L37" s="58"/>
      <c r="M37" s="545"/>
      <c r="N37" s="545"/>
      <c r="O37" s="98"/>
    </row>
    <row r="38" spans="2:15">
      <c r="B38" s="97"/>
      <c r="C38" s="51" t="s">
        <v>352</v>
      </c>
      <c r="D38" s="530" t="e">
        <f>Industry!D39</f>
        <v>#DIV/0!</v>
      </c>
      <c r="E38" s="530" t="e">
        <f>Industry!E39</f>
        <v>#DIV/0!</v>
      </c>
      <c r="F38" s="530" t="e">
        <f>Industry!F39</f>
        <v>#DIV/0!</v>
      </c>
      <c r="G38" s="530" t="e">
        <f>Industry!G39</f>
        <v>#DIV/0!</v>
      </c>
      <c r="H38" s="530" t="e">
        <f>Industry!H39</f>
        <v>#DIV/0!</v>
      </c>
      <c r="I38" s="530" t="e">
        <f>Industry!I39</f>
        <v>#DIV/0!</v>
      </c>
      <c r="J38" s="530" t="e">
        <f>Industry!J39</f>
        <v>#DIV/0!</v>
      </c>
      <c r="K38" s="8"/>
      <c r="L38" s="58"/>
      <c r="M38" s="545"/>
      <c r="N38" s="545"/>
      <c r="O38" s="98"/>
    </row>
    <row r="39" spans="2:15">
      <c r="B39" s="97"/>
      <c r="C39" s="51" t="s">
        <v>218</v>
      </c>
      <c r="D39" s="530" t="e">
        <f>Industry!D45</f>
        <v>#DIV/0!</v>
      </c>
      <c r="E39" s="530" t="e">
        <f>Industry!E45</f>
        <v>#DIV/0!</v>
      </c>
      <c r="F39" s="530" t="e">
        <f>Industry!F45</f>
        <v>#DIV/0!</v>
      </c>
      <c r="G39" s="530" t="e">
        <f>Industry!G45</f>
        <v>#DIV/0!</v>
      </c>
      <c r="H39" s="530" t="e">
        <f>Industry!H45</f>
        <v>#DIV/0!</v>
      </c>
      <c r="I39" s="530" t="e">
        <f>Industry!I45</f>
        <v>#DIV/0!</v>
      </c>
      <c r="J39" s="530" t="e">
        <f>Industry!J45</f>
        <v>#DIV/0!</v>
      </c>
      <c r="K39" s="8"/>
      <c r="L39" s="58"/>
      <c r="M39" s="545"/>
      <c r="N39" s="545"/>
      <c r="O39" s="98"/>
    </row>
    <row r="40" spans="2:15">
      <c r="B40" s="97"/>
      <c r="C40" s="51" t="s">
        <v>440</v>
      </c>
      <c r="D40" s="530" t="e">
        <f>SUM(D36:D39)</f>
        <v>#DIV/0!</v>
      </c>
      <c r="E40" s="530" t="e">
        <f>SUM(E36:E39)</f>
        <v>#DIV/0!</v>
      </c>
      <c r="F40" s="530" t="e">
        <f t="shared" ref="F40:J40" si="4">SUM(F36:F39)</f>
        <v>#DIV/0!</v>
      </c>
      <c r="G40" s="530" t="e">
        <f t="shared" si="4"/>
        <v>#DIV/0!</v>
      </c>
      <c r="H40" s="530" t="e">
        <f t="shared" si="4"/>
        <v>#DIV/0!</v>
      </c>
      <c r="I40" s="530" t="e">
        <f t="shared" si="4"/>
        <v>#DIV/0!</v>
      </c>
      <c r="J40" s="530" t="e">
        <f t="shared" si="4"/>
        <v>#DIV/0!</v>
      </c>
      <c r="K40" s="8"/>
      <c r="L40" s="58"/>
      <c r="M40" s="545"/>
      <c r="N40" s="545"/>
      <c r="O40" s="98"/>
    </row>
    <row r="41" spans="2:15" ht="16" thickBot="1">
      <c r="B41" s="147"/>
      <c r="C41" s="109"/>
      <c r="D41" s="543"/>
      <c r="E41" s="543"/>
      <c r="F41" s="543"/>
      <c r="G41" s="543"/>
      <c r="H41" s="543"/>
      <c r="I41" s="543"/>
      <c r="J41" s="543"/>
      <c r="K41" s="110"/>
      <c r="L41" s="427"/>
      <c r="M41" s="548"/>
      <c r="N41" s="548"/>
      <c r="O41" s="428"/>
    </row>
    <row r="42" spans="2:15" ht="16" thickTop="1">
      <c r="B42" s="139" t="s">
        <v>495</v>
      </c>
      <c r="C42" s="7"/>
      <c r="D42" s="540"/>
      <c r="E42" s="540"/>
      <c r="F42" s="540"/>
      <c r="G42" s="540"/>
      <c r="H42" s="540"/>
      <c r="I42" s="540"/>
      <c r="J42" s="540"/>
      <c r="K42" s="8"/>
      <c r="L42" s="58"/>
      <c r="M42" s="545"/>
      <c r="N42" s="545"/>
      <c r="O42" s="98"/>
    </row>
    <row r="43" spans="2:15">
      <c r="B43" s="97"/>
      <c r="C43" s="51" t="s">
        <v>215</v>
      </c>
      <c r="D43" s="530" t="e">
        <f t="shared" ref="D43:J47" si="5">D29+D36</f>
        <v>#DIV/0!</v>
      </c>
      <c r="E43" s="530" t="e">
        <f t="shared" si="5"/>
        <v>#DIV/0!</v>
      </c>
      <c r="F43" s="530" t="e">
        <f t="shared" si="5"/>
        <v>#DIV/0!</v>
      </c>
      <c r="G43" s="530" t="e">
        <f t="shared" si="5"/>
        <v>#DIV/0!</v>
      </c>
      <c r="H43" s="530" t="e">
        <f t="shared" si="5"/>
        <v>#DIV/0!</v>
      </c>
      <c r="I43" s="530" t="e">
        <f t="shared" si="5"/>
        <v>#DIV/0!</v>
      </c>
      <c r="J43" s="530" t="e">
        <f t="shared" si="5"/>
        <v>#DIV/0!</v>
      </c>
      <c r="K43" s="8"/>
      <c r="L43" s="58">
        <f>Dashboard!E101</f>
        <v>0</v>
      </c>
      <c r="M43" s="545" t="e">
        <f>D43/kWh_MJ_conversion/L43*1000</f>
        <v>#DIV/0!</v>
      </c>
      <c r="N43" s="545" t="e">
        <f>H43/kWh_MJ_conversion/L43*1000</f>
        <v>#DIV/0!</v>
      </c>
      <c r="O43" s="98"/>
    </row>
    <row r="44" spans="2:15">
      <c r="B44" s="97"/>
      <c r="C44" s="51" t="s">
        <v>216</v>
      </c>
      <c r="D44" s="530" t="e">
        <f t="shared" si="5"/>
        <v>#DIV/0!</v>
      </c>
      <c r="E44" s="530" t="e">
        <f t="shared" si="5"/>
        <v>#DIV/0!</v>
      </c>
      <c r="F44" s="530" t="e">
        <f t="shared" si="5"/>
        <v>#DIV/0!</v>
      </c>
      <c r="G44" s="530" t="e">
        <f t="shared" si="5"/>
        <v>#DIV/0!</v>
      </c>
      <c r="H44" s="530" t="e">
        <f t="shared" si="5"/>
        <v>#DIV/0!</v>
      </c>
      <c r="I44" s="530" t="e">
        <f t="shared" si="5"/>
        <v>#DIV/0!</v>
      </c>
      <c r="J44" s="530" t="e">
        <f t="shared" si="5"/>
        <v>#DIV/0!</v>
      </c>
      <c r="K44" s="8"/>
      <c r="L44" s="58">
        <f>Dashboard!E102</f>
        <v>0</v>
      </c>
      <c r="M44" s="545" t="e">
        <f>D44/kWh_MJ_conversion/L44*1000</f>
        <v>#DIV/0!</v>
      </c>
      <c r="N44" s="545" t="e">
        <f>H44/kWh_MJ_conversion/L44*1000</f>
        <v>#DIV/0!</v>
      </c>
      <c r="O44" s="98"/>
    </row>
    <row r="45" spans="2:15">
      <c r="B45" s="97"/>
      <c r="C45" s="51" t="s">
        <v>352</v>
      </c>
      <c r="D45" s="530" t="e">
        <f t="shared" si="5"/>
        <v>#DIV/0!</v>
      </c>
      <c r="E45" s="530" t="e">
        <f t="shared" si="5"/>
        <v>#DIV/0!</v>
      </c>
      <c r="F45" s="530" t="e">
        <f t="shared" si="5"/>
        <v>#DIV/0!</v>
      </c>
      <c r="G45" s="530" t="e">
        <f t="shared" si="5"/>
        <v>#DIV/0!</v>
      </c>
      <c r="H45" s="530" t="e">
        <f t="shared" si="5"/>
        <v>#DIV/0!</v>
      </c>
      <c r="I45" s="530" t="e">
        <f t="shared" si="5"/>
        <v>#DIV/0!</v>
      </c>
      <c r="J45" s="530" t="e">
        <f t="shared" si="5"/>
        <v>#DIV/0!</v>
      </c>
      <c r="K45" s="8"/>
      <c r="L45" s="58">
        <f>Dashboard!E103</f>
        <v>0</v>
      </c>
      <c r="M45" s="545" t="e">
        <f>D45/kWh_MJ_conversion/L45*1000</f>
        <v>#DIV/0!</v>
      </c>
      <c r="N45" s="545" t="e">
        <f>H45/kWh_MJ_conversion/L45*1000</f>
        <v>#DIV/0!</v>
      </c>
      <c r="O45" s="98"/>
    </row>
    <row r="46" spans="2:15">
      <c r="B46" s="97"/>
      <c r="C46" s="51" t="s">
        <v>218</v>
      </c>
      <c r="D46" s="530" t="e">
        <f t="shared" si="5"/>
        <v>#DIV/0!</v>
      </c>
      <c r="E46" s="530" t="e">
        <f t="shared" si="5"/>
        <v>#DIV/0!</v>
      </c>
      <c r="F46" s="530" t="e">
        <f t="shared" si="5"/>
        <v>#DIV/0!</v>
      </c>
      <c r="G46" s="530" t="e">
        <f t="shared" si="5"/>
        <v>#DIV/0!</v>
      </c>
      <c r="H46" s="530" t="e">
        <f t="shared" si="5"/>
        <v>#DIV/0!</v>
      </c>
      <c r="I46" s="530" t="e">
        <f t="shared" si="5"/>
        <v>#DIV/0!</v>
      </c>
      <c r="J46" s="530" t="e">
        <f t="shared" si="5"/>
        <v>#DIV/0!</v>
      </c>
      <c r="K46" s="8"/>
      <c r="L46" s="58">
        <f>Dashboard!E104</f>
        <v>0</v>
      </c>
      <c r="M46" s="545" t="e">
        <f>D46/kWh_MJ_conversion/L46*1000</f>
        <v>#DIV/0!</v>
      </c>
      <c r="N46" s="545" t="e">
        <f>H46/kWh_MJ_conversion/L46*1000</f>
        <v>#DIV/0!</v>
      </c>
      <c r="O46" s="98"/>
    </row>
    <row r="47" spans="2:15" ht="16" thickBot="1">
      <c r="B47" s="97"/>
      <c r="C47" s="51" t="s">
        <v>440</v>
      </c>
      <c r="D47" s="539" t="e">
        <f t="shared" si="5"/>
        <v>#DIV/0!</v>
      </c>
      <c r="E47" s="533" t="e">
        <f t="shared" si="5"/>
        <v>#DIV/0!</v>
      </c>
      <c r="F47" s="533" t="e">
        <f t="shared" si="5"/>
        <v>#DIV/0!</v>
      </c>
      <c r="G47" s="533" t="e">
        <f t="shared" si="5"/>
        <v>#DIV/0!</v>
      </c>
      <c r="H47" s="533" t="e">
        <f t="shared" si="5"/>
        <v>#DIV/0!</v>
      </c>
      <c r="I47" s="533" t="e">
        <f t="shared" si="5"/>
        <v>#DIV/0!</v>
      </c>
      <c r="J47" s="533" t="e">
        <f t="shared" si="5"/>
        <v>#DIV/0!</v>
      </c>
      <c r="K47" s="425"/>
      <c r="L47" s="426"/>
      <c r="M47" s="546" t="e">
        <f>SUM(M43:M46)</f>
        <v>#DIV/0!</v>
      </c>
      <c r="N47" s="546" t="e">
        <f>SUM(N43:N46)</f>
        <v>#DIV/0!</v>
      </c>
      <c r="O47" s="98"/>
    </row>
    <row r="48" spans="2:15" ht="17" thickTop="1" thickBot="1">
      <c r="B48" s="104"/>
      <c r="C48" s="142"/>
      <c r="D48" s="544"/>
      <c r="E48" s="544"/>
      <c r="F48" s="544"/>
      <c r="G48" s="544"/>
      <c r="H48" s="544"/>
      <c r="I48" s="544"/>
      <c r="J48" s="544"/>
      <c r="K48" s="105"/>
      <c r="L48" s="150"/>
      <c r="M48" s="549"/>
      <c r="N48" s="549"/>
      <c r="O48" s="107"/>
    </row>
    <row r="49" spans="2:15">
      <c r="B49" s="139" t="s">
        <v>55</v>
      </c>
      <c r="C49" s="7"/>
      <c r="D49" s="540"/>
      <c r="E49" s="540"/>
      <c r="F49" s="540"/>
      <c r="G49" s="540"/>
      <c r="H49" s="540"/>
      <c r="I49" s="540"/>
      <c r="J49" s="540"/>
      <c r="K49" s="8"/>
      <c r="L49" s="58"/>
      <c r="M49" s="545"/>
      <c r="N49" s="545"/>
      <c r="O49" s="98"/>
    </row>
    <row r="50" spans="2:15">
      <c r="B50" s="97"/>
      <c r="C50" s="51" t="s">
        <v>352</v>
      </c>
      <c r="D50" s="530">
        <f>'Main activity'!D21</f>
        <v>0</v>
      </c>
      <c r="E50" s="530" t="e">
        <f>'Main activity'!E21</f>
        <v>#DIV/0!</v>
      </c>
      <c r="F50" s="530" t="e">
        <f>'Main activity'!F21</f>
        <v>#DIV/0!</v>
      </c>
      <c r="G50" s="530" t="e">
        <f>'Main activity'!G21</f>
        <v>#DIV/0!</v>
      </c>
      <c r="H50" s="530" t="e">
        <f>'Main activity'!H21</f>
        <v>#DIV/0!</v>
      </c>
      <c r="I50" s="530" t="e">
        <f>'Main activity'!I21</f>
        <v>#DIV/0!</v>
      </c>
      <c r="J50" s="530">
        <f>'Main activity'!J21</f>
        <v>0</v>
      </c>
      <c r="K50" s="8"/>
      <c r="L50" s="58">
        <f>Dashboard!E107</f>
        <v>0</v>
      </c>
      <c r="M50" s="545" t="e">
        <f>D50/kWh_MJ_conversion/L50*1000</f>
        <v>#DIV/0!</v>
      </c>
      <c r="N50" s="545" t="e">
        <f>H50/kWh_MJ_conversion/L50*1000</f>
        <v>#DIV/0!</v>
      </c>
      <c r="O50" s="98"/>
    </row>
    <row r="51" spans="2:15">
      <c r="B51" s="97"/>
      <c r="C51" s="51" t="s">
        <v>218</v>
      </c>
      <c r="D51" s="530">
        <f>'Main activity'!D24</f>
        <v>0</v>
      </c>
      <c r="E51" s="530" t="e">
        <f>'Main activity'!E24</f>
        <v>#DIV/0!</v>
      </c>
      <c r="F51" s="530" t="e">
        <f>'Main activity'!F24</f>
        <v>#DIV/0!</v>
      </c>
      <c r="G51" s="530" t="e">
        <f>'Main activity'!G24</f>
        <v>#DIV/0!</v>
      </c>
      <c r="H51" s="530" t="e">
        <f>'Main activity'!H24</f>
        <v>#DIV/0!</v>
      </c>
      <c r="I51" s="530" t="e">
        <f>'Main activity'!I24</f>
        <v>#DIV/0!</v>
      </c>
      <c r="J51" s="530">
        <f>'Main activity'!J24</f>
        <v>0</v>
      </c>
      <c r="K51" s="8"/>
      <c r="L51" s="58">
        <f>Dashboard!E108</f>
        <v>0</v>
      </c>
      <c r="M51" s="545" t="e">
        <f>D51/kWh_MJ_conversion/L51*1000</f>
        <v>#DIV/0!</v>
      </c>
      <c r="N51" s="545" t="e">
        <f>H51/kWh_MJ_conversion/L51*1000</f>
        <v>#DIV/0!</v>
      </c>
      <c r="O51" s="98"/>
    </row>
    <row r="52" spans="2:15">
      <c r="B52" s="97"/>
      <c r="C52" s="51" t="s">
        <v>267</v>
      </c>
      <c r="D52" s="530">
        <f>'Main activity'!D27</f>
        <v>0</v>
      </c>
      <c r="E52" s="530" t="e">
        <f>'Main activity'!E27</f>
        <v>#DIV/0!</v>
      </c>
      <c r="F52" s="530" t="e">
        <f>'Main activity'!F27</f>
        <v>#DIV/0!</v>
      </c>
      <c r="G52" s="530" t="e">
        <f>'Main activity'!G27</f>
        <v>#DIV/0!</v>
      </c>
      <c r="H52" s="530" t="e">
        <f>'Main activity'!H27</f>
        <v>#DIV/0!</v>
      </c>
      <c r="I52" s="530" t="e">
        <f>'Main activity'!I27</f>
        <v>#DIV/0!</v>
      </c>
      <c r="J52" s="530">
        <f>'Main activity'!J27</f>
        <v>0</v>
      </c>
      <c r="K52" s="8"/>
      <c r="L52" s="58">
        <f>Dashboard!E109</f>
        <v>0</v>
      </c>
      <c r="M52" s="545" t="e">
        <f>D52/kWh_MJ_conversion/L52*1000</f>
        <v>#DIV/0!</v>
      </c>
      <c r="N52" s="545" t="e">
        <f>H52/kWh_MJ_conversion/L52*1000</f>
        <v>#DIV/0!</v>
      </c>
      <c r="O52" s="98"/>
    </row>
    <row r="53" spans="2:15">
      <c r="B53" s="97"/>
      <c r="C53" s="51" t="s">
        <v>465</v>
      </c>
      <c r="D53" s="530">
        <f>'Main activity'!D32</f>
        <v>0</v>
      </c>
      <c r="E53" s="530" t="e">
        <f>'Main activity'!E32</f>
        <v>#DIV/0!</v>
      </c>
      <c r="F53" s="530" t="e">
        <f>'Main activity'!F32</f>
        <v>#DIV/0!</v>
      </c>
      <c r="G53" s="530" t="e">
        <f>'Main activity'!G32</f>
        <v>#DIV/0!</v>
      </c>
      <c r="H53" s="530" t="e">
        <f>'Main activity'!H32</f>
        <v>#DIV/0!</v>
      </c>
      <c r="I53" s="530" t="e">
        <f>'Main activity'!I32</f>
        <v>#DIV/0!</v>
      </c>
      <c r="J53" s="530">
        <f>'Main activity'!J32</f>
        <v>0</v>
      </c>
      <c r="K53" s="8"/>
      <c r="L53" s="58">
        <f>Dashboard!E110</f>
        <v>0</v>
      </c>
      <c r="M53" s="545" t="e">
        <f>D53/kWh_MJ_conversion/L53*1000</f>
        <v>#DIV/0!</v>
      </c>
      <c r="N53" s="545" t="e">
        <f>H53/kWh_MJ_conversion/L53*1000</f>
        <v>#DIV/0!</v>
      </c>
      <c r="O53" s="98"/>
    </row>
    <row r="54" spans="2:15" ht="16" thickBot="1">
      <c r="B54" s="97"/>
      <c r="C54" s="51" t="s">
        <v>440</v>
      </c>
      <c r="D54" s="539">
        <f t="shared" ref="D54:J54" si="6">SUM(D51:D53)</f>
        <v>0</v>
      </c>
      <c r="E54" s="533" t="e">
        <f t="shared" si="6"/>
        <v>#DIV/0!</v>
      </c>
      <c r="F54" s="533" t="e">
        <f t="shared" si="6"/>
        <v>#DIV/0!</v>
      </c>
      <c r="G54" s="533" t="e">
        <f t="shared" si="6"/>
        <v>#DIV/0!</v>
      </c>
      <c r="H54" s="533" t="e">
        <f t="shared" si="6"/>
        <v>#DIV/0!</v>
      </c>
      <c r="I54" s="533" t="e">
        <f t="shared" si="6"/>
        <v>#DIV/0!</v>
      </c>
      <c r="J54" s="533">
        <f t="shared" si="6"/>
        <v>0</v>
      </c>
      <c r="K54" s="425"/>
      <c r="L54" s="426"/>
      <c r="M54" s="546" t="e">
        <f>SUM(M50:M53)</f>
        <v>#DIV/0!</v>
      </c>
      <c r="N54" s="546" t="e">
        <f>SUM(N50:N53)</f>
        <v>#DIV/0!</v>
      </c>
      <c r="O54" s="98"/>
    </row>
    <row r="55" spans="2:15" ht="16" thickTop="1">
      <c r="B55" s="102"/>
      <c r="C55" s="10"/>
      <c r="D55" s="542"/>
      <c r="E55" s="542"/>
      <c r="F55" s="542"/>
      <c r="G55" s="542"/>
      <c r="H55" s="542"/>
      <c r="I55" s="542"/>
      <c r="J55" s="542"/>
      <c r="K55" s="9"/>
      <c r="L55" s="59"/>
      <c r="M55" s="460"/>
      <c r="N55" s="460"/>
      <c r="O55" s="103"/>
    </row>
    <row r="56" spans="2:15">
      <c r="B56" s="139" t="s">
        <v>56</v>
      </c>
      <c r="C56" s="7"/>
      <c r="D56" s="540"/>
      <c r="E56" s="540"/>
      <c r="F56" s="540"/>
      <c r="G56" s="540"/>
      <c r="H56" s="540"/>
      <c r="I56" s="540"/>
      <c r="J56" s="540"/>
      <c r="K56" s="8"/>
      <c r="L56" s="58"/>
      <c r="M56" s="459"/>
      <c r="N56" s="459"/>
      <c r="O56" s="98"/>
    </row>
    <row r="57" spans="2:15">
      <c r="B57" s="97"/>
      <c r="C57" s="51" t="s">
        <v>220</v>
      </c>
      <c r="D57" s="530">
        <f>'Waste incineration'!D13</f>
        <v>0</v>
      </c>
      <c r="E57" s="530" t="e">
        <f>'Waste incineration'!E13</f>
        <v>#DIV/0!</v>
      </c>
      <c r="F57" s="530" t="e">
        <f>'Waste incineration'!F13</f>
        <v>#DIV/0!</v>
      </c>
      <c r="G57" s="530" t="e">
        <f>'Waste incineration'!G13</f>
        <v>#DIV/0!</v>
      </c>
      <c r="H57" s="530" t="e">
        <f>'Waste incineration'!H13</f>
        <v>#DIV/0!</v>
      </c>
      <c r="I57" s="530" t="e">
        <f>'Waste incineration'!I13</f>
        <v>#DIV/0!</v>
      </c>
      <c r="J57" s="530">
        <f>'Waste incineration'!J13</f>
        <v>0</v>
      </c>
      <c r="K57" s="8"/>
      <c r="L57" s="58">
        <f>Dashboard!E113</f>
        <v>0</v>
      </c>
      <c r="M57" s="545" t="e">
        <f>D57/kWh_MJ_conversion/L57*1000</f>
        <v>#DIV/0!</v>
      </c>
      <c r="N57" s="545" t="e">
        <f>H57/kWh_MJ_conversion/L57*1000</f>
        <v>#DIV/0!</v>
      </c>
      <c r="O57" s="98"/>
    </row>
    <row r="58" spans="2:15" ht="16" thickBot="1">
      <c r="B58" s="104"/>
      <c r="C58" s="35"/>
      <c r="D58" s="150"/>
      <c r="E58" s="35"/>
      <c r="F58" s="35"/>
      <c r="G58" s="35"/>
      <c r="H58" s="35"/>
      <c r="I58" s="35"/>
      <c r="J58" s="35"/>
      <c r="K58" s="105"/>
      <c r="L58" s="150"/>
      <c r="M58" s="35"/>
      <c r="N58" s="35"/>
      <c r="O58" s="107"/>
    </row>
    <row r="60" spans="2:15">
      <c r="D60" s="369"/>
      <c r="E60" s="369"/>
      <c r="F60" s="369"/>
      <c r="G60" s="369"/>
      <c r="H60" s="369"/>
      <c r="I60" s="369"/>
      <c r="J60" s="369"/>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U56"/>
  <sheetViews>
    <sheetView topLeftCell="A10" workbookViewId="0">
      <pane xSplit="4" topLeftCell="E1" activePane="topRight" state="frozen"/>
      <selection pane="topRight" activeCell="H34" sqref="H34"/>
    </sheetView>
  </sheetViews>
  <sheetFormatPr baseColWidth="10" defaultRowHeight="15" x14ac:dyDescent="0"/>
  <cols>
    <col min="1" max="1" width="6.83203125" style="2" customWidth="1"/>
    <col min="2" max="2" width="21.83203125" style="2" customWidth="1"/>
    <col min="3" max="3" width="3.83203125" style="2" customWidth="1"/>
    <col min="4" max="4" width="27.5" style="2" customWidth="1"/>
    <col min="5" max="20" width="17.1640625" style="2" customWidth="1"/>
    <col min="21" max="16384" width="10.83203125" style="2"/>
  </cols>
  <sheetData>
    <row r="2" spans="2:21" ht="20">
      <c r="B2" s="18" t="s">
        <v>275</v>
      </c>
    </row>
    <row r="4" spans="2:21">
      <c r="B4" s="3" t="s">
        <v>37</v>
      </c>
      <c r="C4" s="4"/>
      <c r="D4" s="4"/>
      <c r="E4" s="4"/>
      <c r="F4" s="5"/>
      <c r="G4" s="8"/>
    </row>
    <row r="5" spans="2:21" ht="47" customHeight="1">
      <c r="B5" s="704" t="s">
        <v>416</v>
      </c>
      <c r="C5" s="709"/>
      <c r="D5" s="709"/>
      <c r="E5" s="709"/>
      <c r="F5" s="705"/>
      <c r="G5" s="8"/>
    </row>
    <row r="6" spans="2:21" ht="16" thickBot="1"/>
    <row r="7" spans="2:21">
      <c r="B7" s="94" t="s">
        <v>38</v>
      </c>
      <c r="C7" s="119"/>
      <c r="D7" s="175"/>
      <c r="E7" s="176" t="s">
        <v>42</v>
      </c>
      <c r="F7" s="176" t="s">
        <v>380</v>
      </c>
      <c r="G7" s="176" t="s">
        <v>148</v>
      </c>
      <c r="H7" s="176" t="s">
        <v>43</v>
      </c>
      <c r="I7" s="176" t="s">
        <v>44</v>
      </c>
      <c r="J7" s="176" t="s">
        <v>343</v>
      </c>
      <c r="K7" s="176" t="s">
        <v>344</v>
      </c>
      <c r="L7" s="176" t="s">
        <v>45</v>
      </c>
      <c r="M7" s="176" t="s">
        <v>46</v>
      </c>
      <c r="N7" s="176" t="s">
        <v>214</v>
      </c>
      <c r="O7" s="176" t="s">
        <v>195</v>
      </c>
      <c r="P7" s="176" t="s">
        <v>335</v>
      </c>
      <c r="Q7" s="176" t="s">
        <v>121</v>
      </c>
      <c r="R7" s="176" t="s">
        <v>203</v>
      </c>
      <c r="S7" s="175" t="s">
        <v>204</v>
      </c>
      <c r="T7" s="177" t="s">
        <v>205</v>
      </c>
    </row>
    <row r="8" spans="2:21">
      <c r="B8" s="97"/>
      <c r="C8" s="8"/>
      <c r="D8" s="56" t="s">
        <v>336</v>
      </c>
      <c r="E8" s="550" t="e">
        <f t="shared" ref="E8:S8" si="0">E15-SUM(E9:E14)</f>
        <v>#DIV/0!</v>
      </c>
      <c r="F8" s="550" t="e">
        <f t="shared" si="0"/>
        <v>#DIV/0!</v>
      </c>
      <c r="G8" s="550" t="e">
        <f t="shared" si="0"/>
        <v>#DIV/0!</v>
      </c>
      <c r="H8" s="550" t="e">
        <f t="shared" si="0"/>
        <v>#DIV/0!</v>
      </c>
      <c r="I8" s="550" t="e">
        <f t="shared" si="0"/>
        <v>#DIV/0!</v>
      </c>
      <c r="J8" s="550" t="e">
        <f t="shared" si="0"/>
        <v>#DIV/0!</v>
      </c>
      <c r="K8" s="550" t="e">
        <f t="shared" si="0"/>
        <v>#DIV/0!</v>
      </c>
      <c r="L8" s="550" t="e">
        <f t="shared" si="0"/>
        <v>#DIV/0!</v>
      </c>
      <c r="M8" s="550" t="e">
        <f t="shared" si="0"/>
        <v>#DIV/0!</v>
      </c>
      <c r="N8" s="550" t="e">
        <f t="shared" si="0"/>
        <v>#DIV/0!</v>
      </c>
      <c r="O8" s="550">
        <f t="shared" si="0"/>
        <v>0</v>
      </c>
      <c r="P8" s="550">
        <f t="shared" si="0"/>
        <v>0</v>
      </c>
      <c r="Q8" s="550">
        <f t="shared" si="0"/>
        <v>0</v>
      </c>
      <c r="R8" s="550" t="e">
        <f t="shared" si="0"/>
        <v>#DIV/0!</v>
      </c>
      <c r="S8" s="550" t="e">
        <f t="shared" si="0"/>
        <v>#DIV/0!</v>
      </c>
      <c r="T8" s="551" t="e">
        <f t="shared" ref="T8:T22" si="1">SUM(E8:S8)</f>
        <v>#DIV/0!</v>
      </c>
      <c r="U8" s="369"/>
    </row>
    <row r="9" spans="2:21">
      <c r="B9" s="97"/>
      <c r="C9" s="8"/>
      <c r="D9" s="51" t="s">
        <v>338</v>
      </c>
      <c r="E9" s="530" t="e">
        <f>-'Results by fuel'!E106</f>
        <v>#DIV/0!</v>
      </c>
      <c r="F9" s="530">
        <f>0</f>
        <v>0</v>
      </c>
      <c r="G9" s="530" t="e">
        <f>-'Results by fuel'!E107</f>
        <v>#DIV/0!</v>
      </c>
      <c r="H9" s="530" t="e">
        <f>-'Results by fuel'!E108</f>
        <v>#DIV/0!</v>
      </c>
      <c r="I9" s="530">
        <f>0</f>
        <v>0</v>
      </c>
      <c r="J9" s="530" t="e">
        <f>-'Results by fuel'!E138</f>
        <v>#DIV/0!</v>
      </c>
      <c r="K9" s="530" t="e">
        <f>-'Results by fuel'!E139</f>
        <v>#DIV/0!</v>
      </c>
      <c r="L9" s="530" t="e">
        <f>-'Results by fuel'!E109</f>
        <v>#DIV/0!</v>
      </c>
      <c r="M9" s="530">
        <f>0</f>
        <v>0</v>
      </c>
      <c r="N9" s="530" t="e">
        <f>-'Results by fuel'!E110</f>
        <v>#DIV/0!</v>
      </c>
      <c r="O9" s="530">
        <f>'Delta energy balance'!O26</f>
        <v>0</v>
      </c>
      <c r="P9" s="530">
        <f>'Delta energy balance'!P26</f>
        <v>0</v>
      </c>
      <c r="Q9" s="530">
        <f>'Delta energy balance'!Q26</f>
        <v>0</v>
      </c>
      <c r="R9" s="530">
        <f>'Results by fuel'!D111+'Results by fuel'!D140</f>
        <v>0</v>
      </c>
      <c r="S9" s="552" t="e">
        <f>'Results by fuel'!H111+'Results by fuel'!H140</f>
        <v>#DIV/0!</v>
      </c>
      <c r="T9" s="553" t="e">
        <f t="shared" si="1"/>
        <v>#DIV/0!</v>
      </c>
    </row>
    <row r="10" spans="2:21">
      <c r="B10" s="97"/>
      <c r="C10" s="8"/>
      <c r="D10" s="51" t="s">
        <v>337</v>
      </c>
      <c r="E10" s="530" t="e">
        <f>-'Results by fuel'!E60</f>
        <v>#DIV/0!</v>
      </c>
      <c r="F10" s="530" t="e">
        <f>-'Results by fuel'!E61</f>
        <v>#DIV/0!</v>
      </c>
      <c r="G10" s="530" t="e">
        <f>-'Results by fuel'!E62</f>
        <v>#DIV/0!</v>
      </c>
      <c r="H10" s="530" t="e">
        <f>-'Results by fuel'!E63</f>
        <v>#DIV/0!</v>
      </c>
      <c r="I10" s="530" t="e">
        <f>-'Results by fuel'!E64</f>
        <v>#DIV/0!</v>
      </c>
      <c r="J10" s="530">
        <f>0</f>
        <v>0</v>
      </c>
      <c r="K10" s="530">
        <f>0</f>
        <v>0</v>
      </c>
      <c r="L10" s="530" t="e">
        <f>-'Results by fuel'!E65</f>
        <v>#DIV/0!</v>
      </c>
      <c r="M10" s="530" t="e">
        <f>-'Results by fuel'!E66</f>
        <v>#DIV/0!</v>
      </c>
      <c r="N10" s="530" t="e">
        <f>-'Results by fuel'!E67</f>
        <v>#DIV/0!</v>
      </c>
      <c r="O10" s="530">
        <f>'Delta energy balance'!O27</f>
        <v>0</v>
      </c>
      <c r="P10" s="530">
        <f>'Delta energy balance'!P27</f>
        <v>0</v>
      </c>
      <c r="Q10" s="530">
        <f>'Delta energy balance'!Q27</f>
        <v>0</v>
      </c>
      <c r="R10" s="530" t="e">
        <f>'Results by fuel'!D68</f>
        <v>#DIV/0!</v>
      </c>
      <c r="S10" s="552" t="e">
        <f>'Results by fuel'!H68</f>
        <v>#DIV/0!</v>
      </c>
      <c r="T10" s="553" t="e">
        <f t="shared" si="1"/>
        <v>#DIV/0!</v>
      </c>
    </row>
    <row r="11" spans="2:21">
      <c r="B11" s="97"/>
      <c r="C11" s="8"/>
      <c r="D11" s="51" t="s">
        <v>339</v>
      </c>
      <c r="E11" s="530">
        <f>'Delta energy balance'!E28</f>
        <v>0</v>
      </c>
      <c r="F11" s="530">
        <f>'Delta energy balance'!F28</f>
        <v>0</v>
      </c>
      <c r="G11" s="530">
        <f>'Delta energy balance'!G28</f>
        <v>0</v>
      </c>
      <c r="H11" s="530">
        <f>'Delta energy balance'!H28</f>
        <v>0</v>
      </c>
      <c r="I11" s="530">
        <f>'Delta energy balance'!I28</f>
        <v>0</v>
      </c>
      <c r="J11" s="530">
        <f>'Delta energy balance'!J28</f>
        <v>0</v>
      </c>
      <c r="K11" s="530">
        <f>'Delta energy balance'!K28</f>
        <v>0</v>
      </c>
      <c r="L11" s="530">
        <f>'Delta energy balance'!L28</f>
        <v>0</v>
      </c>
      <c r="M11" s="530">
        <f>'Delta energy balance'!M28</f>
        <v>0</v>
      </c>
      <c r="N11" s="530">
        <f>'Delta energy balance'!N28</f>
        <v>0</v>
      </c>
      <c r="O11" s="530">
        <f>'Delta energy balance'!O28</f>
        <v>0</v>
      </c>
      <c r="P11" s="530">
        <f>'Delta energy balance'!P28</f>
        <v>0</v>
      </c>
      <c r="Q11" s="530">
        <f>'Delta energy balance'!Q28</f>
        <v>0</v>
      </c>
      <c r="R11" s="530">
        <f>'Delta energy balance'!R28</f>
        <v>0</v>
      </c>
      <c r="S11" s="530">
        <f>'Delta energy balance'!S28</f>
        <v>0</v>
      </c>
      <c r="T11" s="553">
        <f t="shared" si="1"/>
        <v>0</v>
      </c>
    </row>
    <row r="12" spans="2:21">
      <c r="B12" s="97"/>
      <c r="C12" s="8"/>
      <c r="D12" s="51" t="s">
        <v>340</v>
      </c>
      <c r="E12" s="530">
        <f>'Delta energy balance'!E29</f>
        <v>0</v>
      </c>
      <c r="F12" s="530">
        <f>'Delta energy balance'!F29</f>
        <v>0</v>
      </c>
      <c r="G12" s="530">
        <f>'Delta energy balance'!G29</f>
        <v>0</v>
      </c>
      <c r="H12" s="530">
        <f>'Delta energy balance'!H29</f>
        <v>0</v>
      </c>
      <c r="I12" s="530">
        <f>'Delta energy balance'!I29</f>
        <v>0</v>
      </c>
      <c r="J12" s="530">
        <f>'Delta energy balance'!J29</f>
        <v>0</v>
      </c>
      <c r="K12" s="530">
        <f>'Delta energy balance'!K29</f>
        <v>0</v>
      </c>
      <c r="L12" s="530">
        <f>'Delta energy balance'!L29</f>
        <v>0</v>
      </c>
      <c r="M12" s="530">
        <f>'Delta energy balance'!M29</f>
        <v>0</v>
      </c>
      <c r="N12" s="530">
        <f>'Delta energy balance'!N29</f>
        <v>0</v>
      </c>
      <c r="O12" s="530">
        <f>'Delta energy balance'!O29</f>
        <v>0</v>
      </c>
      <c r="P12" s="530">
        <f>'Delta energy balance'!P29</f>
        <v>0</v>
      </c>
      <c r="Q12" s="530">
        <f>'Delta energy balance'!Q29</f>
        <v>0</v>
      </c>
      <c r="R12" s="530">
        <f>'Delta energy balance'!R29</f>
        <v>0</v>
      </c>
      <c r="S12" s="530">
        <f>'Delta energy balance'!S29</f>
        <v>0</v>
      </c>
      <c r="T12" s="553">
        <f t="shared" si="1"/>
        <v>0</v>
      </c>
    </row>
    <row r="13" spans="2:21">
      <c r="B13" s="97"/>
      <c r="C13" s="8"/>
      <c r="D13" s="51" t="s">
        <v>90</v>
      </c>
      <c r="E13" s="530" t="e">
        <f>'Delta energy balance'!E30+'Results by fuel'!G38</f>
        <v>#DIV/0!</v>
      </c>
      <c r="F13" s="530">
        <f>'Delta energy balance'!F30</f>
        <v>0</v>
      </c>
      <c r="G13" s="530">
        <f>'Delta energy balance'!G30</f>
        <v>0</v>
      </c>
      <c r="H13" s="530" t="e">
        <f>'Delta energy balance'!H30+'Results by fuel'!G39</f>
        <v>#DIV/0!</v>
      </c>
      <c r="I13" s="530" t="e">
        <f>'Delta energy balance'!I30+'Results by fuel'!G40</f>
        <v>#DIV/0!</v>
      </c>
      <c r="J13" s="530">
        <f>'Delta energy balance'!J30</f>
        <v>0</v>
      </c>
      <c r="K13" s="530">
        <f>'Delta energy balance'!K30</f>
        <v>0</v>
      </c>
      <c r="L13" s="530">
        <f>'Delta energy balance'!L30</f>
        <v>0</v>
      </c>
      <c r="M13" s="530">
        <f>'Delta energy balance'!M30</f>
        <v>0</v>
      </c>
      <c r="N13" s="530">
        <f>'Delta energy balance'!N30</f>
        <v>0</v>
      </c>
      <c r="O13" s="530">
        <f>'Delta energy balance'!O30</f>
        <v>0</v>
      </c>
      <c r="P13" s="530">
        <f>'Delta energy balance'!P30</f>
        <v>0</v>
      </c>
      <c r="Q13" s="530">
        <f>'Delta energy balance'!Q30</f>
        <v>0</v>
      </c>
      <c r="R13" s="530">
        <f>'Delta energy balance'!R30</f>
        <v>0</v>
      </c>
      <c r="S13" s="530" t="e">
        <f>'Delta energy balance'!S30-'Results by fuel'!J41</f>
        <v>#DIV/0!</v>
      </c>
      <c r="T13" s="553" t="e">
        <f t="shared" si="1"/>
        <v>#DIV/0!</v>
      </c>
    </row>
    <row r="14" spans="2:21">
      <c r="B14" s="97"/>
      <c r="C14" s="8"/>
      <c r="D14" s="51" t="s">
        <v>99</v>
      </c>
      <c r="E14" s="530">
        <f>'Delta energy balance'!E31</f>
        <v>0</v>
      </c>
      <c r="F14" s="530">
        <f>'Delta energy balance'!F31</f>
        <v>0</v>
      </c>
      <c r="G14" s="530">
        <f>'Delta energy balance'!G31</f>
        <v>0</v>
      </c>
      <c r="H14" s="530">
        <f>'Delta energy balance'!H31</f>
        <v>0</v>
      </c>
      <c r="I14" s="530">
        <f>'Delta energy balance'!I31</f>
        <v>0</v>
      </c>
      <c r="J14" s="530">
        <f>'Delta energy balance'!J31</f>
        <v>0</v>
      </c>
      <c r="K14" s="530">
        <f>'Delta energy balance'!K31</f>
        <v>0</v>
      </c>
      <c r="L14" s="530">
        <f>'Delta energy balance'!L31</f>
        <v>0</v>
      </c>
      <c r="M14" s="530">
        <f>'Delta energy balance'!M31</f>
        <v>0</v>
      </c>
      <c r="N14" s="530">
        <f>'Delta energy balance'!N31</f>
        <v>0</v>
      </c>
      <c r="O14" s="530">
        <f>'Delta energy balance'!O31</f>
        <v>0</v>
      </c>
      <c r="P14" s="530">
        <f>'Delta energy balance'!P31</f>
        <v>0</v>
      </c>
      <c r="Q14" s="530">
        <f>'Delta energy balance'!Q31</f>
        <v>0</v>
      </c>
      <c r="R14" s="530">
        <f>'Delta energy balance'!R31</f>
        <v>0</v>
      </c>
      <c r="S14" s="530">
        <f>'Delta energy balance'!S31</f>
        <v>0</v>
      </c>
      <c r="T14" s="553">
        <f t="shared" si="1"/>
        <v>0</v>
      </c>
    </row>
    <row r="15" spans="2:21">
      <c r="B15" s="97"/>
      <c r="C15" s="8"/>
      <c r="D15" s="56" t="s">
        <v>100</v>
      </c>
      <c r="E15" s="550" t="e">
        <f t="shared" ref="E15:S15" si="2">SUM(E16:E22)</f>
        <v>#DIV/0!</v>
      </c>
      <c r="F15" s="550" t="e">
        <f t="shared" si="2"/>
        <v>#DIV/0!</v>
      </c>
      <c r="G15" s="550" t="e">
        <f t="shared" si="2"/>
        <v>#DIV/0!</v>
      </c>
      <c r="H15" s="550" t="e">
        <f t="shared" si="2"/>
        <v>#DIV/0!</v>
      </c>
      <c r="I15" s="550">
        <f t="shared" si="2"/>
        <v>0</v>
      </c>
      <c r="J15" s="550">
        <f t="shared" si="2"/>
        <v>0</v>
      </c>
      <c r="K15" s="550">
        <f t="shared" si="2"/>
        <v>0</v>
      </c>
      <c r="L15" s="550" t="e">
        <f t="shared" si="2"/>
        <v>#DIV/0!</v>
      </c>
      <c r="M15" s="550" t="e">
        <f t="shared" si="2"/>
        <v>#DIV/0!</v>
      </c>
      <c r="N15" s="550" t="e">
        <f t="shared" si="2"/>
        <v>#DIV/0!</v>
      </c>
      <c r="O15" s="550">
        <f t="shared" si="2"/>
        <v>0</v>
      </c>
      <c r="P15" s="550">
        <f t="shared" si="2"/>
        <v>0</v>
      </c>
      <c r="Q15" s="550">
        <f t="shared" si="2"/>
        <v>0</v>
      </c>
      <c r="R15" s="550">
        <f t="shared" si="2"/>
        <v>0</v>
      </c>
      <c r="S15" s="550" t="e">
        <f t="shared" si="2"/>
        <v>#DIV/0!</v>
      </c>
      <c r="T15" s="551" t="e">
        <f t="shared" si="1"/>
        <v>#DIV/0!</v>
      </c>
    </row>
    <row r="16" spans="2:21">
      <c r="B16" s="97"/>
      <c r="C16" s="8"/>
      <c r="D16" s="51" t="s">
        <v>54</v>
      </c>
      <c r="E16" s="530" t="e">
        <f>'Delta energy balance'!E33-'Results by fuel'!G47</f>
        <v>#DIV/0!</v>
      </c>
      <c r="F16" s="530" t="e">
        <f>'Delta energy balance'!F33-'Results by fuel'!G48</f>
        <v>#DIV/0!</v>
      </c>
      <c r="G16" s="530" t="e">
        <f>'Delta energy balance'!G33-'Results by fuel'!G49</f>
        <v>#DIV/0!</v>
      </c>
      <c r="H16" s="530" t="e">
        <f>'Delta energy balance'!H33-'Results by fuel'!G50</f>
        <v>#DIV/0!</v>
      </c>
      <c r="I16" s="530">
        <f>'Delta energy balance'!I33</f>
        <v>0</v>
      </c>
      <c r="J16" s="530">
        <f>'Delta energy balance'!J33</f>
        <v>0</v>
      </c>
      <c r="K16" s="530">
        <f>'Delta energy balance'!K33</f>
        <v>0</v>
      </c>
      <c r="L16" s="530" t="e">
        <f>'Delta energy balance'!L33-'Results by fuel'!G51</f>
        <v>#DIV/0!</v>
      </c>
      <c r="M16" s="530" t="e">
        <f>'Delta energy balance'!M33-'Results by fuel'!G52</f>
        <v>#DIV/0!</v>
      </c>
      <c r="N16" s="530" t="e">
        <f>'Delta energy balance'!N33-'Results by fuel'!G53</f>
        <v>#DIV/0!</v>
      </c>
      <c r="O16" s="530">
        <f>'Delta energy balance'!O33</f>
        <v>0</v>
      </c>
      <c r="P16" s="530">
        <f>'Delta energy balance'!P33</f>
        <v>0</v>
      </c>
      <c r="Q16" s="530">
        <f>'Delta energy balance'!Q33</f>
        <v>0</v>
      </c>
      <c r="R16" s="530">
        <f>'Delta energy balance'!R33</f>
        <v>0</v>
      </c>
      <c r="S16" s="552" t="e">
        <f>'Delta energy balance'!S33+'Results by fuel'!J54</f>
        <v>#DIV/0!</v>
      </c>
      <c r="T16" s="553" t="e">
        <f t="shared" si="1"/>
        <v>#DIV/0!</v>
      </c>
    </row>
    <row r="17" spans="2:20">
      <c r="B17" s="97"/>
      <c r="C17" s="8"/>
      <c r="D17" s="51" t="s">
        <v>114</v>
      </c>
      <c r="E17" s="530">
        <f>'Delta energy balance'!E34</f>
        <v>0</v>
      </c>
      <c r="F17" s="530">
        <f>'Delta energy balance'!F34</f>
        <v>0</v>
      </c>
      <c r="G17" s="530">
        <f>'Delta energy balance'!G34</f>
        <v>0</v>
      </c>
      <c r="H17" s="530">
        <f>'Delta energy balance'!H34</f>
        <v>0</v>
      </c>
      <c r="I17" s="530">
        <f>'Delta energy balance'!I34</f>
        <v>0</v>
      </c>
      <c r="J17" s="530">
        <f>'Delta energy balance'!J34</f>
        <v>0</v>
      </c>
      <c r="K17" s="530">
        <f>'Delta energy balance'!K34</f>
        <v>0</v>
      </c>
      <c r="L17" s="530">
        <f>'Delta energy balance'!L34</f>
        <v>0</v>
      </c>
      <c r="M17" s="530">
        <f>'Delta energy balance'!M34</f>
        <v>0</v>
      </c>
      <c r="N17" s="530">
        <f>'Delta energy balance'!N34</f>
        <v>0</v>
      </c>
      <c r="O17" s="530">
        <f>'Delta energy balance'!O34</f>
        <v>0</v>
      </c>
      <c r="P17" s="530">
        <f>'Delta energy balance'!P34</f>
        <v>0</v>
      </c>
      <c r="Q17" s="530">
        <f>'Delta energy balance'!Q34</f>
        <v>0</v>
      </c>
      <c r="R17" s="530">
        <f>'Delta energy balance'!R34</f>
        <v>0</v>
      </c>
      <c r="S17" s="530">
        <f>'Delta energy balance'!S34</f>
        <v>0</v>
      </c>
      <c r="T17" s="553">
        <f t="shared" si="1"/>
        <v>0</v>
      </c>
    </row>
    <row r="18" spans="2:20">
      <c r="B18" s="97"/>
      <c r="C18" s="8"/>
      <c r="D18" s="51" t="s">
        <v>122</v>
      </c>
      <c r="E18" s="530">
        <f>'Delta energy balance'!E35</f>
        <v>0</v>
      </c>
      <c r="F18" s="530">
        <f>'Delta energy balance'!F35</f>
        <v>0</v>
      </c>
      <c r="G18" s="530">
        <f>'Delta energy balance'!G35</f>
        <v>0</v>
      </c>
      <c r="H18" s="530" t="e">
        <f>'Delta energy balance'!H35-'Results by fuel'!G20</f>
        <v>#DIV/0!</v>
      </c>
      <c r="I18" s="530">
        <f>'Delta energy balance'!I35</f>
        <v>0</v>
      </c>
      <c r="J18" s="530">
        <f>'Delta energy balance'!J35</f>
        <v>0</v>
      </c>
      <c r="K18" s="530">
        <f>'Delta energy balance'!K35</f>
        <v>0</v>
      </c>
      <c r="L18" s="530" t="e">
        <f>'Delta energy balance'!L35-'Results by fuel'!G21</f>
        <v>#DIV/0!</v>
      </c>
      <c r="M18" s="530">
        <f>'Delta energy balance'!M35</f>
        <v>0</v>
      </c>
      <c r="N18" s="530" t="e">
        <f>'Delta energy balance'!N35-'Results by fuel'!G22</f>
        <v>#DIV/0!</v>
      </c>
      <c r="O18" s="530">
        <f>'Delta energy balance'!O35</f>
        <v>0</v>
      </c>
      <c r="P18" s="530">
        <f>'Delta energy balance'!P35</f>
        <v>0</v>
      </c>
      <c r="Q18" s="530">
        <f>'Delta energy balance'!Q35</f>
        <v>0</v>
      </c>
      <c r="R18" s="530">
        <f>'Delta energy balance'!R35</f>
        <v>0</v>
      </c>
      <c r="S18" s="552" t="e">
        <f>'Delta energy balance'!S35+'Results by fuel'!J23-(0.25*'Results by fuel'!H21)</f>
        <v>#DIV/0!</v>
      </c>
      <c r="T18" s="553" t="e">
        <f t="shared" si="1"/>
        <v>#DIV/0!</v>
      </c>
    </row>
    <row r="19" spans="2:20">
      <c r="B19" s="97"/>
      <c r="C19" s="8"/>
      <c r="D19" s="51" t="s">
        <v>341</v>
      </c>
      <c r="E19" s="530">
        <f>'Delta energy balance'!E36</f>
        <v>0</v>
      </c>
      <c r="F19" s="530">
        <f>'Delta energy balance'!F36</f>
        <v>0</v>
      </c>
      <c r="G19" s="530">
        <f>'Delta energy balance'!G36</f>
        <v>0</v>
      </c>
      <c r="H19" s="530" t="e">
        <f>'Delta energy balance'!H36-'Results by fuel'!G29</f>
        <v>#DIV/0!</v>
      </c>
      <c r="I19" s="530">
        <f>'Delta energy balance'!I36</f>
        <v>0</v>
      </c>
      <c r="J19" s="530">
        <f>'Delta energy balance'!J36</f>
        <v>0</v>
      </c>
      <c r="K19" s="530">
        <f>'Delta energy balance'!K36</f>
        <v>0</v>
      </c>
      <c r="L19" s="530" t="e">
        <f>'Delta energy balance'!L36-'Results by fuel'!G30</f>
        <v>#DIV/0!</v>
      </c>
      <c r="M19" s="530">
        <f>'Delta energy balance'!M36</f>
        <v>0</v>
      </c>
      <c r="N19" s="530" t="e">
        <f>'Delta energy balance'!N36-'Results by fuel'!G31</f>
        <v>#DIV/0!</v>
      </c>
      <c r="O19" s="530">
        <f>'Delta energy balance'!O36</f>
        <v>0</v>
      </c>
      <c r="P19" s="530">
        <f>'Delta energy balance'!P36</f>
        <v>0</v>
      </c>
      <c r="Q19" s="530">
        <f>'Delta energy balance'!Q36</f>
        <v>0</v>
      </c>
      <c r="R19" s="530">
        <f>'Delta energy balance'!R36</f>
        <v>0</v>
      </c>
      <c r="S19" s="552" t="e">
        <f>'Delta energy balance'!S36+'Results by fuel'!J32-(0.25*'Results by fuel'!H30)</f>
        <v>#DIV/0!</v>
      </c>
      <c r="T19" s="553" t="e">
        <f t="shared" si="1"/>
        <v>#DIV/0!</v>
      </c>
    </row>
    <row r="20" spans="2:20">
      <c r="B20" s="97"/>
      <c r="C20" s="8"/>
      <c r="D20" s="51" t="s">
        <v>51</v>
      </c>
      <c r="E20" s="530">
        <f>'Delta energy balance'!E37</f>
        <v>0</v>
      </c>
      <c r="F20" s="530">
        <f>'Delta energy balance'!F37</f>
        <v>0</v>
      </c>
      <c r="G20" s="530">
        <f>'Delta energy balance'!G37</f>
        <v>0</v>
      </c>
      <c r="H20" s="530" t="e">
        <f>'Delta energy balance'!H37-'Results by fuel'!G11</f>
        <v>#DIV/0!</v>
      </c>
      <c r="I20" s="530">
        <f>'Delta energy balance'!I37</f>
        <v>0</v>
      </c>
      <c r="J20" s="530">
        <f>'Delta energy balance'!J37</f>
        <v>0</v>
      </c>
      <c r="K20" s="530">
        <f>'Delta energy balance'!K37</f>
        <v>0</v>
      </c>
      <c r="L20" s="530" t="e">
        <f>'Delta energy balance'!L37-'Results by fuel'!G12</f>
        <v>#DIV/0!</v>
      </c>
      <c r="M20" s="530">
        <f>'Delta energy balance'!M37</f>
        <v>0</v>
      </c>
      <c r="N20" s="530" t="e">
        <f>'Delta energy balance'!N37-'Results by fuel'!G13</f>
        <v>#DIV/0!</v>
      </c>
      <c r="O20" s="530">
        <f>'Delta energy balance'!O37</f>
        <v>0</v>
      </c>
      <c r="P20" s="530">
        <f>'Delta energy balance'!P37</f>
        <v>0</v>
      </c>
      <c r="Q20" s="530">
        <f>'Delta energy balance'!Q37</f>
        <v>0</v>
      </c>
      <c r="R20" s="530">
        <f>'Delta energy balance'!R37</f>
        <v>0</v>
      </c>
      <c r="S20" s="552" t="e">
        <f>'Delta energy balance'!S37+'Results by fuel'!J14-(0.25*'Results by fuel'!H12)</f>
        <v>#DIV/0!</v>
      </c>
      <c r="T20" s="553" t="e">
        <f t="shared" si="1"/>
        <v>#DIV/0!</v>
      </c>
    </row>
    <row r="21" spans="2:20">
      <c r="B21" s="97"/>
      <c r="C21" s="8"/>
      <c r="D21" s="51" t="s">
        <v>121</v>
      </c>
      <c r="E21" s="530">
        <f>'Delta energy balance'!E38</f>
        <v>0</v>
      </c>
      <c r="F21" s="530">
        <f>'Delta energy balance'!F38</f>
        <v>0</v>
      </c>
      <c r="G21" s="530">
        <f>'Delta energy balance'!G38</f>
        <v>0</v>
      </c>
      <c r="H21" s="530">
        <f>'Delta energy balance'!H38</f>
        <v>0</v>
      </c>
      <c r="I21" s="530">
        <f>'Delta energy balance'!I38</f>
        <v>0</v>
      </c>
      <c r="J21" s="530">
        <f>'Delta energy balance'!J38</f>
        <v>0</v>
      </c>
      <c r="K21" s="530">
        <f>'Delta energy balance'!K38</f>
        <v>0</v>
      </c>
      <c r="L21" s="530">
        <f>'Delta energy balance'!L38</f>
        <v>0</v>
      </c>
      <c r="M21" s="530">
        <f>'Delta energy balance'!M38</f>
        <v>0</v>
      </c>
      <c r="N21" s="530">
        <f>'Delta energy balance'!N38</f>
        <v>0</v>
      </c>
      <c r="O21" s="530">
        <f>'Delta energy balance'!O38</f>
        <v>0</v>
      </c>
      <c r="P21" s="530">
        <f>'Delta energy balance'!P38</f>
        <v>0</v>
      </c>
      <c r="Q21" s="530">
        <f>'Delta energy balance'!Q38</f>
        <v>0</v>
      </c>
      <c r="R21" s="530">
        <f>'Delta energy balance'!R38</f>
        <v>0</v>
      </c>
      <c r="S21" s="530">
        <f>'Delta energy balance'!S38</f>
        <v>0</v>
      </c>
      <c r="T21" s="553">
        <f t="shared" si="1"/>
        <v>0</v>
      </c>
    </row>
    <row r="22" spans="2:20" ht="16" thickBot="1">
      <c r="B22" s="104"/>
      <c r="C22" s="105"/>
      <c r="D22" s="124" t="s">
        <v>127</v>
      </c>
      <c r="E22" s="554">
        <f>'Delta energy balance'!E39</f>
        <v>0</v>
      </c>
      <c r="F22" s="554">
        <f>'Delta energy balance'!F39</f>
        <v>0</v>
      </c>
      <c r="G22" s="554">
        <f>'Delta energy balance'!G39</f>
        <v>0</v>
      </c>
      <c r="H22" s="554">
        <f>'Delta energy balance'!H39</f>
        <v>0</v>
      </c>
      <c r="I22" s="554">
        <f>'Delta energy balance'!I39</f>
        <v>0</v>
      </c>
      <c r="J22" s="554">
        <f>'Delta energy balance'!J39</f>
        <v>0</v>
      </c>
      <c r="K22" s="554">
        <f>'Delta energy balance'!K39</f>
        <v>0</v>
      </c>
      <c r="L22" s="554">
        <f>'Delta energy balance'!L39</f>
        <v>0</v>
      </c>
      <c r="M22" s="554">
        <f>'Delta energy balance'!M39</f>
        <v>0</v>
      </c>
      <c r="N22" s="554">
        <f>'Delta energy balance'!N39</f>
        <v>0</v>
      </c>
      <c r="O22" s="554">
        <f>'Delta energy balance'!O39</f>
        <v>0</v>
      </c>
      <c r="P22" s="554">
        <f>'Delta energy balance'!P39</f>
        <v>0</v>
      </c>
      <c r="Q22" s="554">
        <f>'Delta energy balance'!Q39</f>
        <v>0</v>
      </c>
      <c r="R22" s="554">
        <f>'Delta energy balance'!R39</f>
        <v>0</v>
      </c>
      <c r="S22" s="554">
        <f>'Delta energy balance'!S39</f>
        <v>0</v>
      </c>
      <c r="T22" s="555">
        <f t="shared" si="1"/>
        <v>0</v>
      </c>
    </row>
    <row r="23" spans="2:20" ht="16" thickBot="1"/>
    <row r="24" spans="2:20">
      <c r="B24" s="94" t="s">
        <v>330</v>
      </c>
      <c r="C24" s="119"/>
      <c r="D24" s="175"/>
      <c r="E24" s="176" t="s">
        <v>42</v>
      </c>
      <c r="F24" s="176" t="s">
        <v>380</v>
      </c>
      <c r="G24" s="176" t="s">
        <v>148</v>
      </c>
      <c r="H24" s="176" t="s">
        <v>43</v>
      </c>
      <c r="I24" s="176" t="s">
        <v>44</v>
      </c>
      <c r="J24" s="176" t="s">
        <v>343</v>
      </c>
      <c r="K24" s="176" t="s">
        <v>344</v>
      </c>
      <c r="L24" s="176" t="s">
        <v>45</v>
      </c>
      <c r="M24" s="176" t="s">
        <v>46</v>
      </c>
      <c r="N24" s="176" t="s">
        <v>214</v>
      </c>
      <c r="O24" s="176" t="s">
        <v>195</v>
      </c>
      <c r="P24" s="176" t="s">
        <v>335</v>
      </c>
      <c r="Q24" s="176" t="s">
        <v>121</v>
      </c>
      <c r="R24" s="176" t="s">
        <v>203</v>
      </c>
      <c r="S24" s="175" t="s">
        <v>204</v>
      </c>
      <c r="T24" s="177" t="s">
        <v>205</v>
      </c>
    </row>
    <row r="25" spans="2:20">
      <c r="B25" s="97"/>
      <c r="C25" s="8"/>
      <c r="D25" s="56" t="s">
        <v>336</v>
      </c>
      <c r="E25" s="550">
        <f t="shared" ref="E25:S25" si="3">E32-SUM(E26:E31)</f>
        <v>0</v>
      </c>
      <c r="F25" s="550">
        <f t="shared" si="3"/>
        <v>0</v>
      </c>
      <c r="G25" s="550">
        <f t="shared" si="3"/>
        <v>0</v>
      </c>
      <c r="H25" s="550">
        <f t="shared" si="3"/>
        <v>0</v>
      </c>
      <c r="I25" s="550">
        <f t="shared" si="3"/>
        <v>0</v>
      </c>
      <c r="J25" s="550">
        <f t="shared" si="3"/>
        <v>0</v>
      </c>
      <c r="K25" s="550">
        <f t="shared" si="3"/>
        <v>0</v>
      </c>
      <c r="L25" s="550">
        <f t="shared" si="3"/>
        <v>0</v>
      </c>
      <c r="M25" s="550">
        <f t="shared" si="3"/>
        <v>0</v>
      </c>
      <c r="N25" s="550">
        <f t="shared" si="3"/>
        <v>0</v>
      </c>
      <c r="O25" s="550">
        <f t="shared" si="3"/>
        <v>0</v>
      </c>
      <c r="P25" s="550">
        <f t="shared" si="3"/>
        <v>0</v>
      </c>
      <c r="Q25" s="550">
        <f t="shared" si="3"/>
        <v>0</v>
      </c>
      <c r="R25" s="550">
        <f t="shared" si="3"/>
        <v>0</v>
      </c>
      <c r="S25" s="550">
        <f t="shared" si="3"/>
        <v>0</v>
      </c>
      <c r="T25" s="551">
        <f t="shared" ref="T25:T39" si="4">SUM(E25:S25)</f>
        <v>0</v>
      </c>
    </row>
    <row r="26" spans="2:20">
      <c r="B26" s="97"/>
      <c r="C26" s="8"/>
      <c r="D26" s="51" t="s">
        <v>338</v>
      </c>
      <c r="E26" s="530">
        <f>SUM('IEA energy balance'!C21:H21,'IEA energy balance'!J21:N21,'IEA energy balance'!S21)</f>
        <v>0</v>
      </c>
      <c r="F26" s="530">
        <f>SUM('IEA energy balance'!O21:R21)</f>
        <v>0</v>
      </c>
      <c r="G26" s="530">
        <f>'IEA energy balance'!I21</f>
        <v>0</v>
      </c>
      <c r="H26" s="530">
        <f>'IEA energy balance'!T21</f>
        <v>0</v>
      </c>
      <c r="I26" s="530">
        <f>SUM('IEA energy balance'!U21:AQ21)</f>
        <v>0</v>
      </c>
      <c r="J26" s="530">
        <f>'IEA energy balance'!AS21</f>
        <v>0</v>
      </c>
      <c r="K26" s="530">
        <f>SUM('IEA energy balance'!AR21,'IEA energy balance'!AT21)</f>
        <v>0</v>
      </c>
      <c r="L26" s="530">
        <f>'IEA energy balance'!AV21</f>
        <v>0</v>
      </c>
      <c r="M26" s="530">
        <f>SUM('IEA energy balance'!AW21:AY21)</f>
        <v>0</v>
      </c>
      <c r="N26" s="530">
        <f>SUM('IEA energy balance'!AU21,'IEA energy balance'!AZ21)</f>
        <v>0</v>
      </c>
      <c r="O26" s="530">
        <f>'IEA energy balance'!BD21</f>
        <v>0</v>
      </c>
      <c r="P26" s="530">
        <f>SUM('IEA energy balance'!BE21:BJ21)</f>
        <v>0</v>
      </c>
      <c r="Q26" s="530">
        <f>SUM('IEA energy balance'!BA21:BC21,'IEA energy balance'!BK21)</f>
        <v>0</v>
      </c>
      <c r="R26" s="530">
        <f>'IEA energy balance'!BL21</f>
        <v>0</v>
      </c>
      <c r="S26" s="552">
        <f>'IEA energy balance'!BM21</f>
        <v>0</v>
      </c>
      <c r="T26" s="553">
        <f t="shared" si="4"/>
        <v>0</v>
      </c>
    </row>
    <row r="27" spans="2:20">
      <c r="B27" s="97"/>
      <c r="C27" s="8"/>
      <c r="D27" s="51" t="s">
        <v>337</v>
      </c>
      <c r="E27" s="530">
        <f>SUM('IEA energy balance'!C22:H22,'IEA energy balance'!J22:N22,'IEA energy balance'!S22)</f>
        <v>0</v>
      </c>
      <c r="F27" s="530">
        <f>SUM('IEA energy balance'!O22:R22)</f>
        <v>0</v>
      </c>
      <c r="G27" s="530">
        <f>'IEA energy balance'!I22</f>
        <v>0</v>
      </c>
      <c r="H27" s="530">
        <f>'IEA energy balance'!T22</f>
        <v>0</v>
      </c>
      <c r="I27" s="530">
        <f>SUM('IEA energy balance'!U22:AQ22)</f>
        <v>0</v>
      </c>
      <c r="J27" s="530">
        <f>'IEA energy balance'!AS22</f>
        <v>0</v>
      </c>
      <c r="K27" s="530">
        <f>SUM('IEA energy balance'!AR22,'IEA energy balance'!AT22)</f>
        <v>0</v>
      </c>
      <c r="L27" s="530">
        <f>'IEA energy balance'!AV22</f>
        <v>0</v>
      </c>
      <c r="M27" s="530">
        <f>SUM('IEA energy balance'!AW22:AY22)</f>
        <v>0</v>
      </c>
      <c r="N27" s="530">
        <f>SUM('IEA energy balance'!AU22,'IEA energy balance'!AZ22)</f>
        <v>0</v>
      </c>
      <c r="O27" s="530">
        <f>'IEA energy balance'!BD22</f>
        <v>0</v>
      </c>
      <c r="P27" s="530">
        <f>SUM('IEA energy balance'!BE22:BJ22)</f>
        <v>0</v>
      </c>
      <c r="Q27" s="530">
        <f>SUM('IEA energy balance'!BA22:BC22,'IEA energy balance'!BK22)</f>
        <v>0</v>
      </c>
      <c r="R27" s="530">
        <f>'IEA energy balance'!BL22</f>
        <v>0</v>
      </c>
      <c r="S27" s="552">
        <f>'IEA energy balance'!BM22</f>
        <v>0</v>
      </c>
      <c r="T27" s="553">
        <f t="shared" si="4"/>
        <v>0</v>
      </c>
    </row>
    <row r="28" spans="2:20">
      <c r="B28" s="97"/>
      <c r="C28" s="8"/>
      <c r="D28" s="51" t="s">
        <v>339</v>
      </c>
      <c r="E28" s="530">
        <f>SUM('IEA energy balance'!C19:H20,'IEA energy balance'!C23:H24,'IEA energy balance'!J19:N20,'IEA energy balance'!J23:N24,'IEA energy balance'!S19:S20,'IEA energy balance'!S23:S24)</f>
        <v>0</v>
      </c>
      <c r="F28" s="530">
        <f>SUM('IEA energy balance'!O19:R20,'IEA energy balance'!O23:R24)</f>
        <v>0</v>
      </c>
      <c r="G28" s="530">
        <f>SUM('IEA energy balance'!I19:I20,'IEA energy balance'!I23:I24)</f>
        <v>0</v>
      </c>
      <c r="H28" s="530">
        <f>SUM('IEA energy balance'!T19:T20,'IEA energy balance'!T23:T24)</f>
        <v>0</v>
      </c>
      <c r="I28" s="530">
        <f>SUM('IEA energy balance'!U19:AQ20,'IEA energy balance'!U23:AQ24)</f>
        <v>0</v>
      </c>
      <c r="J28" s="530">
        <f>SUM('IEA energy balance'!AS19:AS20,'IEA energy balance'!AS23:AS24)</f>
        <v>0</v>
      </c>
      <c r="K28" s="530">
        <f>SUM('IEA energy balance'!AR19:AR20,'IEA energy balance'!AR23:AR24,'IEA energy balance'!AT19:AT20,'IEA energy balance'!AT23:AT24)</f>
        <v>0</v>
      </c>
      <c r="L28" s="530">
        <f>SUM('IEA energy balance'!AV19:AV20,'IEA energy balance'!AV23:AV24)</f>
        <v>0</v>
      </c>
      <c r="M28" s="530">
        <f>SUM('IEA energy balance'!AW19:AY20,'IEA energy balance'!AW23:AY24)</f>
        <v>0</v>
      </c>
      <c r="N28" s="530">
        <f>SUM('IEA energy balance'!AU19:AU20,'IEA energy balance'!AU23:AU24,'IEA energy balance'!AZ19:AZ20,'IEA energy balance'!AZ23:AZ24)</f>
        <v>0</v>
      </c>
      <c r="O28" s="530">
        <f>SUM('IEA energy balance'!BD19:BD20,'IEA energy balance'!BD23:BD24)</f>
        <v>0</v>
      </c>
      <c r="P28" s="530">
        <f>SUM('IEA energy balance'!BE19:BJ20,'IEA energy balance'!BE23:BJ24)</f>
        <v>0</v>
      </c>
      <c r="Q28" s="530">
        <f>SUM('IEA energy balance'!BA19:BC20,'IEA energy balance'!BA23:BC24,'IEA energy balance'!BK19:BK20,'IEA energy balance'!BK23:BK24)</f>
        <v>0</v>
      </c>
      <c r="R28" s="530">
        <f>SUM('IEA energy balance'!BL19:BL20,'IEA energy balance'!BL23:BL24)</f>
        <v>0</v>
      </c>
      <c r="S28" s="530">
        <f>SUM('IEA energy balance'!BM19:BM20,'IEA energy balance'!BM23:BM24)</f>
        <v>0</v>
      </c>
      <c r="T28" s="553">
        <f t="shared" si="4"/>
        <v>0</v>
      </c>
    </row>
    <row r="29" spans="2:20">
      <c r="B29" s="97"/>
      <c r="C29" s="8"/>
      <c r="D29" s="51" t="s">
        <v>340</v>
      </c>
      <c r="E29" s="530">
        <f>SUM('IEA energy balance'!C25:H39,'IEA energy balance'!J25:N39,'IEA energy balance'!S25:S39)</f>
        <v>0</v>
      </c>
      <c r="F29" s="530">
        <f>SUM('IEA energy balance'!O25:R39)</f>
        <v>0</v>
      </c>
      <c r="G29" s="530">
        <f>SUM('IEA energy balance'!I25:I39)</f>
        <v>0</v>
      </c>
      <c r="H29" s="530">
        <f>SUM('IEA energy balance'!T25:T39)</f>
        <v>0</v>
      </c>
      <c r="I29" s="530">
        <f>SUM('IEA energy balance'!U25:AQ39)</f>
        <v>0</v>
      </c>
      <c r="J29" s="530">
        <f>SUM('IEA energy balance'!AS25:AS39)</f>
        <v>0</v>
      </c>
      <c r="K29" s="530">
        <f>SUM('IEA energy balance'!AR25:AR39,'IEA energy balance'!AT25:AT39)</f>
        <v>0</v>
      </c>
      <c r="L29" s="530">
        <f>SUM('IEA energy balance'!AV25:AV39)</f>
        <v>0</v>
      </c>
      <c r="M29" s="530">
        <f>SUM('IEA energy balance'!AW25:AY39)</f>
        <v>0</v>
      </c>
      <c r="N29" s="530">
        <f>SUM('IEA energy balance'!AU25:AU39,'IEA energy balance'!AZ25:AZ39)</f>
        <v>0</v>
      </c>
      <c r="O29" s="530">
        <f>SUM('IEA energy balance'!BD25:BD39)</f>
        <v>0</v>
      </c>
      <c r="P29" s="530">
        <f>SUM('IEA energy balance'!BE25:BJ39)</f>
        <v>0</v>
      </c>
      <c r="Q29" s="530">
        <f>SUM('IEA energy balance'!BA25:BC39,'IEA energy balance'!BK25:BK39)</f>
        <v>0</v>
      </c>
      <c r="R29" s="530">
        <f>SUM('IEA energy balance'!BL25:BL39)</f>
        <v>0</v>
      </c>
      <c r="S29" s="530">
        <f>SUM('IEA energy balance'!BM25:BM39)</f>
        <v>0</v>
      </c>
      <c r="T29" s="553">
        <f t="shared" si="4"/>
        <v>0</v>
      </c>
    </row>
    <row r="30" spans="2:20">
      <c r="B30" s="97"/>
      <c r="C30" s="8"/>
      <c r="D30" s="51" t="s">
        <v>90</v>
      </c>
      <c r="E30" s="530">
        <f>SUM('IEA energy balance'!C40:H40,'IEA energy balance'!J40:N40,'IEA energy balance'!S40)</f>
        <v>0</v>
      </c>
      <c r="F30" s="530">
        <f>SUM('IEA energy balance'!O40:R40)</f>
        <v>0</v>
      </c>
      <c r="G30" s="530">
        <f>'IEA energy balance'!I40</f>
        <v>0</v>
      </c>
      <c r="H30" s="530">
        <f>'IEA energy balance'!T40</f>
        <v>0</v>
      </c>
      <c r="I30" s="530">
        <f>SUM('IEA energy balance'!U40:AQ40)</f>
        <v>0</v>
      </c>
      <c r="J30" s="530">
        <f>'IEA energy balance'!AS40</f>
        <v>0</v>
      </c>
      <c r="K30" s="530">
        <f>SUM('IEA energy balance'!AR40,'IEA energy balance'!AT40)</f>
        <v>0</v>
      </c>
      <c r="L30" s="530">
        <f>'IEA energy balance'!AV40</f>
        <v>0</v>
      </c>
      <c r="M30" s="530">
        <f>SUM('IEA energy balance'!AW40:AY40)</f>
        <v>0</v>
      </c>
      <c r="N30" s="530">
        <f>SUM('IEA energy balance'!AU40,'IEA energy balance'!AZ40)</f>
        <v>0</v>
      </c>
      <c r="O30" s="530">
        <f>'IEA energy balance'!BD40</f>
        <v>0</v>
      </c>
      <c r="P30" s="530">
        <f>SUM('IEA energy balance'!BE40:BJ40)</f>
        <v>0</v>
      </c>
      <c r="Q30" s="530">
        <f>SUM('IEA energy balance'!BA40:BC40,'IEA energy balance'!BK40)</f>
        <v>0</v>
      </c>
      <c r="R30" s="530">
        <f>'IEA energy balance'!BL40</f>
        <v>0</v>
      </c>
      <c r="S30" s="530">
        <f>'IEA energy balance'!BM40</f>
        <v>0</v>
      </c>
      <c r="T30" s="553">
        <f t="shared" si="4"/>
        <v>0</v>
      </c>
    </row>
    <row r="31" spans="2:20">
      <c r="B31" s="97"/>
      <c r="C31" s="8"/>
      <c r="D31" s="51" t="s">
        <v>99</v>
      </c>
      <c r="E31" s="530">
        <f>SUM('IEA energy balance'!C58:H58,'IEA energy balance'!J58:N58,'IEA energy balance'!S58)</f>
        <v>0</v>
      </c>
      <c r="F31" s="530">
        <f>SUM('IEA energy balance'!O58:R58)</f>
        <v>0</v>
      </c>
      <c r="G31" s="530">
        <f>'IEA energy balance'!I58</f>
        <v>0</v>
      </c>
      <c r="H31" s="530">
        <f>'IEA energy balance'!T58</f>
        <v>0</v>
      </c>
      <c r="I31" s="530">
        <f>SUM('IEA energy balance'!U58:AQ58)</f>
        <v>0</v>
      </c>
      <c r="J31" s="530">
        <f>'IEA energy balance'!AS58</f>
        <v>0</v>
      </c>
      <c r="K31" s="530">
        <f>SUM('IEA energy balance'!AR58,'IEA energy balance'!AT58)</f>
        <v>0</v>
      </c>
      <c r="L31" s="530">
        <f>'IEA energy balance'!AV58</f>
        <v>0</v>
      </c>
      <c r="M31" s="530">
        <f>SUM('IEA energy balance'!AW58:AY58)</f>
        <v>0</v>
      </c>
      <c r="N31" s="530">
        <f>SUM('IEA energy balance'!AU58,'IEA energy balance'!AZ58)</f>
        <v>0</v>
      </c>
      <c r="O31" s="530">
        <f>'IEA energy balance'!BD58</f>
        <v>0</v>
      </c>
      <c r="P31" s="530">
        <f>SUM('IEA energy balance'!BE58:BJ58)</f>
        <v>0</v>
      </c>
      <c r="Q31" s="530">
        <f>SUM('IEA energy balance'!BA58:BC58,'IEA energy balance'!BK58)</f>
        <v>0</v>
      </c>
      <c r="R31" s="530">
        <f>'IEA energy balance'!BL58</f>
        <v>0</v>
      </c>
      <c r="S31" s="530">
        <f>'IEA energy balance'!BM58</f>
        <v>0</v>
      </c>
      <c r="T31" s="553">
        <f t="shared" si="4"/>
        <v>0</v>
      </c>
    </row>
    <row r="32" spans="2:20">
      <c r="B32" s="97"/>
      <c r="C32" s="8"/>
      <c r="D32" s="56" t="s">
        <v>100</v>
      </c>
      <c r="E32" s="550">
        <f t="shared" ref="E32:S32" si="5">SUM(E33:E39)</f>
        <v>0</v>
      </c>
      <c r="F32" s="550">
        <f t="shared" si="5"/>
        <v>0</v>
      </c>
      <c r="G32" s="550">
        <f t="shared" si="5"/>
        <v>0</v>
      </c>
      <c r="H32" s="550">
        <f t="shared" si="5"/>
        <v>0</v>
      </c>
      <c r="I32" s="550">
        <f t="shared" si="5"/>
        <v>0</v>
      </c>
      <c r="J32" s="550">
        <f t="shared" si="5"/>
        <v>0</v>
      </c>
      <c r="K32" s="550">
        <f t="shared" si="5"/>
        <v>0</v>
      </c>
      <c r="L32" s="550">
        <f t="shared" si="5"/>
        <v>0</v>
      </c>
      <c r="M32" s="550">
        <f t="shared" si="5"/>
        <v>0</v>
      </c>
      <c r="N32" s="550">
        <f t="shared" si="5"/>
        <v>0</v>
      </c>
      <c r="O32" s="550">
        <f t="shared" si="5"/>
        <v>0</v>
      </c>
      <c r="P32" s="550">
        <f t="shared" si="5"/>
        <v>0</v>
      </c>
      <c r="Q32" s="550">
        <f t="shared" si="5"/>
        <v>0</v>
      </c>
      <c r="R32" s="550">
        <f t="shared" si="5"/>
        <v>0</v>
      </c>
      <c r="S32" s="550">
        <f t="shared" si="5"/>
        <v>0</v>
      </c>
      <c r="T32" s="551">
        <f t="shared" si="4"/>
        <v>0</v>
      </c>
    </row>
    <row r="33" spans="2:20">
      <c r="B33" s="97"/>
      <c r="C33" s="8"/>
      <c r="D33" s="51" t="s">
        <v>54</v>
      </c>
      <c r="E33" s="530">
        <f>SUM('IEA energy balance'!C60:H60,'IEA energy balance'!J60:N60,'IEA energy balance'!S60)</f>
        <v>0</v>
      </c>
      <c r="F33" s="530">
        <f>SUM('IEA energy balance'!O60:R60)</f>
        <v>0</v>
      </c>
      <c r="G33" s="530">
        <f>'IEA energy balance'!I60</f>
        <v>0</v>
      </c>
      <c r="H33" s="530">
        <f>'IEA energy balance'!T60</f>
        <v>0</v>
      </c>
      <c r="I33" s="530">
        <f>SUM('IEA energy balance'!U60:AQ60)</f>
        <v>0</v>
      </c>
      <c r="J33" s="530">
        <f>'IEA energy balance'!AS60</f>
        <v>0</v>
      </c>
      <c r="K33" s="530">
        <f>SUM('IEA energy balance'!AR60,'IEA energy balance'!AT60)</f>
        <v>0</v>
      </c>
      <c r="L33" s="530">
        <f>'IEA energy balance'!AV60</f>
        <v>0</v>
      </c>
      <c r="M33" s="530">
        <f>SUM('IEA energy balance'!AW60:AY60)</f>
        <v>0</v>
      </c>
      <c r="N33" s="530">
        <f>SUM('IEA energy balance'!AU60,'IEA energy balance'!AZ60)</f>
        <v>0</v>
      </c>
      <c r="O33" s="530">
        <f>'IEA energy balance'!BD60</f>
        <v>0</v>
      </c>
      <c r="P33" s="530">
        <f>SUM('IEA energy balance'!BE60:BJ60)</f>
        <v>0</v>
      </c>
      <c r="Q33" s="530">
        <f>SUM('IEA energy balance'!BA60:BC60,'IEA energy balance'!BK60)</f>
        <v>0</v>
      </c>
      <c r="R33" s="530">
        <f>'IEA energy balance'!BL60</f>
        <v>0</v>
      </c>
      <c r="S33" s="552">
        <f>'IEA energy balance'!BM60</f>
        <v>0</v>
      </c>
      <c r="T33" s="553">
        <f t="shared" si="4"/>
        <v>0</v>
      </c>
    </row>
    <row r="34" spans="2:20">
      <c r="B34" s="97"/>
      <c r="C34" s="8"/>
      <c r="D34" s="51" t="s">
        <v>114</v>
      </c>
      <c r="E34" s="530">
        <f>SUM('IEA energy balance'!C74:H74,'IEA energy balance'!J74:N74,'IEA energy balance'!S74)</f>
        <v>0</v>
      </c>
      <c r="F34" s="530">
        <f>SUM('IEA energy balance'!O74:R74)</f>
        <v>0</v>
      </c>
      <c r="G34" s="530">
        <f>'IEA energy balance'!I74</f>
        <v>0</v>
      </c>
      <c r="H34" s="530">
        <f>'IEA energy balance'!T74</f>
        <v>0</v>
      </c>
      <c r="I34" s="530">
        <f>SUM('IEA energy balance'!U74:AQ74)</f>
        <v>0</v>
      </c>
      <c r="J34" s="530">
        <f>'IEA energy balance'!AS74</f>
        <v>0</v>
      </c>
      <c r="K34" s="530">
        <f>SUM('IEA energy balance'!AR74,'IEA energy balance'!AT74)</f>
        <v>0</v>
      </c>
      <c r="L34" s="530">
        <f>'IEA energy balance'!AV74</f>
        <v>0</v>
      </c>
      <c r="M34" s="530">
        <f>SUM('IEA energy balance'!AW74:AY74)</f>
        <v>0</v>
      </c>
      <c r="N34" s="530">
        <f>SUM('IEA energy balance'!AU74,'IEA energy balance'!AZ74)</f>
        <v>0</v>
      </c>
      <c r="O34" s="530">
        <f>'IEA energy balance'!BD74</f>
        <v>0</v>
      </c>
      <c r="P34" s="530">
        <f>SUM('IEA energy balance'!BE74:BJ74)</f>
        <v>0</v>
      </c>
      <c r="Q34" s="530">
        <f>SUM('IEA energy balance'!BA74:BC74,'IEA energy balance'!BK74)</f>
        <v>0</v>
      </c>
      <c r="R34" s="530">
        <f>'IEA energy balance'!BL74</f>
        <v>0</v>
      </c>
      <c r="S34" s="530">
        <f>'IEA energy balance'!BM74</f>
        <v>0</v>
      </c>
      <c r="T34" s="553">
        <f t="shared" si="4"/>
        <v>0</v>
      </c>
    </row>
    <row r="35" spans="2:20">
      <c r="B35" s="97"/>
      <c r="C35" s="8"/>
      <c r="D35" s="51" t="s">
        <v>122</v>
      </c>
      <c r="E35" s="530">
        <f>SUM('IEA energy balance'!C82:H82,'IEA energy balance'!J82:N82,'IEA energy balance'!S82)</f>
        <v>0</v>
      </c>
      <c r="F35" s="530">
        <f>SUM('IEA energy balance'!O82:R82)</f>
        <v>0</v>
      </c>
      <c r="G35" s="530">
        <f>'IEA energy balance'!I82</f>
        <v>0</v>
      </c>
      <c r="H35" s="530">
        <f>'IEA energy balance'!T82</f>
        <v>0</v>
      </c>
      <c r="I35" s="530">
        <f>SUM('IEA energy balance'!U82:AQ82)</f>
        <v>0</v>
      </c>
      <c r="J35" s="530">
        <f>'IEA energy balance'!AS82</f>
        <v>0</v>
      </c>
      <c r="K35" s="530">
        <f>SUM('IEA energy balance'!AR82,'IEA energy balance'!AT82)</f>
        <v>0</v>
      </c>
      <c r="L35" s="530">
        <f>'IEA energy balance'!AV82</f>
        <v>0</v>
      </c>
      <c r="M35" s="530">
        <f>SUM('IEA energy balance'!AW82:AY82)</f>
        <v>0</v>
      </c>
      <c r="N35" s="530">
        <f>SUM('IEA energy balance'!AU82,'IEA energy balance'!AZ82)</f>
        <v>0</v>
      </c>
      <c r="O35" s="530">
        <f>'IEA energy balance'!BD82</f>
        <v>0</v>
      </c>
      <c r="P35" s="530">
        <f>SUM('IEA energy balance'!BE82:BJ82)</f>
        <v>0</v>
      </c>
      <c r="Q35" s="530">
        <f>SUM('IEA energy balance'!BA82:BC82,'IEA energy balance'!BK82)</f>
        <v>0</v>
      </c>
      <c r="R35" s="530">
        <f>'IEA energy balance'!BL82</f>
        <v>0</v>
      </c>
      <c r="S35" s="552">
        <f>'IEA energy balance'!BM82</f>
        <v>0</v>
      </c>
      <c r="T35" s="553">
        <f t="shared" si="4"/>
        <v>0</v>
      </c>
    </row>
    <row r="36" spans="2:20">
      <c r="B36" s="97"/>
      <c r="C36" s="8"/>
      <c r="D36" s="51" t="s">
        <v>341</v>
      </c>
      <c r="E36" s="530">
        <f>SUM('IEA energy balance'!C83:H83,'IEA energy balance'!J83:N83,'IEA energy balance'!S83)</f>
        <v>0</v>
      </c>
      <c r="F36" s="530">
        <f>SUM('IEA energy balance'!O83:R83)</f>
        <v>0</v>
      </c>
      <c r="G36" s="530">
        <f>'IEA energy balance'!I83</f>
        <v>0</v>
      </c>
      <c r="H36" s="530">
        <f>'IEA energy balance'!T83</f>
        <v>0</v>
      </c>
      <c r="I36" s="530">
        <f>SUM('IEA energy balance'!U83:AQ83)</f>
        <v>0</v>
      </c>
      <c r="J36" s="530">
        <f>'IEA energy balance'!AS83</f>
        <v>0</v>
      </c>
      <c r="K36" s="530">
        <f>SUM('IEA energy balance'!AR83,'IEA energy balance'!AT83)</f>
        <v>0</v>
      </c>
      <c r="L36" s="530">
        <f>'IEA energy balance'!AV83</f>
        <v>0</v>
      </c>
      <c r="M36" s="530">
        <f>SUM('IEA energy balance'!AW83:AY83)</f>
        <v>0</v>
      </c>
      <c r="N36" s="530">
        <f>SUM('IEA energy balance'!AU83,'IEA energy balance'!AZ83)</f>
        <v>0</v>
      </c>
      <c r="O36" s="530">
        <f>'IEA energy balance'!BD83</f>
        <v>0</v>
      </c>
      <c r="P36" s="530">
        <f>SUM('IEA energy balance'!BE83:BJ83)</f>
        <v>0</v>
      </c>
      <c r="Q36" s="530">
        <f>SUM('IEA energy balance'!BA83:BC83,'IEA energy balance'!BK83)</f>
        <v>0</v>
      </c>
      <c r="R36" s="530">
        <f>'IEA energy balance'!BL83</f>
        <v>0</v>
      </c>
      <c r="S36" s="552">
        <f>'IEA energy balance'!BM83</f>
        <v>0</v>
      </c>
      <c r="T36" s="553">
        <f t="shared" si="4"/>
        <v>0</v>
      </c>
    </row>
    <row r="37" spans="2:20">
      <c r="B37" s="97"/>
      <c r="C37" s="8"/>
      <c r="D37" s="51" t="s">
        <v>51</v>
      </c>
      <c r="E37" s="530">
        <f>SUM('IEA energy balance'!C84:H84,'IEA energy balance'!J84:N84,'IEA energy balance'!S84)</f>
        <v>0</v>
      </c>
      <c r="F37" s="530">
        <f>SUM('IEA energy balance'!O84:R84)</f>
        <v>0</v>
      </c>
      <c r="G37" s="530">
        <f>'IEA energy balance'!I84</f>
        <v>0</v>
      </c>
      <c r="H37" s="530">
        <f>'IEA energy balance'!T84</f>
        <v>0</v>
      </c>
      <c r="I37" s="530">
        <f>SUM('IEA energy balance'!U84:AQ84)</f>
        <v>0</v>
      </c>
      <c r="J37" s="530">
        <f>'IEA energy balance'!AS84</f>
        <v>0</v>
      </c>
      <c r="K37" s="530">
        <f>SUM('IEA energy balance'!AR84,'IEA energy balance'!AT84)</f>
        <v>0</v>
      </c>
      <c r="L37" s="530">
        <f>'IEA energy balance'!AV84</f>
        <v>0</v>
      </c>
      <c r="M37" s="530">
        <f>SUM('IEA energy balance'!AW84:AY84)</f>
        <v>0</v>
      </c>
      <c r="N37" s="530">
        <f>SUM('IEA energy balance'!AU84,'IEA energy balance'!AZ84)</f>
        <v>0</v>
      </c>
      <c r="O37" s="530">
        <f>'IEA energy balance'!BD84</f>
        <v>0</v>
      </c>
      <c r="P37" s="530">
        <f>SUM('IEA energy balance'!BE84:BJ84)</f>
        <v>0</v>
      </c>
      <c r="Q37" s="530">
        <f>SUM('IEA energy balance'!BA84:BC84,'IEA energy balance'!BK84)</f>
        <v>0</v>
      </c>
      <c r="R37" s="530">
        <f>'IEA energy balance'!BL84</f>
        <v>0</v>
      </c>
      <c r="S37" s="552">
        <f>'IEA energy balance'!BM84</f>
        <v>0</v>
      </c>
      <c r="T37" s="553">
        <f t="shared" si="4"/>
        <v>0</v>
      </c>
    </row>
    <row r="38" spans="2:20">
      <c r="B38" s="97"/>
      <c r="C38" s="8"/>
      <c r="D38" s="51" t="s">
        <v>121</v>
      </c>
      <c r="E38" s="530">
        <f>SUM('IEA energy balance'!C85:H86,'IEA energy balance'!J85:N86,'IEA energy balance'!S85:S86)</f>
        <v>0</v>
      </c>
      <c r="F38" s="530">
        <f>SUM('IEA energy balance'!O85:R86)</f>
        <v>0</v>
      </c>
      <c r="G38" s="530">
        <f>SUM('IEA energy balance'!I85:I86)</f>
        <v>0</v>
      </c>
      <c r="H38" s="530">
        <f>SUM('IEA energy balance'!T85:T86)</f>
        <v>0</v>
      </c>
      <c r="I38" s="530">
        <f>SUM('IEA energy balance'!U85:AQ86)</f>
        <v>0</v>
      </c>
      <c r="J38" s="530">
        <f>SUM('IEA energy balance'!AS85:AS86)</f>
        <v>0</v>
      </c>
      <c r="K38" s="530">
        <f>SUM('IEA energy balance'!AR85:AR86,'IEA energy balance'!AT85:AT86)</f>
        <v>0</v>
      </c>
      <c r="L38" s="530">
        <f>SUM('IEA energy balance'!AV85:AV86)</f>
        <v>0</v>
      </c>
      <c r="M38" s="530">
        <f>SUM('IEA energy balance'!AW85:AY86)</f>
        <v>0</v>
      </c>
      <c r="N38" s="530">
        <f>SUM('IEA energy balance'!AU85:AU86,'IEA energy balance'!AZ85:AZ86)</f>
        <v>0</v>
      </c>
      <c r="O38" s="530">
        <f>SUM('IEA energy balance'!BD85:BD86)</f>
        <v>0</v>
      </c>
      <c r="P38" s="530">
        <f>SUM('IEA energy balance'!BE85:BJ86)</f>
        <v>0</v>
      </c>
      <c r="Q38" s="530">
        <f>SUM('IEA energy balance'!BA85:BC86,'IEA energy balance'!BK85:BK86)</f>
        <v>0</v>
      </c>
      <c r="R38" s="530">
        <f>SUM('IEA energy balance'!BL85:BL86)</f>
        <v>0</v>
      </c>
      <c r="S38" s="530">
        <f>SUM('IEA energy balance'!BM85:BM86)</f>
        <v>0</v>
      </c>
      <c r="T38" s="553">
        <f t="shared" si="4"/>
        <v>0</v>
      </c>
    </row>
    <row r="39" spans="2:20" ht="16" thickBot="1">
      <c r="B39" s="104"/>
      <c r="C39" s="105"/>
      <c r="D39" s="124" t="s">
        <v>127</v>
      </c>
      <c r="E39" s="554">
        <f>SUM('IEA energy balance'!C87:H87,'IEA energy balance'!J87:N87,'IEA energy balance'!S87)</f>
        <v>0</v>
      </c>
      <c r="F39" s="554">
        <f>SUM('IEA energy balance'!O87:R87)</f>
        <v>0</v>
      </c>
      <c r="G39" s="554">
        <f>'IEA energy balance'!I87</f>
        <v>0</v>
      </c>
      <c r="H39" s="554">
        <f>'IEA energy balance'!T87</f>
        <v>0</v>
      </c>
      <c r="I39" s="554">
        <f>SUM('IEA energy balance'!U87:AQ87)</f>
        <v>0</v>
      </c>
      <c r="J39" s="554">
        <f>'IEA energy balance'!AS87</f>
        <v>0</v>
      </c>
      <c r="K39" s="554">
        <f>SUM('IEA energy balance'!AR87,'IEA energy balance'!AT87)</f>
        <v>0</v>
      </c>
      <c r="L39" s="554">
        <f>'IEA energy balance'!AV87</f>
        <v>0</v>
      </c>
      <c r="M39" s="554">
        <f>SUM('IEA energy balance'!AW87:AY87)</f>
        <v>0</v>
      </c>
      <c r="N39" s="554">
        <f>SUM('IEA energy balance'!AU87,'IEA energy balance'!AZ87)</f>
        <v>0</v>
      </c>
      <c r="O39" s="554">
        <f>'IEA energy balance'!BD87</f>
        <v>0</v>
      </c>
      <c r="P39" s="554">
        <f>SUM('IEA energy balance'!BE87:BJ87)</f>
        <v>0</v>
      </c>
      <c r="Q39" s="554">
        <f>SUM('IEA energy balance'!BA87:BC87,'IEA energy balance'!BK87)</f>
        <v>0</v>
      </c>
      <c r="R39" s="554">
        <f>'IEA energy balance'!BL87</f>
        <v>0</v>
      </c>
      <c r="S39" s="554">
        <f>'IEA energy balance'!BM87</f>
        <v>0</v>
      </c>
      <c r="T39" s="555">
        <f t="shared" si="4"/>
        <v>0</v>
      </c>
    </row>
    <row r="40" spans="2:20" ht="16" thickBot="1"/>
    <row r="41" spans="2:20">
      <c r="B41" s="94" t="s">
        <v>275</v>
      </c>
      <c r="C41" s="119"/>
      <c r="D41" s="176"/>
      <c r="E41" s="372" t="s">
        <v>42</v>
      </c>
      <c r="F41" s="370" t="s">
        <v>380</v>
      </c>
      <c r="G41" s="370" t="s">
        <v>148</v>
      </c>
      <c r="H41" s="370" t="s">
        <v>43</v>
      </c>
      <c r="I41" s="370" t="s">
        <v>44</v>
      </c>
      <c r="J41" s="370" t="s">
        <v>343</v>
      </c>
      <c r="K41" s="370" t="s">
        <v>344</v>
      </c>
      <c r="L41" s="370" t="s">
        <v>45</v>
      </c>
      <c r="M41" s="370" t="s">
        <v>46</v>
      </c>
      <c r="N41" s="370" t="s">
        <v>214</v>
      </c>
      <c r="O41" s="370" t="s">
        <v>195</v>
      </c>
      <c r="P41" s="370" t="s">
        <v>335</v>
      </c>
      <c r="Q41" s="370" t="s">
        <v>121</v>
      </c>
      <c r="R41" s="370" t="s">
        <v>203</v>
      </c>
      <c r="S41" s="370" t="s">
        <v>204</v>
      </c>
      <c r="T41" s="371" t="s">
        <v>205</v>
      </c>
    </row>
    <row r="42" spans="2:20">
      <c r="B42" s="97"/>
      <c r="C42" s="8"/>
      <c r="D42" s="38" t="s">
        <v>336</v>
      </c>
      <c r="E42" s="550" t="e">
        <f>'Delta energy balance'!E8-'Delta energy balance'!E25</f>
        <v>#DIV/0!</v>
      </c>
      <c r="F42" s="550" t="e">
        <f>'Delta energy balance'!F8-'Delta energy balance'!F25</f>
        <v>#DIV/0!</v>
      </c>
      <c r="G42" s="550" t="e">
        <f>'Delta energy balance'!G8-'Delta energy balance'!G25</f>
        <v>#DIV/0!</v>
      </c>
      <c r="H42" s="550" t="e">
        <f>'Delta energy balance'!H8-'Delta energy balance'!H25</f>
        <v>#DIV/0!</v>
      </c>
      <c r="I42" s="550" t="e">
        <f>'Delta energy balance'!I8-'Delta energy balance'!I25</f>
        <v>#DIV/0!</v>
      </c>
      <c r="J42" s="550" t="e">
        <f>'Delta energy balance'!J8-'Delta energy balance'!J25</f>
        <v>#DIV/0!</v>
      </c>
      <c r="K42" s="550" t="e">
        <f>'Delta energy balance'!K8-'Delta energy balance'!K25</f>
        <v>#DIV/0!</v>
      </c>
      <c r="L42" s="550" t="e">
        <f>'Delta energy balance'!L8-'Delta energy balance'!L25</f>
        <v>#DIV/0!</v>
      </c>
      <c r="M42" s="550" t="e">
        <f>'Delta energy balance'!M8-'Delta energy balance'!M25</f>
        <v>#DIV/0!</v>
      </c>
      <c r="N42" s="550" t="e">
        <f>'Delta energy balance'!N8-'Delta energy balance'!N25</f>
        <v>#DIV/0!</v>
      </c>
      <c r="O42" s="550">
        <f>'Delta energy balance'!O8-'Delta energy balance'!O25</f>
        <v>0</v>
      </c>
      <c r="P42" s="550">
        <f>'Delta energy balance'!P8-'Delta energy balance'!P25</f>
        <v>0</v>
      </c>
      <c r="Q42" s="550">
        <f>'Delta energy balance'!Q8-'Delta energy balance'!Q25</f>
        <v>0</v>
      </c>
      <c r="R42" s="550" t="e">
        <f>'Delta energy balance'!R8-'Delta energy balance'!R25</f>
        <v>#DIV/0!</v>
      </c>
      <c r="S42" s="550" t="e">
        <f>'Delta energy balance'!S8-'Delta energy balance'!S25</f>
        <v>#DIV/0!</v>
      </c>
      <c r="T42" s="551" t="e">
        <f>'Delta energy balance'!T8-'Delta energy balance'!T25</f>
        <v>#DIV/0!</v>
      </c>
    </row>
    <row r="43" spans="2:20">
      <c r="B43" s="97"/>
      <c r="C43" s="8"/>
      <c r="D43" s="26" t="s">
        <v>338</v>
      </c>
      <c r="E43" s="530" t="e">
        <f>'Delta energy balance'!E9-'Delta energy balance'!E26</f>
        <v>#DIV/0!</v>
      </c>
      <c r="F43" s="530">
        <f>'Delta energy balance'!F9-'Delta energy balance'!F26</f>
        <v>0</v>
      </c>
      <c r="G43" s="530" t="e">
        <f>'Delta energy balance'!G9-'Delta energy balance'!G26</f>
        <v>#DIV/0!</v>
      </c>
      <c r="H43" s="530" t="e">
        <f>'Delta energy balance'!H9-'Delta energy balance'!H26</f>
        <v>#DIV/0!</v>
      </c>
      <c r="I43" s="530">
        <f>'Delta energy balance'!I9-'Delta energy balance'!I26</f>
        <v>0</v>
      </c>
      <c r="J43" s="530" t="e">
        <f>'Delta energy balance'!J9-'Delta energy balance'!J26</f>
        <v>#DIV/0!</v>
      </c>
      <c r="K43" s="530" t="e">
        <f>'Delta energy balance'!K9-'Delta energy balance'!K26</f>
        <v>#DIV/0!</v>
      </c>
      <c r="L43" s="530" t="e">
        <f>'Delta energy balance'!L9-'Delta energy balance'!L26</f>
        <v>#DIV/0!</v>
      </c>
      <c r="M43" s="530">
        <f>'Delta energy balance'!M9-'Delta energy balance'!M26</f>
        <v>0</v>
      </c>
      <c r="N43" s="530" t="e">
        <f>'Delta energy balance'!N9-'Delta energy balance'!N26</f>
        <v>#DIV/0!</v>
      </c>
      <c r="O43" s="530">
        <f>'Delta energy balance'!O9-'Delta energy balance'!O26</f>
        <v>0</v>
      </c>
      <c r="P43" s="530">
        <f>'Delta energy balance'!P9-'Delta energy balance'!P26</f>
        <v>0</v>
      </c>
      <c r="Q43" s="530">
        <f>'Delta energy balance'!Q9-'Delta energy balance'!Q26</f>
        <v>0</v>
      </c>
      <c r="R43" s="530">
        <f>'Delta energy balance'!R9-'Delta energy balance'!R26</f>
        <v>0</v>
      </c>
      <c r="S43" s="552" t="e">
        <f>'Delta energy balance'!S9-'Delta energy balance'!S26</f>
        <v>#DIV/0!</v>
      </c>
      <c r="T43" s="553" t="e">
        <f>'Delta energy balance'!T9-'Delta energy balance'!T26</f>
        <v>#DIV/0!</v>
      </c>
    </row>
    <row r="44" spans="2:20">
      <c r="B44" s="97"/>
      <c r="C44" s="8"/>
      <c r="D44" s="26" t="s">
        <v>337</v>
      </c>
      <c r="E44" s="530" t="e">
        <f>'Delta energy balance'!E10-'Delta energy balance'!E27</f>
        <v>#DIV/0!</v>
      </c>
      <c r="F44" s="530" t="e">
        <f>'Delta energy balance'!F10-'Delta energy balance'!F27</f>
        <v>#DIV/0!</v>
      </c>
      <c r="G44" s="530" t="e">
        <f>'Delta energy balance'!G10-'Delta energy balance'!G27</f>
        <v>#DIV/0!</v>
      </c>
      <c r="H44" s="530" t="e">
        <f>'Delta energy balance'!H10-'Delta energy balance'!H27</f>
        <v>#DIV/0!</v>
      </c>
      <c r="I44" s="530" t="e">
        <f>'Delta energy balance'!I10-'Delta energy balance'!I27</f>
        <v>#DIV/0!</v>
      </c>
      <c r="J44" s="530">
        <f>'Delta energy balance'!J10-'Delta energy balance'!J27</f>
        <v>0</v>
      </c>
      <c r="K44" s="530">
        <f>'Delta energy balance'!K10-'Delta energy balance'!K27</f>
        <v>0</v>
      </c>
      <c r="L44" s="530" t="e">
        <f>'Delta energy balance'!L10-'Delta energy balance'!L27</f>
        <v>#DIV/0!</v>
      </c>
      <c r="M44" s="530" t="e">
        <f>'Delta energy balance'!M10-'Delta energy balance'!M27</f>
        <v>#DIV/0!</v>
      </c>
      <c r="N44" s="530" t="e">
        <f>'Delta energy balance'!N10-'Delta energy balance'!N27</f>
        <v>#DIV/0!</v>
      </c>
      <c r="O44" s="530">
        <f>'Delta energy balance'!O10-'Delta energy balance'!O27</f>
        <v>0</v>
      </c>
      <c r="P44" s="530">
        <f>'Delta energy balance'!P10-'Delta energy balance'!P27</f>
        <v>0</v>
      </c>
      <c r="Q44" s="530">
        <f>'Delta energy balance'!Q10-'Delta energy balance'!Q27</f>
        <v>0</v>
      </c>
      <c r="R44" s="530" t="e">
        <f>'Delta energy balance'!R10-'Delta energy balance'!R27</f>
        <v>#DIV/0!</v>
      </c>
      <c r="S44" s="552" t="e">
        <f>'Delta energy balance'!S10-'Delta energy balance'!S27</f>
        <v>#DIV/0!</v>
      </c>
      <c r="T44" s="553" t="e">
        <f>'Delta energy balance'!T10-'Delta energy balance'!T27</f>
        <v>#DIV/0!</v>
      </c>
    </row>
    <row r="45" spans="2:20">
      <c r="B45" s="97"/>
      <c r="C45" s="8"/>
      <c r="D45" s="26" t="s">
        <v>339</v>
      </c>
      <c r="E45" s="530">
        <f>'Delta energy balance'!E11-'Delta energy balance'!E28</f>
        <v>0</v>
      </c>
      <c r="F45" s="530">
        <f>'Delta energy balance'!F11-'Delta energy balance'!F28</f>
        <v>0</v>
      </c>
      <c r="G45" s="530">
        <f>'Delta energy balance'!G11-'Delta energy balance'!G28</f>
        <v>0</v>
      </c>
      <c r="H45" s="530">
        <f>'Delta energy balance'!H11-'Delta energy balance'!H28</f>
        <v>0</v>
      </c>
      <c r="I45" s="530">
        <f>'Delta energy balance'!I11-'Delta energy balance'!I28</f>
        <v>0</v>
      </c>
      <c r="J45" s="530">
        <f>'Delta energy balance'!J11-'Delta energy balance'!J28</f>
        <v>0</v>
      </c>
      <c r="K45" s="530">
        <f>'Delta energy balance'!K11-'Delta energy balance'!K28</f>
        <v>0</v>
      </c>
      <c r="L45" s="530">
        <f>'Delta energy balance'!L11-'Delta energy balance'!L28</f>
        <v>0</v>
      </c>
      <c r="M45" s="530">
        <f>'Delta energy balance'!M11-'Delta energy balance'!M28</f>
        <v>0</v>
      </c>
      <c r="N45" s="530">
        <f>'Delta energy balance'!N11-'Delta energy balance'!N28</f>
        <v>0</v>
      </c>
      <c r="O45" s="530">
        <f>'Delta energy balance'!O11-'Delta energy balance'!O28</f>
        <v>0</v>
      </c>
      <c r="P45" s="530">
        <f>'Delta energy balance'!P11-'Delta energy balance'!P28</f>
        <v>0</v>
      </c>
      <c r="Q45" s="530">
        <f>'Delta energy balance'!Q11-'Delta energy balance'!Q28</f>
        <v>0</v>
      </c>
      <c r="R45" s="530">
        <f>'Delta energy balance'!R11-'Delta energy balance'!R28</f>
        <v>0</v>
      </c>
      <c r="S45" s="530">
        <f>'Delta energy balance'!S11-'Delta energy balance'!S28</f>
        <v>0</v>
      </c>
      <c r="T45" s="553">
        <f>'Delta energy balance'!T11-'Delta energy balance'!T28</f>
        <v>0</v>
      </c>
    </row>
    <row r="46" spans="2:20">
      <c r="B46" s="97"/>
      <c r="C46" s="8"/>
      <c r="D46" s="26" t="s">
        <v>340</v>
      </c>
      <c r="E46" s="530">
        <f>'Delta energy balance'!E12-'Delta energy balance'!E29</f>
        <v>0</v>
      </c>
      <c r="F46" s="530">
        <f>'Delta energy balance'!F12-'Delta energy balance'!F29</f>
        <v>0</v>
      </c>
      <c r="G46" s="530">
        <f>'Delta energy balance'!G12-'Delta energy balance'!G29</f>
        <v>0</v>
      </c>
      <c r="H46" s="530">
        <f>'Delta energy balance'!H12-'Delta energy balance'!H29</f>
        <v>0</v>
      </c>
      <c r="I46" s="530">
        <f>'Delta energy balance'!I12-'Delta energy balance'!I29</f>
        <v>0</v>
      </c>
      <c r="J46" s="530">
        <f>'Delta energy balance'!J12-'Delta energy balance'!J29</f>
        <v>0</v>
      </c>
      <c r="K46" s="530">
        <f>'Delta energy balance'!K12-'Delta energy balance'!K29</f>
        <v>0</v>
      </c>
      <c r="L46" s="530">
        <f>'Delta energy balance'!L12-'Delta energy balance'!L29</f>
        <v>0</v>
      </c>
      <c r="M46" s="530">
        <f>'Delta energy balance'!M12-'Delta energy balance'!M29</f>
        <v>0</v>
      </c>
      <c r="N46" s="530">
        <f>'Delta energy balance'!N12-'Delta energy balance'!N29</f>
        <v>0</v>
      </c>
      <c r="O46" s="530">
        <f>'Delta energy balance'!O12-'Delta energy balance'!O29</f>
        <v>0</v>
      </c>
      <c r="P46" s="530">
        <f>'Delta energy balance'!P12-'Delta energy balance'!P29</f>
        <v>0</v>
      </c>
      <c r="Q46" s="530">
        <f>'Delta energy balance'!Q12-'Delta energy balance'!Q29</f>
        <v>0</v>
      </c>
      <c r="R46" s="530">
        <f>'Delta energy balance'!R12-'Delta energy balance'!R29</f>
        <v>0</v>
      </c>
      <c r="S46" s="530">
        <f>'Delta energy balance'!S12-'Delta energy balance'!S29</f>
        <v>0</v>
      </c>
      <c r="T46" s="553">
        <f>'Delta energy balance'!T12-'Delta energy balance'!T29</f>
        <v>0</v>
      </c>
    </row>
    <row r="47" spans="2:20">
      <c r="B47" s="97"/>
      <c r="C47" s="8"/>
      <c r="D47" s="26" t="s">
        <v>90</v>
      </c>
      <c r="E47" s="530" t="e">
        <f>'Delta energy balance'!E13-'Delta energy balance'!E30</f>
        <v>#DIV/0!</v>
      </c>
      <c r="F47" s="530">
        <f>'Delta energy balance'!F13-'Delta energy balance'!F30</f>
        <v>0</v>
      </c>
      <c r="G47" s="530">
        <f>'Delta energy balance'!G13-'Delta energy balance'!G30</f>
        <v>0</v>
      </c>
      <c r="H47" s="530" t="e">
        <f>'Delta energy balance'!H13-'Delta energy balance'!H30</f>
        <v>#DIV/0!</v>
      </c>
      <c r="I47" s="530" t="e">
        <f>'Delta energy balance'!I13-'Delta energy balance'!I30</f>
        <v>#DIV/0!</v>
      </c>
      <c r="J47" s="530">
        <f>'Delta energy balance'!J13-'Delta energy balance'!J30</f>
        <v>0</v>
      </c>
      <c r="K47" s="530">
        <f>'Delta energy balance'!K13-'Delta energy balance'!K30</f>
        <v>0</v>
      </c>
      <c r="L47" s="530">
        <f>'Delta energy balance'!L13-'Delta energy balance'!L30</f>
        <v>0</v>
      </c>
      <c r="M47" s="530">
        <f>'Delta energy balance'!M13-'Delta energy balance'!M30</f>
        <v>0</v>
      </c>
      <c r="N47" s="530">
        <f>'Delta energy balance'!N13-'Delta energy balance'!N30</f>
        <v>0</v>
      </c>
      <c r="O47" s="530">
        <f>'Delta energy balance'!O13-'Delta energy balance'!O30</f>
        <v>0</v>
      </c>
      <c r="P47" s="530">
        <f>'Delta energy balance'!P13-'Delta energy balance'!P30</f>
        <v>0</v>
      </c>
      <c r="Q47" s="530">
        <f>'Delta energy balance'!Q13-'Delta energy balance'!Q30</f>
        <v>0</v>
      </c>
      <c r="R47" s="530">
        <f>'Delta energy balance'!R13-'Delta energy balance'!R30</f>
        <v>0</v>
      </c>
      <c r="S47" s="530" t="e">
        <f>'Delta energy balance'!S13-'Delta energy balance'!S30</f>
        <v>#DIV/0!</v>
      </c>
      <c r="T47" s="553" t="e">
        <f>'Delta energy balance'!T13-'Delta energy balance'!T30</f>
        <v>#DIV/0!</v>
      </c>
    </row>
    <row r="48" spans="2:20">
      <c r="B48" s="97"/>
      <c r="C48" s="8"/>
      <c r="D48" s="26" t="s">
        <v>99</v>
      </c>
      <c r="E48" s="530">
        <f>'Delta energy balance'!E14-'Delta energy balance'!E31</f>
        <v>0</v>
      </c>
      <c r="F48" s="530">
        <f>'Delta energy balance'!F14-'Delta energy balance'!F31</f>
        <v>0</v>
      </c>
      <c r="G48" s="530">
        <f>'Delta energy balance'!G14-'Delta energy balance'!G31</f>
        <v>0</v>
      </c>
      <c r="H48" s="530">
        <f>'Delta energy balance'!H14-'Delta energy balance'!H31</f>
        <v>0</v>
      </c>
      <c r="I48" s="530">
        <f>'Delta energy balance'!I14-'Delta energy balance'!I31</f>
        <v>0</v>
      </c>
      <c r="J48" s="530">
        <f>'Delta energy balance'!J14-'Delta energy balance'!J31</f>
        <v>0</v>
      </c>
      <c r="K48" s="530">
        <f>'Delta energy balance'!K14-'Delta energy balance'!K31</f>
        <v>0</v>
      </c>
      <c r="L48" s="530">
        <f>'Delta energy balance'!L14-'Delta energy balance'!L31</f>
        <v>0</v>
      </c>
      <c r="M48" s="530">
        <f>'Delta energy balance'!M14-'Delta energy balance'!M31</f>
        <v>0</v>
      </c>
      <c r="N48" s="530">
        <f>'Delta energy balance'!N14-'Delta energy balance'!N31</f>
        <v>0</v>
      </c>
      <c r="O48" s="530">
        <f>'Delta energy balance'!O14-'Delta energy balance'!O31</f>
        <v>0</v>
      </c>
      <c r="P48" s="530">
        <f>'Delta energy balance'!P14-'Delta energy balance'!P31</f>
        <v>0</v>
      </c>
      <c r="Q48" s="530">
        <f>'Delta energy balance'!Q14-'Delta energy balance'!Q31</f>
        <v>0</v>
      </c>
      <c r="R48" s="530">
        <f>'Delta energy balance'!R14-'Delta energy balance'!R31</f>
        <v>0</v>
      </c>
      <c r="S48" s="530">
        <f>'Delta energy balance'!S14-'Delta energy balance'!S31</f>
        <v>0</v>
      </c>
      <c r="T48" s="553">
        <f>'Delta energy balance'!T14-'Delta energy balance'!T31</f>
        <v>0</v>
      </c>
    </row>
    <row r="49" spans="2:20">
      <c r="B49" s="97"/>
      <c r="C49" s="8"/>
      <c r="D49" s="38" t="s">
        <v>100</v>
      </c>
      <c r="E49" s="550" t="e">
        <f>'Delta energy balance'!E15-'Delta energy balance'!E32</f>
        <v>#DIV/0!</v>
      </c>
      <c r="F49" s="550" t="e">
        <f>'Delta energy balance'!F15-'Delta energy balance'!F32</f>
        <v>#DIV/0!</v>
      </c>
      <c r="G49" s="550" t="e">
        <f>'Delta energy balance'!G15-'Delta energy balance'!G32</f>
        <v>#DIV/0!</v>
      </c>
      <c r="H49" s="550" t="e">
        <f>'Delta energy balance'!H15-'Delta energy balance'!H32</f>
        <v>#DIV/0!</v>
      </c>
      <c r="I49" s="550">
        <f>'Delta energy balance'!I15-'Delta energy balance'!I32</f>
        <v>0</v>
      </c>
      <c r="J49" s="550">
        <f>'Delta energy balance'!J15-'Delta energy balance'!J32</f>
        <v>0</v>
      </c>
      <c r="K49" s="550">
        <f>'Delta energy balance'!K15-'Delta energy balance'!K32</f>
        <v>0</v>
      </c>
      <c r="L49" s="550" t="e">
        <f>'Delta energy balance'!L15-'Delta energy balance'!L32</f>
        <v>#DIV/0!</v>
      </c>
      <c r="M49" s="550" t="e">
        <f>'Delta energy balance'!M15-'Delta energy balance'!M32</f>
        <v>#DIV/0!</v>
      </c>
      <c r="N49" s="550" t="e">
        <f>'Delta energy balance'!N15-'Delta energy balance'!N32</f>
        <v>#DIV/0!</v>
      </c>
      <c r="O49" s="550">
        <f>'Delta energy balance'!O15-'Delta energy balance'!O32</f>
        <v>0</v>
      </c>
      <c r="P49" s="550">
        <f>'Delta energy balance'!P15-'Delta energy balance'!P32</f>
        <v>0</v>
      </c>
      <c r="Q49" s="550">
        <f>'Delta energy balance'!Q15-'Delta energy balance'!Q32</f>
        <v>0</v>
      </c>
      <c r="R49" s="550">
        <f>'Delta energy balance'!R15-'Delta energy balance'!R32</f>
        <v>0</v>
      </c>
      <c r="S49" s="550" t="e">
        <f>'Delta energy balance'!S15-'Delta energy balance'!S32</f>
        <v>#DIV/0!</v>
      </c>
      <c r="T49" s="551" t="e">
        <f>'Delta energy balance'!T15-'Delta energy balance'!T32</f>
        <v>#DIV/0!</v>
      </c>
    </row>
    <row r="50" spans="2:20">
      <c r="B50" s="97"/>
      <c r="C50" s="8"/>
      <c r="D50" s="26" t="s">
        <v>54</v>
      </c>
      <c r="E50" s="530" t="e">
        <f>'Delta energy balance'!E16-'Delta energy balance'!E33</f>
        <v>#DIV/0!</v>
      </c>
      <c r="F50" s="530" t="e">
        <f>'Delta energy balance'!F16-'Delta energy balance'!F33</f>
        <v>#DIV/0!</v>
      </c>
      <c r="G50" s="530" t="e">
        <f>'Delta energy balance'!G16-'Delta energy balance'!G33</f>
        <v>#DIV/0!</v>
      </c>
      <c r="H50" s="530" t="e">
        <f>'Delta energy balance'!H16-'Delta energy balance'!H33</f>
        <v>#DIV/0!</v>
      </c>
      <c r="I50" s="530">
        <f>'Delta energy balance'!I16-'Delta energy balance'!I33</f>
        <v>0</v>
      </c>
      <c r="J50" s="530">
        <f>'Delta energy balance'!J16-'Delta energy balance'!J33</f>
        <v>0</v>
      </c>
      <c r="K50" s="530">
        <f>'Delta energy balance'!K16-'Delta energy balance'!K33</f>
        <v>0</v>
      </c>
      <c r="L50" s="530" t="e">
        <f>'Delta energy balance'!L16-'Delta energy balance'!L33</f>
        <v>#DIV/0!</v>
      </c>
      <c r="M50" s="530" t="e">
        <f>'Delta energy balance'!M16-'Delta energy balance'!M33</f>
        <v>#DIV/0!</v>
      </c>
      <c r="N50" s="530" t="e">
        <f>'Delta energy balance'!N16-'Delta energy balance'!N33</f>
        <v>#DIV/0!</v>
      </c>
      <c r="O50" s="530">
        <f>'Delta energy balance'!O16-'Delta energy balance'!O33</f>
        <v>0</v>
      </c>
      <c r="P50" s="530">
        <f>'Delta energy balance'!P16-'Delta energy balance'!P33</f>
        <v>0</v>
      </c>
      <c r="Q50" s="530">
        <f>'Delta energy balance'!Q16-'Delta energy balance'!Q33</f>
        <v>0</v>
      </c>
      <c r="R50" s="530">
        <f>'Delta energy balance'!R16-'Delta energy balance'!R33</f>
        <v>0</v>
      </c>
      <c r="S50" s="552" t="e">
        <f>'Delta energy balance'!S16-'Delta energy balance'!S33</f>
        <v>#DIV/0!</v>
      </c>
      <c r="T50" s="553" t="e">
        <f>'Delta energy balance'!T16-'Delta energy balance'!T33</f>
        <v>#DIV/0!</v>
      </c>
    </row>
    <row r="51" spans="2:20">
      <c r="B51" s="97"/>
      <c r="C51" s="8"/>
      <c r="D51" s="26" t="s">
        <v>114</v>
      </c>
      <c r="E51" s="530">
        <f>'Delta energy balance'!E17-'Delta energy balance'!E34</f>
        <v>0</v>
      </c>
      <c r="F51" s="530">
        <f>'Delta energy balance'!F17-'Delta energy balance'!F34</f>
        <v>0</v>
      </c>
      <c r="G51" s="530">
        <f>'Delta energy balance'!G17-'Delta energy balance'!G34</f>
        <v>0</v>
      </c>
      <c r="H51" s="530">
        <f>'Delta energy balance'!H17-'Delta energy balance'!H34</f>
        <v>0</v>
      </c>
      <c r="I51" s="530">
        <f>'Delta energy balance'!I17-'Delta energy balance'!I34</f>
        <v>0</v>
      </c>
      <c r="J51" s="530">
        <f>'Delta energy balance'!J17-'Delta energy balance'!J34</f>
        <v>0</v>
      </c>
      <c r="K51" s="530">
        <f>'Delta energy balance'!K17-'Delta energy balance'!K34</f>
        <v>0</v>
      </c>
      <c r="L51" s="530">
        <f>'Delta energy balance'!L17-'Delta energy balance'!L34</f>
        <v>0</v>
      </c>
      <c r="M51" s="530">
        <f>'Delta energy balance'!M17-'Delta energy balance'!M34</f>
        <v>0</v>
      </c>
      <c r="N51" s="530">
        <f>'Delta energy balance'!N17-'Delta energy balance'!N34</f>
        <v>0</v>
      </c>
      <c r="O51" s="530">
        <f>'Delta energy balance'!O17-'Delta energy balance'!O34</f>
        <v>0</v>
      </c>
      <c r="P51" s="530">
        <f>'Delta energy balance'!P17-'Delta energy balance'!P34</f>
        <v>0</v>
      </c>
      <c r="Q51" s="530">
        <f>'Delta energy balance'!Q17-'Delta energy balance'!Q34</f>
        <v>0</v>
      </c>
      <c r="R51" s="530">
        <f>'Delta energy balance'!R17-'Delta energy balance'!R34</f>
        <v>0</v>
      </c>
      <c r="S51" s="530">
        <f>'Delta energy balance'!S17-'Delta energy balance'!S34</f>
        <v>0</v>
      </c>
      <c r="T51" s="553">
        <f>'Delta energy balance'!T17-'Delta energy balance'!T34</f>
        <v>0</v>
      </c>
    </row>
    <row r="52" spans="2:20">
      <c r="B52" s="97"/>
      <c r="C52" s="8"/>
      <c r="D52" s="26" t="s">
        <v>122</v>
      </c>
      <c r="E52" s="530">
        <f>'Delta energy balance'!E18-'Delta energy balance'!E35</f>
        <v>0</v>
      </c>
      <c r="F52" s="530">
        <f>'Delta energy balance'!F18-'Delta energy balance'!F35</f>
        <v>0</v>
      </c>
      <c r="G52" s="530">
        <f>'Delta energy balance'!G18-'Delta energy balance'!G35</f>
        <v>0</v>
      </c>
      <c r="H52" s="530" t="e">
        <f>'Delta energy balance'!H18-'Delta energy balance'!H35</f>
        <v>#DIV/0!</v>
      </c>
      <c r="I52" s="530">
        <f>'Delta energy balance'!I18-'Delta energy balance'!I35</f>
        <v>0</v>
      </c>
      <c r="J52" s="530">
        <f>'Delta energy balance'!J18-'Delta energy balance'!J35</f>
        <v>0</v>
      </c>
      <c r="K52" s="530">
        <f>'Delta energy balance'!K18-'Delta energy balance'!K35</f>
        <v>0</v>
      </c>
      <c r="L52" s="530" t="e">
        <f>'Delta energy balance'!L18-'Delta energy balance'!L35</f>
        <v>#DIV/0!</v>
      </c>
      <c r="M52" s="530">
        <f>'Delta energy balance'!M18-'Delta energy balance'!M35</f>
        <v>0</v>
      </c>
      <c r="N52" s="530" t="e">
        <f>'Delta energy balance'!N18-'Delta energy balance'!N35</f>
        <v>#DIV/0!</v>
      </c>
      <c r="O52" s="530">
        <f>'Delta energy balance'!O18-'Delta energy balance'!O35</f>
        <v>0</v>
      </c>
      <c r="P52" s="530">
        <f>'Delta energy balance'!P18-'Delta energy balance'!P35</f>
        <v>0</v>
      </c>
      <c r="Q52" s="530">
        <f>'Delta energy balance'!Q18-'Delta energy balance'!Q35</f>
        <v>0</v>
      </c>
      <c r="R52" s="530">
        <f>'Delta energy balance'!R18-'Delta energy balance'!R35</f>
        <v>0</v>
      </c>
      <c r="S52" s="552" t="e">
        <f>'Delta energy balance'!S18-'Delta energy balance'!S35</f>
        <v>#DIV/0!</v>
      </c>
      <c r="T52" s="553" t="e">
        <f>'Delta energy balance'!T18-'Delta energy balance'!T35</f>
        <v>#DIV/0!</v>
      </c>
    </row>
    <row r="53" spans="2:20">
      <c r="B53" s="97"/>
      <c r="C53" s="8"/>
      <c r="D53" s="26" t="s">
        <v>341</v>
      </c>
      <c r="E53" s="530">
        <f>'Delta energy balance'!E19-'Delta energy balance'!E36</f>
        <v>0</v>
      </c>
      <c r="F53" s="530">
        <f>'Delta energy balance'!F19-'Delta energy balance'!F36</f>
        <v>0</v>
      </c>
      <c r="G53" s="530">
        <f>'Delta energy balance'!G19-'Delta energy balance'!G36</f>
        <v>0</v>
      </c>
      <c r="H53" s="530" t="e">
        <f>'Delta energy balance'!H19-'Delta energy balance'!H36</f>
        <v>#DIV/0!</v>
      </c>
      <c r="I53" s="530">
        <f>'Delta energy balance'!I19-'Delta energy balance'!I36</f>
        <v>0</v>
      </c>
      <c r="J53" s="530">
        <f>'Delta energy balance'!J19-'Delta energy balance'!J36</f>
        <v>0</v>
      </c>
      <c r="K53" s="530">
        <f>'Delta energy balance'!K19-'Delta energy balance'!K36</f>
        <v>0</v>
      </c>
      <c r="L53" s="530" t="e">
        <f>'Delta energy balance'!L19-'Delta energy balance'!L36</f>
        <v>#DIV/0!</v>
      </c>
      <c r="M53" s="530">
        <f>'Delta energy balance'!M19-'Delta energy balance'!M36</f>
        <v>0</v>
      </c>
      <c r="N53" s="530" t="e">
        <f>'Delta energy balance'!N19-'Delta energy balance'!N36</f>
        <v>#DIV/0!</v>
      </c>
      <c r="O53" s="530">
        <f>'Delta energy balance'!O19-'Delta energy balance'!O36</f>
        <v>0</v>
      </c>
      <c r="P53" s="530">
        <f>'Delta energy balance'!P19-'Delta energy balance'!P36</f>
        <v>0</v>
      </c>
      <c r="Q53" s="530">
        <f>'Delta energy balance'!Q19-'Delta energy balance'!Q36</f>
        <v>0</v>
      </c>
      <c r="R53" s="530">
        <f>'Delta energy balance'!R19-'Delta energy balance'!R36</f>
        <v>0</v>
      </c>
      <c r="S53" s="552" t="e">
        <f>'Delta energy balance'!S19-'Delta energy balance'!S36</f>
        <v>#DIV/0!</v>
      </c>
      <c r="T53" s="553" t="e">
        <f>'Delta energy balance'!T19-'Delta energy balance'!T36</f>
        <v>#DIV/0!</v>
      </c>
    </row>
    <row r="54" spans="2:20">
      <c r="B54" s="97"/>
      <c r="C54" s="8"/>
      <c r="D54" s="26" t="s">
        <v>51</v>
      </c>
      <c r="E54" s="530">
        <f>'Delta energy balance'!E20-'Delta energy balance'!E37</f>
        <v>0</v>
      </c>
      <c r="F54" s="530">
        <f>'Delta energy balance'!F20-'Delta energy balance'!F37</f>
        <v>0</v>
      </c>
      <c r="G54" s="530">
        <f>'Delta energy balance'!G20-'Delta energy balance'!G37</f>
        <v>0</v>
      </c>
      <c r="H54" s="530" t="e">
        <f>'Delta energy balance'!H20-'Delta energy balance'!H37</f>
        <v>#DIV/0!</v>
      </c>
      <c r="I54" s="530">
        <f>'Delta energy balance'!I20-'Delta energy balance'!I37</f>
        <v>0</v>
      </c>
      <c r="J54" s="530">
        <f>'Delta energy balance'!J20-'Delta energy balance'!J37</f>
        <v>0</v>
      </c>
      <c r="K54" s="530">
        <f>'Delta energy balance'!K20-'Delta energy balance'!K37</f>
        <v>0</v>
      </c>
      <c r="L54" s="530" t="e">
        <f>'Delta energy balance'!L20-'Delta energy balance'!L37</f>
        <v>#DIV/0!</v>
      </c>
      <c r="M54" s="530">
        <f>'Delta energy balance'!M20-'Delta energy balance'!M37</f>
        <v>0</v>
      </c>
      <c r="N54" s="530" t="e">
        <f>'Delta energy balance'!N20-'Delta energy balance'!N37</f>
        <v>#DIV/0!</v>
      </c>
      <c r="O54" s="530">
        <f>'Delta energy balance'!O20-'Delta energy balance'!O37</f>
        <v>0</v>
      </c>
      <c r="P54" s="530">
        <f>'Delta energy balance'!P20-'Delta energy balance'!P37</f>
        <v>0</v>
      </c>
      <c r="Q54" s="530">
        <f>'Delta energy balance'!Q20-'Delta energy balance'!Q37</f>
        <v>0</v>
      </c>
      <c r="R54" s="530">
        <f>'Delta energy balance'!R20-'Delta energy balance'!R37</f>
        <v>0</v>
      </c>
      <c r="S54" s="552" t="e">
        <f>'Delta energy balance'!S20-'Delta energy balance'!S37</f>
        <v>#DIV/0!</v>
      </c>
      <c r="T54" s="553" t="e">
        <f>'Delta energy balance'!T20-'Delta energy balance'!T37</f>
        <v>#DIV/0!</v>
      </c>
    </row>
    <row r="55" spans="2:20">
      <c r="B55" s="97"/>
      <c r="C55" s="8"/>
      <c r="D55" s="26" t="s">
        <v>121</v>
      </c>
      <c r="E55" s="530">
        <f>'Delta energy balance'!E21-'Delta energy balance'!E38</f>
        <v>0</v>
      </c>
      <c r="F55" s="530">
        <f>'Delta energy balance'!F21-'Delta energy balance'!F38</f>
        <v>0</v>
      </c>
      <c r="G55" s="530">
        <f>'Delta energy balance'!G21-'Delta energy balance'!G38</f>
        <v>0</v>
      </c>
      <c r="H55" s="530">
        <f>'Delta energy balance'!H21-'Delta energy balance'!H38</f>
        <v>0</v>
      </c>
      <c r="I55" s="530">
        <f>'Delta energy balance'!I21-'Delta energy balance'!I38</f>
        <v>0</v>
      </c>
      <c r="J55" s="530">
        <f>'Delta energy balance'!J21-'Delta energy balance'!J38</f>
        <v>0</v>
      </c>
      <c r="K55" s="530">
        <f>'Delta energy balance'!K21-'Delta energy balance'!K38</f>
        <v>0</v>
      </c>
      <c r="L55" s="530">
        <f>'Delta energy balance'!L21-'Delta energy balance'!L38</f>
        <v>0</v>
      </c>
      <c r="M55" s="530">
        <f>'Delta energy balance'!M21-'Delta energy balance'!M38</f>
        <v>0</v>
      </c>
      <c r="N55" s="530">
        <f>'Delta energy balance'!N21-'Delta energy balance'!N38</f>
        <v>0</v>
      </c>
      <c r="O55" s="530">
        <f>'Delta energy balance'!O21-'Delta energy balance'!O38</f>
        <v>0</v>
      </c>
      <c r="P55" s="530">
        <f>'Delta energy balance'!P21-'Delta energy balance'!P38</f>
        <v>0</v>
      </c>
      <c r="Q55" s="530">
        <f>'Delta energy balance'!Q21-'Delta energy balance'!Q38</f>
        <v>0</v>
      </c>
      <c r="R55" s="530">
        <f>'Delta energy balance'!R21-'Delta energy balance'!R38</f>
        <v>0</v>
      </c>
      <c r="S55" s="530">
        <f>'Delta energy balance'!S21-'Delta energy balance'!S38</f>
        <v>0</v>
      </c>
      <c r="T55" s="553">
        <f>'Delta energy balance'!T21-'Delta energy balance'!T38</f>
        <v>0</v>
      </c>
    </row>
    <row r="56" spans="2:20" ht="16" thickBot="1">
      <c r="B56" s="104"/>
      <c r="C56" s="105"/>
      <c r="D56" s="35" t="s">
        <v>127</v>
      </c>
      <c r="E56" s="554">
        <f>'Delta energy balance'!E22-'Delta energy balance'!E39</f>
        <v>0</v>
      </c>
      <c r="F56" s="554">
        <f>'Delta energy balance'!F22-'Delta energy balance'!F39</f>
        <v>0</v>
      </c>
      <c r="G56" s="554">
        <f>'Delta energy balance'!G22-'Delta energy balance'!G39</f>
        <v>0</v>
      </c>
      <c r="H56" s="554">
        <f>'Delta energy balance'!H22-'Delta energy balance'!H39</f>
        <v>0</v>
      </c>
      <c r="I56" s="554">
        <f>'Delta energy balance'!I22-'Delta energy balance'!I39</f>
        <v>0</v>
      </c>
      <c r="J56" s="554">
        <f>'Delta energy balance'!J22-'Delta energy balance'!J39</f>
        <v>0</v>
      </c>
      <c r="K56" s="554">
        <f>'Delta energy balance'!K22-'Delta energy balance'!K39</f>
        <v>0</v>
      </c>
      <c r="L56" s="554">
        <f>'Delta energy balance'!L22-'Delta energy balance'!L39</f>
        <v>0</v>
      </c>
      <c r="M56" s="554">
        <f>'Delta energy balance'!M22-'Delta energy balance'!M39</f>
        <v>0</v>
      </c>
      <c r="N56" s="554">
        <f>'Delta energy balance'!N22-'Delta energy balance'!N39</f>
        <v>0</v>
      </c>
      <c r="O56" s="554">
        <f>'Delta energy balance'!O22-'Delta energy balance'!O39</f>
        <v>0</v>
      </c>
      <c r="P56" s="554">
        <f>'Delta energy balance'!P22-'Delta energy balance'!P39</f>
        <v>0</v>
      </c>
      <c r="Q56" s="554">
        <f>'Delta energy balance'!Q22-'Delta energy balance'!Q39</f>
        <v>0</v>
      </c>
      <c r="R56" s="554">
        <f>'Delta energy balance'!R22-'Delta energy balance'!R39</f>
        <v>0</v>
      </c>
      <c r="S56" s="554">
        <f>'Delta energy balance'!S22-'Delta energy balance'!S39</f>
        <v>0</v>
      </c>
      <c r="T56" s="555">
        <f>'Delta energy balance'!T22-'Delta energy balance'!T39</f>
        <v>0</v>
      </c>
    </row>
  </sheetData>
  <mergeCells count="1">
    <mergeCell ref="B5:F5"/>
  </mergeCells>
  <conditionalFormatting sqref="E15:T20">
    <cfRule type="cellIs" dxfId="14" priority="3" operator="lessThan">
      <formula>0</formula>
    </cfRule>
  </conditionalFormatting>
  <conditionalFormatting sqref="E32:T37">
    <cfRule type="cellIs" dxfId="13" priority="2"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B2:BQ101"/>
  <sheetViews>
    <sheetView workbookViewId="0">
      <pane xSplit="2" ySplit="8" topLeftCell="D10" activePane="bottomRight" state="frozen"/>
      <selection pane="topRight" activeCell="C1" sqref="C1"/>
      <selection pane="bottomLeft" activeCell="A9" sqref="A9"/>
      <selection pane="bottomRight" activeCell="D10" sqref="D10"/>
    </sheetView>
  </sheetViews>
  <sheetFormatPr baseColWidth="10" defaultRowHeight="15" x14ac:dyDescent="0"/>
  <cols>
    <col min="1" max="1" width="10.83203125" style="2"/>
    <col min="2" max="2" width="42.83203125" style="2" customWidth="1"/>
    <col min="3" max="67" width="13.6640625" style="2" customWidth="1"/>
    <col min="68" max="16384" width="10.83203125" style="2"/>
  </cols>
  <sheetData>
    <row r="2" spans="2:69" ht="20">
      <c r="B2" s="18" t="s">
        <v>601</v>
      </c>
    </row>
    <row r="3" spans="2:69" ht="15" customHeight="1">
      <c r="B3" s="18"/>
    </row>
    <row r="4" spans="2:69" ht="15" customHeight="1">
      <c r="B4" s="46" t="s">
        <v>37</v>
      </c>
      <c r="C4" s="4"/>
      <c r="D4" s="4"/>
      <c r="E4" s="4"/>
      <c r="F4" s="4"/>
      <c r="G4" s="4"/>
      <c r="H4" s="5"/>
    </row>
    <row r="5" spans="2:69" ht="45" customHeight="1">
      <c r="B5" s="706" t="s">
        <v>618</v>
      </c>
      <c r="C5" s="707"/>
      <c r="D5" s="707"/>
      <c r="E5" s="707"/>
      <c r="F5" s="707"/>
      <c r="G5" s="707"/>
      <c r="H5" s="708"/>
    </row>
    <row r="6" spans="2:69" ht="15" customHeight="1" thickBot="1"/>
    <row r="7" spans="2:69" ht="30" customHeight="1">
      <c r="B7" s="29" t="s">
        <v>57</v>
      </c>
      <c r="C7" s="30" t="s">
        <v>142</v>
      </c>
      <c r="D7" s="30" t="s">
        <v>143</v>
      </c>
      <c r="E7" s="30" t="s">
        <v>144</v>
      </c>
      <c r="F7" s="30" t="s">
        <v>145</v>
      </c>
      <c r="G7" s="30" t="s">
        <v>146</v>
      </c>
      <c r="H7" s="30" t="s">
        <v>147</v>
      </c>
      <c r="I7" s="30" t="s">
        <v>148</v>
      </c>
      <c r="J7" s="30" t="s">
        <v>149</v>
      </c>
      <c r="K7" s="30" t="s">
        <v>150</v>
      </c>
      <c r="L7" s="30" t="s">
        <v>151</v>
      </c>
      <c r="M7" s="30" t="s">
        <v>152</v>
      </c>
      <c r="N7" s="30" t="s">
        <v>153</v>
      </c>
      <c r="O7" s="30" t="s">
        <v>154</v>
      </c>
      <c r="P7" s="30" t="s">
        <v>155</v>
      </c>
      <c r="Q7" s="30" t="s">
        <v>156</v>
      </c>
      <c r="R7" s="30" t="s">
        <v>157</v>
      </c>
      <c r="S7" s="30" t="s">
        <v>158</v>
      </c>
      <c r="T7" s="30" t="s">
        <v>159</v>
      </c>
      <c r="U7" s="30" t="s">
        <v>160</v>
      </c>
      <c r="V7" s="30" t="s">
        <v>161</v>
      </c>
      <c r="W7" s="30" t="s">
        <v>162</v>
      </c>
      <c r="X7" s="30" t="s">
        <v>163</v>
      </c>
      <c r="Y7" s="30" t="s">
        <v>164</v>
      </c>
      <c r="Z7" s="30" t="s">
        <v>165</v>
      </c>
      <c r="AA7" s="30" t="s">
        <v>166</v>
      </c>
      <c r="AB7" s="30" t="s">
        <v>167</v>
      </c>
      <c r="AC7" s="30" t="s">
        <v>168</v>
      </c>
      <c r="AD7" s="30" t="s">
        <v>169</v>
      </c>
      <c r="AE7" s="30" t="s">
        <v>170</v>
      </c>
      <c r="AF7" s="30" t="s">
        <v>171</v>
      </c>
      <c r="AG7" s="30" t="s">
        <v>172</v>
      </c>
      <c r="AH7" s="30" t="s">
        <v>173</v>
      </c>
      <c r="AI7" s="30" t="s">
        <v>174</v>
      </c>
      <c r="AJ7" s="30" t="s">
        <v>175</v>
      </c>
      <c r="AK7" s="30" t="s">
        <v>176</v>
      </c>
      <c r="AL7" s="30" t="s">
        <v>177</v>
      </c>
      <c r="AM7" s="30" t="s">
        <v>178</v>
      </c>
      <c r="AN7" s="30" t="s">
        <v>179</v>
      </c>
      <c r="AO7" s="30" t="s">
        <v>180</v>
      </c>
      <c r="AP7" s="30" t="s">
        <v>181</v>
      </c>
      <c r="AQ7" s="30" t="s">
        <v>182</v>
      </c>
      <c r="AR7" s="30" t="s">
        <v>183</v>
      </c>
      <c r="AS7" s="30" t="s">
        <v>184</v>
      </c>
      <c r="AT7" s="30" t="s">
        <v>185</v>
      </c>
      <c r="AU7" s="30" t="s">
        <v>186</v>
      </c>
      <c r="AV7" s="30" t="s">
        <v>187</v>
      </c>
      <c r="AW7" s="30" t="s">
        <v>188</v>
      </c>
      <c r="AX7" s="30" t="s">
        <v>189</v>
      </c>
      <c r="AY7" s="30" t="s">
        <v>190</v>
      </c>
      <c r="AZ7" s="30" t="s">
        <v>191</v>
      </c>
      <c r="BA7" s="30" t="s">
        <v>192</v>
      </c>
      <c r="BB7" s="30" t="s">
        <v>193</v>
      </c>
      <c r="BC7" s="30" t="s">
        <v>194</v>
      </c>
      <c r="BD7" s="30" t="s">
        <v>195</v>
      </c>
      <c r="BE7" s="30" t="s">
        <v>196</v>
      </c>
      <c r="BF7" s="30" t="s">
        <v>197</v>
      </c>
      <c r="BG7" s="30" t="s">
        <v>198</v>
      </c>
      <c r="BH7" s="30" t="s">
        <v>199</v>
      </c>
      <c r="BI7" s="30" t="s">
        <v>200</v>
      </c>
      <c r="BJ7" s="30" t="s">
        <v>201</v>
      </c>
      <c r="BK7" s="30" t="s">
        <v>202</v>
      </c>
      <c r="BL7" s="30" t="s">
        <v>203</v>
      </c>
      <c r="BM7" s="30" t="s">
        <v>204</v>
      </c>
      <c r="BN7" s="64" t="s">
        <v>205</v>
      </c>
      <c r="BO7" s="380" t="s">
        <v>206</v>
      </c>
    </row>
    <row r="8" spans="2:69">
      <c r="B8" s="37" t="s">
        <v>58</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55"/>
      <c r="BO8" s="381"/>
    </row>
    <row r="9" spans="2:69">
      <c r="B9" s="32" t="s">
        <v>59</v>
      </c>
      <c r="C9" s="26">
        <f>'IEA energy balance'!C9</f>
        <v>0</v>
      </c>
      <c r="D9" s="26">
        <f>'IEA energy balance'!D9</f>
        <v>0</v>
      </c>
      <c r="E9" s="385">
        <f>'IEA energy balance'!E9</f>
        <v>0</v>
      </c>
      <c r="F9" s="385">
        <f>'IEA energy balance'!F9</f>
        <v>0</v>
      </c>
      <c r="G9" s="385">
        <f>'IEA energy balance'!G9</f>
        <v>0</v>
      </c>
      <c r="H9" s="385">
        <f>'IEA energy balance'!H9</f>
        <v>0</v>
      </c>
      <c r="I9" s="385">
        <f>'IEA energy balance'!I9</f>
        <v>0</v>
      </c>
      <c r="J9" s="385">
        <f>'IEA energy balance'!J9</f>
        <v>0</v>
      </c>
      <c r="K9" s="385">
        <f>'IEA energy balance'!K9</f>
        <v>0</v>
      </c>
      <c r="L9" s="385">
        <f>'IEA energy balance'!L9</f>
        <v>0</v>
      </c>
      <c r="M9" s="385">
        <f>'IEA energy balance'!M9</f>
        <v>0</v>
      </c>
      <c r="N9" s="385">
        <f>'IEA energy balance'!N9</f>
        <v>0</v>
      </c>
      <c r="O9" s="385">
        <f>'IEA energy balance'!O9</f>
        <v>0</v>
      </c>
      <c r="P9" s="385">
        <f>'IEA energy balance'!P9</f>
        <v>0</v>
      </c>
      <c r="Q9" s="385">
        <f>'IEA energy balance'!Q9</f>
        <v>0</v>
      </c>
      <c r="R9" s="385">
        <f>'IEA energy balance'!R9</f>
        <v>0</v>
      </c>
      <c r="S9" s="385">
        <f>'IEA energy balance'!S9</f>
        <v>0</v>
      </c>
      <c r="T9" s="385">
        <f>'IEA energy balance'!T9</f>
        <v>0</v>
      </c>
      <c r="U9" s="26">
        <f>'IEA energy balance'!U9</f>
        <v>0</v>
      </c>
      <c r="V9" s="385">
        <f>'IEA energy balance'!V9</f>
        <v>0</v>
      </c>
      <c r="W9" s="385">
        <f>'IEA energy balance'!W9</f>
        <v>0</v>
      </c>
      <c r="X9" s="385">
        <f>'IEA energy balance'!X9</f>
        <v>0</v>
      </c>
      <c r="Y9" s="385">
        <f>'IEA energy balance'!Y9</f>
        <v>0</v>
      </c>
      <c r="Z9" s="385">
        <f>'IEA energy balance'!Z9</f>
        <v>0</v>
      </c>
      <c r="AA9" s="385">
        <f>'IEA energy balance'!AA9</f>
        <v>0</v>
      </c>
      <c r="AB9" s="385">
        <f>'IEA energy balance'!AB9</f>
        <v>0</v>
      </c>
      <c r="AC9" s="385">
        <f>'IEA energy balance'!AC9</f>
        <v>0</v>
      </c>
      <c r="AD9" s="385">
        <f>'IEA energy balance'!AD9</f>
        <v>0</v>
      </c>
      <c r="AE9" s="385">
        <f>'IEA energy balance'!AE9</f>
        <v>0</v>
      </c>
      <c r="AF9" s="385">
        <f>'IEA energy balance'!AF9</f>
        <v>0</v>
      </c>
      <c r="AG9" s="385">
        <f>'IEA energy balance'!AG9</f>
        <v>0</v>
      </c>
      <c r="AH9" s="385">
        <f>'IEA energy balance'!AH9</f>
        <v>0</v>
      </c>
      <c r="AI9" s="385">
        <f>'IEA energy balance'!AI9</f>
        <v>0</v>
      </c>
      <c r="AJ9" s="385">
        <f>'IEA energy balance'!AJ9</f>
        <v>0</v>
      </c>
      <c r="AK9" s="385">
        <f>'IEA energy balance'!AK9</f>
        <v>0</v>
      </c>
      <c r="AL9" s="385">
        <f>'IEA energy balance'!AL9</f>
        <v>0</v>
      </c>
      <c r="AM9" s="385">
        <f>'IEA energy balance'!AM9</f>
        <v>0</v>
      </c>
      <c r="AN9" s="385">
        <f>'IEA energy balance'!AN9</f>
        <v>0</v>
      </c>
      <c r="AO9" s="385">
        <f>'IEA energy balance'!AO9</f>
        <v>0</v>
      </c>
      <c r="AP9" s="385">
        <f>'IEA energy balance'!AP9</f>
        <v>0</v>
      </c>
      <c r="AQ9" s="385">
        <f>'IEA energy balance'!AQ9</f>
        <v>0</v>
      </c>
      <c r="AR9" s="385">
        <f>'IEA energy balance'!AR9</f>
        <v>0</v>
      </c>
      <c r="AS9" s="385">
        <f>'IEA energy balance'!AS9</f>
        <v>0</v>
      </c>
      <c r="AT9" s="385">
        <f>'IEA energy balance'!AT9</f>
        <v>0</v>
      </c>
      <c r="AU9" s="385">
        <f>'IEA energy balance'!AU9</f>
        <v>0</v>
      </c>
      <c r="AV9" s="385">
        <f>'IEA energy balance'!AV9</f>
        <v>0</v>
      </c>
      <c r="AW9" s="385">
        <f>'IEA energy balance'!AW9</f>
        <v>0</v>
      </c>
      <c r="AX9" s="385">
        <f>'IEA energy balance'!AX9</f>
        <v>0</v>
      </c>
      <c r="AY9" s="385">
        <f>'IEA energy balance'!AY9</f>
        <v>0</v>
      </c>
      <c r="AZ9" s="385">
        <f>'IEA energy balance'!AZ9</f>
        <v>0</v>
      </c>
      <c r="BA9" s="385">
        <f>'IEA energy balance'!BA9</f>
        <v>0</v>
      </c>
      <c r="BB9" s="385">
        <f>'IEA energy balance'!BB9</f>
        <v>0</v>
      </c>
      <c r="BC9" s="385">
        <f>'IEA energy balance'!BC9</f>
        <v>0</v>
      </c>
      <c r="BD9" s="385">
        <f>'IEA energy balance'!BD9</f>
        <v>0</v>
      </c>
      <c r="BE9" s="385">
        <f>'IEA energy balance'!BE9</f>
        <v>0</v>
      </c>
      <c r="BF9" s="385">
        <f>'IEA energy balance'!BF9</f>
        <v>0</v>
      </c>
      <c r="BG9" s="385">
        <f>'IEA energy balance'!BG9</f>
        <v>0</v>
      </c>
      <c r="BH9" s="385">
        <f>'IEA energy balance'!BH9</f>
        <v>0</v>
      </c>
      <c r="BI9" s="385">
        <f>'IEA energy balance'!BI9</f>
        <v>0</v>
      </c>
      <c r="BJ9" s="385">
        <f>'IEA energy balance'!BJ9</f>
        <v>0</v>
      </c>
      <c r="BK9" s="385">
        <f>'IEA energy balance'!BK9</f>
        <v>0</v>
      </c>
      <c r="BL9" s="385">
        <f>'IEA energy balance'!BL9</f>
        <v>0</v>
      </c>
      <c r="BM9" s="385">
        <f>'IEA energy balance'!BM9</f>
        <v>0</v>
      </c>
      <c r="BN9" s="386">
        <f>'IEA energy balance'!BN9</f>
        <v>0</v>
      </c>
      <c r="BO9" s="387">
        <f>'IEA energy balance'!BO9</f>
        <v>0</v>
      </c>
    </row>
    <row r="10" spans="2:69">
      <c r="B10" s="32" t="s">
        <v>60</v>
      </c>
      <c r="C10" s="20">
        <f>'IEA energy balance'!C10</f>
        <v>0</v>
      </c>
      <c r="D10" s="20">
        <f>'IEA energy balance'!D10</f>
        <v>0</v>
      </c>
      <c r="E10" s="388">
        <f>'IEA energy balance'!E10</f>
        <v>0</v>
      </c>
      <c r="F10" s="388">
        <f>'IEA energy balance'!F10</f>
        <v>0</v>
      </c>
      <c r="G10" s="388">
        <f>'IEA energy balance'!G10</f>
        <v>0</v>
      </c>
      <c r="H10" s="388">
        <f>'IEA energy balance'!H10</f>
        <v>0</v>
      </c>
      <c r="I10" s="388">
        <f>'IEA energy balance'!I10</f>
        <v>0</v>
      </c>
      <c r="J10" s="388">
        <f>'IEA energy balance'!J10</f>
        <v>0</v>
      </c>
      <c r="K10" s="388">
        <f>'IEA energy balance'!K10</f>
        <v>0</v>
      </c>
      <c r="L10" s="388">
        <f>'IEA energy balance'!L10</f>
        <v>0</v>
      </c>
      <c r="M10" s="388">
        <f>'IEA energy balance'!M10</f>
        <v>0</v>
      </c>
      <c r="N10" s="388">
        <f>'IEA energy balance'!N10</f>
        <v>0</v>
      </c>
      <c r="O10" s="388">
        <f>'IEA energy balance'!O10</f>
        <v>0</v>
      </c>
      <c r="P10" s="388">
        <f>'IEA energy balance'!P10</f>
        <v>0</v>
      </c>
      <c r="Q10" s="388">
        <f>'IEA energy balance'!Q10</f>
        <v>0</v>
      </c>
      <c r="R10" s="388">
        <f>'IEA energy balance'!R10</f>
        <v>0</v>
      </c>
      <c r="S10" s="388">
        <f>'IEA energy balance'!S10</f>
        <v>0</v>
      </c>
      <c r="T10" s="388">
        <f>'IEA energy balance'!T10</f>
        <v>0</v>
      </c>
      <c r="U10" s="20">
        <f>'IEA energy balance'!U10</f>
        <v>0</v>
      </c>
      <c r="V10" s="388">
        <f>'IEA energy balance'!V10</f>
        <v>0</v>
      </c>
      <c r="W10" s="388">
        <f>'IEA energy balance'!W10</f>
        <v>0</v>
      </c>
      <c r="X10" s="388">
        <f>'IEA energy balance'!X10</f>
        <v>0</v>
      </c>
      <c r="Y10" s="388">
        <f>'IEA energy balance'!Y10</f>
        <v>0</v>
      </c>
      <c r="Z10" s="388">
        <f>'IEA energy balance'!Z10</f>
        <v>0</v>
      </c>
      <c r="AA10" s="388">
        <f>'IEA energy balance'!AA10</f>
        <v>0</v>
      </c>
      <c r="AB10" s="388">
        <f>'IEA energy balance'!AB10</f>
        <v>0</v>
      </c>
      <c r="AC10" s="388">
        <f>'IEA energy balance'!AC10</f>
        <v>0</v>
      </c>
      <c r="AD10" s="388">
        <f>'IEA energy balance'!AD10</f>
        <v>0</v>
      </c>
      <c r="AE10" s="388">
        <f>'IEA energy balance'!AE10</f>
        <v>0</v>
      </c>
      <c r="AF10" s="388">
        <f>'IEA energy balance'!AF10</f>
        <v>0</v>
      </c>
      <c r="AG10" s="388">
        <f>'IEA energy balance'!AG10</f>
        <v>0</v>
      </c>
      <c r="AH10" s="388">
        <f>'IEA energy balance'!AH10</f>
        <v>0</v>
      </c>
      <c r="AI10" s="388">
        <f>'IEA energy balance'!AI10</f>
        <v>0</v>
      </c>
      <c r="AJ10" s="388">
        <f>'IEA energy balance'!AJ10</f>
        <v>0</v>
      </c>
      <c r="AK10" s="388">
        <f>'IEA energy balance'!AK10</f>
        <v>0</v>
      </c>
      <c r="AL10" s="388">
        <f>'IEA energy balance'!AL10</f>
        <v>0</v>
      </c>
      <c r="AM10" s="388">
        <f>'IEA energy balance'!AM10</f>
        <v>0</v>
      </c>
      <c r="AN10" s="388">
        <f>'IEA energy balance'!AN10</f>
        <v>0</v>
      </c>
      <c r="AO10" s="388">
        <f>'IEA energy balance'!AO10</f>
        <v>0</v>
      </c>
      <c r="AP10" s="388">
        <f>'IEA energy balance'!AP10</f>
        <v>0</v>
      </c>
      <c r="AQ10" s="388">
        <f>'IEA energy balance'!AQ10</f>
        <v>0</v>
      </c>
      <c r="AR10" s="388">
        <f>'IEA energy balance'!AR10</f>
        <v>0</v>
      </c>
      <c r="AS10" s="388">
        <f>'IEA energy balance'!AS10</f>
        <v>0</v>
      </c>
      <c r="AT10" s="388">
        <f>'IEA energy balance'!AT10</f>
        <v>0</v>
      </c>
      <c r="AU10" s="388">
        <f>'IEA energy balance'!AU10</f>
        <v>0</v>
      </c>
      <c r="AV10" s="388">
        <f>'IEA energy balance'!AV10</f>
        <v>0</v>
      </c>
      <c r="AW10" s="388">
        <f>'IEA energy balance'!AW10</f>
        <v>0</v>
      </c>
      <c r="AX10" s="388">
        <f>'IEA energy balance'!AX10</f>
        <v>0</v>
      </c>
      <c r="AY10" s="388">
        <f>'IEA energy balance'!AY10</f>
        <v>0</v>
      </c>
      <c r="AZ10" s="388">
        <f>'IEA energy balance'!AZ10</f>
        <v>0</v>
      </c>
      <c r="BA10" s="388">
        <f>'IEA energy balance'!BA10</f>
        <v>0</v>
      </c>
      <c r="BB10" s="388">
        <f>'IEA energy balance'!BB10</f>
        <v>0</v>
      </c>
      <c r="BC10" s="388">
        <f>'IEA energy balance'!BC10</f>
        <v>0</v>
      </c>
      <c r="BD10" s="388">
        <f>'IEA energy balance'!BD10</f>
        <v>0</v>
      </c>
      <c r="BE10" s="388">
        <f>'IEA energy balance'!BE10</f>
        <v>0</v>
      </c>
      <c r="BF10" s="388">
        <f>'IEA energy balance'!BF10</f>
        <v>0</v>
      </c>
      <c r="BG10" s="388">
        <f>'IEA energy balance'!BG10</f>
        <v>0</v>
      </c>
      <c r="BH10" s="388">
        <f>'IEA energy balance'!BH10</f>
        <v>0</v>
      </c>
      <c r="BI10" s="388">
        <f>'IEA energy balance'!BI10</f>
        <v>0</v>
      </c>
      <c r="BJ10" s="388">
        <f>'IEA energy balance'!BJ10</f>
        <v>0</v>
      </c>
      <c r="BK10" s="388">
        <f>'IEA energy balance'!BK10</f>
        <v>0</v>
      </c>
      <c r="BL10" s="388">
        <f>'IEA energy balance'!BL10</f>
        <v>0</v>
      </c>
      <c r="BM10" s="388">
        <f>'IEA energy balance'!BM10</f>
        <v>0</v>
      </c>
      <c r="BN10" s="389">
        <f>'IEA energy balance'!BN10</f>
        <v>0</v>
      </c>
      <c r="BO10" s="390">
        <f>'IEA energy balance'!BO10</f>
        <v>0</v>
      </c>
    </row>
    <row r="11" spans="2:69">
      <c r="B11" s="32" t="s">
        <v>61</v>
      </c>
      <c r="C11" s="20">
        <f>'IEA energy balance'!C11</f>
        <v>0</v>
      </c>
      <c r="D11" s="20">
        <f>'IEA energy balance'!D11</f>
        <v>0</v>
      </c>
      <c r="E11" s="388">
        <f>'IEA energy balance'!E11</f>
        <v>0</v>
      </c>
      <c r="F11" s="388">
        <f>'IEA energy balance'!F11</f>
        <v>0</v>
      </c>
      <c r="G11" s="388">
        <f>'IEA energy balance'!G11</f>
        <v>0</v>
      </c>
      <c r="H11" s="388">
        <f>'IEA energy balance'!H11</f>
        <v>0</v>
      </c>
      <c r="I11" s="388">
        <f>'IEA energy balance'!I11</f>
        <v>0</v>
      </c>
      <c r="J11" s="388">
        <f>'IEA energy balance'!J11</f>
        <v>0</v>
      </c>
      <c r="K11" s="388">
        <f>'IEA energy balance'!K11</f>
        <v>0</v>
      </c>
      <c r="L11" s="388">
        <f>'IEA energy balance'!L11</f>
        <v>0</v>
      </c>
      <c r="M11" s="388">
        <f>'IEA energy balance'!M11</f>
        <v>0</v>
      </c>
      <c r="N11" s="388">
        <f>'IEA energy balance'!N11</f>
        <v>0</v>
      </c>
      <c r="O11" s="388">
        <f>'IEA energy balance'!O11</f>
        <v>0</v>
      </c>
      <c r="P11" s="388">
        <f>'IEA energy balance'!P11</f>
        <v>0</v>
      </c>
      <c r="Q11" s="388">
        <f>'IEA energy balance'!Q11</f>
        <v>0</v>
      </c>
      <c r="R11" s="388">
        <f>'IEA energy balance'!R11</f>
        <v>0</v>
      </c>
      <c r="S11" s="388">
        <f>'IEA energy balance'!S11</f>
        <v>0</v>
      </c>
      <c r="T11" s="388">
        <f>'IEA energy balance'!T11</f>
        <v>0</v>
      </c>
      <c r="U11" s="20">
        <f>'IEA energy balance'!U11</f>
        <v>0</v>
      </c>
      <c r="V11" s="388">
        <f>'IEA energy balance'!V11</f>
        <v>0</v>
      </c>
      <c r="W11" s="388">
        <f>'IEA energy balance'!W11</f>
        <v>0</v>
      </c>
      <c r="X11" s="388">
        <f>'IEA energy balance'!X11</f>
        <v>0</v>
      </c>
      <c r="Y11" s="388">
        <f>'IEA energy balance'!Y11</f>
        <v>0</v>
      </c>
      <c r="Z11" s="388">
        <f>'IEA energy balance'!Z11</f>
        <v>0</v>
      </c>
      <c r="AA11" s="388">
        <f>'IEA energy balance'!AA11</f>
        <v>0</v>
      </c>
      <c r="AB11" s="388">
        <f>'IEA energy balance'!AB11</f>
        <v>0</v>
      </c>
      <c r="AC11" s="388">
        <f>'IEA energy balance'!AC11</f>
        <v>0</v>
      </c>
      <c r="AD11" s="388">
        <f>'IEA energy balance'!AD11</f>
        <v>0</v>
      </c>
      <c r="AE11" s="388">
        <f>'IEA energy balance'!AE11</f>
        <v>0</v>
      </c>
      <c r="AF11" s="388">
        <f>'IEA energy balance'!AF11</f>
        <v>0</v>
      </c>
      <c r="AG11" s="388">
        <f>'IEA energy balance'!AG11</f>
        <v>0</v>
      </c>
      <c r="AH11" s="388">
        <f>'IEA energy balance'!AH11</f>
        <v>0</v>
      </c>
      <c r="AI11" s="388">
        <f>'IEA energy balance'!AI11</f>
        <v>0</v>
      </c>
      <c r="AJ11" s="388">
        <f>'IEA energy balance'!AJ11</f>
        <v>0</v>
      </c>
      <c r="AK11" s="388">
        <f>'IEA energy balance'!AK11</f>
        <v>0</v>
      </c>
      <c r="AL11" s="388">
        <f>'IEA energy balance'!AL11</f>
        <v>0</v>
      </c>
      <c r="AM11" s="388">
        <f>'IEA energy balance'!AM11</f>
        <v>0</v>
      </c>
      <c r="AN11" s="388">
        <f>'IEA energy balance'!AN11</f>
        <v>0</v>
      </c>
      <c r="AO11" s="388">
        <f>'IEA energy balance'!AO11</f>
        <v>0</v>
      </c>
      <c r="AP11" s="388">
        <f>'IEA energy balance'!AP11</f>
        <v>0</v>
      </c>
      <c r="AQ11" s="388">
        <f>'IEA energy balance'!AQ11</f>
        <v>0</v>
      </c>
      <c r="AR11" s="388">
        <f>'IEA energy balance'!AR11</f>
        <v>0</v>
      </c>
      <c r="AS11" s="388">
        <f>'IEA energy balance'!AS11</f>
        <v>0</v>
      </c>
      <c r="AT11" s="388">
        <f>'IEA energy balance'!AT11</f>
        <v>0</v>
      </c>
      <c r="AU11" s="388">
        <f>'IEA energy balance'!AU11</f>
        <v>0</v>
      </c>
      <c r="AV11" s="388">
        <f>'IEA energy balance'!AV11</f>
        <v>0</v>
      </c>
      <c r="AW11" s="388">
        <f>'IEA energy balance'!AW11</f>
        <v>0</v>
      </c>
      <c r="AX11" s="388">
        <f>'IEA energy balance'!AX11</f>
        <v>0</v>
      </c>
      <c r="AY11" s="388">
        <f>'IEA energy balance'!AY11</f>
        <v>0</v>
      </c>
      <c r="AZ11" s="388">
        <f>'IEA energy balance'!AZ11</f>
        <v>0</v>
      </c>
      <c r="BA11" s="388">
        <f>'IEA energy balance'!BA11</f>
        <v>0</v>
      </c>
      <c r="BB11" s="388">
        <f>'IEA energy balance'!BB11</f>
        <v>0</v>
      </c>
      <c r="BC11" s="388">
        <f>'IEA energy balance'!BC11</f>
        <v>0</v>
      </c>
      <c r="BD11" s="388">
        <f>'IEA energy balance'!BD11</f>
        <v>0</v>
      </c>
      <c r="BE11" s="388">
        <f>'IEA energy balance'!BE11</f>
        <v>0</v>
      </c>
      <c r="BF11" s="388">
        <f>'IEA energy balance'!BF11</f>
        <v>0</v>
      </c>
      <c r="BG11" s="388">
        <f>'IEA energy balance'!BG11</f>
        <v>0</v>
      </c>
      <c r="BH11" s="388">
        <f>'IEA energy balance'!BH11</f>
        <v>0</v>
      </c>
      <c r="BI11" s="388">
        <f>'IEA energy balance'!BI11</f>
        <v>0</v>
      </c>
      <c r="BJ11" s="388">
        <f>'IEA energy balance'!BJ11</f>
        <v>0</v>
      </c>
      <c r="BK11" s="388">
        <f>'IEA energy balance'!BK11</f>
        <v>0</v>
      </c>
      <c r="BL11" s="388">
        <f>'IEA energy balance'!BL11</f>
        <v>0</v>
      </c>
      <c r="BM11" s="388">
        <f>'IEA energy balance'!BM11</f>
        <v>0</v>
      </c>
      <c r="BN11" s="389">
        <f>'IEA energy balance'!BN11</f>
        <v>0</v>
      </c>
      <c r="BO11" s="390">
        <f>'IEA energy balance'!BO11</f>
        <v>0</v>
      </c>
    </row>
    <row r="12" spans="2:69">
      <c r="B12" s="32" t="s">
        <v>62</v>
      </c>
      <c r="C12" s="26">
        <f>'IEA energy balance'!C12</f>
        <v>0</v>
      </c>
      <c r="D12" s="26">
        <f>'IEA energy balance'!D12</f>
        <v>0</v>
      </c>
      <c r="E12" s="385">
        <f>'IEA energy balance'!E12</f>
        <v>0</v>
      </c>
      <c r="F12" s="385">
        <f>'IEA energy balance'!F12</f>
        <v>0</v>
      </c>
      <c r="G12" s="385">
        <f>'IEA energy balance'!G12</f>
        <v>0</v>
      </c>
      <c r="H12" s="385">
        <f>'IEA energy balance'!H12</f>
        <v>0</v>
      </c>
      <c r="I12" s="385">
        <f>'IEA energy balance'!I12</f>
        <v>0</v>
      </c>
      <c r="J12" s="385">
        <f>'IEA energy balance'!J12</f>
        <v>0</v>
      </c>
      <c r="K12" s="385">
        <f>'IEA energy balance'!K12</f>
        <v>0</v>
      </c>
      <c r="L12" s="385">
        <f>'IEA energy balance'!L12</f>
        <v>0</v>
      </c>
      <c r="M12" s="385">
        <f>'IEA energy balance'!M12</f>
        <v>0</v>
      </c>
      <c r="N12" s="385">
        <f>'IEA energy balance'!N12</f>
        <v>0</v>
      </c>
      <c r="O12" s="385">
        <f>'IEA energy balance'!O12</f>
        <v>0</v>
      </c>
      <c r="P12" s="385">
        <f>'IEA energy balance'!P12</f>
        <v>0</v>
      </c>
      <c r="Q12" s="385">
        <f>'IEA energy balance'!Q12</f>
        <v>0</v>
      </c>
      <c r="R12" s="385">
        <f>'IEA energy balance'!R12</f>
        <v>0</v>
      </c>
      <c r="S12" s="385">
        <f>'IEA energy balance'!S12</f>
        <v>0</v>
      </c>
      <c r="T12" s="385">
        <f>'IEA energy balance'!T12</f>
        <v>0</v>
      </c>
      <c r="U12" s="26">
        <f>'IEA energy balance'!U12</f>
        <v>0</v>
      </c>
      <c r="V12" s="385">
        <f>'IEA energy balance'!V12</f>
        <v>0</v>
      </c>
      <c r="W12" s="385">
        <f>'IEA energy balance'!W12</f>
        <v>0</v>
      </c>
      <c r="X12" s="385">
        <f>'IEA energy balance'!X12</f>
        <v>0</v>
      </c>
      <c r="Y12" s="385">
        <f>'IEA energy balance'!Y12</f>
        <v>0</v>
      </c>
      <c r="Z12" s="385">
        <f>'IEA energy balance'!Z12</f>
        <v>0</v>
      </c>
      <c r="AA12" s="385">
        <f>'IEA energy balance'!AA12</f>
        <v>0</v>
      </c>
      <c r="AB12" s="385">
        <f>'IEA energy balance'!AB12</f>
        <v>0</v>
      </c>
      <c r="AC12" s="385">
        <f>'IEA energy balance'!AC12</f>
        <v>0</v>
      </c>
      <c r="AD12" s="385">
        <f>'IEA energy balance'!AD12</f>
        <v>0</v>
      </c>
      <c r="AE12" s="385">
        <f>'IEA energy balance'!AE12</f>
        <v>0</v>
      </c>
      <c r="AF12" s="385">
        <f>'IEA energy balance'!AF12</f>
        <v>0</v>
      </c>
      <c r="AG12" s="385">
        <f>'IEA energy balance'!AG12</f>
        <v>0</v>
      </c>
      <c r="AH12" s="385">
        <f>'IEA energy balance'!AH12</f>
        <v>0</v>
      </c>
      <c r="AI12" s="385">
        <f>'IEA energy balance'!AI12</f>
        <v>0</v>
      </c>
      <c r="AJ12" s="385">
        <f>'IEA energy balance'!AJ12</f>
        <v>0</v>
      </c>
      <c r="AK12" s="385">
        <f>'IEA energy balance'!AK12</f>
        <v>0</v>
      </c>
      <c r="AL12" s="385">
        <f>'IEA energy balance'!AL12</f>
        <v>0</v>
      </c>
      <c r="AM12" s="385">
        <f>'IEA energy balance'!AM12</f>
        <v>0</v>
      </c>
      <c r="AN12" s="385">
        <f>'IEA energy balance'!AN12</f>
        <v>0</v>
      </c>
      <c r="AO12" s="385">
        <f>'IEA energy balance'!AO12</f>
        <v>0</v>
      </c>
      <c r="AP12" s="385">
        <f>'IEA energy balance'!AP12</f>
        <v>0</v>
      </c>
      <c r="AQ12" s="385">
        <f>'IEA energy balance'!AQ12</f>
        <v>0</v>
      </c>
      <c r="AR12" s="385">
        <f>'IEA energy balance'!AR12</f>
        <v>0</v>
      </c>
      <c r="AS12" s="385">
        <f>'IEA energy balance'!AS12</f>
        <v>0</v>
      </c>
      <c r="AT12" s="385">
        <f>'IEA energy balance'!AT12</f>
        <v>0</v>
      </c>
      <c r="AU12" s="385">
        <f>'IEA energy balance'!AU12</f>
        <v>0</v>
      </c>
      <c r="AV12" s="385">
        <f>'IEA energy balance'!AV12</f>
        <v>0</v>
      </c>
      <c r="AW12" s="385">
        <f>'IEA energy balance'!AW12</f>
        <v>0</v>
      </c>
      <c r="AX12" s="385">
        <f>'IEA energy balance'!AX12</f>
        <v>0</v>
      </c>
      <c r="AY12" s="385">
        <f>'IEA energy balance'!AY12</f>
        <v>0</v>
      </c>
      <c r="AZ12" s="385">
        <f>'IEA energy balance'!AZ12</f>
        <v>0</v>
      </c>
      <c r="BA12" s="385">
        <f>'IEA energy balance'!BA12</f>
        <v>0</v>
      </c>
      <c r="BB12" s="385">
        <f>'IEA energy balance'!BB12</f>
        <v>0</v>
      </c>
      <c r="BC12" s="385">
        <f>'IEA energy balance'!BC12</f>
        <v>0</v>
      </c>
      <c r="BD12" s="385">
        <f>'IEA energy balance'!BD12</f>
        <v>0</v>
      </c>
      <c r="BE12" s="385">
        <f>'IEA energy balance'!BE12</f>
        <v>0</v>
      </c>
      <c r="BF12" s="385">
        <f>'IEA energy balance'!BF12</f>
        <v>0</v>
      </c>
      <c r="BG12" s="385">
        <f>'IEA energy balance'!BG12</f>
        <v>0</v>
      </c>
      <c r="BH12" s="385">
        <f>'IEA energy balance'!BH12</f>
        <v>0</v>
      </c>
      <c r="BI12" s="385">
        <f>'IEA energy balance'!BI12</f>
        <v>0</v>
      </c>
      <c r="BJ12" s="385">
        <f>'IEA energy balance'!BJ12</f>
        <v>0</v>
      </c>
      <c r="BK12" s="385">
        <f>'IEA energy balance'!BK12</f>
        <v>0</v>
      </c>
      <c r="BL12" s="385">
        <f>'IEA energy balance'!BL12</f>
        <v>0</v>
      </c>
      <c r="BM12" s="385">
        <f>'IEA energy balance'!BM12</f>
        <v>0</v>
      </c>
      <c r="BN12" s="386">
        <f>'IEA energy balance'!BN12</f>
        <v>0</v>
      </c>
      <c r="BO12" s="387">
        <f>'IEA energy balance'!BO12</f>
        <v>0</v>
      </c>
    </row>
    <row r="13" spans="2:69">
      <c r="B13" s="32" t="s">
        <v>63</v>
      </c>
      <c r="C13" s="26">
        <f>'IEA energy balance'!C13</f>
        <v>0</v>
      </c>
      <c r="D13" s="26">
        <f>'IEA energy balance'!D13</f>
        <v>0</v>
      </c>
      <c r="E13" s="385">
        <f>'IEA energy balance'!E13</f>
        <v>0</v>
      </c>
      <c r="F13" s="385">
        <f>'IEA energy balance'!F13</f>
        <v>0</v>
      </c>
      <c r="G13" s="385">
        <f>'IEA energy balance'!G13</f>
        <v>0</v>
      </c>
      <c r="H13" s="385">
        <f>'IEA energy balance'!H13</f>
        <v>0</v>
      </c>
      <c r="I13" s="385">
        <f>'IEA energy balance'!I13</f>
        <v>0</v>
      </c>
      <c r="J13" s="385">
        <f>'IEA energy balance'!J13</f>
        <v>0</v>
      </c>
      <c r="K13" s="385">
        <f>'IEA energy balance'!K13</f>
        <v>0</v>
      </c>
      <c r="L13" s="385">
        <f>'IEA energy balance'!L13</f>
        <v>0</v>
      </c>
      <c r="M13" s="385">
        <f>'IEA energy balance'!M13</f>
        <v>0</v>
      </c>
      <c r="N13" s="385">
        <f>'IEA energy balance'!N13</f>
        <v>0</v>
      </c>
      <c r="O13" s="385">
        <f>'IEA energy balance'!O13</f>
        <v>0</v>
      </c>
      <c r="P13" s="385">
        <f>'IEA energy balance'!P13</f>
        <v>0</v>
      </c>
      <c r="Q13" s="385">
        <f>'IEA energy balance'!Q13</f>
        <v>0</v>
      </c>
      <c r="R13" s="385">
        <f>'IEA energy balance'!R13</f>
        <v>0</v>
      </c>
      <c r="S13" s="385">
        <f>'IEA energy balance'!S13</f>
        <v>0</v>
      </c>
      <c r="T13" s="385">
        <f>'IEA energy balance'!T13</f>
        <v>0</v>
      </c>
      <c r="U13" s="26">
        <f>'IEA energy balance'!U13</f>
        <v>0</v>
      </c>
      <c r="V13" s="385">
        <f>'IEA energy balance'!V13</f>
        <v>0</v>
      </c>
      <c r="W13" s="385">
        <f>'IEA energy balance'!W13</f>
        <v>0</v>
      </c>
      <c r="X13" s="385">
        <f>'IEA energy balance'!X13</f>
        <v>0</v>
      </c>
      <c r="Y13" s="385">
        <f>'IEA energy balance'!Y13</f>
        <v>0</v>
      </c>
      <c r="Z13" s="385">
        <f>'IEA energy balance'!Z13</f>
        <v>0</v>
      </c>
      <c r="AA13" s="385">
        <f>'IEA energy balance'!AA13</f>
        <v>0</v>
      </c>
      <c r="AB13" s="385">
        <f>'IEA energy balance'!AB13</f>
        <v>0</v>
      </c>
      <c r="AC13" s="385">
        <f>'IEA energy balance'!AC13</f>
        <v>0</v>
      </c>
      <c r="AD13" s="385">
        <f>'IEA energy balance'!AD13</f>
        <v>0</v>
      </c>
      <c r="AE13" s="385">
        <f>'IEA energy balance'!AE13</f>
        <v>0</v>
      </c>
      <c r="AF13" s="385">
        <f>'IEA energy balance'!AF13</f>
        <v>0</v>
      </c>
      <c r="AG13" s="385">
        <f>'IEA energy balance'!AG13</f>
        <v>0</v>
      </c>
      <c r="AH13" s="385">
        <f>'IEA energy balance'!AH13</f>
        <v>0</v>
      </c>
      <c r="AI13" s="385">
        <f>'IEA energy balance'!AI13</f>
        <v>0</v>
      </c>
      <c r="AJ13" s="385">
        <f>'IEA energy balance'!AJ13</f>
        <v>0</v>
      </c>
      <c r="AK13" s="385">
        <f>'IEA energy balance'!AK13</f>
        <v>0</v>
      </c>
      <c r="AL13" s="385">
        <f>'IEA energy balance'!AL13</f>
        <v>0</v>
      </c>
      <c r="AM13" s="385">
        <f>'IEA energy balance'!AM13</f>
        <v>0</v>
      </c>
      <c r="AN13" s="385">
        <f>'IEA energy balance'!AN13</f>
        <v>0</v>
      </c>
      <c r="AO13" s="385">
        <f>'IEA energy balance'!AO13</f>
        <v>0</v>
      </c>
      <c r="AP13" s="385">
        <f>'IEA energy balance'!AP13</f>
        <v>0</v>
      </c>
      <c r="AQ13" s="385">
        <f>'IEA energy balance'!AQ13</f>
        <v>0</v>
      </c>
      <c r="AR13" s="385">
        <f>'IEA energy balance'!AR13</f>
        <v>0</v>
      </c>
      <c r="AS13" s="385">
        <f>'IEA energy balance'!AS13</f>
        <v>0</v>
      </c>
      <c r="AT13" s="385">
        <f>'IEA energy balance'!AT13</f>
        <v>0</v>
      </c>
      <c r="AU13" s="385">
        <f>'IEA energy balance'!AU13</f>
        <v>0</v>
      </c>
      <c r="AV13" s="385">
        <f>'IEA energy balance'!AV13</f>
        <v>0</v>
      </c>
      <c r="AW13" s="385">
        <f>'IEA energy balance'!AW13</f>
        <v>0</v>
      </c>
      <c r="AX13" s="385">
        <f>'IEA energy balance'!AX13</f>
        <v>0</v>
      </c>
      <c r="AY13" s="385">
        <f>'IEA energy balance'!AY13</f>
        <v>0</v>
      </c>
      <c r="AZ13" s="385">
        <f>'IEA energy balance'!AZ13</f>
        <v>0</v>
      </c>
      <c r="BA13" s="385">
        <f>'IEA energy balance'!BA13</f>
        <v>0</v>
      </c>
      <c r="BB13" s="385">
        <f>'IEA energy balance'!BB13</f>
        <v>0</v>
      </c>
      <c r="BC13" s="385">
        <f>'IEA energy balance'!BC13</f>
        <v>0</v>
      </c>
      <c r="BD13" s="385">
        <f>'IEA energy balance'!BD13</f>
        <v>0</v>
      </c>
      <c r="BE13" s="385">
        <f>'IEA energy balance'!BE13</f>
        <v>0</v>
      </c>
      <c r="BF13" s="385">
        <f>'IEA energy balance'!BF13</f>
        <v>0</v>
      </c>
      <c r="BG13" s="385">
        <f>'IEA energy balance'!BG13</f>
        <v>0</v>
      </c>
      <c r="BH13" s="385">
        <f>'IEA energy balance'!BH13</f>
        <v>0</v>
      </c>
      <c r="BI13" s="385">
        <f>'IEA energy balance'!BI13</f>
        <v>0</v>
      </c>
      <c r="BJ13" s="385">
        <f>'IEA energy balance'!BJ13</f>
        <v>0</v>
      </c>
      <c r="BK13" s="385">
        <f>'IEA energy balance'!BK13</f>
        <v>0</v>
      </c>
      <c r="BL13" s="385">
        <f>'IEA energy balance'!BL13</f>
        <v>0</v>
      </c>
      <c r="BM13" s="385">
        <f>'IEA energy balance'!BM13</f>
        <v>0</v>
      </c>
      <c r="BN13" s="386">
        <f>'IEA energy balance'!BN13</f>
        <v>0</v>
      </c>
      <c r="BO13" s="387">
        <f>'IEA energy balance'!BO13</f>
        <v>0</v>
      </c>
    </row>
    <row r="14" spans="2:69" ht="16" thickBot="1">
      <c r="B14" s="32" t="s">
        <v>64</v>
      </c>
      <c r="C14" s="26">
        <f>'IEA energy balance'!C14</f>
        <v>0</v>
      </c>
      <c r="D14" s="26">
        <f>'IEA energy balance'!D14</f>
        <v>0</v>
      </c>
      <c r="E14" s="385">
        <f>'IEA energy balance'!E14</f>
        <v>0</v>
      </c>
      <c r="F14" s="385">
        <f>'IEA energy balance'!F14</f>
        <v>0</v>
      </c>
      <c r="G14" s="385">
        <f>'IEA energy balance'!G14</f>
        <v>0</v>
      </c>
      <c r="H14" s="385">
        <f>'IEA energy balance'!H14</f>
        <v>0</v>
      </c>
      <c r="I14" s="385">
        <f>'IEA energy balance'!I14</f>
        <v>0</v>
      </c>
      <c r="J14" s="385">
        <f>'IEA energy balance'!J14</f>
        <v>0</v>
      </c>
      <c r="K14" s="385">
        <f>'IEA energy balance'!K14</f>
        <v>0</v>
      </c>
      <c r="L14" s="385">
        <f>'IEA energy balance'!L14</f>
        <v>0</v>
      </c>
      <c r="M14" s="385">
        <f>'IEA energy balance'!M14</f>
        <v>0</v>
      </c>
      <c r="N14" s="385">
        <f>'IEA energy balance'!N14</f>
        <v>0</v>
      </c>
      <c r="O14" s="385">
        <f>'IEA energy balance'!O14</f>
        <v>0</v>
      </c>
      <c r="P14" s="385">
        <f>'IEA energy balance'!P14</f>
        <v>0</v>
      </c>
      <c r="Q14" s="385">
        <f>'IEA energy balance'!Q14</f>
        <v>0</v>
      </c>
      <c r="R14" s="385">
        <f>'IEA energy balance'!R14</f>
        <v>0</v>
      </c>
      <c r="S14" s="385">
        <f>'IEA energy balance'!S14</f>
        <v>0</v>
      </c>
      <c r="T14" s="385">
        <f>'IEA energy balance'!T14</f>
        <v>0</v>
      </c>
      <c r="U14" s="26">
        <f>'IEA energy balance'!U14</f>
        <v>0</v>
      </c>
      <c r="V14" s="385">
        <f>'IEA energy balance'!V14</f>
        <v>0</v>
      </c>
      <c r="W14" s="385">
        <f>'IEA energy balance'!W14</f>
        <v>0</v>
      </c>
      <c r="X14" s="385">
        <f>'IEA energy balance'!X14</f>
        <v>0</v>
      </c>
      <c r="Y14" s="385">
        <f>'IEA energy balance'!Y14</f>
        <v>0</v>
      </c>
      <c r="Z14" s="385">
        <f>'IEA energy balance'!Z14</f>
        <v>0</v>
      </c>
      <c r="AA14" s="385">
        <f>'IEA energy balance'!AA14</f>
        <v>0</v>
      </c>
      <c r="AB14" s="385">
        <f>'IEA energy balance'!AB14</f>
        <v>0</v>
      </c>
      <c r="AC14" s="385">
        <f>'IEA energy balance'!AC14</f>
        <v>0</v>
      </c>
      <c r="AD14" s="385">
        <f>'IEA energy balance'!AD14</f>
        <v>0</v>
      </c>
      <c r="AE14" s="385">
        <f>'IEA energy balance'!AE14</f>
        <v>0</v>
      </c>
      <c r="AF14" s="385">
        <f>'IEA energy balance'!AF14</f>
        <v>0</v>
      </c>
      <c r="AG14" s="385">
        <f>'IEA energy balance'!AG14</f>
        <v>0</v>
      </c>
      <c r="AH14" s="385">
        <f>'IEA energy balance'!AH14</f>
        <v>0</v>
      </c>
      <c r="AI14" s="385">
        <f>'IEA energy balance'!AI14</f>
        <v>0</v>
      </c>
      <c r="AJ14" s="385">
        <f>'IEA energy balance'!AJ14</f>
        <v>0</v>
      </c>
      <c r="AK14" s="385">
        <f>'IEA energy balance'!AK14</f>
        <v>0</v>
      </c>
      <c r="AL14" s="385">
        <f>'IEA energy balance'!AL14</f>
        <v>0</v>
      </c>
      <c r="AM14" s="385">
        <f>'IEA energy balance'!AM14</f>
        <v>0</v>
      </c>
      <c r="AN14" s="385">
        <f>'IEA energy balance'!AN14</f>
        <v>0</v>
      </c>
      <c r="AO14" s="385">
        <f>'IEA energy balance'!AO14</f>
        <v>0</v>
      </c>
      <c r="AP14" s="385">
        <f>'IEA energy balance'!AP14</f>
        <v>0</v>
      </c>
      <c r="AQ14" s="385">
        <f>'IEA energy balance'!AQ14</f>
        <v>0</v>
      </c>
      <c r="AR14" s="385">
        <f>'IEA energy balance'!AR14</f>
        <v>0</v>
      </c>
      <c r="AS14" s="385">
        <f>'IEA energy balance'!AS14</f>
        <v>0</v>
      </c>
      <c r="AT14" s="385">
        <f>'IEA energy balance'!AT14</f>
        <v>0</v>
      </c>
      <c r="AU14" s="385">
        <f>'IEA energy balance'!AU14</f>
        <v>0</v>
      </c>
      <c r="AV14" s="385">
        <f>'IEA energy balance'!AV14</f>
        <v>0</v>
      </c>
      <c r="AW14" s="385">
        <f>'IEA energy balance'!AW14</f>
        <v>0</v>
      </c>
      <c r="AX14" s="385">
        <f>'IEA energy balance'!AX14</f>
        <v>0</v>
      </c>
      <c r="AY14" s="385">
        <f>'IEA energy balance'!AY14</f>
        <v>0</v>
      </c>
      <c r="AZ14" s="385">
        <f>'IEA energy balance'!AZ14</f>
        <v>0</v>
      </c>
      <c r="BA14" s="385">
        <f>'IEA energy balance'!BA14</f>
        <v>0</v>
      </c>
      <c r="BB14" s="385">
        <f>'IEA energy balance'!BB14</f>
        <v>0</v>
      </c>
      <c r="BC14" s="385">
        <f>'IEA energy balance'!BC14</f>
        <v>0</v>
      </c>
      <c r="BD14" s="385">
        <f>'IEA energy balance'!BD14</f>
        <v>0</v>
      </c>
      <c r="BE14" s="385">
        <f>'IEA energy balance'!BE14</f>
        <v>0</v>
      </c>
      <c r="BF14" s="385">
        <f>'IEA energy balance'!BF14</f>
        <v>0</v>
      </c>
      <c r="BG14" s="385">
        <f>'IEA energy balance'!BG14</f>
        <v>0</v>
      </c>
      <c r="BH14" s="385">
        <f>'IEA energy balance'!BH14</f>
        <v>0</v>
      </c>
      <c r="BI14" s="385">
        <f>'IEA energy balance'!BI14</f>
        <v>0</v>
      </c>
      <c r="BJ14" s="385">
        <f>'IEA energy balance'!BJ14</f>
        <v>0</v>
      </c>
      <c r="BK14" s="385">
        <f>'IEA energy balance'!BK14</f>
        <v>0</v>
      </c>
      <c r="BL14" s="385">
        <f>'IEA energy balance'!BL14</f>
        <v>0</v>
      </c>
      <c r="BM14" s="385">
        <f>'IEA energy balance'!BM14</f>
        <v>0</v>
      </c>
      <c r="BN14" s="386">
        <f>'IEA energy balance'!BN14</f>
        <v>0</v>
      </c>
      <c r="BO14" s="387">
        <f>'IEA energy balance'!BO14</f>
        <v>0</v>
      </c>
    </row>
    <row r="15" spans="2:69" ht="16" thickBot="1">
      <c r="B15" s="40" t="s">
        <v>65</v>
      </c>
      <c r="C15" s="378" t="e">
        <f t="shared" ref="C15" si="0">C59-SUM(C16:C18,C40,C58)</f>
        <v>#DIV/0!</v>
      </c>
      <c r="D15" s="378" t="e">
        <f t="shared" ref="D15" si="1">D59-SUM(D16:D18,D40,D58)</f>
        <v>#DIV/0!</v>
      </c>
      <c r="E15" s="391" t="e">
        <f t="shared" ref="E15:K15" si="2">E59-SUM(E16:E18,E40,E58)</f>
        <v>#DIV/0!</v>
      </c>
      <c r="F15" s="391" t="e">
        <f t="shared" si="2"/>
        <v>#DIV/0!</v>
      </c>
      <c r="G15" s="391" t="e">
        <f t="shared" si="2"/>
        <v>#DIV/0!</v>
      </c>
      <c r="H15" s="391" t="e">
        <f t="shared" si="2"/>
        <v>#DIV/0!</v>
      </c>
      <c r="I15" s="391" t="e">
        <f t="shared" si="2"/>
        <v>#DIV/0!</v>
      </c>
      <c r="J15" s="391" t="e">
        <f t="shared" si="2"/>
        <v>#DIV/0!</v>
      </c>
      <c r="K15" s="391" t="e">
        <f t="shared" si="2"/>
        <v>#DIV/0!</v>
      </c>
      <c r="L15" s="391" t="e">
        <f t="shared" ref="L15" si="3">L59-SUM(L16:L18,L40,L58)</f>
        <v>#DIV/0!</v>
      </c>
      <c r="M15" s="391" t="e">
        <f t="shared" ref="M15" si="4">M59-SUM(M16:M18,M40,M58)</f>
        <v>#DIV/0!</v>
      </c>
      <c r="N15" s="391" t="e">
        <f t="shared" ref="N15" si="5">N59-SUM(N16:N18,N40,N58)</f>
        <v>#DIV/0!</v>
      </c>
      <c r="O15" s="391" t="e">
        <f t="shared" ref="O15" si="6">O59-SUM(O16:O18,O40,O58)</f>
        <v>#DIV/0!</v>
      </c>
      <c r="P15" s="391" t="e">
        <f t="shared" ref="P15" si="7">P59-SUM(P16:P18,P40,P58)</f>
        <v>#DIV/0!</v>
      </c>
      <c r="Q15" s="391" t="e">
        <f t="shared" ref="Q15" si="8">Q59-SUM(Q16:Q18,Q40,Q58)</f>
        <v>#DIV/0!</v>
      </c>
      <c r="R15" s="391" t="e">
        <f t="shared" ref="R15" si="9">R59-SUM(R16:R18,R40,R58)</f>
        <v>#DIV/0!</v>
      </c>
      <c r="S15" s="391" t="e">
        <f t="shared" ref="S15" si="10">S59-SUM(S16:S18,S40,S58)</f>
        <v>#DIV/0!</v>
      </c>
      <c r="T15" s="391" t="e">
        <f t="shared" ref="T15" si="11">T59-SUM(T16:T18,T40,T58)</f>
        <v>#DIV/0!</v>
      </c>
      <c r="U15" s="378" t="e">
        <f t="shared" ref="U15" si="12">U59-SUM(U16:U18,U40,U58)</f>
        <v>#DIV/0!</v>
      </c>
      <c r="V15" s="391" t="e">
        <f t="shared" ref="V15" si="13">V59-SUM(V16:V18,V40,V58)</f>
        <v>#DIV/0!</v>
      </c>
      <c r="W15" s="391" t="e">
        <f t="shared" ref="W15" si="14">W59-SUM(W16:W18,W40,W58)</f>
        <v>#DIV/0!</v>
      </c>
      <c r="X15" s="391" t="e">
        <f t="shared" ref="X15" si="15">X59-SUM(X16:X18,X40,X58)</f>
        <v>#DIV/0!</v>
      </c>
      <c r="Y15" s="391" t="e">
        <f t="shared" ref="Y15" si="16">Y59-SUM(Y16:Y18,Y40,Y58)</f>
        <v>#DIV/0!</v>
      </c>
      <c r="Z15" s="391" t="e">
        <f t="shared" ref="Z15" si="17">Z59-SUM(Z16:Z18,Z40,Z58)</f>
        <v>#DIV/0!</v>
      </c>
      <c r="AA15" s="391" t="e">
        <f t="shared" ref="AA15" si="18">AA59-SUM(AA16:AA18,AA40,AA58)</f>
        <v>#DIV/0!</v>
      </c>
      <c r="AB15" s="391" t="e">
        <f t="shared" ref="AB15" si="19">AB59-SUM(AB16:AB18,AB40,AB58)</f>
        <v>#DIV/0!</v>
      </c>
      <c r="AC15" s="391" t="e">
        <f t="shared" ref="AC15" si="20">AC59-SUM(AC16:AC18,AC40,AC58)</f>
        <v>#DIV/0!</v>
      </c>
      <c r="AD15" s="391" t="e">
        <f t="shared" ref="AD15" si="21">AD59-SUM(AD16:AD18,AD40,AD58)</f>
        <v>#DIV/0!</v>
      </c>
      <c r="AE15" s="391" t="e">
        <f t="shared" ref="AE15" si="22">AE59-SUM(AE16:AE18,AE40,AE58)</f>
        <v>#DIV/0!</v>
      </c>
      <c r="AF15" s="391" t="e">
        <f t="shared" ref="AF15" si="23">AF59-SUM(AF16:AF18,AF40,AF58)</f>
        <v>#DIV/0!</v>
      </c>
      <c r="AG15" s="391" t="e">
        <f t="shared" ref="AG15" si="24">AG59-SUM(AG16:AG18,AG40,AG58)</f>
        <v>#DIV/0!</v>
      </c>
      <c r="AH15" s="391" t="e">
        <f t="shared" ref="AH15" si="25">AH59-SUM(AH16:AH18,AH40,AH58)</f>
        <v>#DIV/0!</v>
      </c>
      <c r="AI15" s="391" t="e">
        <f t="shared" ref="AI15" si="26">AI59-SUM(AI16:AI18,AI40,AI58)</f>
        <v>#DIV/0!</v>
      </c>
      <c r="AJ15" s="391" t="e">
        <f t="shared" ref="AJ15" si="27">AJ59-SUM(AJ16:AJ18,AJ40,AJ58)</f>
        <v>#DIV/0!</v>
      </c>
      <c r="AK15" s="391" t="e">
        <f t="shared" ref="AK15" si="28">AK59-SUM(AK16:AK18,AK40,AK58)</f>
        <v>#DIV/0!</v>
      </c>
      <c r="AL15" s="391" t="e">
        <f t="shared" ref="AL15" si="29">AL59-SUM(AL16:AL18,AL40,AL58)</f>
        <v>#DIV/0!</v>
      </c>
      <c r="AM15" s="391" t="e">
        <f t="shared" ref="AM15" si="30">AM59-SUM(AM16:AM18,AM40,AM58)</f>
        <v>#DIV/0!</v>
      </c>
      <c r="AN15" s="391" t="e">
        <f t="shared" ref="AN15" si="31">AN59-SUM(AN16:AN18,AN40,AN58)</f>
        <v>#DIV/0!</v>
      </c>
      <c r="AO15" s="391" t="e">
        <f t="shared" ref="AO15" si="32">AO59-SUM(AO16:AO18,AO40,AO58)</f>
        <v>#DIV/0!</v>
      </c>
      <c r="AP15" s="391" t="e">
        <f t="shared" ref="AP15" si="33">AP59-SUM(AP16:AP18,AP40,AP58)</f>
        <v>#DIV/0!</v>
      </c>
      <c r="AQ15" s="391" t="e">
        <f t="shared" ref="AQ15" si="34">AQ59-SUM(AQ16:AQ18,AQ40,AQ58)</f>
        <v>#DIV/0!</v>
      </c>
      <c r="AR15" s="391" t="e">
        <f t="shared" ref="AR15" si="35">AR59-SUM(AR16:AR18,AR40,AR58)</f>
        <v>#DIV/0!</v>
      </c>
      <c r="AS15" s="391" t="e">
        <f t="shared" ref="AS15" si="36">AS59-SUM(AS16:AS18,AS40,AS58)</f>
        <v>#DIV/0!</v>
      </c>
      <c r="AT15" s="391" t="e">
        <f t="shared" ref="AT15" si="37">AT59-SUM(AT16:AT18,AT40,AT58)</f>
        <v>#DIV/0!</v>
      </c>
      <c r="AU15" s="391" t="e">
        <f t="shared" ref="AU15" si="38">AU59-SUM(AU16:AU18,AU40,AU58)</f>
        <v>#DIV/0!</v>
      </c>
      <c r="AV15" s="391" t="e">
        <f t="shared" ref="AV15" si="39">AV59-SUM(AV16:AV18,AV40,AV58)</f>
        <v>#DIV/0!</v>
      </c>
      <c r="AW15" s="391" t="e">
        <f t="shared" ref="AW15" si="40">AW59-SUM(AW16:AW18,AW40,AW58)</f>
        <v>#DIV/0!</v>
      </c>
      <c r="AX15" s="391" t="e">
        <f t="shared" ref="AX15" si="41">AX59-SUM(AX16:AX18,AX40,AX58)</f>
        <v>#DIV/0!</v>
      </c>
      <c r="AY15" s="391" t="e">
        <f t="shared" ref="AY15" si="42">AY59-SUM(AY16:AY18,AY40,AY58)</f>
        <v>#DIV/0!</v>
      </c>
      <c r="AZ15" s="391" t="e">
        <f t="shared" ref="AZ15" si="43">AZ59-SUM(AZ16:AZ18,AZ40,AZ58)</f>
        <v>#DIV/0!</v>
      </c>
      <c r="BA15" s="391">
        <f t="shared" ref="BA15" si="44">BA59-SUM(BA16:BA18,BA40,BA58)</f>
        <v>0</v>
      </c>
      <c r="BB15" s="391">
        <f t="shared" ref="BB15" si="45">BB59-SUM(BB16:BB18,BB40,BB58)</f>
        <v>0</v>
      </c>
      <c r="BC15" s="391">
        <f t="shared" ref="BC15" si="46">BC59-SUM(BC16:BC18,BC40,BC58)</f>
        <v>0</v>
      </c>
      <c r="BD15" s="391">
        <f t="shared" ref="BD15" si="47">BD59-SUM(BD16:BD18,BD40,BD58)</f>
        <v>0</v>
      </c>
      <c r="BE15" s="391">
        <f t="shared" ref="BE15" si="48">BE59-SUM(BE16:BE18,BE40,BE58)</f>
        <v>0</v>
      </c>
      <c r="BF15" s="391">
        <f t="shared" ref="BF15" si="49">BF59-SUM(BF16:BF18,BF40,BF58)</f>
        <v>0</v>
      </c>
      <c r="BG15" s="391">
        <f t="shared" ref="BG15" si="50">BG59-SUM(BG16:BG18,BG40,BG58)</f>
        <v>0</v>
      </c>
      <c r="BH15" s="391">
        <f t="shared" ref="BH15" si="51">BH59-SUM(BH16:BH18,BH40,BH58)</f>
        <v>0</v>
      </c>
      <c r="BI15" s="391">
        <f t="shared" ref="BI15" si="52">BI59-SUM(BI16:BI18,BI40,BI58)</f>
        <v>0</v>
      </c>
      <c r="BJ15" s="391">
        <f t="shared" ref="BJ15" si="53">BJ59-SUM(BJ16:BJ18,BJ40,BJ58)</f>
        <v>0</v>
      </c>
      <c r="BK15" s="391">
        <f t="shared" ref="BK15" si="54">BK59-SUM(BK16:BK18,BK40,BK58)</f>
        <v>0</v>
      </c>
      <c r="BL15" s="391" t="e">
        <f t="shared" ref="BL15" si="55">BL59-SUM(BL16:BL18,BL40,BL58)</f>
        <v>#DIV/0!</v>
      </c>
      <c r="BM15" s="391" t="e">
        <f t="shared" ref="BM15" si="56">BM59-SUM(BM16:BM18,BM40,BM58)</f>
        <v>#DIV/0!</v>
      </c>
      <c r="BN15" s="392" t="e">
        <f>SUM(C15:BM15)</f>
        <v>#DIV/0!</v>
      </c>
      <c r="BO15" s="393">
        <f>'IEA energy balance'!BO15</f>
        <v>0</v>
      </c>
      <c r="BQ15" s="418"/>
    </row>
    <row r="16" spans="2:69">
      <c r="B16" s="32" t="s">
        <v>66</v>
      </c>
      <c r="C16" s="26">
        <f>'IEA energy balance'!C16</f>
        <v>0</v>
      </c>
      <c r="D16" s="26">
        <f>'IEA energy balance'!D16</f>
        <v>0</v>
      </c>
      <c r="E16" s="385">
        <f>'IEA energy balance'!E16</f>
        <v>0</v>
      </c>
      <c r="F16" s="385">
        <f>'IEA energy balance'!F16</f>
        <v>0</v>
      </c>
      <c r="G16" s="385">
        <f>'IEA energy balance'!G16</f>
        <v>0</v>
      </c>
      <c r="H16" s="385">
        <f>'IEA energy balance'!H16</f>
        <v>0</v>
      </c>
      <c r="I16" s="385">
        <f>'IEA energy balance'!I16</f>
        <v>0</v>
      </c>
      <c r="J16" s="385">
        <f>'IEA energy balance'!J16</f>
        <v>0</v>
      </c>
      <c r="K16" s="385">
        <f>'IEA energy balance'!K16</f>
        <v>0</v>
      </c>
      <c r="L16" s="385">
        <f>'IEA energy balance'!L16</f>
        <v>0</v>
      </c>
      <c r="M16" s="385">
        <f>'IEA energy balance'!M16</f>
        <v>0</v>
      </c>
      <c r="N16" s="385">
        <f>'IEA energy balance'!N16</f>
        <v>0</v>
      </c>
      <c r="O16" s="385">
        <f>'IEA energy balance'!O16</f>
        <v>0</v>
      </c>
      <c r="P16" s="385">
        <f>'IEA energy balance'!P16</f>
        <v>0</v>
      </c>
      <c r="Q16" s="385">
        <f>'IEA energy balance'!Q16</f>
        <v>0</v>
      </c>
      <c r="R16" s="385">
        <f>'IEA energy balance'!R16</f>
        <v>0</v>
      </c>
      <c r="S16" s="385">
        <f>'IEA energy balance'!S16</f>
        <v>0</v>
      </c>
      <c r="T16" s="385">
        <f>'IEA energy balance'!T16</f>
        <v>0</v>
      </c>
      <c r="U16" s="26">
        <f>'IEA energy balance'!U16</f>
        <v>0</v>
      </c>
      <c r="V16" s="385">
        <f>'IEA energy balance'!V16</f>
        <v>0</v>
      </c>
      <c r="W16" s="385">
        <f>'IEA energy balance'!W16</f>
        <v>0</v>
      </c>
      <c r="X16" s="385">
        <f>'IEA energy balance'!X16</f>
        <v>0</v>
      </c>
      <c r="Y16" s="385">
        <f>'IEA energy balance'!Y16</f>
        <v>0</v>
      </c>
      <c r="Z16" s="385">
        <f>'IEA energy balance'!Z16</f>
        <v>0</v>
      </c>
      <c r="AA16" s="385">
        <f>'IEA energy balance'!AA16</f>
        <v>0</v>
      </c>
      <c r="AB16" s="385">
        <f>'IEA energy balance'!AB16</f>
        <v>0</v>
      </c>
      <c r="AC16" s="385">
        <f>'IEA energy balance'!AC16</f>
        <v>0</v>
      </c>
      <c r="AD16" s="385">
        <f>'IEA energy balance'!AD16</f>
        <v>0</v>
      </c>
      <c r="AE16" s="385">
        <f>'IEA energy balance'!AE16</f>
        <v>0</v>
      </c>
      <c r="AF16" s="385">
        <f>'IEA energy balance'!AF16</f>
        <v>0</v>
      </c>
      <c r="AG16" s="385">
        <f>'IEA energy balance'!AG16</f>
        <v>0</v>
      </c>
      <c r="AH16" s="385">
        <f>'IEA energy balance'!AH16</f>
        <v>0</v>
      </c>
      <c r="AI16" s="385">
        <f>'IEA energy balance'!AI16</f>
        <v>0</v>
      </c>
      <c r="AJ16" s="385">
        <f>'IEA energy balance'!AJ16</f>
        <v>0</v>
      </c>
      <c r="AK16" s="385">
        <f>'IEA energy balance'!AK16</f>
        <v>0</v>
      </c>
      <c r="AL16" s="385">
        <f>'IEA energy balance'!AL16</f>
        <v>0</v>
      </c>
      <c r="AM16" s="385">
        <f>'IEA energy balance'!AM16</f>
        <v>0</v>
      </c>
      <c r="AN16" s="385">
        <f>'IEA energy balance'!AN16</f>
        <v>0</v>
      </c>
      <c r="AO16" s="385">
        <f>'IEA energy balance'!AO16</f>
        <v>0</v>
      </c>
      <c r="AP16" s="385">
        <f>'IEA energy balance'!AP16</f>
        <v>0</v>
      </c>
      <c r="AQ16" s="385">
        <f>'IEA energy balance'!AQ16</f>
        <v>0</v>
      </c>
      <c r="AR16" s="385">
        <f>'IEA energy balance'!AR16</f>
        <v>0</v>
      </c>
      <c r="AS16" s="385">
        <f>'IEA energy balance'!AS16</f>
        <v>0</v>
      </c>
      <c r="AT16" s="385">
        <f>'IEA energy balance'!AT16</f>
        <v>0</v>
      </c>
      <c r="AU16" s="385">
        <f>'IEA energy balance'!AU16</f>
        <v>0</v>
      </c>
      <c r="AV16" s="385">
        <f>'IEA energy balance'!AV16</f>
        <v>0</v>
      </c>
      <c r="AW16" s="385">
        <f>'IEA energy balance'!AW16</f>
        <v>0</v>
      </c>
      <c r="AX16" s="385">
        <f>'IEA energy balance'!AX16</f>
        <v>0</v>
      </c>
      <c r="AY16" s="385">
        <f>'IEA energy balance'!AY16</f>
        <v>0</v>
      </c>
      <c r="AZ16" s="385">
        <f>'IEA energy balance'!AZ16</f>
        <v>0</v>
      </c>
      <c r="BA16" s="385">
        <f>'IEA energy balance'!BA16</f>
        <v>0</v>
      </c>
      <c r="BB16" s="385">
        <f>'IEA energy balance'!BB16</f>
        <v>0</v>
      </c>
      <c r="BC16" s="385">
        <f>'IEA energy balance'!BC16</f>
        <v>0</v>
      </c>
      <c r="BD16" s="385">
        <f>'IEA energy balance'!BD16</f>
        <v>0</v>
      </c>
      <c r="BE16" s="385">
        <f>'IEA energy balance'!BE16</f>
        <v>0</v>
      </c>
      <c r="BF16" s="385">
        <f>'IEA energy balance'!BF16</f>
        <v>0</v>
      </c>
      <c r="BG16" s="385">
        <f>'IEA energy balance'!BG16</f>
        <v>0</v>
      </c>
      <c r="BH16" s="385">
        <f>'IEA energy balance'!BH16</f>
        <v>0</v>
      </c>
      <c r="BI16" s="385">
        <f>'IEA energy balance'!BI16</f>
        <v>0</v>
      </c>
      <c r="BJ16" s="385">
        <f>'IEA energy balance'!BJ16</f>
        <v>0</v>
      </c>
      <c r="BK16" s="385">
        <f>'IEA energy balance'!BK16</f>
        <v>0</v>
      </c>
      <c r="BL16" s="385">
        <f>'IEA energy balance'!BL16</f>
        <v>0</v>
      </c>
      <c r="BM16" s="385">
        <f>'IEA energy balance'!BM16</f>
        <v>0</v>
      </c>
      <c r="BN16" s="386">
        <f>'IEA energy balance'!BN16</f>
        <v>0</v>
      </c>
      <c r="BO16" s="387">
        <f>'IEA energy balance'!BO16</f>
        <v>0</v>
      </c>
    </row>
    <row r="17" spans="2:69" ht="16" thickBot="1">
      <c r="B17" s="32" t="s">
        <v>67</v>
      </c>
      <c r="C17" s="26">
        <f>'IEA energy balance'!C17</f>
        <v>0</v>
      </c>
      <c r="D17" s="26">
        <f>'IEA energy balance'!D17</f>
        <v>0</v>
      </c>
      <c r="E17" s="385">
        <f>'IEA energy balance'!E17</f>
        <v>0</v>
      </c>
      <c r="F17" s="385">
        <f>'IEA energy balance'!F17</f>
        <v>0</v>
      </c>
      <c r="G17" s="385">
        <f>'IEA energy balance'!G17</f>
        <v>0</v>
      </c>
      <c r="H17" s="385">
        <f>'IEA energy balance'!H17</f>
        <v>0</v>
      </c>
      <c r="I17" s="385">
        <f>'IEA energy balance'!I17</f>
        <v>0</v>
      </c>
      <c r="J17" s="385">
        <f>'IEA energy balance'!J17</f>
        <v>0</v>
      </c>
      <c r="K17" s="385">
        <f>'IEA energy balance'!K17</f>
        <v>0</v>
      </c>
      <c r="L17" s="385">
        <f>'IEA energy balance'!L17</f>
        <v>0</v>
      </c>
      <c r="M17" s="385">
        <f>'IEA energy balance'!M17</f>
        <v>0</v>
      </c>
      <c r="N17" s="385">
        <f>'IEA energy balance'!N17</f>
        <v>0</v>
      </c>
      <c r="O17" s="385">
        <f>'IEA energy balance'!O17</f>
        <v>0</v>
      </c>
      <c r="P17" s="385">
        <f>'IEA energy balance'!P17</f>
        <v>0</v>
      </c>
      <c r="Q17" s="385">
        <f>'IEA energy balance'!Q17</f>
        <v>0</v>
      </c>
      <c r="R17" s="385">
        <f>'IEA energy balance'!R17</f>
        <v>0</v>
      </c>
      <c r="S17" s="385">
        <f>'IEA energy balance'!S17</f>
        <v>0</v>
      </c>
      <c r="T17" s="385">
        <f>'IEA energy balance'!T17</f>
        <v>0</v>
      </c>
      <c r="U17" s="26">
        <f>'IEA energy balance'!U17</f>
        <v>0</v>
      </c>
      <c r="V17" s="385">
        <f>'IEA energy balance'!V17</f>
        <v>0</v>
      </c>
      <c r="W17" s="385">
        <f>'IEA energy balance'!W17</f>
        <v>0</v>
      </c>
      <c r="X17" s="385">
        <f>'IEA energy balance'!X17</f>
        <v>0</v>
      </c>
      <c r="Y17" s="385">
        <f>'IEA energy balance'!Y17</f>
        <v>0</v>
      </c>
      <c r="Z17" s="385">
        <f>'IEA energy balance'!Z17</f>
        <v>0</v>
      </c>
      <c r="AA17" s="385">
        <f>'IEA energy balance'!AA17</f>
        <v>0</v>
      </c>
      <c r="AB17" s="385">
        <f>'IEA energy balance'!AB17</f>
        <v>0</v>
      </c>
      <c r="AC17" s="385">
        <f>'IEA energy balance'!AC17</f>
        <v>0</v>
      </c>
      <c r="AD17" s="385">
        <f>'IEA energy balance'!AD17</f>
        <v>0</v>
      </c>
      <c r="AE17" s="385">
        <f>'IEA energy balance'!AE17</f>
        <v>0</v>
      </c>
      <c r="AF17" s="385">
        <f>'IEA energy balance'!AF17</f>
        <v>0</v>
      </c>
      <c r="AG17" s="385">
        <f>'IEA energy balance'!AG17</f>
        <v>0</v>
      </c>
      <c r="AH17" s="385">
        <f>'IEA energy balance'!AH17</f>
        <v>0</v>
      </c>
      <c r="AI17" s="385">
        <f>'IEA energy balance'!AI17</f>
        <v>0</v>
      </c>
      <c r="AJ17" s="385">
        <f>'IEA energy balance'!AJ17</f>
        <v>0</v>
      </c>
      <c r="AK17" s="385">
        <f>'IEA energy balance'!AK17</f>
        <v>0</v>
      </c>
      <c r="AL17" s="385">
        <f>'IEA energy balance'!AL17</f>
        <v>0</v>
      </c>
      <c r="AM17" s="385">
        <f>'IEA energy balance'!AM17</f>
        <v>0</v>
      </c>
      <c r="AN17" s="385">
        <f>'IEA energy balance'!AN17</f>
        <v>0</v>
      </c>
      <c r="AO17" s="385">
        <f>'IEA energy balance'!AO17</f>
        <v>0</v>
      </c>
      <c r="AP17" s="385">
        <f>'IEA energy balance'!AP17</f>
        <v>0</v>
      </c>
      <c r="AQ17" s="385">
        <f>'IEA energy balance'!AQ17</f>
        <v>0</v>
      </c>
      <c r="AR17" s="385">
        <f>'IEA energy balance'!AR17</f>
        <v>0</v>
      </c>
      <c r="AS17" s="385">
        <f>'IEA energy balance'!AS17</f>
        <v>0</v>
      </c>
      <c r="AT17" s="385">
        <f>'IEA energy balance'!AT17</f>
        <v>0</v>
      </c>
      <c r="AU17" s="385">
        <f>'IEA energy balance'!AU17</f>
        <v>0</v>
      </c>
      <c r="AV17" s="385">
        <f>'IEA energy balance'!AV17</f>
        <v>0</v>
      </c>
      <c r="AW17" s="385">
        <f>'IEA energy balance'!AW17</f>
        <v>0</v>
      </c>
      <c r="AX17" s="385">
        <f>'IEA energy balance'!AX17</f>
        <v>0</v>
      </c>
      <c r="AY17" s="385">
        <f>'IEA energy balance'!AY17</f>
        <v>0</v>
      </c>
      <c r="AZ17" s="385">
        <f>'IEA energy balance'!AZ17</f>
        <v>0</v>
      </c>
      <c r="BA17" s="385">
        <f>'IEA energy balance'!BA17</f>
        <v>0</v>
      </c>
      <c r="BB17" s="385">
        <f>'IEA energy balance'!BB17</f>
        <v>0</v>
      </c>
      <c r="BC17" s="385">
        <f>'IEA energy balance'!BC17</f>
        <v>0</v>
      </c>
      <c r="BD17" s="385">
        <f>'IEA energy balance'!BD17</f>
        <v>0</v>
      </c>
      <c r="BE17" s="385">
        <f>'IEA energy balance'!BE17</f>
        <v>0</v>
      </c>
      <c r="BF17" s="385">
        <f>'IEA energy balance'!BF17</f>
        <v>0</v>
      </c>
      <c r="BG17" s="385">
        <f>'IEA energy balance'!BG17</f>
        <v>0</v>
      </c>
      <c r="BH17" s="385">
        <f>'IEA energy balance'!BH17</f>
        <v>0</v>
      </c>
      <c r="BI17" s="385">
        <f>'IEA energy balance'!BI17</f>
        <v>0</v>
      </c>
      <c r="BJ17" s="385">
        <f>'IEA energy balance'!BJ17</f>
        <v>0</v>
      </c>
      <c r="BK17" s="385">
        <f>'IEA energy balance'!BK17</f>
        <v>0</v>
      </c>
      <c r="BL17" s="385">
        <f>'IEA energy balance'!BL17</f>
        <v>0</v>
      </c>
      <c r="BM17" s="385">
        <f>'IEA energy balance'!BM17</f>
        <v>0</v>
      </c>
      <c r="BN17" s="386">
        <f>'IEA energy balance'!BN17</f>
        <v>0</v>
      </c>
      <c r="BO17" s="387">
        <f>'IEA energy balance'!BO17</f>
        <v>0</v>
      </c>
    </row>
    <row r="18" spans="2:69" ht="16" thickBot="1">
      <c r="B18" s="40" t="s">
        <v>68</v>
      </c>
      <c r="C18" s="378" t="e">
        <f>SUM(C19:C39)</f>
        <v>#DIV/0!</v>
      </c>
      <c r="D18" s="378" t="e">
        <f t="shared" ref="D18:BM18" si="57">SUM(D19:D39)</f>
        <v>#DIV/0!</v>
      </c>
      <c r="E18" s="391" t="e">
        <f t="shared" si="57"/>
        <v>#DIV/0!</v>
      </c>
      <c r="F18" s="391" t="e">
        <f t="shared" si="57"/>
        <v>#DIV/0!</v>
      </c>
      <c r="G18" s="391" t="e">
        <f t="shared" si="57"/>
        <v>#DIV/0!</v>
      </c>
      <c r="H18" s="391" t="e">
        <f t="shared" si="57"/>
        <v>#DIV/0!</v>
      </c>
      <c r="I18" s="391" t="e">
        <f t="shared" si="57"/>
        <v>#DIV/0!</v>
      </c>
      <c r="J18" s="391" t="e">
        <f t="shared" si="57"/>
        <v>#DIV/0!</v>
      </c>
      <c r="K18" s="391" t="e">
        <f t="shared" si="57"/>
        <v>#DIV/0!</v>
      </c>
      <c r="L18" s="391" t="e">
        <f t="shared" si="57"/>
        <v>#DIV/0!</v>
      </c>
      <c r="M18" s="391" t="e">
        <f t="shared" si="57"/>
        <v>#DIV/0!</v>
      </c>
      <c r="N18" s="391" t="e">
        <f t="shared" si="57"/>
        <v>#DIV/0!</v>
      </c>
      <c r="O18" s="391" t="e">
        <f t="shared" si="57"/>
        <v>#DIV/0!</v>
      </c>
      <c r="P18" s="391" t="e">
        <f t="shared" si="57"/>
        <v>#DIV/0!</v>
      </c>
      <c r="Q18" s="391" t="e">
        <f t="shared" si="57"/>
        <v>#DIV/0!</v>
      </c>
      <c r="R18" s="391" t="e">
        <f t="shared" si="57"/>
        <v>#DIV/0!</v>
      </c>
      <c r="S18" s="391" t="e">
        <f t="shared" si="57"/>
        <v>#DIV/0!</v>
      </c>
      <c r="T18" s="391" t="e">
        <f t="shared" si="57"/>
        <v>#DIV/0!</v>
      </c>
      <c r="U18" s="378" t="e">
        <f t="shared" si="57"/>
        <v>#DIV/0!</v>
      </c>
      <c r="V18" s="391" t="e">
        <f t="shared" si="57"/>
        <v>#DIV/0!</v>
      </c>
      <c r="W18" s="391" t="e">
        <f t="shared" si="57"/>
        <v>#DIV/0!</v>
      </c>
      <c r="X18" s="391" t="e">
        <f t="shared" si="57"/>
        <v>#DIV/0!</v>
      </c>
      <c r="Y18" s="391" t="e">
        <f t="shared" si="57"/>
        <v>#DIV/0!</v>
      </c>
      <c r="Z18" s="391" t="e">
        <f t="shared" si="57"/>
        <v>#DIV/0!</v>
      </c>
      <c r="AA18" s="391" t="e">
        <f t="shared" si="57"/>
        <v>#DIV/0!</v>
      </c>
      <c r="AB18" s="391" t="e">
        <f t="shared" si="57"/>
        <v>#DIV/0!</v>
      </c>
      <c r="AC18" s="391" t="e">
        <f t="shared" si="57"/>
        <v>#DIV/0!</v>
      </c>
      <c r="AD18" s="391" t="e">
        <f t="shared" si="57"/>
        <v>#DIV/0!</v>
      </c>
      <c r="AE18" s="391" t="e">
        <f t="shared" si="57"/>
        <v>#DIV/0!</v>
      </c>
      <c r="AF18" s="391" t="e">
        <f t="shared" si="57"/>
        <v>#DIV/0!</v>
      </c>
      <c r="AG18" s="391" t="e">
        <f t="shared" si="57"/>
        <v>#DIV/0!</v>
      </c>
      <c r="AH18" s="391" t="e">
        <f t="shared" si="57"/>
        <v>#DIV/0!</v>
      </c>
      <c r="AI18" s="391" t="e">
        <f t="shared" si="57"/>
        <v>#DIV/0!</v>
      </c>
      <c r="AJ18" s="391" t="e">
        <f t="shared" si="57"/>
        <v>#DIV/0!</v>
      </c>
      <c r="AK18" s="391" t="e">
        <f t="shared" si="57"/>
        <v>#DIV/0!</v>
      </c>
      <c r="AL18" s="391" t="e">
        <f t="shared" si="57"/>
        <v>#DIV/0!</v>
      </c>
      <c r="AM18" s="391" t="e">
        <f t="shared" si="57"/>
        <v>#DIV/0!</v>
      </c>
      <c r="AN18" s="391" t="e">
        <f t="shared" si="57"/>
        <v>#DIV/0!</v>
      </c>
      <c r="AO18" s="391" t="e">
        <f t="shared" si="57"/>
        <v>#DIV/0!</v>
      </c>
      <c r="AP18" s="391" t="e">
        <f t="shared" si="57"/>
        <v>#DIV/0!</v>
      </c>
      <c r="AQ18" s="391" t="e">
        <f t="shared" si="57"/>
        <v>#DIV/0!</v>
      </c>
      <c r="AR18" s="391" t="e">
        <f t="shared" si="57"/>
        <v>#DIV/0!</v>
      </c>
      <c r="AS18" s="391" t="e">
        <f t="shared" si="57"/>
        <v>#DIV/0!</v>
      </c>
      <c r="AT18" s="391" t="e">
        <f t="shared" si="57"/>
        <v>#DIV/0!</v>
      </c>
      <c r="AU18" s="391" t="e">
        <f t="shared" si="57"/>
        <v>#DIV/0!</v>
      </c>
      <c r="AV18" s="391" t="e">
        <f t="shared" si="57"/>
        <v>#DIV/0!</v>
      </c>
      <c r="AW18" s="391" t="e">
        <f t="shared" si="57"/>
        <v>#DIV/0!</v>
      </c>
      <c r="AX18" s="391" t="e">
        <f t="shared" si="57"/>
        <v>#DIV/0!</v>
      </c>
      <c r="AY18" s="391" t="e">
        <f t="shared" si="57"/>
        <v>#DIV/0!</v>
      </c>
      <c r="AZ18" s="391" t="e">
        <f t="shared" si="57"/>
        <v>#DIV/0!</v>
      </c>
      <c r="BA18" s="391">
        <f t="shared" si="57"/>
        <v>0</v>
      </c>
      <c r="BB18" s="391">
        <f t="shared" si="57"/>
        <v>0</v>
      </c>
      <c r="BC18" s="391">
        <f t="shared" si="57"/>
        <v>0</v>
      </c>
      <c r="BD18" s="391">
        <f t="shared" si="57"/>
        <v>0</v>
      </c>
      <c r="BE18" s="391">
        <f t="shared" si="57"/>
        <v>0</v>
      </c>
      <c r="BF18" s="391">
        <f t="shared" si="57"/>
        <v>0</v>
      </c>
      <c r="BG18" s="391">
        <f t="shared" si="57"/>
        <v>0</v>
      </c>
      <c r="BH18" s="391">
        <f t="shared" si="57"/>
        <v>0</v>
      </c>
      <c r="BI18" s="391">
        <f t="shared" si="57"/>
        <v>0</v>
      </c>
      <c r="BJ18" s="391">
        <f t="shared" si="57"/>
        <v>0</v>
      </c>
      <c r="BK18" s="391">
        <f t="shared" si="57"/>
        <v>0</v>
      </c>
      <c r="BL18" s="391" t="e">
        <f t="shared" si="57"/>
        <v>#DIV/0!</v>
      </c>
      <c r="BM18" s="391" t="e">
        <f t="shared" si="57"/>
        <v>#DIV/0!</v>
      </c>
      <c r="BN18" s="392" t="e">
        <f>SUM(C18:BM18)</f>
        <v>#DIV/0!</v>
      </c>
      <c r="BO18" s="393">
        <f>'IEA energy balance'!BO18</f>
        <v>0</v>
      </c>
    </row>
    <row r="19" spans="2:69">
      <c r="B19" s="32" t="s">
        <v>69</v>
      </c>
      <c r="C19" s="26">
        <f>'IEA energy balance'!C19</f>
        <v>0</v>
      </c>
      <c r="D19" s="26">
        <f>'IEA energy balance'!D19</f>
        <v>0</v>
      </c>
      <c r="E19" s="385">
        <f>'IEA energy balance'!E19</f>
        <v>0</v>
      </c>
      <c r="F19" s="385">
        <f>'IEA energy balance'!F19</f>
        <v>0</v>
      </c>
      <c r="G19" s="385">
        <f>'IEA energy balance'!G19</f>
        <v>0</v>
      </c>
      <c r="H19" s="385">
        <f>'IEA energy balance'!H19</f>
        <v>0</v>
      </c>
      <c r="I19" s="385">
        <f>'IEA energy balance'!I19</f>
        <v>0</v>
      </c>
      <c r="J19" s="385">
        <f>'IEA energy balance'!J19</f>
        <v>0</v>
      </c>
      <c r="K19" s="385">
        <f>'IEA energy balance'!K19</f>
        <v>0</v>
      </c>
      <c r="L19" s="385">
        <f>'IEA energy balance'!L19</f>
        <v>0</v>
      </c>
      <c r="M19" s="385">
        <f>'IEA energy balance'!M19</f>
        <v>0</v>
      </c>
      <c r="N19" s="385">
        <f>'IEA energy balance'!N19</f>
        <v>0</v>
      </c>
      <c r="O19" s="385">
        <f>'IEA energy balance'!O19</f>
        <v>0</v>
      </c>
      <c r="P19" s="385">
        <f>'IEA energy balance'!P19</f>
        <v>0</v>
      </c>
      <c r="Q19" s="385">
        <f>'IEA energy balance'!Q19</f>
        <v>0</v>
      </c>
      <c r="R19" s="385">
        <f>'IEA energy balance'!R19</f>
        <v>0</v>
      </c>
      <c r="S19" s="385">
        <f>'IEA energy balance'!S19</f>
        <v>0</v>
      </c>
      <c r="T19" s="385">
        <f>'IEA energy balance'!T19</f>
        <v>0</v>
      </c>
      <c r="U19" s="26">
        <f>'IEA energy balance'!U19</f>
        <v>0</v>
      </c>
      <c r="V19" s="385">
        <f>'IEA energy balance'!V19</f>
        <v>0</v>
      </c>
      <c r="W19" s="385">
        <f>'IEA energy balance'!W19</f>
        <v>0</v>
      </c>
      <c r="X19" s="385">
        <f>'IEA energy balance'!X19</f>
        <v>0</v>
      </c>
      <c r="Y19" s="385">
        <f>'IEA energy balance'!Y19</f>
        <v>0</v>
      </c>
      <c r="Z19" s="385">
        <f>'IEA energy balance'!Z19</f>
        <v>0</v>
      </c>
      <c r="AA19" s="385">
        <f>'IEA energy balance'!AA19</f>
        <v>0</v>
      </c>
      <c r="AB19" s="385">
        <f>'IEA energy balance'!AB19</f>
        <v>0</v>
      </c>
      <c r="AC19" s="385">
        <f>'IEA energy balance'!AC19</f>
        <v>0</v>
      </c>
      <c r="AD19" s="385">
        <f>'IEA energy balance'!AD19</f>
        <v>0</v>
      </c>
      <c r="AE19" s="385">
        <f>'IEA energy balance'!AE19</f>
        <v>0</v>
      </c>
      <c r="AF19" s="385">
        <f>'IEA energy balance'!AF19</f>
        <v>0</v>
      </c>
      <c r="AG19" s="385">
        <f>'IEA energy balance'!AG19</f>
        <v>0</v>
      </c>
      <c r="AH19" s="385">
        <f>'IEA energy balance'!AH19</f>
        <v>0</v>
      </c>
      <c r="AI19" s="385">
        <f>'IEA energy balance'!AI19</f>
        <v>0</v>
      </c>
      <c r="AJ19" s="385">
        <f>'IEA energy balance'!AJ19</f>
        <v>0</v>
      </c>
      <c r="AK19" s="385">
        <f>'IEA energy balance'!AK19</f>
        <v>0</v>
      </c>
      <c r="AL19" s="385">
        <f>'IEA energy balance'!AL19</f>
        <v>0</v>
      </c>
      <c r="AM19" s="385">
        <f>'IEA energy balance'!AM19</f>
        <v>0</v>
      </c>
      <c r="AN19" s="385">
        <f>'IEA energy balance'!AN19</f>
        <v>0</v>
      </c>
      <c r="AO19" s="385">
        <f>'IEA energy balance'!AO19</f>
        <v>0</v>
      </c>
      <c r="AP19" s="385">
        <f>'IEA energy balance'!AP19</f>
        <v>0</v>
      </c>
      <c r="AQ19" s="385">
        <f>'IEA energy balance'!AQ19</f>
        <v>0</v>
      </c>
      <c r="AR19" s="385">
        <f>'IEA energy balance'!AR19</f>
        <v>0</v>
      </c>
      <c r="AS19" s="385">
        <f>'IEA energy balance'!AS19</f>
        <v>0</v>
      </c>
      <c r="AT19" s="385">
        <f>'IEA energy balance'!AT19</f>
        <v>0</v>
      </c>
      <c r="AU19" s="385">
        <f>'IEA energy balance'!AU19</f>
        <v>0</v>
      </c>
      <c r="AV19" s="385">
        <f>'IEA energy balance'!AV19</f>
        <v>0</v>
      </c>
      <c r="AW19" s="385">
        <f>'IEA energy balance'!AW19</f>
        <v>0</v>
      </c>
      <c r="AX19" s="385">
        <f>'IEA energy balance'!AX19</f>
        <v>0</v>
      </c>
      <c r="AY19" s="385">
        <f>'IEA energy balance'!AY19</f>
        <v>0</v>
      </c>
      <c r="AZ19" s="385">
        <f>'IEA energy balance'!AZ19</f>
        <v>0</v>
      </c>
      <c r="BA19" s="385">
        <f>'IEA energy balance'!BA19</f>
        <v>0</v>
      </c>
      <c r="BB19" s="385">
        <f>'IEA energy balance'!BB19</f>
        <v>0</v>
      </c>
      <c r="BC19" s="385">
        <f>'IEA energy balance'!BC19</f>
        <v>0</v>
      </c>
      <c r="BD19" s="385">
        <f>'IEA energy balance'!BD19</f>
        <v>0</v>
      </c>
      <c r="BE19" s="385">
        <f>'IEA energy balance'!BE19</f>
        <v>0</v>
      </c>
      <c r="BF19" s="385">
        <f>'IEA energy balance'!BF19</f>
        <v>0</v>
      </c>
      <c r="BG19" s="385">
        <f>'IEA energy balance'!BG19</f>
        <v>0</v>
      </c>
      <c r="BH19" s="385">
        <f>'IEA energy balance'!BH19</f>
        <v>0</v>
      </c>
      <c r="BI19" s="385">
        <f>'IEA energy balance'!BI19</f>
        <v>0</v>
      </c>
      <c r="BJ19" s="385">
        <f>'IEA energy balance'!BJ19</f>
        <v>0</v>
      </c>
      <c r="BK19" s="385">
        <f>'IEA energy balance'!BK19</f>
        <v>0</v>
      </c>
      <c r="BL19" s="385">
        <f>'IEA energy balance'!BL19</f>
        <v>0</v>
      </c>
      <c r="BM19" s="385">
        <f>'IEA energy balance'!BM19</f>
        <v>0</v>
      </c>
      <c r="BN19" s="382">
        <f>SUM(C19:BM19)</f>
        <v>0</v>
      </c>
      <c r="BO19" s="390">
        <f>'IEA energy balance'!BO19</f>
        <v>0</v>
      </c>
    </row>
    <row r="20" spans="2:69">
      <c r="B20" s="32" t="s">
        <v>70</v>
      </c>
      <c r="C20" s="26">
        <f>'IEA energy balance'!C20</f>
        <v>0</v>
      </c>
      <c r="D20" s="26">
        <f>'IEA energy balance'!D20</f>
        <v>0</v>
      </c>
      <c r="E20" s="385">
        <f>'IEA energy balance'!E20</f>
        <v>0</v>
      </c>
      <c r="F20" s="385">
        <f>'IEA energy balance'!F20</f>
        <v>0</v>
      </c>
      <c r="G20" s="385">
        <f>'IEA energy balance'!G20</f>
        <v>0</v>
      </c>
      <c r="H20" s="385">
        <f>'IEA energy balance'!H20</f>
        <v>0</v>
      </c>
      <c r="I20" s="385">
        <f>'IEA energy balance'!I20</f>
        <v>0</v>
      </c>
      <c r="J20" s="385">
        <f>'IEA energy balance'!J20</f>
        <v>0</v>
      </c>
      <c r="K20" s="385">
        <f>'IEA energy balance'!K20</f>
        <v>0</v>
      </c>
      <c r="L20" s="385">
        <f>'IEA energy balance'!L20</f>
        <v>0</v>
      </c>
      <c r="M20" s="385">
        <f>'IEA energy balance'!M20</f>
        <v>0</v>
      </c>
      <c r="N20" s="385">
        <f>'IEA energy balance'!N20</f>
        <v>0</v>
      </c>
      <c r="O20" s="385">
        <f>'IEA energy balance'!O20</f>
        <v>0</v>
      </c>
      <c r="P20" s="385">
        <f>'IEA energy balance'!P20</f>
        <v>0</v>
      </c>
      <c r="Q20" s="385">
        <f>'IEA energy balance'!Q20</f>
        <v>0</v>
      </c>
      <c r="R20" s="385">
        <f>'IEA energy balance'!R20</f>
        <v>0</v>
      </c>
      <c r="S20" s="385">
        <f>'IEA energy balance'!S20</f>
        <v>0</v>
      </c>
      <c r="T20" s="385">
        <f>'IEA energy balance'!T20</f>
        <v>0</v>
      </c>
      <c r="U20" s="26">
        <f>'IEA energy balance'!U20</f>
        <v>0</v>
      </c>
      <c r="V20" s="385">
        <f>'IEA energy balance'!V20</f>
        <v>0</v>
      </c>
      <c r="W20" s="385">
        <f>'IEA energy balance'!W20</f>
        <v>0</v>
      </c>
      <c r="X20" s="385">
        <f>'IEA energy balance'!X20</f>
        <v>0</v>
      </c>
      <c r="Y20" s="385">
        <f>'IEA energy balance'!Y20</f>
        <v>0</v>
      </c>
      <c r="Z20" s="385">
        <f>'IEA energy balance'!Z20</f>
        <v>0</v>
      </c>
      <c r="AA20" s="385">
        <f>'IEA energy balance'!AA20</f>
        <v>0</v>
      </c>
      <c r="AB20" s="385">
        <f>'IEA energy balance'!AB20</f>
        <v>0</v>
      </c>
      <c r="AC20" s="385">
        <f>'IEA energy balance'!AC20</f>
        <v>0</v>
      </c>
      <c r="AD20" s="385">
        <f>'IEA energy balance'!AD20</f>
        <v>0</v>
      </c>
      <c r="AE20" s="385">
        <f>'IEA energy balance'!AE20</f>
        <v>0</v>
      </c>
      <c r="AF20" s="385">
        <f>'IEA energy balance'!AF20</f>
        <v>0</v>
      </c>
      <c r="AG20" s="385">
        <f>'IEA energy balance'!AG20</f>
        <v>0</v>
      </c>
      <c r="AH20" s="385">
        <f>'IEA energy balance'!AH20</f>
        <v>0</v>
      </c>
      <c r="AI20" s="385">
        <f>'IEA energy balance'!AI20</f>
        <v>0</v>
      </c>
      <c r="AJ20" s="385">
        <f>'IEA energy balance'!AJ20</f>
        <v>0</v>
      </c>
      <c r="AK20" s="385">
        <f>'IEA energy balance'!AK20</f>
        <v>0</v>
      </c>
      <c r="AL20" s="385">
        <f>'IEA energy balance'!AL20</f>
        <v>0</v>
      </c>
      <c r="AM20" s="385">
        <f>'IEA energy balance'!AM20</f>
        <v>0</v>
      </c>
      <c r="AN20" s="385">
        <f>'IEA energy balance'!AN20</f>
        <v>0</v>
      </c>
      <c r="AO20" s="385">
        <f>'IEA energy balance'!AO20</f>
        <v>0</v>
      </c>
      <c r="AP20" s="385">
        <f>'IEA energy balance'!AP20</f>
        <v>0</v>
      </c>
      <c r="AQ20" s="385">
        <f>'IEA energy balance'!AQ20</f>
        <v>0</v>
      </c>
      <c r="AR20" s="385">
        <f>'IEA energy balance'!AR20</f>
        <v>0</v>
      </c>
      <c r="AS20" s="385">
        <f>'IEA energy balance'!AS20</f>
        <v>0</v>
      </c>
      <c r="AT20" s="385">
        <f>'IEA energy balance'!AT20</f>
        <v>0</v>
      </c>
      <c r="AU20" s="385">
        <f>'IEA energy balance'!AU20</f>
        <v>0</v>
      </c>
      <c r="AV20" s="385">
        <f>'IEA energy balance'!AV20</f>
        <v>0</v>
      </c>
      <c r="AW20" s="385">
        <f>'IEA energy balance'!AW20</f>
        <v>0</v>
      </c>
      <c r="AX20" s="385">
        <f>'IEA energy balance'!AX20</f>
        <v>0</v>
      </c>
      <c r="AY20" s="385">
        <f>'IEA energy balance'!AY20</f>
        <v>0</v>
      </c>
      <c r="AZ20" s="385">
        <f>'IEA energy balance'!AZ20</f>
        <v>0</v>
      </c>
      <c r="BA20" s="385">
        <f>'IEA energy balance'!BA20</f>
        <v>0</v>
      </c>
      <c r="BB20" s="385">
        <f>'IEA energy balance'!BB20</f>
        <v>0</v>
      </c>
      <c r="BC20" s="385">
        <f>'IEA energy balance'!BC20</f>
        <v>0</v>
      </c>
      <c r="BD20" s="385">
        <f>'IEA energy balance'!BD20</f>
        <v>0</v>
      </c>
      <c r="BE20" s="385">
        <f>'IEA energy balance'!BE20</f>
        <v>0</v>
      </c>
      <c r="BF20" s="385">
        <f>'IEA energy balance'!BF20</f>
        <v>0</v>
      </c>
      <c r="BG20" s="385">
        <f>'IEA energy balance'!BG20</f>
        <v>0</v>
      </c>
      <c r="BH20" s="385">
        <f>'IEA energy balance'!BH20</f>
        <v>0</v>
      </c>
      <c r="BI20" s="385">
        <f>'IEA energy balance'!BI20</f>
        <v>0</v>
      </c>
      <c r="BJ20" s="385">
        <f>'IEA energy balance'!BJ20</f>
        <v>0</v>
      </c>
      <c r="BK20" s="385">
        <f>'IEA energy balance'!BK20</f>
        <v>0</v>
      </c>
      <c r="BL20" s="385">
        <f>'IEA energy balance'!BL20</f>
        <v>0</v>
      </c>
      <c r="BM20" s="385">
        <f>'IEA energy balance'!BM20</f>
        <v>0</v>
      </c>
      <c r="BN20" s="382">
        <f t="shared" ref="BN20:BN24" si="58">SUM(C20:BM20)</f>
        <v>0</v>
      </c>
      <c r="BO20" s="390">
        <f>'IEA energy balance'!BO20</f>
        <v>0</v>
      </c>
      <c r="BQ20" s="418"/>
    </row>
    <row r="21" spans="2:69">
      <c r="B21" s="32" t="s">
        <v>71</v>
      </c>
      <c r="C21" s="21" t="e">
        <f>-'Results by fuel'!$E$106*'CEB allocation factors'!F11</f>
        <v>#DIV/0!</v>
      </c>
      <c r="D21" s="21" t="e">
        <f>-'Results by fuel'!$E$106*'CEB allocation factors'!G11</f>
        <v>#DIV/0!</v>
      </c>
      <c r="E21" s="384" t="e">
        <f>-'Results by fuel'!$E$106*'CEB allocation factors'!H11</f>
        <v>#DIV/0!</v>
      </c>
      <c r="F21" s="384" t="e">
        <f>-'Results by fuel'!$E$106*'CEB allocation factors'!I11</f>
        <v>#DIV/0!</v>
      </c>
      <c r="G21" s="384" t="e">
        <f>-'Results by fuel'!$E$106*'CEB allocation factors'!J11</f>
        <v>#DIV/0!</v>
      </c>
      <c r="H21" s="384" t="e">
        <f>-'Results by fuel'!$E$106*'CEB allocation factors'!K11</f>
        <v>#DIV/0!</v>
      </c>
      <c r="I21" s="384" t="e">
        <f>-'Results by fuel'!E107</f>
        <v>#DIV/0!</v>
      </c>
      <c r="J21" s="384" t="e">
        <f>-'Results by fuel'!$E$106*'CEB allocation factors'!M11</f>
        <v>#DIV/0!</v>
      </c>
      <c r="K21" s="384" t="e">
        <f>-'Results by fuel'!$E$106*'CEB allocation factors'!N11</f>
        <v>#DIV/0!</v>
      </c>
      <c r="L21" s="384" t="e">
        <f>-'Results by fuel'!$E$106*'CEB allocation factors'!O11</f>
        <v>#DIV/0!</v>
      </c>
      <c r="M21" s="384" t="e">
        <f>-'Results by fuel'!$E$106*'CEB allocation factors'!P11</f>
        <v>#DIV/0!</v>
      </c>
      <c r="N21" s="384" t="e">
        <f>-'Results by fuel'!$E$106*'CEB allocation factors'!Q11</f>
        <v>#DIV/0!</v>
      </c>
      <c r="O21" s="384">
        <f>0</f>
        <v>0</v>
      </c>
      <c r="P21" s="384">
        <f>0</f>
        <v>0</v>
      </c>
      <c r="Q21" s="384">
        <f>0</f>
        <v>0</v>
      </c>
      <c r="R21" s="384">
        <f>0</f>
        <v>0</v>
      </c>
      <c r="S21" s="405">
        <v>0</v>
      </c>
      <c r="T21" s="384" t="e">
        <f>-'Results by fuel'!E108</f>
        <v>#DIV/0!</v>
      </c>
      <c r="U21" s="21">
        <f>0</f>
        <v>0</v>
      </c>
      <c r="V21" s="21">
        <f>0</f>
        <v>0</v>
      </c>
      <c r="W21" s="21">
        <f>0</f>
        <v>0</v>
      </c>
      <c r="X21" s="21">
        <f>0</f>
        <v>0</v>
      </c>
      <c r="Y21" s="21">
        <f>0</f>
        <v>0</v>
      </c>
      <c r="Z21" s="21">
        <f>0</f>
        <v>0</v>
      </c>
      <c r="AA21" s="21">
        <f>0</f>
        <v>0</v>
      </c>
      <c r="AB21" s="21">
        <f>0</f>
        <v>0</v>
      </c>
      <c r="AC21" s="21">
        <f>0</f>
        <v>0</v>
      </c>
      <c r="AD21" s="21">
        <f>0</f>
        <v>0</v>
      </c>
      <c r="AE21" s="21">
        <f>0</f>
        <v>0</v>
      </c>
      <c r="AF21" s="21">
        <f>0</f>
        <v>0</v>
      </c>
      <c r="AG21" s="21">
        <f>0</f>
        <v>0</v>
      </c>
      <c r="AH21" s="21">
        <f>0</f>
        <v>0</v>
      </c>
      <c r="AI21" s="21">
        <f>0</f>
        <v>0</v>
      </c>
      <c r="AJ21" s="21">
        <f>0</f>
        <v>0</v>
      </c>
      <c r="AK21" s="21">
        <f>0</f>
        <v>0</v>
      </c>
      <c r="AL21" s="21">
        <f>0</f>
        <v>0</v>
      </c>
      <c r="AM21" s="21">
        <f>0</f>
        <v>0</v>
      </c>
      <c r="AN21" s="21">
        <f>0</f>
        <v>0</v>
      </c>
      <c r="AO21" s="21">
        <f>0</f>
        <v>0</v>
      </c>
      <c r="AP21" s="21">
        <f>0</f>
        <v>0</v>
      </c>
      <c r="AQ21" s="21">
        <f>0</f>
        <v>0</v>
      </c>
      <c r="AR21" s="384" t="e">
        <f>-'Results by fuel'!E139*'CEB allocation factors'!AU11</f>
        <v>#DIV/0!</v>
      </c>
      <c r="AS21" s="384" t="e">
        <f>-'Results by fuel'!E138*'CEB allocation factors'!AV11</f>
        <v>#DIV/0!</v>
      </c>
      <c r="AT21" s="384" t="e">
        <f>-'Results by fuel'!E139*'CEB allocation factors'!AW11</f>
        <v>#DIV/0!</v>
      </c>
      <c r="AU21" s="384" t="e">
        <f>-'Results by fuel'!E110*'CEB allocation factors'!AX11</f>
        <v>#DIV/0!</v>
      </c>
      <c r="AV21" s="384" t="e">
        <f>-'Results by fuel'!E109*'CEB allocation factors'!AY11</f>
        <v>#DIV/0!</v>
      </c>
      <c r="AW21" s="384">
        <f>0</f>
        <v>0</v>
      </c>
      <c r="AX21" s="384">
        <f>0</f>
        <v>0</v>
      </c>
      <c r="AY21" s="384">
        <f>0</f>
        <v>0</v>
      </c>
      <c r="AZ21" s="384" t="e">
        <f>-'Results by fuel'!E110*'CEB allocation factors'!BC11</f>
        <v>#DIV/0!</v>
      </c>
      <c r="BA21" s="385">
        <f>'IEA energy balance'!BA21</f>
        <v>0</v>
      </c>
      <c r="BB21" s="385">
        <f>'IEA energy balance'!BB21</f>
        <v>0</v>
      </c>
      <c r="BC21" s="385">
        <f>'IEA energy balance'!BC21</f>
        <v>0</v>
      </c>
      <c r="BD21" s="385">
        <f>'IEA energy balance'!BD21</f>
        <v>0</v>
      </c>
      <c r="BE21" s="385">
        <f>'IEA energy balance'!BE21</f>
        <v>0</v>
      </c>
      <c r="BF21" s="385">
        <f>'IEA energy balance'!BF21</f>
        <v>0</v>
      </c>
      <c r="BG21" s="385">
        <f>'IEA energy balance'!BG21</f>
        <v>0</v>
      </c>
      <c r="BH21" s="385">
        <f>'IEA energy balance'!BH21</f>
        <v>0</v>
      </c>
      <c r="BI21" s="385">
        <f>'IEA energy balance'!BI21</f>
        <v>0</v>
      </c>
      <c r="BJ21" s="385">
        <f>'IEA energy balance'!BJ21</f>
        <v>0</v>
      </c>
      <c r="BK21" s="385">
        <f>'IEA energy balance'!BK21</f>
        <v>0</v>
      </c>
      <c r="BL21" s="384">
        <f>('Results by fuel'!D111+'Results by fuel'!D140)</f>
        <v>0</v>
      </c>
      <c r="BM21" s="384" t="e">
        <f>('Results by fuel'!H111+'Results by fuel'!H140)</f>
        <v>#DIV/0!</v>
      </c>
      <c r="BN21" s="382" t="e">
        <f t="shared" si="58"/>
        <v>#DIV/0!</v>
      </c>
      <c r="BO21" s="390">
        <f>'IEA energy balance'!BO21</f>
        <v>0</v>
      </c>
      <c r="BQ21" s="418"/>
    </row>
    <row r="22" spans="2:69">
      <c r="B22" s="32" t="s">
        <v>72</v>
      </c>
      <c r="C22" s="21" t="e">
        <f>-'Results by fuel'!$E$60*'CEB allocation factors'!F12</f>
        <v>#DIV/0!</v>
      </c>
      <c r="D22" s="21" t="e">
        <f>-'Results by fuel'!$E$60*'CEB allocation factors'!G12</f>
        <v>#DIV/0!</v>
      </c>
      <c r="E22" s="21" t="e">
        <f>-'Results by fuel'!$E$60*'CEB allocation factors'!H12</f>
        <v>#DIV/0!</v>
      </c>
      <c r="F22" s="21" t="e">
        <f>-'Results by fuel'!$E$60*'CEB allocation factors'!I12</f>
        <v>#DIV/0!</v>
      </c>
      <c r="G22" s="21" t="e">
        <f>-'Results by fuel'!$E$60*'CEB allocation factors'!J12</f>
        <v>#DIV/0!</v>
      </c>
      <c r="H22" s="21" t="e">
        <f>-'Results by fuel'!$E$60*'CEB allocation factors'!K12</f>
        <v>#DIV/0!</v>
      </c>
      <c r="I22" s="384" t="e">
        <f>-'Results by fuel'!E62*'CEB allocation factors'!L12</f>
        <v>#DIV/0!</v>
      </c>
      <c r="J22" s="21" t="e">
        <f>-'Results by fuel'!$E$60*'CEB allocation factors'!M12</f>
        <v>#DIV/0!</v>
      </c>
      <c r="K22" s="21" t="e">
        <f>-'Results by fuel'!$E$60*'CEB allocation factors'!N12</f>
        <v>#DIV/0!</v>
      </c>
      <c r="L22" s="21" t="e">
        <f>-'Results by fuel'!$E$60*'CEB allocation factors'!O12</f>
        <v>#DIV/0!</v>
      </c>
      <c r="M22" s="21" t="e">
        <f>-'Results by fuel'!$E$60*'CEB allocation factors'!P12</f>
        <v>#DIV/0!</v>
      </c>
      <c r="N22" s="21" t="e">
        <f>-'Results by fuel'!$E$60*'CEB allocation factors'!Q12</f>
        <v>#DIV/0!</v>
      </c>
      <c r="O22" s="384" t="e">
        <f>-'Results by fuel'!$E$61*'CEB allocation factors'!R12</f>
        <v>#DIV/0!</v>
      </c>
      <c r="P22" s="384" t="e">
        <f>-'Results by fuel'!$E$61*'CEB allocation factors'!S12</f>
        <v>#DIV/0!</v>
      </c>
      <c r="Q22" s="384" t="e">
        <f>-'Results by fuel'!$E$61*'CEB allocation factors'!T12</f>
        <v>#DIV/0!</v>
      </c>
      <c r="R22" s="384" t="e">
        <f>-'Results by fuel'!$E$61*'CEB allocation factors'!U12</f>
        <v>#DIV/0!</v>
      </c>
      <c r="S22" s="21" t="e">
        <f>-'Results by fuel'!$E$60*'CEB allocation factors'!V12</f>
        <v>#DIV/0!</v>
      </c>
      <c r="T22" s="384" t="e">
        <f>-'Results by fuel'!E63</f>
        <v>#DIV/0!</v>
      </c>
      <c r="U22" s="384" t="e">
        <f>-'Results by fuel'!$E$64*'CEB allocation factors'!X12</f>
        <v>#DIV/0!</v>
      </c>
      <c r="V22" s="384" t="e">
        <f>-'Results by fuel'!$E$64*'CEB allocation factors'!Y12</f>
        <v>#DIV/0!</v>
      </c>
      <c r="W22" s="384" t="e">
        <f>-'Results by fuel'!$E$64*'CEB allocation factors'!Z12</f>
        <v>#DIV/0!</v>
      </c>
      <c r="X22" s="384" t="e">
        <f>-'Results by fuel'!$E$64*'CEB allocation factors'!AA12</f>
        <v>#DIV/0!</v>
      </c>
      <c r="Y22" s="384" t="e">
        <f>-'Results by fuel'!$E$64*'CEB allocation factors'!AB12</f>
        <v>#DIV/0!</v>
      </c>
      <c r="Z22" s="384" t="e">
        <f>-'Results by fuel'!$E$64*'CEB allocation factors'!AC12</f>
        <v>#DIV/0!</v>
      </c>
      <c r="AA22" s="384" t="e">
        <f>-'Results by fuel'!$E$64*'CEB allocation factors'!AD12</f>
        <v>#DIV/0!</v>
      </c>
      <c r="AB22" s="384" t="e">
        <f>-'Results by fuel'!$E$64*'CEB allocation factors'!AE12</f>
        <v>#DIV/0!</v>
      </c>
      <c r="AC22" s="384" t="e">
        <f>-'Results by fuel'!$E$64*'CEB allocation factors'!AF12</f>
        <v>#DIV/0!</v>
      </c>
      <c r="AD22" s="384" t="e">
        <f>-'Results by fuel'!$E$64*'CEB allocation factors'!AG12</f>
        <v>#DIV/0!</v>
      </c>
      <c r="AE22" s="384" t="e">
        <f>-'Results by fuel'!$E$64*'CEB allocation factors'!AH12</f>
        <v>#DIV/0!</v>
      </c>
      <c r="AF22" s="384" t="e">
        <f>-'Results by fuel'!$E$64*'CEB allocation factors'!AI12</f>
        <v>#DIV/0!</v>
      </c>
      <c r="AG22" s="384" t="e">
        <f>-'Results by fuel'!$E$64*'CEB allocation factors'!AJ12</f>
        <v>#DIV/0!</v>
      </c>
      <c r="AH22" s="384" t="e">
        <f>-'Results by fuel'!$E$64*'CEB allocation factors'!AK12</f>
        <v>#DIV/0!</v>
      </c>
      <c r="AI22" s="384" t="e">
        <f>-'Results by fuel'!$E$64*'CEB allocation factors'!AL12</f>
        <v>#DIV/0!</v>
      </c>
      <c r="AJ22" s="384" t="e">
        <f>-'Results by fuel'!$E$64*'CEB allocation factors'!AM12</f>
        <v>#DIV/0!</v>
      </c>
      <c r="AK22" s="384" t="e">
        <f>-'Results by fuel'!$E$64*'CEB allocation factors'!AN12</f>
        <v>#DIV/0!</v>
      </c>
      <c r="AL22" s="384" t="e">
        <f>-'Results by fuel'!$E$64*'CEB allocation factors'!AO12</f>
        <v>#DIV/0!</v>
      </c>
      <c r="AM22" s="384" t="e">
        <f>-'Results by fuel'!$E$64*'CEB allocation factors'!AP12</f>
        <v>#DIV/0!</v>
      </c>
      <c r="AN22" s="384" t="e">
        <f>-'Results by fuel'!$E$64*'CEB allocation factors'!AQ12</f>
        <v>#DIV/0!</v>
      </c>
      <c r="AO22" s="384" t="e">
        <f>-'Results by fuel'!$E$64*'CEB allocation factors'!AR12</f>
        <v>#DIV/0!</v>
      </c>
      <c r="AP22" s="384" t="e">
        <f>-'Results by fuel'!$E$64*'CEB allocation factors'!AS12</f>
        <v>#DIV/0!</v>
      </c>
      <c r="AQ22" s="384" t="e">
        <f>-'Results by fuel'!$E$64*'CEB allocation factors'!AT12</f>
        <v>#DIV/0!</v>
      </c>
      <c r="AR22" s="384">
        <f>0</f>
        <v>0</v>
      </c>
      <c r="AS22" s="384">
        <f>0</f>
        <v>0</v>
      </c>
      <c r="AT22" s="384">
        <f>0</f>
        <v>0</v>
      </c>
      <c r="AU22" s="384" t="e">
        <f>-'Results by fuel'!$E$53*'CEB allocation factors'!AX12</f>
        <v>#DIV/0!</v>
      </c>
      <c r="AV22" s="384" t="e">
        <f>-'Results by fuel'!E65*'CEB allocation factors'!AY12</f>
        <v>#DIV/0!</v>
      </c>
      <c r="AW22" s="384" t="e">
        <f>-'Results by fuel'!$E$66*'CEB allocation factors'!AZ12</f>
        <v>#DIV/0!</v>
      </c>
      <c r="AX22" s="384" t="e">
        <f>-'Results by fuel'!$E$66*'CEB allocation factors'!BA12</f>
        <v>#DIV/0!</v>
      </c>
      <c r="AY22" s="384" t="e">
        <f>-'Results by fuel'!$E$66*'CEB allocation factors'!BB12</f>
        <v>#DIV/0!</v>
      </c>
      <c r="AZ22" s="384" t="e">
        <f>-'Results by fuel'!$E$53*'CEB allocation factors'!BC12</f>
        <v>#DIV/0!</v>
      </c>
      <c r="BA22" s="385">
        <f>'IEA energy balance'!BA22</f>
        <v>0</v>
      </c>
      <c r="BB22" s="385">
        <f>'IEA energy balance'!BB22</f>
        <v>0</v>
      </c>
      <c r="BC22" s="385">
        <f>'IEA energy balance'!BC22</f>
        <v>0</v>
      </c>
      <c r="BD22" s="385">
        <f>'IEA energy balance'!BD22</f>
        <v>0</v>
      </c>
      <c r="BE22" s="385">
        <f>'IEA energy balance'!BE22</f>
        <v>0</v>
      </c>
      <c r="BF22" s="385">
        <f>'IEA energy balance'!BF22</f>
        <v>0</v>
      </c>
      <c r="BG22" s="385">
        <f>'IEA energy balance'!BG22</f>
        <v>0</v>
      </c>
      <c r="BH22" s="385">
        <f>'IEA energy balance'!BH22</f>
        <v>0</v>
      </c>
      <c r="BI22" s="385">
        <f>'IEA energy balance'!BI22</f>
        <v>0</v>
      </c>
      <c r="BJ22" s="385">
        <f>'IEA energy balance'!BJ22</f>
        <v>0</v>
      </c>
      <c r="BK22" s="385">
        <f>'IEA energy balance'!BK22</f>
        <v>0</v>
      </c>
      <c r="BL22" s="384" t="e">
        <f>'Results by fuel'!D68</f>
        <v>#DIV/0!</v>
      </c>
      <c r="BM22" s="384" t="e">
        <f>'Results by fuel'!H68</f>
        <v>#DIV/0!</v>
      </c>
      <c r="BN22" s="382" t="e">
        <f t="shared" si="58"/>
        <v>#DIV/0!</v>
      </c>
      <c r="BO22" s="390">
        <f>'IEA energy balance'!BO22</f>
        <v>0</v>
      </c>
    </row>
    <row r="23" spans="2:69">
      <c r="B23" s="32" t="s">
        <v>73</v>
      </c>
      <c r="C23" s="26">
        <f>'IEA energy balance'!C23</f>
        <v>0</v>
      </c>
      <c r="D23" s="26">
        <f>'IEA energy balance'!D23</f>
        <v>0</v>
      </c>
      <c r="E23" s="385">
        <f>'IEA energy balance'!E23</f>
        <v>0</v>
      </c>
      <c r="F23" s="385">
        <f>'IEA energy balance'!F23</f>
        <v>0</v>
      </c>
      <c r="G23" s="385">
        <f>'IEA energy balance'!G23</f>
        <v>0</v>
      </c>
      <c r="H23" s="385">
        <f>'IEA energy balance'!H23</f>
        <v>0</v>
      </c>
      <c r="I23" s="385">
        <f>'IEA energy balance'!I23</f>
        <v>0</v>
      </c>
      <c r="J23" s="385">
        <f>'IEA energy balance'!J23</f>
        <v>0</v>
      </c>
      <c r="K23" s="385">
        <f>'IEA energy balance'!K23</f>
        <v>0</v>
      </c>
      <c r="L23" s="385">
        <f>'IEA energy balance'!L23</f>
        <v>0</v>
      </c>
      <c r="M23" s="385">
        <f>'IEA energy balance'!M23</f>
        <v>0</v>
      </c>
      <c r="N23" s="385">
        <f>'IEA energy balance'!N23</f>
        <v>0</v>
      </c>
      <c r="O23" s="385">
        <f>'IEA energy balance'!O23</f>
        <v>0</v>
      </c>
      <c r="P23" s="385">
        <f>'IEA energy balance'!P23</f>
        <v>0</v>
      </c>
      <c r="Q23" s="385">
        <f>'IEA energy balance'!Q23</f>
        <v>0</v>
      </c>
      <c r="R23" s="385">
        <f>'IEA energy balance'!R23</f>
        <v>0</v>
      </c>
      <c r="S23" s="385">
        <f>'IEA energy balance'!S23</f>
        <v>0</v>
      </c>
      <c r="T23" s="385">
        <f>'IEA energy balance'!T23</f>
        <v>0</v>
      </c>
      <c r="U23" s="26">
        <f>'IEA energy balance'!U23</f>
        <v>0</v>
      </c>
      <c r="V23" s="385">
        <f>'IEA energy balance'!V23</f>
        <v>0</v>
      </c>
      <c r="W23" s="385">
        <f>'IEA energy balance'!W23</f>
        <v>0</v>
      </c>
      <c r="X23" s="385">
        <f>'IEA energy balance'!X23</f>
        <v>0</v>
      </c>
      <c r="Y23" s="385">
        <f>'IEA energy balance'!Y23</f>
        <v>0</v>
      </c>
      <c r="Z23" s="385">
        <f>'IEA energy balance'!Z23</f>
        <v>0</v>
      </c>
      <c r="AA23" s="385">
        <f>'IEA energy balance'!AA23</f>
        <v>0</v>
      </c>
      <c r="AB23" s="385">
        <f>'IEA energy balance'!AB23</f>
        <v>0</v>
      </c>
      <c r="AC23" s="385">
        <f>'IEA energy balance'!AC23</f>
        <v>0</v>
      </c>
      <c r="AD23" s="385">
        <f>'IEA energy balance'!AD23</f>
        <v>0</v>
      </c>
      <c r="AE23" s="385">
        <f>'IEA energy balance'!AE23</f>
        <v>0</v>
      </c>
      <c r="AF23" s="385">
        <f>'IEA energy balance'!AF23</f>
        <v>0</v>
      </c>
      <c r="AG23" s="385">
        <f>'IEA energy balance'!AG23</f>
        <v>0</v>
      </c>
      <c r="AH23" s="385">
        <f>'IEA energy balance'!AH23</f>
        <v>0</v>
      </c>
      <c r="AI23" s="385">
        <f>'IEA energy balance'!AI23</f>
        <v>0</v>
      </c>
      <c r="AJ23" s="385">
        <f>'IEA energy balance'!AJ23</f>
        <v>0</v>
      </c>
      <c r="AK23" s="385">
        <f>'IEA energy balance'!AK23</f>
        <v>0</v>
      </c>
      <c r="AL23" s="385">
        <f>'IEA energy balance'!AL23</f>
        <v>0</v>
      </c>
      <c r="AM23" s="385">
        <f>'IEA energy balance'!AM23</f>
        <v>0</v>
      </c>
      <c r="AN23" s="385">
        <f>'IEA energy balance'!AN23</f>
        <v>0</v>
      </c>
      <c r="AO23" s="385">
        <f>'IEA energy balance'!AO23</f>
        <v>0</v>
      </c>
      <c r="AP23" s="385">
        <f>'IEA energy balance'!AP23</f>
        <v>0</v>
      </c>
      <c r="AQ23" s="385">
        <f>'IEA energy balance'!AQ23</f>
        <v>0</v>
      </c>
      <c r="AR23" s="385">
        <f>'IEA energy balance'!AR23</f>
        <v>0</v>
      </c>
      <c r="AS23" s="385">
        <f>'IEA energy balance'!AS23</f>
        <v>0</v>
      </c>
      <c r="AT23" s="385">
        <f>'IEA energy balance'!AT23</f>
        <v>0</v>
      </c>
      <c r="AU23" s="385">
        <f>'IEA energy balance'!AU23</f>
        <v>0</v>
      </c>
      <c r="AV23" s="385">
        <f>'IEA energy balance'!AV23</f>
        <v>0</v>
      </c>
      <c r="AW23" s="385">
        <f>'IEA energy balance'!AW23</f>
        <v>0</v>
      </c>
      <c r="AX23" s="385">
        <f>'IEA energy balance'!AX23</f>
        <v>0</v>
      </c>
      <c r="AY23" s="385">
        <f>'IEA energy balance'!AY23</f>
        <v>0</v>
      </c>
      <c r="AZ23" s="385">
        <f>'IEA energy balance'!AZ23</f>
        <v>0</v>
      </c>
      <c r="BA23" s="385">
        <f>'IEA energy balance'!BA23</f>
        <v>0</v>
      </c>
      <c r="BB23" s="385">
        <f>'IEA energy balance'!BB23</f>
        <v>0</v>
      </c>
      <c r="BC23" s="385">
        <f>'IEA energy balance'!BC23</f>
        <v>0</v>
      </c>
      <c r="BD23" s="385">
        <f>'IEA energy balance'!BD23</f>
        <v>0</v>
      </c>
      <c r="BE23" s="385">
        <f>'IEA energy balance'!BE23</f>
        <v>0</v>
      </c>
      <c r="BF23" s="385">
        <f>'IEA energy balance'!BF23</f>
        <v>0</v>
      </c>
      <c r="BG23" s="385">
        <f>'IEA energy balance'!BG23</f>
        <v>0</v>
      </c>
      <c r="BH23" s="385">
        <f>'IEA energy balance'!BH23</f>
        <v>0</v>
      </c>
      <c r="BI23" s="385">
        <f>'IEA energy balance'!BI23</f>
        <v>0</v>
      </c>
      <c r="BJ23" s="385">
        <f>'IEA energy balance'!BJ23</f>
        <v>0</v>
      </c>
      <c r="BK23" s="385">
        <f>'IEA energy balance'!BK23</f>
        <v>0</v>
      </c>
      <c r="BL23" s="385">
        <f>'IEA energy balance'!BL23</f>
        <v>0</v>
      </c>
      <c r="BM23" s="385">
        <f>'IEA energy balance'!BM23</f>
        <v>0</v>
      </c>
      <c r="BN23" s="382">
        <f t="shared" si="58"/>
        <v>0</v>
      </c>
      <c r="BO23" s="390">
        <f>'IEA energy balance'!BO23</f>
        <v>0</v>
      </c>
    </row>
    <row r="24" spans="2:69">
      <c r="B24" s="43" t="s">
        <v>74</v>
      </c>
      <c r="C24" s="44">
        <f>'IEA energy balance'!C24</f>
        <v>0</v>
      </c>
      <c r="D24" s="44">
        <f>'IEA energy balance'!D24</f>
        <v>0</v>
      </c>
      <c r="E24" s="394">
        <f>'IEA energy balance'!E24</f>
        <v>0</v>
      </c>
      <c r="F24" s="394">
        <f>'IEA energy balance'!F24</f>
        <v>0</v>
      </c>
      <c r="G24" s="394">
        <f>'IEA energy balance'!G24</f>
        <v>0</v>
      </c>
      <c r="H24" s="394">
        <f>'IEA energy balance'!H24</f>
        <v>0</v>
      </c>
      <c r="I24" s="394">
        <f>'IEA energy balance'!I24</f>
        <v>0</v>
      </c>
      <c r="J24" s="394">
        <f>'IEA energy balance'!J24</f>
        <v>0</v>
      </c>
      <c r="K24" s="394">
        <f>'IEA energy balance'!K24</f>
        <v>0</v>
      </c>
      <c r="L24" s="394">
        <f>'IEA energy balance'!L24</f>
        <v>0</v>
      </c>
      <c r="M24" s="394">
        <f>'IEA energy balance'!M24</f>
        <v>0</v>
      </c>
      <c r="N24" s="394">
        <f>'IEA energy balance'!N24</f>
        <v>0</v>
      </c>
      <c r="O24" s="394">
        <f>'IEA energy balance'!O24</f>
        <v>0</v>
      </c>
      <c r="P24" s="394">
        <f>'IEA energy balance'!P24</f>
        <v>0</v>
      </c>
      <c r="Q24" s="394">
        <f>'IEA energy balance'!Q24</f>
        <v>0</v>
      </c>
      <c r="R24" s="394">
        <f>'IEA energy balance'!R24</f>
        <v>0</v>
      </c>
      <c r="S24" s="394">
        <f>'IEA energy balance'!S24</f>
        <v>0</v>
      </c>
      <c r="T24" s="394">
        <f>'IEA energy balance'!T24</f>
        <v>0</v>
      </c>
      <c r="U24" s="44">
        <f>'IEA energy balance'!U24</f>
        <v>0</v>
      </c>
      <c r="V24" s="394">
        <f>'IEA energy balance'!V24</f>
        <v>0</v>
      </c>
      <c r="W24" s="394">
        <f>'IEA energy balance'!W24</f>
        <v>0</v>
      </c>
      <c r="X24" s="394">
        <f>'IEA energy balance'!X24</f>
        <v>0</v>
      </c>
      <c r="Y24" s="394">
        <f>'IEA energy balance'!Y24</f>
        <v>0</v>
      </c>
      <c r="Z24" s="394">
        <f>'IEA energy balance'!Z24</f>
        <v>0</v>
      </c>
      <c r="AA24" s="394">
        <f>'IEA energy balance'!AA24</f>
        <v>0</v>
      </c>
      <c r="AB24" s="394">
        <f>'IEA energy balance'!AB24</f>
        <v>0</v>
      </c>
      <c r="AC24" s="394">
        <f>'IEA energy balance'!AC24</f>
        <v>0</v>
      </c>
      <c r="AD24" s="394">
        <f>'IEA energy balance'!AD24</f>
        <v>0</v>
      </c>
      <c r="AE24" s="394">
        <f>'IEA energy balance'!AE24</f>
        <v>0</v>
      </c>
      <c r="AF24" s="394">
        <f>'IEA energy balance'!AF24</f>
        <v>0</v>
      </c>
      <c r="AG24" s="394">
        <f>'IEA energy balance'!AG24</f>
        <v>0</v>
      </c>
      <c r="AH24" s="394">
        <f>'IEA energy balance'!AH24</f>
        <v>0</v>
      </c>
      <c r="AI24" s="394">
        <f>'IEA energy balance'!AI24</f>
        <v>0</v>
      </c>
      <c r="AJ24" s="394">
        <f>'IEA energy balance'!AJ24</f>
        <v>0</v>
      </c>
      <c r="AK24" s="394">
        <f>'IEA energy balance'!AK24</f>
        <v>0</v>
      </c>
      <c r="AL24" s="394">
        <f>'IEA energy balance'!AL24</f>
        <v>0</v>
      </c>
      <c r="AM24" s="394">
        <f>'IEA energy balance'!AM24</f>
        <v>0</v>
      </c>
      <c r="AN24" s="394">
        <f>'IEA energy balance'!AN24</f>
        <v>0</v>
      </c>
      <c r="AO24" s="394">
        <f>'IEA energy balance'!AO24</f>
        <v>0</v>
      </c>
      <c r="AP24" s="394">
        <f>'IEA energy balance'!AP24</f>
        <v>0</v>
      </c>
      <c r="AQ24" s="394">
        <f>'IEA energy balance'!AQ24</f>
        <v>0</v>
      </c>
      <c r="AR24" s="394">
        <f>'IEA energy balance'!AR24</f>
        <v>0</v>
      </c>
      <c r="AS24" s="394">
        <f>'IEA energy balance'!AS24</f>
        <v>0</v>
      </c>
      <c r="AT24" s="394">
        <f>'IEA energy balance'!AT24</f>
        <v>0</v>
      </c>
      <c r="AU24" s="394">
        <f>'IEA energy balance'!AU24</f>
        <v>0</v>
      </c>
      <c r="AV24" s="394">
        <f>'IEA energy balance'!AV24</f>
        <v>0</v>
      </c>
      <c r="AW24" s="394">
        <f>'IEA energy balance'!AW24</f>
        <v>0</v>
      </c>
      <c r="AX24" s="394">
        <f>'IEA energy balance'!AX24</f>
        <v>0</v>
      </c>
      <c r="AY24" s="394">
        <f>'IEA energy balance'!AY24</f>
        <v>0</v>
      </c>
      <c r="AZ24" s="394">
        <f>'IEA energy balance'!AZ24</f>
        <v>0</v>
      </c>
      <c r="BA24" s="394">
        <f>'IEA energy balance'!BA24</f>
        <v>0</v>
      </c>
      <c r="BB24" s="394">
        <f>'IEA energy balance'!BB24</f>
        <v>0</v>
      </c>
      <c r="BC24" s="394">
        <f>'IEA energy balance'!BC24</f>
        <v>0</v>
      </c>
      <c r="BD24" s="394">
        <f>'IEA energy balance'!BD24</f>
        <v>0</v>
      </c>
      <c r="BE24" s="394">
        <f>'IEA energy balance'!BE24</f>
        <v>0</v>
      </c>
      <c r="BF24" s="394">
        <f>'IEA energy balance'!BF24</f>
        <v>0</v>
      </c>
      <c r="BG24" s="394">
        <f>'IEA energy balance'!BG24</f>
        <v>0</v>
      </c>
      <c r="BH24" s="394">
        <f>'IEA energy balance'!BH24</f>
        <v>0</v>
      </c>
      <c r="BI24" s="394">
        <f>'IEA energy balance'!BI24</f>
        <v>0</v>
      </c>
      <c r="BJ24" s="394">
        <f>'IEA energy balance'!BJ24</f>
        <v>0</v>
      </c>
      <c r="BK24" s="394">
        <f>'IEA energy balance'!BK24</f>
        <v>0</v>
      </c>
      <c r="BL24" s="394">
        <f>'IEA energy balance'!BL24</f>
        <v>0</v>
      </c>
      <c r="BM24" s="394">
        <f>'IEA energy balance'!BM24</f>
        <v>0</v>
      </c>
      <c r="BN24" s="395">
        <f t="shared" si="58"/>
        <v>0</v>
      </c>
      <c r="BO24" s="396">
        <f>'IEA energy balance'!BO24</f>
        <v>0</v>
      </c>
    </row>
    <row r="25" spans="2:69">
      <c r="B25" s="32" t="s">
        <v>75</v>
      </c>
      <c r="C25" s="26">
        <f>'IEA energy balance'!C25</f>
        <v>0</v>
      </c>
      <c r="D25" s="26">
        <f>'IEA energy balance'!D25</f>
        <v>0</v>
      </c>
      <c r="E25" s="385">
        <f>'IEA energy balance'!E25</f>
        <v>0</v>
      </c>
      <c r="F25" s="385">
        <f>'IEA energy balance'!F25</f>
        <v>0</v>
      </c>
      <c r="G25" s="385">
        <f>'IEA energy balance'!G25</f>
        <v>0</v>
      </c>
      <c r="H25" s="385">
        <f>'IEA energy balance'!H25</f>
        <v>0</v>
      </c>
      <c r="I25" s="385">
        <f>'IEA energy balance'!I25</f>
        <v>0</v>
      </c>
      <c r="J25" s="385">
        <f>'IEA energy balance'!J25</f>
        <v>0</v>
      </c>
      <c r="K25" s="385">
        <f>'IEA energy balance'!K25</f>
        <v>0</v>
      </c>
      <c r="L25" s="385">
        <f>'IEA energy balance'!L25</f>
        <v>0</v>
      </c>
      <c r="M25" s="385">
        <f>'IEA energy balance'!M25</f>
        <v>0</v>
      </c>
      <c r="N25" s="385">
        <f>'IEA energy balance'!N25</f>
        <v>0</v>
      </c>
      <c r="O25" s="385">
        <f>'IEA energy balance'!O25</f>
        <v>0</v>
      </c>
      <c r="P25" s="385">
        <f>'IEA energy balance'!P25</f>
        <v>0</v>
      </c>
      <c r="Q25" s="385">
        <f>'IEA energy balance'!Q25</f>
        <v>0</v>
      </c>
      <c r="R25" s="385">
        <f>'IEA energy balance'!R25</f>
        <v>0</v>
      </c>
      <c r="S25" s="385">
        <f>'IEA energy balance'!S25</f>
        <v>0</v>
      </c>
      <c r="T25" s="385">
        <f>'IEA energy balance'!T25</f>
        <v>0</v>
      </c>
      <c r="U25" s="26">
        <f>'IEA energy balance'!U25</f>
        <v>0</v>
      </c>
      <c r="V25" s="385">
        <f>'IEA energy balance'!V25</f>
        <v>0</v>
      </c>
      <c r="W25" s="385">
        <f>'IEA energy balance'!W25</f>
        <v>0</v>
      </c>
      <c r="X25" s="385">
        <f>'IEA energy balance'!X25</f>
        <v>0</v>
      </c>
      <c r="Y25" s="385">
        <f>'IEA energy balance'!Y25</f>
        <v>0</v>
      </c>
      <c r="Z25" s="385">
        <f>'IEA energy balance'!Z25</f>
        <v>0</v>
      </c>
      <c r="AA25" s="385">
        <f>'IEA energy balance'!AA25</f>
        <v>0</v>
      </c>
      <c r="AB25" s="385">
        <f>'IEA energy balance'!AB25</f>
        <v>0</v>
      </c>
      <c r="AC25" s="385">
        <f>'IEA energy balance'!AC25</f>
        <v>0</v>
      </c>
      <c r="AD25" s="385">
        <f>'IEA energy balance'!AD25</f>
        <v>0</v>
      </c>
      <c r="AE25" s="385">
        <f>'IEA energy balance'!AE25</f>
        <v>0</v>
      </c>
      <c r="AF25" s="385">
        <f>'IEA energy balance'!AF25</f>
        <v>0</v>
      </c>
      <c r="AG25" s="385">
        <f>'IEA energy balance'!AG25</f>
        <v>0</v>
      </c>
      <c r="AH25" s="385">
        <f>'IEA energy balance'!AH25</f>
        <v>0</v>
      </c>
      <c r="AI25" s="385">
        <f>'IEA energy balance'!AI25</f>
        <v>0</v>
      </c>
      <c r="AJ25" s="385">
        <f>'IEA energy balance'!AJ25</f>
        <v>0</v>
      </c>
      <c r="AK25" s="385">
        <f>'IEA energy balance'!AK25</f>
        <v>0</v>
      </c>
      <c r="AL25" s="385">
        <f>'IEA energy balance'!AL25</f>
        <v>0</v>
      </c>
      <c r="AM25" s="385">
        <f>'IEA energy balance'!AM25</f>
        <v>0</v>
      </c>
      <c r="AN25" s="385">
        <f>'IEA energy balance'!AN25</f>
        <v>0</v>
      </c>
      <c r="AO25" s="385">
        <f>'IEA energy balance'!AO25</f>
        <v>0</v>
      </c>
      <c r="AP25" s="385">
        <f>'IEA energy balance'!AP25</f>
        <v>0</v>
      </c>
      <c r="AQ25" s="385">
        <f>'IEA energy balance'!AQ25</f>
        <v>0</v>
      </c>
      <c r="AR25" s="385">
        <f>'IEA energy balance'!AR25</f>
        <v>0</v>
      </c>
      <c r="AS25" s="385">
        <f>'IEA energy balance'!AS25</f>
        <v>0</v>
      </c>
      <c r="AT25" s="385">
        <f>'IEA energy balance'!AT25</f>
        <v>0</v>
      </c>
      <c r="AU25" s="385">
        <f>'IEA energy balance'!AU25</f>
        <v>0</v>
      </c>
      <c r="AV25" s="385">
        <f>'IEA energy balance'!AV25</f>
        <v>0</v>
      </c>
      <c r="AW25" s="385">
        <f>'IEA energy balance'!AW25</f>
        <v>0</v>
      </c>
      <c r="AX25" s="385">
        <f>'IEA energy balance'!AX25</f>
        <v>0</v>
      </c>
      <c r="AY25" s="385">
        <f>'IEA energy balance'!AY25</f>
        <v>0</v>
      </c>
      <c r="AZ25" s="385">
        <f>'IEA energy balance'!AZ25</f>
        <v>0</v>
      </c>
      <c r="BA25" s="385">
        <f>'IEA energy balance'!BA25</f>
        <v>0</v>
      </c>
      <c r="BB25" s="385">
        <f>'IEA energy balance'!BB25</f>
        <v>0</v>
      </c>
      <c r="BC25" s="385">
        <f>'IEA energy balance'!BC25</f>
        <v>0</v>
      </c>
      <c r="BD25" s="385">
        <f>'IEA energy balance'!BD25</f>
        <v>0</v>
      </c>
      <c r="BE25" s="385">
        <f>'IEA energy balance'!BE25</f>
        <v>0</v>
      </c>
      <c r="BF25" s="385">
        <f>'IEA energy balance'!BF25</f>
        <v>0</v>
      </c>
      <c r="BG25" s="385">
        <f>'IEA energy balance'!BG25</f>
        <v>0</v>
      </c>
      <c r="BH25" s="385">
        <f>'IEA energy balance'!BH25</f>
        <v>0</v>
      </c>
      <c r="BI25" s="385">
        <f>'IEA energy balance'!BI25</f>
        <v>0</v>
      </c>
      <c r="BJ25" s="385">
        <f>'IEA energy balance'!BJ25</f>
        <v>0</v>
      </c>
      <c r="BK25" s="385">
        <f>'IEA energy balance'!BK25</f>
        <v>0</v>
      </c>
      <c r="BL25" s="385">
        <f>'IEA energy balance'!BL25</f>
        <v>0</v>
      </c>
      <c r="BM25" s="385">
        <f>'IEA energy balance'!BM25</f>
        <v>0</v>
      </c>
      <c r="BN25" s="386">
        <f>'IEA energy balance'!BN25</f>
        <v>0</v>
      </c>
      <c r="BO25" s="387">
        <f>'IEA energy balance'!BO25</f>
        <v>0</v>
      </c>
      <c r="BQ25" s="418"/>
    </row>
    <row r="26" spans="2:69">
      <c r="B26" s="32" t="s">
        <v>76</v>
      </c>
      <c r="C26" s="26">
        <f>'IEA energy balance'!C26</f>
        <v>0</v>
      </c>
      <c r="D26" s="26">
        <f>'IEA energy balance'!D26</f>
        <v>0</v>
      </c>
      <c r="E26" s="385">
        <f>'IEA energy balance'!E26</f>
        <v>0</v>
      </c>
      <c r="F26" s="385">
        <f>'IEA energy balance'!F26</f>
        <v>0</v>
      </c>
      <c r="G26" s="385">
        <f>'IEA energy balance'!G26</f>
        <v>0</v>
      </c>
      <c r="H26" s="385">
        <f>'IEA energy balance'!H26</f>
        <v>0</v>
      </c>
      <c r="I26" s="385">
        <f>'IEA energy balance'!I26</f>
        <v>0</v>
      </c>
      <c r="J26" s="385">
        <f>'IEA energy balance'!J26</f>
        <v>0</v>
      </c>
      <c r="K26" s="385">
        <f>'IEA energy balance'!K26</f>
        <v>0</v>
      </c>
      <c r="L26" s="385">
        <f>'IEA energy balance'!L26</f>
        <v>0</v>
      </c>
      <c r="M26" s="385">
        <f>'IEA energy balance'!M26</f>
        <v>0</v>
      </c>
      <c r="N26" s="385">
        <f>'IEA energy balance'!N26</f>
        <v>0</v>
      </c>
      <c r="O26" s="385">
        <f>'IEA energy balance'!O26</f>
        <v>0</v>
      </c>
      <c r="P26" s="385">
        <f>'IEA energy balance'!P26</f>
        <v>0</v>
      </c>
      <c r="Q26" s="385">
        <f>'IEA energy balance'!Q26</f>
        <v>0</v>
      </c>
      <c r="R26" s="385">
        <f>'IEA energy balance'!R26</f>
        <v>0</v>
      </c>
      <c r="S26" s="385">
        <f>'IEA energy balance'!S26</f>
        <v>0</v>
      </c>
      <c r="T26" s="385">
        <f>'IEA energy balance'!T26</f>
        <v>0</v>
      </c>
      <c r="U26" s="26">
        <f>'IEA energy balance'!U26</f>
        <v>0</v>
      </c>
      <c r="V26" s="385">
        <f>'IEA energy balance'!V26</f>
        <v>0</v>
      </c>
      <c r="W26" s="385">
        <f>'IEA energy balance'!W26</f>
        <v>0</v>
      </c>
      <c r="X26" s="385">
        <f>'IEA energy balance'!X26</f>
        <v>0</v>
      </c>
      <c r="Y26" s="385">
        <f>'IEA energy balance'!Y26</f>
        <v>0</v>
      </c>
      <c r="Z26" s="385">
        <f>'IEA energy balance'!Z26</f>
        <v>0</v>
      </c>
      <c r="AA26" s="385">
        <f>'IEA energy balance'!AA26</f>
        <v>0</v>
      </c>
      <c r="AB26" s="385">
        <f>'IEA energy balance'!AB26</f>
        <v>0</v>
      </c>
      <c r="AC26" s="385">
        <f>'IEA energy balance'!AC26</f>
        <v>0</v>
      </c>
      <c r="AD26" s="385">
        <f>'IEA energy balance'!AD26</f>
        <v>0</v>
      </c>
      <c r="AE26" s="385">
        <f>'IEA energy balance'!AE26</f>
        <v>0</v>
      </c>
      <c r="AF26" s="385">
        <f>'IEA energy balance'!AF26</f>
        <v>0</v>
      </c>
      <c r="AG26" s="385">
        <f>'IEA energy balance'!AG26</f>
        <v>0</v>
      </c>
      <c r="AH26" s="385">
        <f>'IEA energy balance'!AH26</f>
        <v>0</v>
      </c>
      <c r="AI26" s="385">
        <f>'IEA energy balance'!AI26</f>
        <v>0</v>
      </c>
      <c r="AJ26" s="385">
        <f>'IEA energy balance'!AJ26</f>
        <v>0</v>
      </c>
      <c r="AK26" s="385">
        <f>'IEA energy balance'!AK26</f>
        <v>0</v>
      </c>
      <c r="AL26" s="385">
        <f>'IEA energy balance'!AL26</f>
        <v>0</v>
      </c>
      <c r="AM26" s="385">
        <f>'IEA energy balance'!AM26</f>
        <v>0</v>
      </c>
      <c r="AN26" s="385">
        <f>'IEA energy balance'!AN26</f>
        <v>0</v>
      </c>
      <c r="AO26" s="385">
        <f>'IEA energy balance'!AO26</f>
        <v>0</v>
      </c>
      <c r="AP26" s="385">
        <f>'IEA energy balance'!AP26</f>
        <v>0</v>
      </c>
      <c r="AQ26" s="385">
        <f>'IEA energy balance'!AQ26</f>
        <v>0</v>
      </c>
      <c r="AR26" s="385">
        <f>'IEA energy balance'!AR26</f>
        <v>0</v>
      </c>
      <c r="AS26" s="385">
        <f>'IEA energy balance'!AS26</f>
        <v>0</v>
      </c>
      <c r="AT26" s="385">
        <f>'IEA energy balance'!AT26</f>
        <v>0</v>
      </c>
      <c r="AU26" s="385">
        <f>'IEA energy balance'!AU26</f>
        <v>0</v>
      </c>
      <c r="AV26" s="385">
        <f>'IEA energy balance'!AV26</f>
        <v>0</v>
      </c>
      <c r="AW26" s="385">
        <f>'IEA energy balance'!AW26</f>
        <v>0</v>
      </c>
      <c r="AX26" s="385">
        <f>'IEA energy balance'!AX26</f>
        <v>0</v>
      </c>
      <c r="AY26" s="385">
        <f>'IEA energy balance'!AY26</f>
        <v>0</v>
      </c>
      <c r="AZ26" s="385">
        <f>'IEA energy balance'!AZ26</f>
        <v>0</v>
      </c>
      <c r="BA26" s="385">
        <f>'IEA energy balance'!BA26</f>
        <v>0</v>
      </c>
      <c r="BB26" s="385">
        <f>'IEA energy balance'!BB26</f>
        <v>0</v>
      </c>
      <c r="BC26" s="385">
        <f>'IEA energy balance'!BC26</f>
        <v>0</v>
      </c>
      <c r="BD26" s="385">
        <f>'IEA energy balance'!BD26</f>
        <v>0</v>
      </c>
      <c r="BE26" s="385">
        <f>'IEA energy balance'!BE26</f>
        <v>0</v>
      </c>
      <c r="BF26" s="385">
        <f>'IEA energy balance'!BF26</f>
        <v>0</v>
      </c>
      <c r="BG26" s="385">
        <f>'IEA energy balance'!BG26</f>
        <v>0</v>
      </c>
      <c r="BH26" s="385">
        <f>'IEA energy balance'!BH26</f>
        <v>0</v>
      </c>
      <c r="BI26" s="385">
        <f>'IEA energy balance'!BI26</f>
        <v>0</v>
      </c>
      <c r="BJ26" s="385">
        <f>'IEA energy balance'!BJ26</f>
        <v>0</v>
      </c>
      <c r="BK26" s="385">
        <f>'IEA energy balance'!BK26</f>
        <v>0</v>
      </c>
      <c r="BL26" s="385">
        <f>'IEA energy balance'!BL26</f>
        <v>0</v>
      </c>
      <c r="BM26" s="385">
        <f>'IEA energy balance'!BM26</f>
        <v>0</v>
      </c>
      <c r="BN26" s="386">
        <f>'IEA energy balance'!BN26</f>
        <v>0</v>
      </c>
      <c r="BO26" s="387">
        <f>'IEA energy balance'!BO26</f>
        <v>0</v>
      </c>
    </row>
    <row r="27" spans="2:69">
      <c r="B27" s="32" t="s">
        <v>77</v>
      </c>
      <c r="C27" s="26">
        <f>'IEA energy balance'!C27</f>
        <v>0</v>
      </c>
      <c r="D27" s="26">
        <f>'IEA energy balance'!D27</f>
        <v>0</v>
      </c>
      <c r="E27" s="385">
        <f>'IEA energy balance'!E27</f>
        <v>0</v>
      </c>
      <c r="F27" s="385">
        <f>'IEA energy balance'!F27</f>
        <v>0</v>
      </c>
      <c r="G27" s="385">
        <f>'IEA energy balance'!G27</f>
        <v>0</v>
      </c>
      <c r="H27" s="385">
        <f>'IEA energy balance'!H27</f>
        <v>0</v>
      </c>
      <c r="I27" s="385">
        <f>'IEA energy balance'!I27</f>
        <v>0</v>
      </c>
      <c r="J27" s="385">
        <f>'IEA energy balance'!J27</f>
        <v>0</v>
      </c>
      <c r="K27" s="385">
        <f>'IEA energy balance'!K27</f>
        <v>0</v>
      </c>
      <c r="L27" s="385">
        <f>'IEA energy balance'!L27</f>
        <v>0</v>
      </c>
      <c r="M27" s="385">
        <f>'IEA energy balance'!M27</f>
        <v>0</v>
      </c>
      <c r="N27" s="385">
        <f>'IEA energy balance'!N27</f>
        <v>0</v>
      </c>
      <c r="O27" s="385">
        <f>'IEA energy balance'!O27</f>
        <v>0</v>
      </c>
      <c r="P27" s="385">
        <f>'IEA energy balance'!P27</f>
        <v>0</v>
      </c>
      <c r="Q27" s="385">
        <f>'IEA energy balance'!Q27</f>
        <v>0</v>
      </c>
      <c r="R27" s="385">
        <f>'IEA energy balance'!R27</f>
        <v>0</v>
      </c>
      <c r="S27" s="385">
        <f>'IEA energy balance'!S27</f>
        <v>0</v>
      </c>
      <c r="T27" s="385">
        <f>'IEA energy balance'!T27</f>
        <v>0</v>
      </c>
      <c r="U27" s="26">
        <f>'IEA energy balance'!U27</f>
        <v>0</v>
      </c>
      <c r="V27" s="385">
        <f>'IEA energy balance'!V27</f>
        <v>0</v>
      </c>
      <c r="W27" s="385">
        <f>'IEA energy balance'!W27</f>
        <v>0</v>
      </c>
      <c r="X27" s="385">
        <f>'IEA energy balance'!X27</f>
        <v>0</v>
      </c>
      <c r="Y27" s="385">
        <f>'IEA energy balance'!Y27</f>
        <v>0</v>
      </c>
      <c r="Z27" s="385">
        <f>'IEA energy balance'!Z27</f>
        <v>0</v>
      </c>
      <c r="AA27" s="385">
        <f>'IEA energy balance'!AA27</f>
        <v>0</v>
      </c>
      <c r="AB27" s="385">
        <f>'IEA energy balance'!AB27</f>
        <v>0</v>
      </c>
      <c r="AC27" s="385">
        <f>'IEA energy balance'!AC27</f>
        <v>0</v>
      </c>
      <c r="AD27" s="385">
        <f>'IEA energy balance'!AD27</f>
        <v>0</v>
      </c>
      <c r="AE27" s="385">
        <f>'IEA energy balance'!AE27</f>
        <v>0</v>
      </c>
      <c r="AF27" s="385">
        <f>'IEA energy balance'!AF27</f>
        <v>0</v>
      </c>
      <c r="AG27" s="385">
        <f>'IEA energy balance'!AG27</f>
        <v>0</v>
      </c>
      <c r="AH27" s="385">
        <f>'IEA energy balance'!AH27</f>
        <v>0</v>
      </c>
      <c r="AI27" s="385">
        <f>'IEA energy balance'!AI27</f>
        <v>0</v>
      </c>
      <c r="AJ27" s="385">
        <f>'IEA energy balance'!AJ27</f>
        <v>0</v>
      </c>
      <c r="AK27" s="385">
        <f>'IEA energy balance'!AK27</f>
        <v>0</v>
      </c>
      <c r="AL27" s="385">
        <f>'IEA energy balance'!AL27</f>
        <v>0</v>
      </c>
      <c r="AM27" s="385">
        <f>'IEA energy balance'!AM27</f>
        <v>0</v>
      </c>
      <c r="AN27" s="385">
        <f>'IEA energy balance'!AN27</f>
        <v>0</v>
      </c>
      <c r="AO27" s="385">
        <f>'IEA energy balance'!AO27</f>
        <v>0</v>
      </c>
      <c r="AP27" s="385">
        <f>'IEA energy balance'!AP27</f>
        <v>0</v>
      </c>
      <c r="AQ27" s="385">
        <f>'IEA energy balance'!AQ27</f>
        <v>0</v>
      </c>
      <c r="AR27" s="385">
        <f>'IEA energy balance'!AR27</f>
        <v>0</v>
      </c>
      <c r="AS27" s="385">
        <f>'IEA energy balance'!AS27</f>
        <v>0</v>
      </c>
      <c r="AT27" s="385">
        <f>'IEA energy balance'!AT27</f>
        <v>0</v>
      </c>
      <c r="AU27" s="385">
        <f>'IEA energy balance'!AU27</f>
        <v>0</v>
      </c>
      <c r="AV27" s="385">
        <f>'IEA energy balance'!AV27</f>
        <v>0</v>
      </c>
      <c r="AW27" s="385">
        <f>'IEA energy balance'!AW27</f>
        <v>0</v>
      </c>
      <c r="AX27" s="385">
        <f>'IEA energy balance'!AX27</f>
        <v>0</v>
      </c>
      <c r="AY27" s="385">
        <f>'IEA energy balance'!AY27</f>
        <v>0</v>
      </c>
      <c r="AZ27" s="385">
        <f>'IEA energy balance'!AZ27</f>
        <v>0</v>
      </c>
      <c r="BA27" s="385">
        <f>'IEA energy balance'!BA27</f>
        <v>0</v>
      </c>
      <c r="BB27" s="385">
        <f>'IEA energy balance'!BB27</f>
        <v>0</v>
      </c>
      <c r="BC27" s="385">
        <f>'IEA energy balance'!BC27</f>
        <v>0</v>
      </c>
      <c r="BD27" s="385">
        <f>'IEA energy balance'!BD27</f>
        <v>0</v>
      </c>
      <c r="BE27" s="385">
        <f>'IEA energy balance'!BE27</f>
        <v>0</v>
      </c>
      <c r="BF27" s="385">
        <f>'IEA energy balance'!BF27</f>
        <v>0</v>
      </c>
      <c r="BG27" s="385">
        <f>'IEA energy balance'!BG27</f>
        <v>0</v>
      </c>
      <c r="BH27" s="385">
        <f>'IEA energy balance'!BH27</f>
        <v>0</v>
      </c>
      <c r="BI27" s="385">
        <f>'IEA energy balance'!BI27</f>
        <v>0</v>
      </c>
      <c r="BJ27" s="385">
        <f>'IEA energy balance'!BJ27</f>
        <v>0</v>
      </c>
      <c r="BK27" s="385">
        <f>'IEA energy balance'!BK27</f>
        <v>0</v>
      </c>
      <c r="BL27" s="385">
        <f>'IEA energy balance'!BL27</f>
        <v>0</v>
      </c>
      <c r="BM27" s="385">
        <f>'IEA energy balance'!BM27</f>
        <v>0</v>
      </c>
      <c r="BN27" s="386">
        <f>'IEA energy balance'!BN27</f>
        <v>0</v>
      </c>
      <c r="BO27" s="387">
        <f>'IEA energy balance'!BO27</f>
        <v>0</v>
      </c>
    </row>
    <row r="28" spans="2:69">
      <c r="B28" s="32" t="s">
        <v>78</v>
      </c>
      <c r="C28" s="26">
        <f>'IEA energy balance'!C28</f>
        <v>0</v>
      </c>
      <c r="D28" s="26">
        <f>'IEA energy balance'!D28</f>
        <v>0</v>
      </c>
      <c r="E28" s="385">
        <f>'IEA energy balance'!E28</f>
        <v>0</v>
      </c>
      <c r="F28" s="385">
        <f>'IEA energy balance'!F28</f>
        <v>0</v>
      </c>
      <c r="G28" s="385">
        <f>'IEA energy balance'!G28</f>
        <v>0</v>
      </c>
      <c r="H28" s="385">
        <f>'IEA energy balance'!H28</f>
        <v>0</v>
      </c>
      <c r="I28" s="385">
        <f>'IEA energy balance'!I28</f>
        <v>0</v>
      </c>
      <c r="J28" s="385">
        <f>'IEA energy balance'!J28</f>
        <v>0</v>
      </c>
      <c r="K28" s="385">
        <f>'IEA energy balance'!K28</f>
        <v>0</v>
      </c>
      <c r="L28" s="385">
        <f>'IEA energy balance'!L28</f>
        <v>0</v>
      </c>
      <c r="M28" s="385">
        <f>'IEA energy balance'!M28</f>
        <v>0</v>
      </c>
      <c r="N28" s="385">
        <f>'IEA energy balance'!N28</f>
        <v>0</v>
      </c>
      <c r="O28" s="385">
        <f>'IEA energy balance'!O28</f>
        <v>0</v>
      </c>
      <c r="P28" s="385">
        <f>'IEA energy balance'!P28</f>
        <v>0</v>
      </c>
      <c r="Q28" s="385">
        <f>'IEA energy balance'!Q28</f>
        <v>0</v>
      </c>
      <c r="R28" s="385">
        <f>'IEA energy balance'!R28</f>
        <v>0</v>
      </c>
      <c r="S28" s="385">
        <f>'IEA energy balance'!S28</f>
        <v>0</v>
      </c>
      <c r="T28" s="385">
        <f>'IEA energy balance'!T28</f>
        <v>0</v>
      </c>
      <c r="U28" s="26">
        <f>'IEA energy balance'!U28</f>
        <v>0</v>
      </c>
      <c r="V28" s="385">
        <f>'IEA energy balance'!V28</f>
        <v>0</v>
      </c>
      <c r="W28" s="385">
        <f>'IEA energy balance'!W28</f>
        <v>0</v>
      </c>
      <c r="X28" s="385">
        <f>'IEA energy balance'!X28</f>
        <v>0</v>
      </c>
      <c r="Y28" s="385">
        <f>'IEA energy balance'!Y28</f>
        <v>0</v>
      </c>
      <c r="Z28" s="385">
        <f>'IEA energy balance'!Z28</f>
        <v>0</v>
      </c>
      <c r="AA28" s="385">
        <f>'IEA energy balance'!AA28</f>
        <v>0</v>
      </c>
      <c r="AB28" s="385">
        <f>'IEA energy balance'!AB28</f>
        <v>0</v>
      </c>
      <c r="AC28" s="385">
        <f>'IEA energy balance'!AC28</f>
        <v>0</v>
      </c>
      <c r="AD28" s="385">
        <f>'IEA energy balance'!AD28</f>
        <v>0</v>
      </c>
      <c r="AE28" s="385">
        <f>'IEA energy balance'!AE28</f>
        <v>0</v>
      </c>
      <c r="AF28" s="385">
        <f>'IEA energy balance'!AF28</f>
        <v>0</v>
      </c>
      <c r="AG28" s="385">
        <f>'IEA energy balance'!AG28</f>
        <v>0</v>
      </c>
      <c r="AH28" s="385">
        <f>'IEA energy balance'!AH28</f>
        <v>0</v>
      </c>
      <c r="AI28" s="385">
        <f>'IEA energy balance'!AI28</f>
        <v>0</v>
      </c>
      <c r="AJ28" s="385">
        <f>'IEA energy balance'!AJ28</f>
        <v>0</v>
      </c>
      <c r="AK28" s="385">
        <f>'IEA energy balance'!AK28</f>
        <v>0</v>
      </c>
      <c r="AL28" s="385">
        <f>'IEA energy balance'!AL28</f>
        <v>0</v>
      </c>
      <c r="AM28" s="385">
        <f>'IEA energy balance'!AM28</f>
        <v>0</v>
      </c>
      <c r="AN28" s="385">
        <f>'IEA energy balance'!AN28</f>
        <v>0</v>
      </c>
      <c r="AO28" s="385">
        <f>'IEA energy balance'!AO28</f>
        <v>0</v>
      </c>
      <c r="AP28" s="385">
        <f>'IEA energy balance'!AP28</f>
        <v>0</v>
      </c>
      <c r="AQ28" s="385">
        <f>'IEA energy balance'!AQ28</f>
        <v>0</v>
      </c>
      <c r="AR28" s="385">
        <f>'IEA energy balance'!AR28</f>
        <v>0</v>
      </c>
      <c r="AS28" s="385">
        <f>'IEA energy balance'!AS28</f>
        <v>0</v>
      </c>
      <c r="AT28" s="385">
        <f>'IEA energy balance'!AT28</f>
        <v>0</v>
      </c>
      <c r="AU28" s="385">
        <f>'IEA energy balance'!AU28</f>
        <v>0</v>
      </c>
      <c r="AV28" s="385">
        <f>'IEA energy balance'!AV28</f>
        <v>0</v>
      </c>
      <c r="AW28" s="385">
        <f>'IEA energy balance'!AW28</f>
        <v>0</v>
      </c>
      <c r="AX28" s="385">
        <f>'IEA energy balance'!AX28</f>
        <v>0</v>
      </c>
      <c r="AY28" s="385">
        <f>'IEA energy balance'!AY28</f>
        <v>0</v>
      </c>
      <c r="AZ28" s="385">
        <f>'IEA energy balance'!AZ28</f>
        <v>0</v>
      </c>
      <c r="BA28" s="385">
        <f>'IEA energy balance'!BA28</f>
        <v>0</v>
      </c>
      <c r="BB28" s="385">
        <f>'IEA energy balance'!BB28</f>
        <v>0</v>
      </c>
      <c r="BC28" s="385">
        <f>'IEA energy balance'!BC28</f>
        <v>0</v>
      </c>
      <c r="BD28" s="385">
        <f>'IEA energy balance'!BD28</f>
        <v>0</v>
      </c>
      <c r="BE28" s="385">
        <f>'IEA energy balance'!BE28</f>
        <v>0</v>
      </c>
      <c r="BF28" s="385">
        <f>'IEA energy balance'!BF28</f>
        <v>0</v>
      </c>
      <c r="BG28" s="385">
        <f>'IEA energy balance'!BG28</f>
        <v>0</v>
      </c>
      <c r="BH28" s="385">
        <f>'IEA energy balance'!BH28</f>
        <v>0</v>
      </c>
      <c r="BI28" s="385">
        <f>'IEA energy balance'!BI28</f>
        <v>0</v>
      </c>
      <c r="BJ28" s="385">
        <f>'IEA energy balance'!BJ28</f>
        <v>0</v>
      </c>
      <c r="BK28" s="385">
        <f>'IEA energy balance'!BK28</f>
        <v>0</v>
      </c>
      <c r="BL28" s="385">
        <f>'IEA energy balance'!BL28</f>
        <v>0</v>
      </c>
      <c r="BM28" s="385">
        <f>'IEA energy balance'!BM28</f>
        <v>0</v>
      </c>
      <c r="BN28" s="386">
        <f>'IEA energy balance'!BN28</f>
        <v>0</v>
      </c>
      <c r="BO28" s="387">
        <f>'IEA energy balance'!BO28</f>
        <v>0</v>
      </c>
    </row>
    <row r="29" spans="2:69">
      <c r="B29" s="32" t="s">
        <v>79</v>
      </c>
      <c r="C29" s="26">
        <f>'IEA energy balance'!C29</f>
        <v>0</v>
      </c>
      <c r="D29" s="26">
        <f>'IEA energy balance'!D29</f>
        <v>0</v>
      </c>
      <c r="E29" s="385">
        <f>'IEA energy balance'!E29</f>
        <v>0</v>
      </c>
      <c r="F29" s="385">
        <f>'IEA energy balance'!F29</f>
        <v>0</v>
      </c>
      <c r="G29" s="385">
        <f>'IEA energy balance'!G29</f>
        <v>0</v>
      </c>
      <c r="H29" s="385">
        <f>'IEA energy balance'!H29</f>
        <v>0</v>
      </c>
      <c r="I29" s="385">
        <f>'IEA energy balance'!I29</f>
        <v>0</v>
      </c>
      <c r="J29" s="385">
        <f>'IEA energy balance'!J29</f>
        <v>0</v>
      </c>
      <c r="K29" s="385">
        <f>'IEA energy balance'!K29</f>
        <v>0</v>
      </c>
      <c r="L29" s="385">
        <f>'IEA energy balance'!L29</f>
        <v>0</v>
      </c>
      <c r="M29" s="385">
        <f>'IEA energy balance'!M29</f>
        <v>0</v>
      </c>
      <c r="N29" s="385">
        <f>'IEA energy balance'!N29</f>
        <v>0</v>
      </c>
      <c r="O29" s="385">
        <f>'IEA energy balance'!O29</f>
        <v>0</v>
      </c>
      <c r="P29" s="385">
        <f>'IEA energy balance'!P29</f>
        <v>0</v>
      </c>
      <c r="Q29" s="385">
        <f>'IEA energy balance'!Q29</f>
        <v>0</v>
      </c>
      <c r="R29" s="385">
        <f>'IEA energy balance'!R29</f>
        <v>0</v>
      </c>
      <c r="S29" s="385">
        <f>'IEA energy balance'!S29</f>
        <v>0</v>
      </c>
      <c r="T29" s="385">
        <f>'IEA energy balance'!T29</f>
        <v>0</v>
      </c>
      <c r="U29" s="26">
        <f>'IEA energy balance'!U29</f>
        <v>0</v>
      </c>
      <c r="V29" s="385">
        <f>'IEA energy balance'!V29</f>
        <v>0</v>
      </c>
      <c r="W29" s="385">
        <f>'IEA energy balance'!W29</f>
        <v>0</v>
      </c>
      <c r="X29" s="385">
        <f>'IEA energy balance'!X29</f>
        <v>0</v>
      </c>
      <c r="Y29" s="385">
        <f>'IEA energy balance'!Y29</f>
        <v>0</v>
      </c>
      <c r="Z29" s="385">
        <f>'IEA energy balance'!Z29</f>
        <v>0</v>
      </c>
      <c r="AA29" s="385">
        <f>'IEA energy balance'!AA29</f>
        <v>0</v>
      </c>
      <c r="AB29" s="385">
        <f>'IEA energy balance'!AB29</f>
        <v>0</v>
      </c>
      <c r="AC29" s="385">
        <f>'IEA energy balance'!AC29</f>
        <v>0</v>
      </c>
      <c r="AD29" s="385">
        <f>'IEA energy balance'!AD29</f>
        <v>0</v>
      </c>
      <c r="AE29" s="385">
        <f>'IEA energy balance'!AE29</f>
        <v>0</v>
      </c>
      <c r="AF29" s="385">
        <f>'IEA energy balance'!AF29</f>
        <v>0</v>
      </c>
      <c r="AG29" s="385">
        <f>'IEA energy balance'!AG29</f>
        <v>0</v>
      </c>
      <c r="AH29" s="385">
        <f>'IEA energy balance'!AH29</f>
        <v>0</v>
      </c>
      <c r="AI29" s="385">
        <f>'IEA energy balance'!AI29</f>
        <v>0</v>
      </c>
      <c r="AJ29" s="385">
        <f>'IEA energy balance'!AJ29</f>
        <v>0</v>
      </c>
      <c r="AK29" s="385">
        <f>'IEA energy balance'!AK29</f>
        <v>0</v>
      </c>
      <c r="AL29" s="385">
        <f>'IEA energy balance'!AL29</f>
        <v>0</v>
      </c>
      <c r="AM29" s="385">
        <f>'IEA energy balance'!AM29</f>
        <v>0</v>
      </c>
      <c r="AN29" s="385">
        <f>'IEA energy balance'!AN29</f>
        <v>0</v>
      </c>
      <c r="AO29" s="385">
        <f>'IEA energy balance'!AO29</f>
        <v>0</v>
      </c>
      <c r="AP29" s="385">
        <f>'IEA energy balance'!AP29</f>
        <v>0</v>
      </c>
      <c r="AQ29" s="385">
        <f>'IEA energy balance'!AQ29</f>
        <v>0</v>
      </c>
      <c r="AR29" s="385">
        <f>'IEA energy balance'!AR29</f>
        <v>0</v>
      </c>
      <c r="AS29" s="385">
        <f>'IEA energy balance'!AS29</f>
        <v>0</v>
      </c>
      <c r="AT29" s="385">
        <f>'IEA energy balance'!AT29</f>
        <v>0</v>
      </c>
      <c r="AU29" s="385">
        <f>'IEA energy balance'!AU29</f>
        <v>0</v>
      </c>
      <c r="AV29" s="385">
        <f>'IEA energy balance'!AV29</f>
        <v>0</v>
      </c>
      <c r="AW29" s="385">
        <f>'IEA energy balance'!AW29</f>
        <v>0</v>
      </c>
      <c r="AX29" s="385">
        <f>'IEA energy balance'!AX29</f>
        <v>0</v>
      </c>
      <c r="AY29" s="385">
        <f>'IEA energy balance'!AY29</f>
        <v>0</v>
      </c>
      <c r="AZ29" s="385">
        <f>'IEA energy balance'!AZ29</f>
        <v>0</v>
      </c>
      <c r="BA29" s="385">
        <f>'IEA energy balance'!BA29</f>
        <v>0</v>
      </c>
      <c r="BB29" s="385">
        <f>'IEA energy balance'!BB29</f>
        <v>0</v>
      </c>
      <c r="BC29" s="385">
        <f>'IEA energy balance'!BC29</f>
        <v>0</v>
      </c>
      <c r="BD29" s="385">
        <f>'IEA energy balance'!BD29</f>
        <v>0</v>
      </c>
      <c r="BE29" s="385">
        <f>'IEA energy balance'!BE29</f>
        <v>0</v>
      </c>
      <c r="BF29" s="385">
        <f>'IEA energy balance'!BF29</f>
        <v>0</v>
      </c>
      <c r="BG29" s="385">
        <f>'IEA energy balance'!BG29</f>
        <v>0</v>
      </c>
      <c r="BH29" s="385">
        <f>'IEA energy balance'!BH29</f>
        <v>0</v>
      </c>
      <c r="BI29" s="385">
        <f>'IEA energy balance'!BI29</f>
        <v>0</v>
      </c>
      <c r="BJ29" s="385">
        <f>'IEA energy balance'!BJ29</f>
        <v>0</v>
      </c>
      <c r="BK29" s="385">
        <f>'IEA energy balance'!BK29</f>
        <v>0</v>
      </c>
      <c r="BL29" s="385">
        <f>'IEA energy balance'!BL29</f>
        <v>0</v>
      </c>
      <c r="BM29" s="385">
        <f>'IEA energy balance'!BM29</f>
        <v>0</v>
      </c>
      <c r="BN29" s="386">
        <f>'IEA energy balance'!BN29</f>
        <v>0</v>
      </c>
      <c r="BO29" s="387">
        <f>'IEA energy balance'!BO29</f>
        <v>0</v>
      </c>
    </row>
    <row r="30" spans="2:69">
      <c r="B30" s="32" t="s">
        <v>80</v>
      </c>
      <c r="C30" s="26">
        <f>'IEA energy balance'!C30</f>
        <v>0</v>
      </c>
      <c r="D30" s="26">
        <f>'IEA energy balance'!D30</f>
        <v>0</v>
      </c>
      <c r="E30" s="385">
        <f>'IEA energy balance'!E30</f>
        <v>0</v>
      </c>
      <c r="F30" s="385">
        <f>'IEA energy balance'!F30</f>
        <v>0</v>
      </c>
      <c r="G30" s="385">
        <f>'IEA energy balance'!G30</f>
        <v>0</v>
      </c>
      <c r="H30" s="385">
        <f>'IEA energy balance'!H30</f>
        <v>0</v>
      </c>
      <c r="I30" s="385">
        <f>'IEA energy balance'!I30</f>
        <v>0</v>
      </c>
      <c r="J30" s="385">
        <f>'IEA energy balance'!J30</f>
        <v>0</v>
      </c>
      <c r="K30" s="385">
        <f>'IEA energy balance'!K30</f>
        <v>0</v>
      </c>
      <c r="L30" s="385">
        <f>'IEA energy balance'!L30</f>
        <v>0</v>
      </c>
      <c r="M30" s="385">
        <f>'IEA energy balance'!M30</f>
        <v>0</v>
      </c>
      <c r="N30" s="385">
        <f>'IEA energy balance'!N30</f>
        <v>0</v>
      </c>
      <c r="O30" s="385">
        <f>'IEA energy balance'!O30</f>
        <v>0</v>
      </c>
      <c r="P30" s="385">
        <f>'IEA energy balance'!P30</f>
        <v>0</v>
      </c>
      <c r="Q30" s="385">
        <f>'IEA energy balance'!Q30</f>
        <v>0</v>
      </c>
      <c r="R30" s="385">
        <f>'IEA energy balance'!R30</f>
        <v>0</v>
      </c>
      <c r="S30" s="385">
        <f>'IEA energy balance'!S30</f>
        <v>0</v>
      </c>
      <c r="T30" s="385">
        <f>'IEA energy balance'!T30</f>
        <v>0</v>
      </c>
      <c r="U30" s="26">
        <f>'IEA energy balance'!U30</f>
        <v>0</v>
      </c>
      <c r="V30" s="385">
        <f>'IEA energy balance'!V30</f>
        <v>0</v>
      </c>
      <c r="W30" s="385">
        <f>'IEA energy balance'!W30</f>
        <v>0</v>
      </c>
      <c r="X30" s="385">
        <f>'IEA energy balance'!X30</f>
        <v>0</v>
      </c>
      <c r="Y30" s="385">
        <f>'IEA energy balance'!Y30</f>
        <v>0</v>
      </c>
      <c r="Z30" s="385">
        <f>'IEA energy balance'!Z30</f>
        <v>0</v>
      </c>
      <c r="AA30" s="385">
        <f>'IEA energy balance'!AA30</f>
        <v>0</v>
      </c>
      <c r="AB30" s="385">
        <f>'IEA energy balance'!AB30</f>
        <v>0</v>
      </c>
      <c r="AC30" s="385">
        <f>'IEA energy balance'!AC30</f>
        <v>0</v>
      </c>
      <c r="AD30" s="385">
        <f>'IEA energy balance'!AD30</f>
        <v>0</v>
      </c>
      <c r="AE30" s="385">
        <f>'IEA energy balance'!AE30</f>
        <v>0</v>
      </c>
      <c r="AF30" s="385">
        <f>'IEA energy balance'!AF30</f>
        <v>0</v>
      </c>
      <c r="AG30" s="385">
        <f>'IEA energy balance'!AG30</f>
        <v>0</v>
      </c>
      <c r="AH30" s="385">
        <f>'IEA energy balance'!AH30</f>
        <v>0</v>
      </c>
      <c r="AI30" s="385">
        <f>'IEA energy balance'!AI30</f>
        <v>0</v>
      </c>
      <c r="AJ30" s="385">
        <f>'IEA energy balance'!AJ30</f>
        <v>0</v>
      </c>
      <c r="AK30" s="385">
        <f>'IEA energy balance'!AK30</f>
        <v>0</v>
      </c>
      <c r="AL30" s="385">
        <f>'IEA energy balance'!AL30</f>
        <v>0</v>
      </c>
      <c r="AM30" s="385">
        <f>'IEA energy balance'!AM30</f>
        <v>0</v>
      </c>
      <c r="AN30" s="385">
        <f>'IEA energy balance'!AN30</f>
        <v>0</v>
      </c>
      <c r="AO30" s="385">
        <f>'IEA energy balance'!AO30</f>
        <v>0</v>
      </c>
      <c r="AP30" s="385">
        <f>'IEA energy balance'!AP30</f>
        <v>0</v>
      </c>
      <c r="AQ30" s="385">
        <f>'IEA energy balance'!AQ30</f>
        <v>0</v>
      </c>
      <c r="AR30" s="385">
        <f>'IEA energy balance'!AR30</f>
        <v>0</v>
      </c>
      <c r="AS30" s="385">
        <f>'IEA energy balance'!AS30</f>
        <v>0</v>
      </c>
      <c r="AT30" s="385">
        <f>'IEA energy balance'!AT30</f>
        <v>0</v>
      </c>
      <c r="AU30" s="385">
        <f>'IEA energy balance'!AU30</f>
        <v>0</v>
      </c>
      <c r="AV30" s="385">
        <f>'IEA energy balance'!AV30</f>
        <v>0</v>
      </c>
      <c r="AW30" s="385">
        <f>'IEA energy balance'!AW30</f>
        <v>0</v>
      </c>
      <c r="AX30" s="385">
        <f>'IEA energy balance'!AX30</f>
        <v>0</v>
      </c>
      <c r="AY30" s="385">
        <f>'IEA energy balance'!AY30</f>
        <v>0</v>
      </c>
      <c r="AZ30" s="385">
        <f>'IEA energy balance'!AZ30</f>
        <v>0</v>
      </c>
      <c r="BA30" s="385">
        <f>'IEA energy balance'!BA30</f>
        <v>0</v>
      </c>
      <c r="BB30" s="385">
        <f>'IEA energy balance'!BB30</f>
        <v>0</v>
      </c>
      <c r="BC30" s="385">
        <f>'IEA energy balance'!BC30</f>
        <v>0</v>
      </c>
      <c r="BD30" s="385">
        <f>'IEA energy balance'!BD30</f>
        <v>0</v>
      </c>
      <c r="BE30" s="385">
        <f>'IEA energy balance'!BE30</f>
        <v>0</v>
      </c>
      <c r="BF30" s="385">
        <f>'IEA energy balance'!BF30</f>
        <v>0</v>
      </c>
      <c r="BG30" s="385">
        <f>'IEA energy balance'!BG30</f>
        <v>0</v>
      </c>
      <c r="BH30" s="385">
        <f>'IEA energy balance'!BH30</f>
        <v>0</v>
      </c>
      <c r="BI30" s="385">
        <f>'IEA energy balance'!BI30</f>
        <v>0</v>
      </c>
      <c r="BJ30" s="385">
        <f>'IEA energy balance'!BJ30</f>
        <v>0</v>
      </c>
      <c r="BK30" s="385">
        <f>'IEA energy balance'!BK30</f>
        <v>0</v>
      </c>
      <c r="BL30" s="385">
        <f>'IEA energy balance'!BL30</f>
        <v>0</v>
      </c>
      <c r="BM30" s="385">
        <f>'IEA energy balance'!BM30</f>
        <v>0</v>
      </c>
      <c r="BN30" s="386">
        <f>'IEA energy balance'!BN30</f>
        <v>0</v>
      </c>
      <c r="BO30" s="387">
        <f>'IEA energy balance'!BO30</f>
        <v>0</v>
      </c>
    </row>
    <row r="31" spans="2:69">
      <c r="B31" s="32" t="s">
        <v>81</v>
      </c>
      <c r="C31" s="26">
        <f>'IEA energy balance'!C31</f>
        <v>0</v>
      </c>
      <c r="D31" s="26">
        <f>'IEA energy balance'!D31</f>
        <v>0</v>
      </c>
      <c r="E31" s="385">
        <f>'IEA energy balance'!E31</f>
        <v>0</v>
      </c>
      <c r="F31" s="385">
        <f>'IEA energy balance'!F31</f>
        <v>0</v>
      </c>
      <c r="G31" s="385">
        <f>'IEA energy balance'!G31</f>
        <v>0</v>
      </c>
      <c r="H31" s="385">
        <f>'IEA energy balance'!H31</f>
        <v>0</v>
      </c>
      <c r="I31" s="385">
        <f>'IEA energy balance'!I31</f>
        <v>0</v>
      </c>
      <c r="J31" s="385">
        <f>'IEA energy balance'!J31</f>
        <v>0</v>
      </c>
      <c r="K31" s="385">
        <f>'IEA energy balance'!K31</f>
        <v>0</v>
      </c>
      <c r="L31" s="385">
        <f>'IEA energy balance'!L31</f>
        <v>0</v>
      </c>
      <c r="M31" s="385">
        <f>'IEA energy balance'!M31</f>
        <v>0</v>
      </c>
      <c r="N31" s="385">
        <f>'IEA energy balance'!N31</f>
        <v>0</v>
      </c>
      <c r="O31" s="385">
        <f>'IEA energy balance'!O31</f>
        <v>0</v>
      </c>
      <c r="P31" s="385">
        <f>'IEA energy balance'!P31</f>
        <v>0</v>
      </c>
      <c r="Q31" s="385">
        <f>'IEA energy balance'!Q31</f>
        <v>0</v>
      </c>
      <c r="R31" s="385">
        <f>'IEA energy balance'!R31</f>
        <v>0</v>
      </c>
      <c r="S31" s="385">
        <f>'IEA energy balance'!S31</f>
        <v>0</v>
      </c>
      <c r="T31" s="385">
        <f>'IEA energy balance'!T31</f>
        <v>0</v>
      </c>
      <c r="U31" s="26">
        <f>'IEA energy balance'!U31</f>
        <v>0</v>
      </c>
      <c r="V31" s="385">
        <f>'IEA energy balance'!V31</f>
        <v>0</v>
      </c>
      <c r="W31" s="385">
        <f>'IEA energy balance'!W31</f>
        <v>0</v>
      </c>
      <c r="X31" s="385">
        <f>'IEA energy balance'!X31</f>
        <v>0</v>
      </c>
      <c r="Y31" s="385">
        <f>'IEA energy balance'!Y31</f>
        <v>0</v>
      </c>
      <c r="Z31" s="385">
        <f>'IEA energy balance'!Z31</f>
        <v>0</v>
      </c>
      <c r="AA31" s="385">
        <f>'IEA energy balance'!AA31</f>
        <v>0</v>
      </c>
      <c r="AB31" s="385">
        <f>'IEA energy balance'!AB31</f>
        <v>0</v>
      </c>
      <c r="AC31" s="385">
        <f>'IEA energy balance'!AC31</f>
        <v>0</v>
      </c>
      <c r="AD31" s="385">
        <f>'IEA energy balance'!AD31</f>
        <v>0</v>
      </c>
      <c r="AE31" s="385">
        <f>'IEA energy balance'!AE31</f>
        <v>0</v>
      </c>
      <c r="AF31" s="385">
        <f>'IEA energy balance'!AF31</f>
        <v>0</v>
      </c>
      <c r="AG31" s="385">
        <f>'IEA energy balance'!AG31</f>
        <v>0</v>
      </c>
      <c r="AH31" s="385">
        <f>'IEA energy balance'!AH31</f>
        <v>0</v>
      </c>
      <c r="AI31" s="385">
        <f>'IEA energy balance'!AI31</f>
        <v>0</v>
      </c>
      <c r="AJ31" s="385">
        <f>'IEA energy balance'!AJ31</f>
        <v>0</v>
      </c>
      <c r="AK31" s="385">
        <f>'IEA energy balance'!AK31</f>
        <v>0</v>
      </c>
      <c r="AL31" s="385">
        <f>'IEA energy balance'!AL31</f>
        <v>0</v>
      </c>
      <c r="AM31" s="385">
        <f>'IEA energy balance'!AM31</f>
        <v>0</v>
      </c>
      <c r="AN31" s="385">
        <f>'IEA energy balance'!AN31</f>
        <v>0</v>
      </c>
      <c r="AO31" s="385">
        <f>'IEA energy balance'!AO31</f>
        <v>0</v>
      </c>
      <c r="AP31" s="385">
        <f>'IEA energy balance'!AP31</f>
        <v>0</v>
      </c>
      <c r="AQ31" s="385">
        <f>'IEA energy balance'!AQ31</f>
        <v>0</v>
      </c>
      <c r="AR31" s="385">
        <f>'IEA energy balance'!AR31</f>
        <v>0</v>
      </c>
      <c r="AS31" s="385">
        <f>'IEA energy balance'!AS31</f>
        <v>0</v>
      </c>
      <c r="AT31" s="385">
        <f>'IEA energy balance'!AT31</f>
        <v>0</v>
      </c>
      <c r="AU31" s="385">
        <f>'IEA energy balance'!AU31</f>
        <v>0</v>
      </c>
      <c r="AV31" s="385">
        <f>'IEA energy balance'!AV31</f>
        <v>0</v>
      </c>
      <c r="AW31" s="385">
        <f>'IEA energy balance'!AW31</f>
        <v>0</v>
      </c>
      <c r="AX31" s="385">
        <f>'IEA energy balance'!AX31</f>
        <v>0</v>
      </c>
      <c r="AY31" s="385">
        <f>'IEA energy balance'!AY31</f>
        <v>0</v>
      </c>
      <c r="AZ31" s="385">
        <f>'IEA energy balance'!AZ31</f>
        <v>0</v>
      </c>
      <c r="BA31" s="385">
        <f>'IEA energy balance'!BA31</f>
        <v>0</v>
      </c>
      <c r="BB31" s="385">
        <f>'IEA energy balance'!BB31</f>
        <v>0</v>
      </c>
      <c r="BC31" s="385">
        <f>'IEA energy balance'!BC31</f>
        <v>0</v>
      </c>
      <c r="BD31" s="385">
        <f>'IEA energy balance'!BD31</f>
        <v>0</v>
      </c>
      <c r="BE31" s="385">
        <f>'IEA energy balance'!BE31</f>
        <v>0</v>
      </c>
      <c r="BF31" s="385">
        <f>'IEA energy balance'!BF31</f>
        <v>0</v>
      </c>
      <c r="BG31" s="385">
        <f>'IEA energy balance'!BG31</f>
        <v>0</v>
      </c>
      <c r="BH31" s="385">
        <f>'IEA energy balance'!BH31</f>
        <v>0</v>
      </c>
      <c r="BI31" s="385">
        <f>'IEA energy balance'!BI31</f>
        <v>0</v>
      </c>
      <c r="BJ31" s="385">
        <f>'IEA energy balance'!BJ31</f>
        <v>0</v>
      </c>
      <c r="BK31" s="385">
        <f>'IEA energy balance'!BK31</f>
        <v>0</v>
      </c>
      <c r="BL31" s="385">
        <f>'IEA energy balance'!BL31</f>
        <v>0</v>
      </c>
      <c r="BM31" s="385">
        <f>'IEA energy balance'!BM31</f>
        <v>0</v>
      </c>
      <c r="BN31" s="386">
        <f>'IEA energy balance'!BN31</f>
        <v>0</v>
      </c>
      <c r="BO31" s="387">
        <f>'IEA energy balance'!BO31</f>
        <v>0</v>
      </c>
    </row>
    <row r="32" spans="2:69">
      <c r="B32" s="32" t="s">
        <v>82</v>
      </c>
      <c r="C32" s="26">
        <f>'IEA energy balance'!C32</f>
        <v>0</v>
      </c>
      <c r="D32" s="26">
        <f>'IEA energy balance'!D32</f>
        <v>0</v>
      </c>
      <c r="E32" s="385">
        <f>'IEA energy balance'!E32</f>
        <v>0</v>
      </c>
      <c r="F32" s="385">
        <f>'IEA energy balance'!F32</f>
        <v>0</v>
      </c>
      <c r="G32" s="385">
        <f>'IEA energy balance'!G32</f>
        <v>0</v>
      </c>
      <c r="H32" s="385">
        <f>'IEA energy balance'!H32</f>
        <v>0</v>
      </c>
      <c r="I32" s="385">
        <f>'IEA energy balance'!I32</f>
        <v>0</v>
      </c>
      <c r="J32" s="385">
        <f>'IEA energy balance'!J32</f>
        <v>0</v>
      </c>
      <c r="K32" s="385">
        <f>'IEA energy balance'!K32</f>
        <v>0</v>
      </c>
      <c r="L32" s="385">
        <f>'IEA energy balance'!L32</f>
        <v>0</v>
      </c>
      <c r="M32" s="385">
        <f>'IEA energy balance'!M32</f>
        <v>0</v>
      </c>
      <c r="N32" s="385">
        <f>'IEA energy balance'!N32</f>
        <v>0</v>
      </c>
      <c r="O32" s="385">
        <f>'IEA energy balance'!O32</f>
        <v>0</v>
      </c>
      <c r="P32" s="385">
        <f>'IEA energy balance'!P32</f>
        <v>0</v>
      </c>
      <c r="Q32" s="385">
        <f>'IEA energy balance'!Q32</f>
        <v>0</v>
      </c>
      <c r="R32" s="385">
        <f>'IEA energy balance'!R32</f>
        <v>0</v>
      </c>
      <c r="S32" s="385">
        <f>'IEA energy balance'!S32</f>
        <v>0</v>
      </c>
      <c r="T32" s="385">
        <f>'IEA energy balance'!T32</f>
        <v>0</v>
      </c>
      <c r="U32" s="26">
        <f>'IEA energy balance'!U32</f>
        <v>0</v>
      </c>
      <c r="V32" s="385">
        <f>'IEA energy balance'!V32</f>
        <v>0</v>
      </c>
      <c r="W32" s="385">
        <f>'IEA energy balance'!W32</f>
        <v>0</v>
      </c>
      <c r="X32" s="385">
        <f>'IEA energy balance'!X32</f>
        <v>0</v>
      </c>
      <c r="Y32" s="385">
        <f>'IEA energy balance'!Y32</f>
        <v>0</v>
      </c>
      <c r="Z32" s="385">
        <f>'IEA energy balance'!Z32</f>
        <v>0</v>
      </c>
      <c r="AA32" s="385">
        <f>'IEA energy balance'!AA32</f>
        <v>0</v>
      </c>
      <c r="AB32" s="385">
        <f>'IEA energy balance'!AB32</f>
        <v>0</v>
      </c>
      <c r="AC32" s="385">
        <f>'IEA energy balance'!AC32</f>
        <v>0</v>
      </c>
      <c r="AD32" s="385">
        <f>'IEA energy balance'!AD32</f>
        <v>0</v>
      </c>
      <c r="AE32" s="385">
        <f>'IEA energy balance'!AE32</f>
        <v>0</v>
      </c>
      <c r="AF32" s="385">
        <f>'IEA energy balance'!AF32</f>
        <v>0</v>
      </c>
      <c r="AG32" s="385">
        <f>'IEA energy balance'!AG32</f>
        <v>0</v>
      </c>
      <c r="AH32" s="385">
        <f>'IEA energy balance'!AH32</f>
        <v>0</v>
      </c>
      <c r="AI32" s="385">
        <f>'IEA energy balance'!AI32</f>
        <v>0</v>
      </c>
      <c r="AJ32" s="385">
        <f>'IEA energy balance'!AJ32</f>
        <v>0</v>
      </c>
      <c r="AK32" s="385">
        <f>'IEA energy balance'!AK32</f>
        <v>0</v>
      </c>
      <c r="AL32" s="385">
        <f>'IEA energy balance'!AL32</f>
        <v>0</v>
      </c>
      <c r="AM32" s="385">
        <f>'IEA energy balance'!AM32</f>
        <v>0</v>
      </c>
      <c r="AN32" s="385">
        <f>'IEA energy balance'!AN32</f>
        <v>0</v>
      </c>
      <c r="AO32" s="385">
        <f>'IEA energy balance'!AO32</f>
        <v>0</v>
      </c>
      <c r="AP32" s="385">
        <f>'IEA energy balance'!AP32</f>
        <v>0</v>
      </c>
      <c r="AQ32" s="385">
        <f>'IEA energy balance'!AQ32</f>
        <v>0</v>
      </c>
      <c r="AR32" s="385">
        <f>'IEA energy balance'!AR32</f>
        <v>0</v>
      </c>
      <c r="AS32" s="385">
        <f>'IEA energy balance'!AS32</f>
        <v>0</v>
      </c>
      <c r="AT32" s="385">
        <f>'IEA energy balance'!AT32</f>
        <v>0</v>
      </c>
      <c r="AU32" s="385">
        <f>'IEA energy balance'!AU32</f>
        <v>0</v>
      </c>
      <c r="AV32" s="385">
        <f>'IEA energy balance'!AV32</f>
        <v>0</v>
      </c>
      <c r="AW32" s="385">
        <f>'IEA energy balance'!AW32</f>
        <v>0</v>
      </c>
      <c r="AX32" s="385">
        <f>'IEA energy balance'!AX32</f>
        <v>0</v>
      </c>
      <c r="AY32" s="385">
        <f>'IEA energy balance'!AY32</f>
        <v>0</v>
      </c>
      <c r="AZ32" s="385">
        <f>'IEA energy balance'!AZ32</f>
        <v>0</v>
      </c>
      <c r="BA32" s="385">
        <f>'IEA energy balance'!BA32</f>
        <v>0</v>
      </c>
      <c r="BB32" s="385">
        <f>'IEA energy balance'!BB32</f>
        <v>0</v>
      </c>
      <c r="BC32" s="385">
        <f>'IEA energy balance'!BC32</f>
        <v>0</v>
      </c>
      <c r="BD32" s="385">
        <f>'IEA energy balance'!BD32</f>
        <v>0</v>
      </c>
      <c r="BE32" s="385">
        <f>'IEA energy balance'!BE32</f>
        <v>0</v>
      </c>
      <c r="BF32" s="385">
        <f>'IEA energy balance'!BF32</f>
        <v>0</v>
      </c>
      <c r="BG32" s="385">
        <f>'IEA energy balance'!BG32</f>
        <v>0</v>
      </c>
      <c r="BH32" s="385">
        <f>'IEA energy balance'!BH32</f>
        <v>0</v>
      </c>
      <c r="BI32" s="385">
        <f>'IEA energy balance'!BI32</f>
        <v>0</v>
      </c>
      <c r="BJ32" s="385">
        <f>'IEA energy balance'!BJ32</f>
        <v>0</v>
      </c>
      <c r="BK32" s="385">
        <f>'IEA energy balance'!BK32</f>
        <v>0</v>
      </c>
      <c r="BL32" s="385">
        <f>'IEA energy balance'!BL32</f>
        <v>0</v>
      </c>
      <c r="BM32" s="385">
        <f>'IEA energy balance'!BM32</f>
        <v>0</v>
      </c>
      <c r="BN32" s="386">
        <f>'IEA energy balance'!BN32</f>
        <v>0</v>
      </c>
      <c r="BO32" s="387">
        <f>'IEA energy balance'!BO32</f>
        <v>0</v>
      </c>
    </row>
    <row r="33" spans="2:67">
      <c r="B33" s="32" t="s">
        <v>83</v>
      </c>
      <c r="C33" s="26">
        <f>'IEA energy balance'!C33</f>
        <v>0</v>
      </c>
      <c r="D33" s="26">
        <f>'IEA energy balance'!D33</f>
        <v>0</v>
      </c>
      <c r="E33" s="385">
        <f>'IEA energy balance'!E33</f>
        <v>0</v>
      </c>
      <c r="F33" s="385">
        <f>'IEA energy balance'!F33</f>
        <v>0</v>
      </c>
      <c r="G33" s="385">
        <f>'IEA energy balance'!G33</f>
        <v>0</v>
      </c>
      <c r="H33" s="385">
        <f>'IEA energy balance'!H33</f>
        <v>0</v>
      </c>
      <c r="I33" s="385">
        <f>'IEA energy balance'!I33</f>
        <v>0</v>
      </c>
      <c r="J33" s="385">
        <f>'IEA energy balance'!J33</f>
        <v>0</v>
      </c>
      <c r="K33" s="385">
        <f>'IEA energy balance'!K33</f>
        <v>0</v>
      </c>
      <c r="L33" s="385">
        <f>'IEA energy balance'!L33</f>
        <v>0</v>
      </c>
      <c r="M33" s="385">
        <f>'IEA energy balance'!M33</f>
        <v>0</v>
      </c>
      <c r="N33" s="385">
        <f>'IEA energy balance'!N33</f>
        <v>0</v>
      </c>
      <c r="O33" s="385">
        <f>'IEA energy balance'!O33</f>
        <v>0</v>
      </c>
      <c r="P33" s="385">
        <f>'IEA energy balance'!P33</f>
        <v>0</v>
      </c>
      <c r="Q33" s="385">
        <f>'IEA energy balance'!Q33</f>
        <v>0</v>
      </c>
      <c r="R33" s="385">
        <f>'IEA energy balance'!R33</f>
        <v>0</v>
      </c>
      <c r="S33" s="385">
        <f>'IEA energy balance'!S33</f>
        <v>0</v>
      </c>
      <c r="T33" s="385">
        <f>'IEA energy balance'!T33</f>
        <v>0</v>
      </c>
      <c r="U33" s="26">
        <f>'IEA energy balance'!U33</f>
        <v>0</v>
      </c>
      <c r="V33" s="385">
        <f>'IEA energy balance'!V33</f>
        <v>0</v>
      </c>
      <c r="W33" s="385">
        <f>'IEA energy balance'!W33</f>
        <v>0</v>
      </c>
      <c r="X33" s="385">
        <f>'IEA energy balance'!X33</f>
        <v>0</v>
      </c>
      <c r="Y33" s="385">
        <f>'IEA energy balance'!Y33</f>
        <v>0</v>
      </c>
      <c r="Z33" s="385">
        <f>'IEA energy balance'!Z33</f>
        <v>0</v>
      </c>
      <c r="AA33" s="385">
        <f>'IEA energy balance'!AA33</f>
        <v>0</v>
      </c>
      <c r="AB33" s="385">
        <f>'IEA energy balance'!AB33</f>
        <v>0</v>
      </c>
      <c r="AC33" s="385">
        <f>'IEA energy balance'!AC33</f>
        <v>0</v>
      </c>
      <c r="AD33" s="385">
        <f>'IEA energy balance'!AD33</f>
        <v>0</v>
      </c>
      <c r="AE33" s="385">
        <f>'IEA energy balance'!AE33</f>
        <v>0</v>
      </c>
      <c r="AF33" s="385">
        <f>'IEA energy balance'!AF33</f>
        <v>0</v>
      </c>
      <c r="AG33" s="385">
        <f>'IEA energy balance'!AG33</f>
        <v>0</v>
      </c>
      <c r="AH33" s="385">
        <f>'IEA energy balance'!AH33</f>
        <v>0</v>
      </c>
      <c r="AI33" s="385">
        <f>'IEA energy balance'!AI33</f>
        <v>0</v>
      </c>
      <c r="AJ33" s="385">
        <f>'IEA energy balance'!AJ33</f>
        <v>0</v>
      </c>
      <c r="AK33" s="385">
        <f>'IEA energy balance'!AK33</f>
        <v>0</v>
      </c>
      <c r="AL33" s="385">
        <f>'IEA energy balance'!AL33</f>
        <v>0</v>
      </c>
      <c r="AM33" s="385">
        <f>'IEA energy balance'!AM33</f>
        <v>0</v>
      </c>
      <c r="AN33" s="385">
        <f>'IEA energy balance'!AN33</f>
        <v>0</v>
      </c>
      <c r="AO33" s="385">
        <f>'IEA energy balance'!AO33</f>
        <v>0</v>
      </c>
      <c r="AP33" s="385">
        <f>'IEA energy balance'!AP33</f>
        <v>0</v>
      </c>
      <c r="AQ33" s="385">
        <f>'IEA energy balance'!AQ33</f>
        <v>0</v>
      </c>
      <c r="AR33" s="385">
        <f>'IEA energy balance'!AR33</f>
        <v>0</v>
      </c>
      <c r="AS33" s="385">
        <f>'IEA energy balance'!AS33</f>
        <v>0</v>
      </c>
      <c r="AT33" s="385">
        <f>'IEA energy balance'!AT33</f>
        <v>0</v>
      </c>
      <c r="AU33" s="385">
        <f>'IEA energy balance'!AU33</f>
        <v>0</v>
      </c>
      <c r="AV33" s="385">
        <f>'IEA energy balance'!AV33</f>
        <v>0</v>
      </c>
      <c r="AW33" s="385">
        <f>'IEA energy balance'!AW33</f>
        <v>0</v>
      </c>
      <c r="AX33" s="385">
        <f>'IEA energy balance'!AX33</f>
        <v>0</v>
      </c>
      <c r="AY33" s="385">
        <f>'IEA energy balance'!AY33</f>
        <v>0</v>
      </c>
      <c r="AZ33" s="385">
        <f>'IEA energy balance'!AZ33</f>
        <v>0</v>
      </c>
      <c r="BA33" s="385">
        <f>'IEA energy balance'!BA33</f>
        <v>0</v>
      </c>
      <c r="BB33" s="385">
        <f>'IEA energy balance'!BB33</f>
        <v>0</v>
      </c>
      <c r="BC33" s="385">
        <f>'IEA energy balance'!BC33</f>
        <v>0</v>
      </c>
      <c r="BD33" s="385">
        <f>'IEA energy balance'!BD33</f>
        <v>0</v>
      </c>
      <c r="BE33" s="385">
        <f>'IEA energy balance'!BE33</f>
        <v>0</v>
      </c>
      <c r="BF33" s="385">
        <f>'IEA energy balance'!BF33</f>
        <v>0</v>
      </c>
      <c r="BG33" s="385">
        <f>'IEA energy balance'!BG33</f>
        <v>0</v>
      </c>
      <c r="BH33" s="385">
        <f>'IEA energy balance'!BH33</f>
        <v>0</v>
      </c>
      <c r="BI33" s="385">
        <f>'IEA energy balance'!BI33</f>
        <v>0</v>
      </c>
      <c r="BJ33" s="385">
        <f>'IEA energy balance'!BJ33</f>
        <v>0</v>
      </c>
      <c r="BK33" s="385">
        <f>'IEA energy balance'!BK33</f>
        <v>0</v>
      </c>
      <c r="BL33" s="385">
        <f>'IEA energy balance'!BL33</f>
        <v>0</v>
      </c>
      <c r="BM33" s="385">
        <f>'IEA energy balance'!BM33</f>
        <v>0</v>
      </c>
      <c r="BN33" s="386">
        <f>'IEA energy balance'!BN33</f>
        <v>0</v>
      </c>
      <c r="BO33" s="387">
        <f>'IEA energy balance'!BO33</f>
        <v>0</v>
      </c>
    </row>
    <row r="34" spans="2:67">
      <c r="B34" s="32" t="s">
        <v>84</v>
      </c>
      <c r="C34" s="26">
        <f>'IEA energy balance'!C34</f>
        <v>0</v>
      </c>
      <c r="D34" s="26">
        <f>'IEA energy balance'!D34</f>
        <v>0</v>
      </c>
      <c r="E34" s="385">
        <f>'IEA energy balance'!E34</f>
        <v>0</v>
      </c>
      <c r="F34" s="385">
        <f>'IEA energy balance'!F34</f>
        <v>0</v>
      </c>
      <c r="G34" s="385">
        <f>'IEA energy balance'!G34</f>
        <v>0</v>
      </c>
      <c r="H34" s="385">
        <f>'IEA energy balance'!H34</f>
        <v>0</v>
      </c>
      <c r="I34" s="385">
        <f>'IEA energy balance'!I34</f>
        <v>0</v>
      </c>
      <c r="J34" s="385">
        <f>'IEA energy balance'!J34</f>
        <v>0</v>
      </c>
      <c r="K34" s="385">
        <f>'IEA energy balance'!K34</f>
        <v>0</v>
      </c>
      <c r="L34" s="385">
        <f>'IEA energy balance'!L34</f>
        <v>0</v>
      </c>
      <c r="M34" s="385">
        <f>'IEA energy balance'!M34</f>
        <v>0</v>
      </c>
      <c r="N34" s="385">
        <f>'IEA energy balance'!N34</f>
        <v>0</v>
      </c>
      <c r="O34" s="385">
        <f>'IEA energy balance'!O34</f>
        <v>0</v>
      </c>
      <c r="P34" s="385">
        <f>'IEA energy balance'!P34</f>
        <v>0</v>
      </c>
      <c r="Q34" s="385">
        <f>'IEA energy balance'!Q34</f>
        <v>0</v>
      </c>
      <c r="R34" s="385">
        <f>'IEA energy balance'!R34</f>
        <v>0</v>
      </c>
      <c r="S34" s="385">
        <f>'IEA energy balance'!S34</f>
        <v>0</v>
      </c>
      <c r="T34" s="385">
        <f>'IEA energy balance'!T34</f>
        <v>0</v>
      </c>
      <c r="U34" s="26">
        <f>'IEA energy balance'!U34</f>
        <v>0</v>
      </c>
      <c r="V34" s="385">
        <f>'IEA energy balance'!V34</f>
        <v>0</v>
      </c>
      <c r="W34" s="385">
        <f>'IEA energy balance'!W34</f>
        <v>0</v>
      </c>
      <c r="X34" s="385">
        <f>'IEA energy balance'!X34</f>
        <v>0</v>
      </c>
      <c r="Y34" s="385">
        <f>'IEA energy balance'!Y34</f>
        <v>0</v>
      </c>
      <c r="Z34" s="385">
        <f>'IEA energy balance'!Z34</f>
        <v>0</v>
      </c>
      <c r="AA34" s="385">
        <f>'IEA energy balance'!AA34</f>
        <v>0</v>
      </c>
      <c r="AB34" s="385">
        <f>'IEA energy balance'!AB34</f>
        <v>0</v>
      </c>
      <c r="AC34" s="385">
        <f>'IEA energy balance'!AC34</f>
        <v>0</v>
      </c>
      <c r="AD34" s="385">
        <f>'IEA energy balance'!AD34</f>
        <v>0</v>
      </c>
      <c r="AE34" s="385">
        <f>'IEA energy balance'!AE34</f>
        <v>0</v>
      </c>
      <c r="AF34" s="385">
        <f>'IEA energy balance'!AF34</f>
        <v>0</v>
      </c>
      <c r="AG34" s="385">
        <f>'IEA energy balance'!AG34</f>
        <v>0</v>
      </c>
      <c r="AH34" s="385">
        <f>'IEA energy balance'!AH34</f>
        <v>0</v>
      </c>
      <c r="AI34" s="385">
        <f>'IEA energy balance'!AI34</f>
        <v>0</v>
      </c>
      <c r="AJ34" s="385">
        <f>'IEA energy balance'!AJ34</f>
        <v>0</v>
      </c>
      <c r="AK34" s="385">
        <f>'IEA energy balance'!AK34</f>
        <v>0</v>
      </c>
      <c r="AL34" s="385">
        <f>'IEA energy balance'!AL34</f>
        <v>0</v>
      </c>
      <c r="AM34" s="385">
        <f>'IEA energy balance'!AM34</f>
        <v>0</v>
      </c>
      <c r="AN34" s="385">
        <f>'IEA energy balance'!AN34</f>
        <v>0</v>
      </c>
      <c r="AO34" s="385">
        <f>'IEA energy balance'!AO34</f>
        <v>0</v>
      </c>
      <c r="AP34" s="385">
        <f>'IEA energy balance'!AP34</f>
        <v>0</v>
      </c>
      <c r="AQ34" s="385">
        <f>'IEA energy balance'!AQ34</f>
        <v>0</v>
      </c>
      <c r="AR34" s="385">
        <f>'IEA energy balance'!AR34</f>
        <v>0</v>
      </c>
      <c r="AS34" s="385">
        <f>'IEA energy balance'!AS34</f>
        <v>0</v>
      </c>
      <c r="AT34" s="385">
        <f>'IEA energy balance'!AT34</f>
        <v>0</v>
      </c>
      <c r="AU34" s="385">
        <f>'IEA energy balance'!AU34</f>
        <v>0</v>
      </c>
      <c r="AV34" s="385">
        <f>'IEA energy balance'!AV34</f>
        <v>0</v>
      </c>
      <c r="AW34" s="385">
        <f>'IEA energy balance'!AW34</f>
        <v>0</v>
      </c>
      <c r="AX34" s="385">
        <f>'IEA energy balance'!AX34</f>
        <v>0</v>
      </c>
      <c r="AY34" s="385">
        <f>'IEA energy balance'!AY34</f>
        <v>0</v>
      </c>
      <c r="AZ34" s="385">
        <f>'IEA energy balance'!AZ34</f>
        <v>0</v>
      </c>
      <c r="BA34" s="385">
        <f>'IEA energy balance'!BA34</f>
        <v>0</v>
      </c>
      <c r="BB34" s="385">
        <f>'IEA energy balance'!BB34</f>
        <v>0</v>
      </c>
      <c r="BC34" s="385">
        <f>'IEA energy balance'!BC34</f>
        <v>0</v>
      </c>
      <c r="BD34" s="385">
        <f>'IEA energy balance'!BD34</f>
        <v>0</v>
      </c>
      <c r="BE34" s="385">
        <f>'IEA energy balance'!BE34</f>
        <v>0</v>
      </c>
      <c r="BF34" s="385">
        <f>'IEA energy balance'!BF34</f>
        <v>0</v>
      </c>
      <c r="BG34" s="385">
        <f>'IEA energy balance'!BG34</f>
        <v>0</v>
      </c>
      <c r="BH34" s="385">
        <f>'IEA energy balance'!BH34</f>
        <v>0</v>
      </c>
      <c r="BI34" s="385">
        <f>'IEA energy balance'!BI34</f>
        <v>0</v>
      </c>
      <c r="BJ34" s="385">
        <f>'IEA energy balance'!BJ34</f>
        <v>0</v>
      </c>
      <c r="BK34" s="385">
        <f>'IEA energy balance'!BK34</f>
        <v>0</v>
      </c>
      <c r="BL34" s="385">
        <f>'IEA energy balance'!BL34</f>
        <v>0</v>
      </c>
      <c r="BM34" s="385">
        <f>'IEA energy balance'!BM34</f>
        <v>0</v>
      </c>
      <c r="BN34" s="386">
        <f>'IEA energy balance'!BN34</f>
        <v>0</v>
      </c>
      <c r="BO34" s="387">
        <f>'IEA energy balance'!BO34</f>
        <v>0</v>
      </c>
    </row>
    <row r="35" spans="2:67">
      <c r="B35" s="32" t="s">
        <v>85</v>
      </c>
      <c r="C35" s="26">
        <f>'IEA energy balance'!C35</f>
        <v>0</v>
      </c>
      <c r="D35" s="26">
        <f>'IEA energy balance'!D35</f>
        <v>0</v>
      </c>
      <c r="E35" s="385">
        <f>'IEA energy balance'!E35</f>
        <v>0</v>
      </c>
      <c r="F35" s="385">
        <f>'IEA energy balance'!F35</f>
        <v>0</v>
      </c>
      <c r="G35" s="385">
        <f>'IEA energy balance'!G35</f>
        <v>0</v>
      </c>
      <c r="H35" s="385">
        <f>'IEA energy balance'!H35</f>
        <v>0</v>
      </c>
      <c r="I35" s="385">
        <f>'IEA energy balance'!I35</f>
        <v>0</v>
      </c>
      <c r="J35" s="385">
        <f>'IEA energy balance'!J35</f>
        <v>0</v>
      </c>
      <c r="K35" s="385">
        <f>'IEA energy balance'!K35</f>
        <v>0</v>
      </c>
      <c r="L35" s="385">
        <f>'IEA energy balance'!L35</f>
        <v>0</v>
      </c>
      <c r="M35" s="385">
        <f>'IEA energy balance'!M35</f>
        <v>0</v>
      </c>
      <c r="N35" s="385">
        <f>'IEA energy balance'!N35</f>
        <v>0</v>
      </c>
      <c r="O35" s="385">
        <f>'IEA energy balance'!O35</f>
        <v>0</v>
      </c>
      <c r="P35" s="385">
        <f>'IEA energy balance'!P35</f>
        <v>0</v>
      </c>
      <c r="Q35" s="385">
        <f>'IEA energy balance'!Q35</f>
        <v>0</v>
      </c>
      <c r="R35" s="385">
        <f>'IEA energy balance'!R35</f>
        <v>0</v>
      </c>
      <c r="S35" s="385">
        <f>'IEA energy balance'!S35</f>
        <v>0</v>
      </c>
      <c r="T35" s="385">
        <f>'IEA energy balance'!T35</f>
        <v>0</v>
      </c>
      <c r="U35" s="26">
        <f>'IEA energy balance'!U35</f>
        <v>0</v>
      </c>
      <c r="V35" s="385">
        <f>'IEA energy balance'!V35</f>
        <v>0</v>
      </c>
      <c r="W35" s="385">
        <f>'IEA energy balance'!W35</f>
        <v>0</v>
      </c>
      <c r="X35" s="385">
        <f>'IEA energy balance'!X35</f>
        <v>0</v>
      </c>
      <c r="Y35" s="385">
        <f>'IEA energy balance'!Y35</f>
        <v>0</v>
      </c>
      <c r="Z35" s="385">
        <f>'IEA energy balance'!Z35</f>
        <v>0</v>
      </c>
      <c r="AA35" s="385">
        <f>'IEA energy balance'!AA35</f>
        <v>0</v>
      </c>
      <c r="AB35" s="385">
        <f>'IEA energy balance'!AB35</f>
        <v>0</v>
      </c>
      <c r="AC35" s="385">
        <f>'IEA energy balance'!AC35</f>
        <v>0</v>
      </c>
      <c r="AD35" s="385">
        <f>'IEA energy balance'!AD35</f>
        <v>0</v>
      </c>
      <c r="AE35" s="385">
        <f>'IEA energy balance'!AE35</f>
        <v>0</v>
      </c>
      <c r="AF35" s="385">
        <f>'IEA energy balance'!AF35</f>
        <v>0</v>
      </c>
      <c r="AG35" s="385">
        <f>'IEA energy balance'!AG35</f>
        <v>0</v>
      </c>
      <c r="AH35" s="385">
        <f>'IEA energy balance'!AH35</f>
        <v>0</v>
      </c>
      <c r="AI35" s="385">
        <f>'IEA energy balance'!AI35</f>
        <v>0</v>
      </c>
      <c r="AJ35" s="385">
        <f>'IEA energy balance'!AJ35</f>
        <v>0</v>
      </c>
      <c r="AK35" s="385">
        <f>'IEA energy balance'!AK35</f>
        <v>0</v>
      </c>
      <c r="AL35" s="385">
        <f>'IEA energy balance'!AL35</f>
        <v>0</v>
      </c>
      <c r="AM35" s="385">
        <f>'IEA energy balance'!AM35</f>
        <v>0</v>
      </c>
      <c r="AN35" s="385">
        <f>'IEA energy balance'!AN35</f>
        <v>0</v>
      </c>
      <c r="AO35" s="385">
        <f>'IEA energy balance'!AO35</f>
        <v>0</v>
      </c>
      <c r="AP35" s="385">
        <f>'IEA energy balance'!AP35</f>
        <v>0</v>
      </c>
      <c r="AQ35" s="385">
        <f>'IEA energy balance'!AQ35</f>
        <v>0</v>
      </c>
      <c r="AR35" s="385">
        <f>'IEA energy balance'!AR35</f>
        <v>0</v>
      </c>
      <c r="AS35" s="385">
        <f>'IEA energy balance'!AS35</f>
        <v>0</v>
      </c>
      <c r="AT35" s="385">
        <f>'IEA energy balance'!AT35</f>
        <v>0</v>
      </c>
      <c r="AU35" s="385">
        <f>'IEA energy balance'!AU35</f>
        <v>0</v>
      </c>
      <c r="AV35" s="385">
        <f>'IEA energy balance'!AV35</f>
        <v>0</v>
      </c>
      <c r="AW35" s="385">
        <f>'IEA energy balance'!AW35</f>
        <v>0</v>
      </c>
      <c r="AX35" s="385">
        <f>'IEA energy balance'!AX35</f>
        <v>0</v>
      </c>
      <c r="AY35" s="385">
        <f>'IEA energy balance'!AY35</f>
        <v>0</v>
      </c>
      <c r="AZ35" s="385">
        <f>'IEA energy balance'!AZ35</f>
        <v>0</v>
      </c>
      <c r="BA35" s="385">
        <f>'IEA energy balance'!BA35</f>
        <v>0</v>
      </c>
      <c r="BB35" s="385">
        <f>'IEA energy balance'!BB35</f>
        <v>0</v>
      </c>
      <c r="BC35" s="385">
        <f>'IEA energy balance'!BC35</f>
        <v>0</v>
      </c>
      <c r="BD35" s="385">
        <f>'IEA energy balance'!BD35</f>
        <v>0</v>
      </c>
      <c r="BE35" s="385">
        <f>'IEA energy balance'!BE35</f>
        <v>0</v>
      </c>
      <c r="BF35" s="385">
        <f>'IEA energy balance'!BF35</f>
        <v>0</v>
      </c>
      <c r="BG35" s="385">
        <f>'IEA energy balance'!BG35</f>
        <v>0</v>
      </c>
      <c r="BH35" s="385">
        <f>'IEA energy balance'!BH35</f>
        <v>0</v>
      </c>
      <c r="BI35" s="385">
        <f>'IEA energy balance'!BI35</f>
        <v>0</v>
      </c>
      <c r="BJ35" s="385">
        <f>'IEA energy balance'!BJ35</f>
        <v>0</v>
      </c>
      <c r="BK35" s="385">
        <f>'IEA energy balance'!BK35</f>
        <v>0</v>
      </c>
      <c r="BL35" s="385">
        <f>'IEA energy balance'!BL35</f>
        <v>0</v>
      </c>
      <c r="BM35" s="385">
        <f>'IEA energy balance'!BM35</f>
        <v>0</v>
      </c>
      <c r="BN35" s="386">
        <f>'IEA energy balance'!BN35</f>
        <v>0</v>
      </c>
      <c r="BO35" s="387">
        <f>'IEA energy balance'!BO35</f>
        <v>0</v>
      </c>
    </row>
    <row r="36" spans="2:67">
      <c r="B36" s="32" t="s">
        <v>86</v>
      </c>
      <c r="C36" s="26">
        <f>'IEA energy balance'!C36</f>
        <v>0</v>
      </c>
      <c r="D36" s="26">
        <f>'IEA energy balance'!D36</f>
        <v>0</v>
      </c>
      <c r="E36" s="385">
        <f>'IEA energy balance'!E36</f>
        <v>0</v>
      </c>
      <c r="F36" s="385">
        <f>'IEA energy balance'!F36</f>
        <v>0</v>
      </c>
      <c r="G36" s="385">
        <f>'IEA energy balance'!G36</f>
        <v>0</v>
      </c>
      <c r="H36" s="385">
        <f>'IEA energy balance'!H36</f>
        <v>0</v>
      </c>
      <c r="I36" s="385">
        <f>'IEA energy balance'!I36</f>
        <v>0</v>
      </c>
      <c r="J36" s="385">
        <f>'IEA energy balance'!J36</f>
        <v>0</v>
      </c>
      <c r="K36" s="385">
        <f>'IEA energy balance'!K36</f>
        <v>0</v>
      </c>
      <c r="L36" s="385">
        <f>'IEA energy balance'!L36</f>
        <v>0</v>
      </c>
      <c r="M36" s="385">
        <f>'IEA energy balance'!M36</f>
        <v>0</v>
      </c>
      <c r="N36" s="385">
        <f>'IEA energy balance'!N36</f>
        <v>0</v>
      </c>
      <c r="O36" s="385">
        <f>'IEA energy balance'!O36</f>
        <v>0</v>
      </c>
      <c r="P36" s="385">
        <f>'IEA energy balance'!P36</f>
        <v>0</v>
      </c>
      <c r="Q36" s="385">
        <f>'IEA energy balance'!Q36</f>
        <v>0</v>
      </c>
      <c r="R36" s="385">
        <f>'IEA energy balance'!R36</f>
        <v>0</v>
      </c>
      <c r="S36" s="385">
        <f>'IEA energy balance'!S36</f>
        <v>0</v>
      </c>
      <c r="T36" s="385">
        <f>'IEA energy balance'!T36</f>
        <v>0</v>
      </c>
      <c r="U36" s="26">
        <f>'IEA energy balance'!U36</f>
        <v>0</v>
      </c>
      <c r="V36" s="385">
        <f>'IEA energy balance'!V36</f>
        <v>0</v>
      </c>
      <c r="W36" s="385">
        <f>'IEA energy balance'!W36</f>
        <v>0</v>
      </c>
      <c r="X36" s="385">
        <f>'IEA energy balance'!X36</f>
        <v>0</v>
      </c>
      <c r="Y36" s="385">
        <f>'IEA energy balance'!Y36</f>
        <v>0</v>
      </c>
      <c r="Z36" s="385">
        <f>'IEA energy balance'!Z36</f>
        <v>0</v>
      </c>
      <c r="AA36" s="385">
        <f>'IEA energy balance'!AA36</f>
        <v>0</v>
      </c>
      <c r="AB36" s="385">
        <f>'IEA energy balance'!AB36</f>
        <v>0</v>
      </c>
      <c r="AC36" s="385">
        <f>'IEA energy balance'!AC36</f>
        <v>0</v>
      </c>
      <c r="AD36" s="385">
        <f>'IEA energy balance'!AD36</f>
        <v>0</v>
      </c>
      <c r="AE36" s="385">
        <f>'IEA energy balance'!AE36</f>
        <v>0</v>
      </c>
      <c r="AF36" s="385">
        <f>'IEA energy balance'!AF36</f>
        <v>0</v>
      </c>
      <c r="AG36" s="385">
        <f>'IEA energy balance'!AG36</f>
        <v>0</v>
      </c>
      <c r="AH36" s="385">
        <f>'IEA energy balance'!AH36</f>
        <v>0</v>
      </c>
      <c r="AI36" s="385">
        <f>'IEA energy balance'!AI36</f>
        <v>0</v>
      </c>
      <c r="AJ36" s="385">
        <f>'IEA energy balance'!AJ36</f>
        <v>0</v>
      </c>
      <c r="AK36" s="385">
        <f>'IEA energy balance'!AK36</f>
        <v>0</v>
      </c>
      <c r="AL36" s="385">
        <f>'IEA energy balance'!AL36</f>
        <v>0</v>
      </c>
      <c r="AM36" s="385">
        <f>'IEA energy balance'!AM36</f>
        <v>0</v>
      </c>
      <c r="AN36" s="385">
        <f>'IEA energy balance'!AN36</f>
        <v>0</v>
      </c>
      <c r="AO36" s="385">
        <f>'IEA energy balance'!AO36</f>
        <v>0</v>
      </c>
      <c r="AP36" s="385">
        <f>'IEA energy balance'!AP36</f>
        <v>0</v>
      </c>
      <c r="AQ36" s="385">
        <f>'IEA energy balance'!AQ36</f>
        <v>0</v>
      </c>
      <c r="AR36" s="385">
        <f>'IEA energy balance'!AR36</f>
        <v>0</v>
      </c>
      <c r="AS36" s="385">
        <f>'IEA energy balance'!AS36</f>
        <v>0</v>
      </c>
      <c r="AT36" s="385">
        <f>'IEA energy balance'!AT36</f>
        <v>0</v>
      </c>
      <c r="AU36" s="385">
        <f>'IEA energy balance'!AU36</f>
        <v>0</v>
      </c>
      <c r="AV36" s="385">
        <f>'IEA energy balance'!AV36</f>
        <v>0</v>
      </c>
      <c r="AW36" s="385">
        <f>'IEA energy balance'!AW36</f>
        <v>0</v>
      </c>
      <c r="AX36" s="385">
        <f>'IEA energy balance'!AX36</f>
        <v>0</v>
      </c>
      <c r="AY36" s="385">
        <f>'IEA energy balance'!AY36</f>
        <v>0</v>
      </c>
      <c r="AZ36" s="385">
        <f>'IEA energy balance'!AZ36</f>
        <v>0</v>
      </c>
      <c r="BA36" s="385">
        <f>'IEA energy balance'!BA36</f>
        <v>0</v>
      </c>
      <c r="BB36" s="385">
        <f>'IEA energy balance'!BB36</f>
        <v>0</v>
      </c>
      <c r="BC36" s="385">
        <f>'IEA energy balance'!BC36</f>
        <v>0</v>
      </c>
      <c r="BD36" s="385">
        <f>'IEA energy balance'!BD36</f>
        <v>0</v>
      </c>
      <c r="BE36" s="385">
        <f>'IEA energy balance'!BE36</f>
        <v>0</v>
      </c>
      <c r="BF36" s="385">
        <f>'IEA energy balance'!BF36</f>
        <v>0</v>
      </c>
      <c r="BG36" s="385">
        <f>'IEA energy balance'!BG36</f>
        <v>0</v>
      </c>
      <c r="BH36" s="385">
        <f>'IEA energy balance'!BH36</f>
        <v>0</v>
      </c>
      <c r="BI36" s="385">
        <f>'IEA energy balance'!BI36</f>
        <v>0</v>
      </c>
      <c r="BJ36" s="385">
        <f>'IEA energy balance'!BJ36</f>
        <v>0</v>
      </c>
      <c r="BK36" s="385">
        <f>'IEA energy balance'!BK36</f>
        <v>0</v>
      </c>
      <c r="BL36" s="385">
        <f>'IEA energy balance'!BL36</f>
        <v>0</v>
      </c>
      <c r="BM36" s="385">
        <f>'IEA energy balance'!BM36</f>
        <v>0</v>
      </c>
      <c r="BN36" s="386">
        <f>'IEA energy balance'!BN36</f>
        <v>0</v>
      </c>
      <c r="BO36" s="387">
        <f>'IEA energy balance'!BO36</f>
        <v>0</v>
      </c>
    </row>
    <row r="37" spans="2:67">
      <c r="B37" s="32" t="s">
        <v>87</v>
      </c>
      <c r="C37" s="26">
        <f>'IEA energy balance'!C37</f>
        <v>0</v>
      </c>
      <c r="D37" s="26">
        <f>'IEA energy balance'!D37</f>
        <v>0</v>
      </c>
      <c r="E37" s="385">
        <f>'IEA energy balance'!E37</f>
        <v>0</v>
      </c>
      <c r="F37" s="385">
        <f>'IEA energy balance'!F37</f>
        <v>0</v>
      </c>
      <c r="G37" s="385">
        <f>'IEA energy balance'!G37</f>
        <v>0</v>
      </c>
      <c r="H37" s="385">
        <f>'IEA energy balance'!H37</f>
        <v>0</v>
      </c>
      <c r="I37" s="385">
        <f>'IEA energy balance'!I37</f>
        <v>0</v>
      </c>
      <c r="J37" s="385">
        <f>'IEA energy balance'!J37</f>
        <v>0</v>
      </c>
      <c r="K37" s="385">
        <f>'IEA energy balance'!K37</f>
        <v>0</v>
      </c>
      <c r="L37" s="385">
        <f>'IEA energy balance'!L37</f>
        <v>0</v>
      </c>
      <c r="M37" s="385">
        <f>'IEA energy balance'!M37</f>
        <v>0</v>
      </c>
      <c r="N37" s="385">
        <f>'IEA energy balance'!N37</f>
        <v>0</v>
      </c>
      <c r="O37" s="385">
        <f>'IEA energy balance'!O37</f>
        <v>0</v>
      </c>
      <c r="P37" s="385">
        <f>'IEA energy balance'!P37</f>
        <v>0</v>
      </c>
      <c r="Q37" s="385">
        <f>'IEA energy balance'!Q37</f>
        <v>0</v>
      </c>
      <c r="R37" s="385">
        <f>'IEA energy balance'!R37</f>
        <v>0</v>
      </c>
      <c r="S37" s="385">
        <f>'IEA energy balance'!S37</f>
        <v>0</v>
      </c>
      <c r="T37" s="385">
        <f>'IEA energy balance'!T37</f>
        <v>0</v>
      </c>
      <c r="U37" s="26">
        <f>'IEA energy balance'!U37</f>
        <v>0</v>
      </c>
      <c r="V37" s="385">
        <f>'IEA energy balance'!V37</f>
        <v>0</v>
      </c>
      <c r="W37" s="385">
        <f>'IEA energy balance'!W37</f>
        <v>0</v>
      </c>
      <c r="X37" s="385">
        <f>'IEA energy balance'!X37</f>
        <v>0</v>
      </c>
      <c r="Y37" s="385">
        <f>'IEA energy balance'!Y37</f>
        <v>0</v>
      </c>
      <c r="Z37" s="385">
        <f>'IEA energy balance'!Z37</f>
        <v>0</v>
      </c>
      <c r="AA37" s="385">
        <f>'IEA energy balance'!AA37</f>
        <v>0</v>
      </c>
      <c r="AB37" s="385">
        <f>'IEA energy balance'!AB37</f>
        <v>0</v>
      </c>
      <c r="AC37" s="385">
        <f>'IEA energy balance'!AC37</f>
        <v>0</v>
      </c>
      <c r="AD37" s="385">
        <f>'IEA energy balance'!AD37</f>
        <v>0</v>
      </c>
      <c r="AE37" s="385">
        <f>'IEA energy balance'!AE37</f>
        <v>0</v>
      </c>
      <c r="AF37" s="385">
        <f>'IEA energy balance'!AF37</f>
        <v>0</v>
      </c>
      <c r="AG37" s="385">
        <f>'IEA energy balance'!AG37</f>
        <v>0</v>
      </c>
      <c r="AH37" s="385">
        <f>'IEA energy balance'!AH37</f>
        <v>0</v>
      </c>
      <c r="AI37" s="385">
        <f>'IEA energy balance'!AI37</f>
        <v>0</v>
      </c>
      <c r="AJ37" s="385">
        <f>'IEA energy balance'!AJ37</f>
        <v>0</v>
      </c>
      <c r="AK37" s="385">
        <f>'IEA energy balance'!AK37</f>
        <v>0</v>
      </c>
      <c r="AL37" s="385">
        <f>'IEA energy balance'!AL37</f>
        <v>0</v>
      </c>
      <c r="AM37" s="385">
        <f>'IEA energy balance'!AM37</f>
        <v>0</v>
      </c>
      <c r="AN37" s="385">
        <f>'IEA energy balance'!AN37</f>
        <v>0</v>
      </c>
      <c r="AO37" s="385">
        <f>'IEA energy balance'!AO37</f>
        <v>0</v>
      </c>
      <c r="AP37" s="385">
        <f>'IEA energy balance'!AP37</f>
        <v>0</v>
      </c>
      <c r="AQ37" s="385">
        <f>'IEA energy balance'!AQ37</f>
        <v>0</v>
      </c>
      <c r="AR37" s="385">
        <f>'IEA energy balance'!AR37</f>
        <v>0</v>
      </c>
      <c r="AS37" s="385">
        <f>'IEA energy balance'!AS37</f>
        <v>0</v>
      </c>
      <c r="AT37" s="385">
        <f>'IEA energy balance'!AT37</f>
        <v>0</v>
      </c>
      <c r="AU37" s="385">
        <f>'IEA energy balance'!AU37</f>
        <v>0</v>
      </c>
      <c r="AV37" s="385">
        <f>'IEA energy balance'!AV37</f>
        <v>0</v>
      </c>
      <c r="AW37" s="385">
        <f>'IEA energy balance'!AW37</f>
        <v>0</v>
      </c>
      <c r="AX37" s="385">
        <f>'IEA energy balance'!AX37</f>
        <v>0</v>
      </c>
      <c r="AY37" s="385">
        <f>'IEA energy balance'!AY37</f>
        <v>0</v>
      </c>
      <c r="AZ37" s="385">
        <f>'IEA energy balance'!AZ37</f>
        <v>0</v>
      </c>
      <c r="BA37" s="385">
        <f>'IEA energy balance'!BA37</f>
        <v>0</v>
      </c>
      <c r="BB37" s="385">
        <f>'IEA energy balance'!BB37</f>
        <v>0</v>
      </c>
      <c r="BC37" s="385">
        <f>'IEA energy balance'!BC37</f>
        <v>0</v>
      </c>
      <c r="BD37" s="385">
        <f>'IEA energy balance'!BD37</f>
        <v>0</v>
      </c>
      <c r="BE37" s="385">
        <f>'IEA energy balance'!BE37</f>
        <v>0</v>
      </c>
      <c r="BF37" s="385">
        <f>'IEA energy balance'!BF37</f>
        <v>0</v>
      </c>
      <c r="BG37" s="385">
        <f>'IEA energy balance'!BG37</f>
        <v>0</v>
      </c>
      <c r="BH37" s="385">
        <f>'IEA energy balance'!BH37</f>
        <v>0</v>
      </c>
      <c r="BI37" s="385">
        <f>'IEA energy balance'!BI37</f>
        <v>0</v>
      </c>
      <c r="BJ37" s="385">
        <f>'IEA energy balance'!BJ37</f>
        <v>0</v>
      </c>
      <c r="BK37" s="385">
        <f>'IEA energy balance'!BK37</f>
        <v>0</v>
      </c>
      <c r="BL37" s="385">
        <f>'IEA energy balance'!BL37</f>
        <v>0</v>
      </c>
      <c r="BM37" s="385">
        <f>'IEA energy balance'!BM37</f>
        <v>0</v>
      </c>
      <c r="BN37" s="386">
        <f>'IEA energy balance'!BN37</f>
        <v>0</v>
      </c>
      <c r="BO37" s="387">
        <f>'IEA energy balance'!BO37</f>
        <v>0</v>
      </c>
    </row>
    <row r="38" spans="2:67">
      <c r="B38" s="32" t="s">
        <v>88</v>
      </c>
      <c r="C38" s="26">
        <f>'IEA energy balance'!C38</f>
        <v>0</v>
      </c>
      <c r="D38" s="26">
        <f>'IEA energy balance'!D38</f>
        <v>0</v>
      </c>
      <c r="E38" s="385">
        <f>'IEA energy balance'!E38</f>
        <v>0</v>
      </c>
      <c r="F38" s="385">
        <f>'IEA energy balance'!F38</f>
        <v>0</v>
      </c>
      <c r="G38" s="385">
        <f>'IEA energy balance'!G38</f>
        <v>0</v>
      </c>
      <c r="H38" s="385">
        <f>'IEA energy balance'!H38</f>
        <v>0</v>
      </c>
      <c r="I38" s="385">
        <f>'IEA energy balance'!I38</f>
        <v>0</v>
      </c>
      <c r="J38" s="385">
        <f>'IEA energy balance'!J38</f>
        <v>0</v>
      </c>
      <c r="K38" s="385">
        <f>'IEA energy balance'!K38</f>
        <v>0</v>
      </c>
      <c r="L38" s="385">
        <f>'IEA energy balance'!L38</f>
        <v>0</v>
      </c>
      <c r="M38" s="385">
        <f>'IEA energy balance'!M38</f>
        <v>0</v>
      </c>
      <c r="N38" s="385">
        <f>'IEA energy balance'!N38</f>
        <v>0</v>
      </c>
      <c r="O38" s="385">
        <f>'IEA energy balance'!O38</f>
        <v>0</v>
      </c>
      <c r="P38" s="385">
        <f>'IEA energy balance'!P38</f>
        <v>0</v>
      </c>
      <c r="Q38" s="385">
        <f>'IEA energy balance'!Q38</f>
        <v>0</v>
      </c>
      <c r="R38" s="385">
        <f>'IEA energy balance'!R38</f>
        <v>0</v>
      </c>
      <c r="S38" s="385">
        <f>'IEA energy balance'!S38</f>
        <v>0</v>
      </c>
      <c r="T38" s="385">
        <f>'IEA energy balance'!T38</f>
        <v>0</v>
      </c>
      <c r="U38" s="26">
        <f>'IEA energy balance'!U38</f>
        <v>0</v>
      </c>
      <c r="V38" s="385">
        <f>'IEA energy balance'!V38</f>
        <v>0</v>
      </c>
      <c r="W38" s="385">
        <f>'IEA energy balance'!W38</f>
        <v>0</v>
      </c>
      <c r="X38" s="385">
        <f>'IEA energy balance'!X38</f>
        <v>0</v>
      </c>
      <c r="Y38" s="385">
        <f>'IEA energy balance'!Y38</f>
        <v>0</v>
      </c>
      <c r="Z38" s="385">
        <f>'IEA energy balance'!Z38</f>
        <v>0</v>
      </c>
      <c r="AA38" s="385">
        <f>'IEA energy balance'!AA38</f>
        <v>0</v>
      </c>
      <c r="AB38" s="385">
        <f>'IEA energy balance'!AB38</f>
        <v>0</v>
      </c>
      <c r="AC38" s="385">
        <f>'IEA energy balance'!AC38</f>
        <v>0</v>
      </c>
      <c r="AD38" s="385">
        <f>'IEA energy balance'!AD38</f>
        <v>0</v>
      </c>
      <c r="AE38" s="385">
        <f>'IEA energy balance'!AE38</f>
        <v>0</v>
      </c>
      <c r="AF38" s="385">
        <f>'IEA energy balance'!AF38</f>
        <v>0</v>
      </c>
      <c r="AG38" s="385">
        <f>'IEA energy balance'!AG38</f>
        <v>0</v>
      </c>
      <c r="AH38" s="385">
        <f>'IEA energy balance'!AH38</f>
        <v>0</v>
      </c>
      <c r="AI38" s="385">
        <f>'IEA energy balance'!AI38</f>
        <v>0</v>
      </c>
      <c r="AJ38" s="385">
        <f>'IEA energy balance'!AJ38</f>
        <v>0</v>
      </c>
      <c r="AK38" s="385">
        <f>'IEA energy balance'!AK38</f>
        <v>0</v>
      </c>
      <c r="AL38" s="385">
        <f>'IEA energy balance'!AL38</f>
        <v>0</v>
      </c>
      <c r="AM38" s="385">
        <f>'IEA energy balance'!AM38</f>
        <v>0</v>
      </c>
      <c r="AN38" s="385">
        <f>'IEA energy balance'!AN38</f>
        <v>0</v>
      </c>
      <c r="AO38" s="385">
        <f>'IEA energy balance'!AO38</f>
        <v>0</v>
      </c>
      <c r="AP38" s="385">
        <f>'IEA energy balance'!AP38</f>
        <v>0</v>
      </c>
      <c r="AQ38" s="385">
        <f>'IEA energy balance'!AQ38</f>
        <v>0</v>
      </c>
      <c r="AR38" s="385">
        <f>'IEA energy balance'!AR38</f>
        <v>0</v>
      </c>
      <c r="AS38" s="385">
        <f>'IEA energy balance'!AS38</f>
        <v>0</v>
      </c>
      <c r="AT38" s="385">
        <f>'IEA energy balance'!AT38</f>
        <v>0</v>
      </c>
      <c r="AU38" s="385">
        <f>'IEA energy balance'!AU38</f>
        <v>0</v>
      </c>
      <c r="AV38" s="385">
        <f>'IEA energy balance'!AV38</f>
        <v>0</v>
      </c>
      <c r="AW38" s="385">
        <f>'IEA energy balance'!AW38</f>
        <v>0</v>
      </c>
      <c r="AX38" s="385">
        <f>'IEA energy balance'!AX38</f>
        <v>0</v>
      </c>
      <c r="AY38" s="385">
        <f>'IEA energy balance'!AY38</f>
        <v>0</v>
      </c>
      <c r="AZ38" s="385">
        <f>'IEA energy balance'!AZ38</f>
        <v>0</v>
      </c>
      <c r="BA38" s="385">
        <f>'IEA energy balance'!BA38</f>
        <v>0</v>
      </c>
      <c r="BB38" s="385">
        <f>'IEA energy balance'!BB38</f>
        <v>0</v>
      </c>
      <c r="BC38" s="385">
        <f>'IEA energy balance'!BC38</f>
        <v>0</v>
      </c>
      <c r="BD38" s="385">
        <f>'IEA energy balance'!BD38</f>
        <v>0</v>
      </c>
      <c r="BE38" s="385">
        <f>'IEA energy balance'!BE38</f>
        <v>0</v>
      </c>
      <c r="BF38" s="385">
        <f>'IEA energy balance'!BF38</f>
        <v>0</v>
      </c>
      <c r="BG38" s="385">
        <f>'IEA energy balance'!BG38</f>
        <v>0</v>
      </c>
      <c r="BH38" s="385">
        <f>'IEA energy balance'!BH38</f>
        <v>0</v>
      </c>
      <c r="BI38" s="385">
        <f>'IEA energy balance'!BI38</f>
        <v>0</v>
      </c>
      <c r="BJ38" s="385">
        <f>'IEA energy balance'!BJ38</f>
        <v>0</v>
      </c>
      <c r="BK38" s="385">
        <f>'IEA energy balance'!BK38</f>
        <v>0</v>
      </c>
      <c r="BL38" s="385">
        <f>'IEA energy balance'!BL38</f>
        <v>0</v>
      </c>
      <c r="BM38" s="385">
        <f>'IEA energy balance'!BM38</f>
        <v>0</v>
      </c>
      <c r="BN38" s="386">
        <f>'IEA energy balance'!BN38</f>
        <v>0</v>
      </c>
      <c r="BO38" s="387">
        <f>'IEA energy balance'!BO38</f>
        <v>0</v>
      </c>
    </row>
    <row r="39" spans="2:67" ht="16" thickBot="1">
      <c r="B39" s="32" t="s">
        <v>89</v>
      </c>
      <c r="C39" s="26">
        <f>'IEA energy balance'!C39</f>
        <v>0</v>
      </c>
      <c r="D39" s="26">
        <f>'IEA energy balance'!D39</f>
        <v>0</v>
      </c>
      <c r="E39" s="385">
        <f>'IEA energy balance'!E39</f>
        <v>0</v>
      </c>
      <c r="F39" s="385">
        <f>'IEA energy balance'!F39</f>
        <v>0</v>
      </c>
      <c r="G39" s="385">
        <f>'IEA energy balance'!G39</f>
        <v>0</v>
      </c>
      <c r="H39" s="385">
        <f>'IEA energy balance'!H39</f>
        <v>0</v>
      </c>
      <c r="I39" s="385">
        <f>'IEA energy balance'!I39</f>
        <v>0</v>
      </c>
      <c r="J39" s="385">
        <f>'IEA energy balance'!J39</f>
        <v>0</v>
      </c>
      <c r="K39" s="385">
        <f>'IEA energy balance'!K39</f>
        <v>0</v>
      </c>
      <c r="L39" s="385">
        <f>'IEA energy balance'!L39</f>
        <v>0</v>
      </c>
      <c r="M39" s="385">
        <f>'IEA energy balance'!M39</f>
        <v>0</v>
      </c>
      <c r="N39" s="385">
        <f>'IEA energy balance'!N39</f>
        <v>0</v>
      </c>
      <c r="O39" s="385">
        <f>'IEA energy balance'!O39</f>
        <v>0</v>
      </c>
      <c r="P39" s="385">
        <f>'IEA energy balance'!P39</f>
        <v>0</v>
      </c>
      <c r="Q39" s="385">
        <f>'IEA energy balance'!Q39</f>
        <v>0</v>
      </c>
      <c r="R39" s="385">
        <f>'IEA energy balance'!R39</f>
        <v>0</v>
      </c>
      <c r="S39" s="385">
        <f>'IEA energy balance'!S39</f>
        <v>0</v>
      </c>
      <c r="T39" s="385">
        <f>'IEA energy balance'!T39</f>
        <v>0</v>
      </c>
      <c r="U39" s="26">
        <f>'IEA energy balance'!U39</f>
        <v>0</v>
      </c>
      <c r="V39" s="385">
        <f>'IEA energy balance'!V39</f>
        <v>0</v>
      </c>
      <c r="W39" s="385">
        <f>'IEA energy balance'!W39</f>
        <v>0</v>
      </c>
      <c r="X39" s="385">
        <f>'IEA energy balance'!X39</f>
        <v>0</v>
      </c>
      <c r="Y39" s="385">
        <f>'IEA energy balance'!Y39</f>
        <v>0</v>
      </c>
      <c r="Z39" s="385">
        <f>'IEA energy balance'!Z39</f>
        <v>0</v>
      </c>
      <c r="AA39" s="385">
        <f>'IEA energy balance'!AA39</f>
        <v>0</v>
      </c>
      <c r="AB39" s="385">
        <f>'IEA energy balance'!AB39</f>
        <v>0</v>
      </c>
      <c r="AC39" s="385">
        <f>'IEA energy balance'!AC39</f>
        <v>0</v>
      </c>
      <c r="AD39" s="385">
        <f>'IEA energy balance'!AD39</f>
        <v>0</v>
      </c>
      <c r="AE39" s="385">
        <f>'IEA energy balance'!AE39</f>
        <v>0</v>
      </c>
      <c r="AF39" s="385">
        <f>'IEA energy balance'!AF39</f>
        <v>0</v>
      </c>
      <c r="AG39" s="385">
        <f>'IEA energy balance'!AG39</f>
        <v>0</v>
      </c>
      <c r="AH39" s="385">
        <f>'IEA energy balance'!AH39</f>
        <v>0</v>
      </c>
      <c r="AI39" s="385">
        <f>'IEA energy balance'!AI39</f>
        <v>0</v>
      </c>
      <c r="AJ39" s="385">
        <f>'IEA energy balance'!AJ39</f>
        <v>0</v>
      </c>
      <c r="AK39" s="385">
        <f>'IEA energy balance'!AK39</f>
        <v>0</v>
      </c>
      <c r="AL39" s="385">
        <f>'IEA energy balance'!AL39</f>
        <v>0</v>
      </c>
      <c r="AM39" s="385">
        <f>'IEA energy balance'!AM39</f>
        <v>0</v>
      </c>
      <c r="AN39" s="385">
        <f>'IEA energy balance'!AN39</f>
        <v>0</v>
      </c>
      <c r="AO39" s="385">
        <f>'IEA energy balance'!AO39</f>
        <v>0</v>
      </c>
      <c r="AP39" s="385">
        <f>'IEA energy balance'!AP39</f>
        <v>0</v>
      </c>
      <c r="AQ39" s="385">
        <f>'IEA energy balance'!AQ39</f>
        <v>0</v>
      </c>
      <c r="AR39" s="385">
        <f>'IEA energy balance'!AR39</f>
        <v>0</v>
      </c>
      <c r="AS39" s="385">
        <f>'IEA energy balance'!AS39</f>
        <v>0</v>
      </c>
      <c r="AT39" s="385">
        <f>'IEA energy balance'!AT39</f>
        <v>0</v>
      </c>
      <c r="AU39" s="385">
        <f>'IEA energy balance'!AU39</f>
        <v>0</v>
      </c>
      <c r="AV39" s="385">
        <f>'IEA energy balance'!AV39</f>
        <v>0</v>
      </c>
      <c r="AW39" s="385">
        <f>'IEA energy balance'!AW39</f>
        <v>0</v>
      </c>
      <c r="AX39" s="385">
        <f>'IEA energy balance'!AX39</f>
        <v>0</v>
      </c>
      <c r="AY39" s="385">
        <f>'IEA energy balance'!AY39</f>
        <v>0</v>
      </c>
      <c r="AZ39" s="385">
        <f>'IEA energy balance'!AZ39</f>
        <v>0</v>
      </c>
      <c r="BA39" s="385">
        <f>'IEA energy balance'!BA39</f>
        <v>0</v>
      </c>
      <c r="BB39" s="385">
        <f>'IEA energy balance'!BB39</f>
        <v>0</v>
      </c>
      <c r="BC39" s="385">
        <f>'IEA energy balance'!BC39</f>
        <v>0</v>
      </c>
      <c r="BD39" s="385">
        <f>'IEA energy balance'!BD39</f>
        <v>0</v>
      </c>
      <c r="BE39" s="385">
        <f>'IEA energy balance'!BE39</f>
        <v>0</v>
      </c>
      <c r="BF39" s="385">
        <f>'IEA energy balance'!BF39</f>
        <v>0</v>
      </c>
      <c r="BG39" s="385">
        <f>'IEA energy balance'!BG39</f>
        <v>0</v>
      </c>
      <c r="BH39" s="385">
        <f>'IEA energy balance'!BH39</f>
        <v>0</v>
      </c>
      <c r="BI39" s="385">
        <f>'IEA energy balance'!BI39</f>
        <v>0</v>
      </c>
      <c r="BJ39" s="385">
        <f>'IEA energy balance'!BJ39</f>
        <v>0</v>
      </c>
      <c r="BK39" s="385">
        <f>'IEA energy balance'!BK39</f>
        <v>0</v>
      </c>
      <c r="BL39" s="385">
        <f>'IEA energy balance'!BL39</f>
        <v>0</v>
      </c>
      <c r="BM39" s="385">
        <f>'IEA energy balance'!BM39</f>
        <v>0</v>
      </c>
      <c r="BN39" s="386">
        <f>'IEA energy balance'!BN39</f>
        <v>0</v>
      </c>
      <c r="BO39" s="387">
        <f>'IEA energy balance'!BO39</f>
        <v>0</v>
      </c>
    </row>
    <row r="40" spans="2:67" ht="16" thickBot="1">
      <c r="B40" s="40" t="s">
        <v>90</v>
      </c>
      <c r="C40" s="378">
        <f>SUM(C41:C57)</f>
        <v>0</v>
      </c>
      <c r="D40" s="378">
        <f t="shared" ref="D40:BM40" si="59">SUM(D41:D57)</f>
        <v>0</v>
      </c>
      <c r="E40" s="391" t="e">
        <f t="shared" si="59"/>
        <v>#DIV/0!</v>
      </c>
      <c r="F40" s="391" t="e">
        <f t="shared" si="59"/>
        <v>#DIV/0!</v>
      </c>
      <c r="G40" s="391" t="e">
        <f t="shared" si="59"/>
        <v>#DIV/0!</v>
      </c>
      <c r="H40" s="391" t="e">
        <f t="shared" si="59"/>
        <v>#DIV/0!</v>
      </c>
      <c r="I40" s="391">
        <f t="shared" si="59"/>
        <v>0</v>
      </c>
      <c r="J40" s="391" t="e">
        <f t="shared" si="59"/>
        <v>#DIV/0!</v>
      </c>
      <c r="K40" s="391" t="e">
        <f t="shared" si="59"/>
        <v>#DIV/0!</v>
      </c>
      <c r="L40" s="391" t="e">
        <f t="shared" si="59"/>
        <v>#DIV/0!</v>
      </c>
      <c r="M40" s="391" t="e">
        <f t="shared" si="59"/>
        <v>#DIV/0!</v>
      </c>
      <c r="N40" s="391" t="e">
        <f t="shared" si="59"/>
        <v>#DIV/0!</v>
      </c>
      <c r="O40" s="391">
        <f t="shared" si="59"/>
        <v>0</v>
      </c>
      <c r="P40" s="391">
        <f t="shared" si="59"/>
        <v>0</v>
      </c>
      <c r="Q40" s="391">
        <f t="shared" si="59"/>
        <v>0</v>
      </c>
      <c r="R40" s="391">
        <f t="shared" si="59"/>
        <v>0</v>
      </c>
      <c r="S40" s="391">
        <f t="shared" si="59"/>
        <v>0</v>
      </c>
      <c r="T40" s="391" t="e">
        <f t="shared" si="59"/>
        <v>#DIV/0!</v>
      </c>
      <c r="U40" s="378">
        <f t="shared" si="59"/>
        <v>0</v>
      </c>
      <c r="V40" s="391" t="e">
        <f t="shared" si="59"/>
        <v>#DIV/0!</v>
      </c>
      <c r="W40" s="391" t="e">
        <f t="shared" si="59"/>
        <v>#DIV/0!</v>
      </c>
      <c r="X40" s="391" t="e">
        <f t="shared" si="59"/>
        <v>#DIV/0!</v>
      </c>
      <c r="Y40" s="391" t="e">
        <f t="shared" si="59"/>
        <v>#DIV/0!</v>
      </c>
      <c r="Z40" s="391" t="e">
        <f t="shared" si="59"/>
        <v>#DIV/0!</v>
      </c>
      <c r="AA40" s="391" t="e">
        <f t="shared" si="59"/>
        <v>#DIV/0!</v>
      </c>
      <c r="AB40" s="391" t="e">
        <f t="shared" si="59"/>
        <v>#DIV/0!</v>
      </c>
      <c r="AC40" s="391" t="e">
        <f t="shared" si="59"/>
        <v>#DIV/0!</v>
      </c>
      <c r="AD40" s="391" t="e">
        <f t="shared" si="59"/>
        <v>#DIV/0!</v>
      </c>
      <c r="AE40" s="391" t="e">
        <f t="shared" si="59"/>
        <v>#DIV/0!</v>
      </c>
      <c r="AF40" s="391" t="e">
        <f t="shared" si="59"/>
        <v>#DIV/0!</v>
      </c>
      <c r="AG40" s="391" t="e">
        <f t="shared" si="59"/>
        <v>#DIV/0!</v>
      </c>
      <c r="AH40" s="391" t="e">
        <f t="shared" si="59"/>
        <v>#DIV/0!</v>
      </c>
      <c r="AI40" s="391" t="e">
        <f t="shared" si="59"/>
        <v>#DIV/0!</v>
      </c>
      <c r="AJ40" s="391" t="e">
        <f t="shared" si="59"/>
        <v>#DIV/0!</v>
      </c>
      <c r="AK40" s="391" t="e">
        <f t="shared" si="59"/>
        <v>#DIV/0!</v>
      </c>
      <c r="AL40" s="391" t="e">
        <f t="shared" si="59"/>
        <v>#DIV/0!</v>
      </c>
      <c r="AM40" s="391" t="e">
        <f t="shared" si="59"/>
        <v>#DIV/0!</v>
      </c>
      <c r="AN40" s="391" t="e">
        <f t="shared" si="59"/>
        <v>#DIV/0!</v>
      </c>
      <c r="AO40" s="391" t="e">
        <f t="shared" si="59"/>
        <v>#DIV/0!</v>
      </c>
      <c r="AP40" s="391" t="e">
        <f t="shared" si="59"/>
        <v>#DIV/0!</v>
      </c>
      <c r="AQ40" s="391" t="e">
        <f t="shared" si="59"/>
        <v>#DIV/0!</v>
      </c>
      <c r="AR40" s="391">
        <f t="shared" si="59"/>
        <v>0</v>
      </c>
      <c r="AS40" s="391">
        <f t="shared" si="59"/>
        <v>0</v>
      </c>
      <c r="AT40" s="391">
        <f t="shared" si="59"/>
        <v>0</v>
      </c>
      <c r="AU40" s="391">
        <f t="shared" si="59"/>
        <v>0</v>
      </c>
      <c r="AV40" s="391">
        <f t="shared" si="59"/>
        <v>0</v>
      </c>
      <c r="AW40" s="391">
        <f t="shared" si="59"/>
        <v>0</v>
      </c>
      <c r="AX40" s="391">
        <f t="shared" si="59"/>
        <v>0</v>
      </c>
      <c r="AY40" s="391">
        <f t="shared" si="59"/>
        <v>0</v>
      </c>
      <c r="AZ40" s="391">
        <f t="shared" si="59"/>
        <v>0</v>
      </c>
      <c r="BA40" s="391">
        <f t="shared" si="59"/>
        <v>0</v>
      </c>
      <c r="BB40" s="391">
        <f t="shared" si="59"/>
        <v>0</v>
      </c>
      <c r="BC40" s="391">
        <f t="shared" si="59"/>
        <v>0</v>
      </c>
      <c r="BD40" s="391">
        <f t="shared" si="59"/>
        <v>0</v>
      </c>
      <c r="BE40" s="391">
        <f t="shared" si="59"/>
        <v>0</v>
      </c>
      <c r="BF40" s="391">
        <f t="shared" si="59"/>
        <v>0</v>
      </c>
      <c r="BG40" s="391">
        <f t="shared" si="59"/>
        <v>0</v>
      </c>
      <c r="BH40" s="391">
        <f t="shared" si="59"/>
        <v>0</v>
      </c>
      <c r="BI40" s="391">
        <f t="shared" si="59"/>
        <v>0</v>
      </c>
      <c r="BJ40" s="391">
        <f t="shared" si="59"/>
        <v>0</v>
      </c>
      <c r="BK40" s="391">
        <f t="shared" si="59"/>
        <v>0</v>
      </c>
      <c r="BL40" s="391">
        <f t="shared" si="59"/>
        <v>0</v>
      </c>
      <c r="BM40" s="391" t="e">
        <f t="shared" si="59"/>
        <v>#DIV/0!</v>
      </c>
      <c r="BN40" s="392" t="e">
        <f>SUM(C40:BM40)</f>
        <v>#DIV/0!</v>
      </c>
      <c r="BO40" s="393">
        <f>'IEA energy balance'!BO40</f>
        <v>0</v>
      </c>
    </row>
    <row r="41" spans="2:67">
      <c r="B41" s="32" t="s">
        <v>91</v>
      </c>
      <c r="C41" s="21">
        <f>IF(ISNUMBER('IEA energy balance'!C41),'IEA energy balance'!C41+('Results by fuel'!$G$38*'CEB allocation factors'!F17),0)</f>
        <v>0</v>
      </c>
      <c r="D41" s="21">
        <f>IF(ISNUMBER('IEA energy balance'!D41),'IEA energy balance'!D41+('Results by fuel'!$G$38*'CEB allocation factors'!G17),0)</f>
        <v>0</v>
      </c>
      <c r="E41" s="384" t="e">
        <f>'IEA energy balance'!E41+('Results by fuel'!$G$38*'CEB allocation factors'!H17)</f>
        <v>#DIV/0!</v>
      </c>
      <c r="F41" s="384" t="e">
        <f>'IEA energy balance'!F41+('Results by fuel'!$G$38*'CEB allocation factors'!I17)</f>
        <v>#DIV/0!</v>
      </c>
      <c r="G41" s="384" t="e">
        <f>'IEA energy balance'!G41+('Results by fuel'!$G$38*'CEB allocation factors'!J17)</f>
        <v>#DIV/0!</v>
      </c>
      <c r="H41" s="384" t="e">
        <f>'IEA energy balance'!H41+('Results by fuel'!$G$38*'CEB allocation factors'!K17)</f>
        <v>#DIV/0!</v>
      </c>
      <c r="I41" s="385">
        <f>'IEA energy balance'!I41</f>
        <v>0</v>
      </c>
      <c r="J41" s="384" t="e">
        <f>'IEA energy balance'!J41+('Results by fuel'!$G$38*'CEB allocation factors'!M17)</f>
        <v>#DIV/0!</v>
      </c>
      <c r="K41" s="384" t="e">
        <f>'IEA energy balance'!K41+('Results by fuel'!$G$38*'CEB allocation factors'!N17)</f>
        <v>#DIV/0!</v>
      </c>
      <c r="L41" s="384" t="e">
        <f>'IEA energy balance'!L41+('Results by fuel'!$G$38*'CEB allocation factors'!O17)</f>
        <v>#DIV/0!</v>
      </c>
      <c r="M41" s="384" t="e">
        <f>'IEA energy balance'!M41+('Results by fuel'!$G$38*'CEB allocation factors'!P17)</f>
        <v>#DIV/0!</v>
      </c>
      <c r="N41" s="384" t="e">
        <f>'IEA energy balance'!N41+('Results by fuel'!$G$38*'CEB allocation factors'!Q17)</f>
        <v>#DIV/0!</v>
      </c>
      <c r="O41" s="385">
        <f>'IEA energy balance'!O41</f>
        <v>0</v>
      </c>
      <c r="P41" s="385">
        <f>'IEA energy balance'!P41</f>
        <v>0</v>
      </c>
      <c r="Q41" s="385">
        <f>'IEA energy balance'!Q41</f>
        <v>0</v>
      </c>
      <c r="R41" s="385">
        <f>'IEA energy balance'!R41</f>
        <v>0</v>
      </c>
      <c r="S41" s="406">
        <v>0</v>
      </c>
      <c r="T41" s="384" t="e">
        <f>'IEA energy balance'!T41+('Results by fuel'!$G$39*'CEB allocation factors'!W17)</f>
        <v>#DIV/0!</v>
      </c>
      <c r="U41" s="21">
        <f>IF(ISNUMBER('IEA energy balance'!U41),'IEA energy balance'!U41+('Results by fuel'!$G$38*'CEB allocation factors'!X17),0)</f>
        <v>0</v>
      </c>
      <c r="V41" s="384" t="e">
        <f>'IEA energy balance'!V41+('Results by fuel'!$G$40*'CEB allocation factors'!Y17)</f>
        <v>#DIV/0!</v>
      </c>
      <c r="W41" s="384" t="e">
        <f>'IEA energy balance'!W41+('Results by fuel'!$G$40*'CEB allocation factors'!Z17)</f>
        <v>#DIV/0!</v>
      </c>
      <c r="X41" s="384" t="e">
        <f>'IEA energy balance'!X41+('Results by fuel'!$G$40*'CEB allocation factors'!AA17)</f>
        <v>#DIV/0!</v>
      </c>
      <c r="Y41" s="384" t="e">
        <f>'IEA energy balance'!Y41+('Results by fuel'!$G$40*'CEB allocation factors'!AB17)</f>
        <v>#DIV/0!</v>
      </c>
      <c r="Z41" s="384" t="e">
        <f>'IEA energy balance'!Z41+('Results by fuel'!$G$40*'CEB allocation factors'!AC17)</f>
        <v>#DIV/0!</v>
      </c>
      <c r="AA41" s="384" t="e">
        <f>'IEA energy balance'!AA41+('Results by fuel'!$G$40*'CEB allocation factors'!AD17)</f>
        <v>#DIV/0!</v>
      </c>
      <c r="AB41" s="384" t="e">
        <f>'IEA energy balance'!AB41+('Results by fuel'!$G$40*'CEB allocation factors'!AE17)</f>
        <v>#DIV/0!</v>
      </c>
      <c r="AC41" s="384" t="e">
        <f>'IEA energy balance'!AC41+('Results by fuel'!$G$40*'CEB allocation factors'!AF17)</f>
        <v>#DIV/0!</v>
      </c>
      <c r="AD41" s="384" t="e">
        <f>'IEA energy balance'!AD41+('Results by fuel'!$G$40*'CEB allocation factors'!AG17)</f>
        <v>#DIV/0!</v>
      </c>
      <c r="AE41" s="384" t="e">
        <f>'IEA energy balance'!AE41+('Results by fuel'!$G$40*'CEB allocation factors'!AH17)</f>
        <v>#DIV/0!</v>
      </c>
      <c r="AF41" s="384" t="e">
        <f>'IEA energy balance'!AF41+('Results by fuel'!$G$40*'CEB allocation factors'!AI17)</f>
        <v>#DIV/0!</v>
      </c>
      <c r="AG41" s="384" t="e">
        <f>'IEA energy balance'!AG41+('Results by fuel'!$G$40*'CEB allocation factors'!AJ17)</f>
        <v>#DIV/0!</v>
      </c>
      <c r="AH41" s="384" t="e">
        <f>'IEA energy balance'!AH41+('Results by fuel'!$G$40*'CEB allocation factors'!AK17)</f>
        <v>#DIV/0!</v>
      </c>
      <c r="AI41" s="384" t="e">
        <f>'IEA energy balance'!AI41+('Results by fuel'!$G$40*'CEB allocation factors'!AL17)</f>
        <v>#DIV/0!</v>
      </c>
      <c r="AJ41" s="384" t="e">
        <f>'IEA energy balance'!AJ41+('Results by fuel'!$G$40*'CEB allocation factors'!AM17)</f>
        <v>#DIV/0!</v>
      </c>
      <c r="AK41" s="384" t="e">
        <f>'IEA energy balance'!AK41+('Results by fuel'!$G$40*'CEB allocation factors'!AN17)</f>
        <v>#DIV/0!</v>
      </c>
      <c r="AL41" s="384" t="e">
        <f>'IEA energy balance'!AL41+('Results by fuel'!$G$40*'CEB allocation factors'!AO17)</f>
        <v>#DIV/0!</v>
      </c>
      <c r="AM41" s="384" t="e">
        <f>'IEA energy balance'!AM41+('Results by fuel'!$G$40*'CEB allocation factors'!AP17)</f>
        <v>#DIV/0!</v>
      </c>
      <c r="AN41" s="384" t="e">
        <f>'IEA energy balance'!AN41+('Results by fuel'!$G$40*'CEB allocation factors'!AQ17)</f>
        <v>#DIV/0!</v>
      </c>
      <c r="AO41" s="384" t="e">
        <f>'IEA energy balance'!AO41+('Results by fuel'!$G$40*'CEB allocation factors'!AR17)</f>
        <v>#DIV/0!</v>
      </c>
      <c r="AP41" s="384" t="e">
        <f>'IEA energy balance'!AP41+('Results by fuel'!$G$40*'CEB allocation factors'!AS17)</f>
        <v>#DIV/0!</v>
      </c>
      <c r="AQ41" s="384" t="e">
        <f>'IEA energy balance'!AQ41+('Results by fuel'!$G$40*'CEB allocation factors'!AT17)</f>
        <v>#DIV/0!</v>
      </c>
      <c r="AR41" s="385">
        <f>'IEA energy balance'!AR41</f>
        <v>0</v>
      </c>
      <c r="AS41" s="385">
        <f>'IEA energy balance'!AS41</f>
        <v>0</v>
      </c>
      <c r="AT41" s="385">
        <f>'IEA energy balance'!AT41</f>
        <v>0</v>
      </c>
      <c r="AU41" s="385">
        <f>'IEA energy balance'!AU41</f>
        <v>0</v>
      </c>
      <c r="AV41" s="385">
        <f>'IEA energy balance'!AV41</f>
        <v>0</v>
      </c>
      <c r="AW41" s="385">
        <f>'IEA energy balance'!AW41</f>
        <v>0</v>
      </c>
      <c r="AX41" s="385">
        <f>'IEA energy balance'!AX41</f>
        <v>0</v>
      </c>
      <c r="AY41" s="385">
        <f>'IEA energy balance'!AY41</f>
        <v>0</v>
      </c>
      <c r="AZ41" s="385">
        <f>'IEA energy balance'!AZ41</f>
        <v>0</v>
      </c>
      <c r="BA41" s="385">
        <f>'IEA energy balance'!BA41</f>
        <v>0</v>
      </c>
      <c r="BB41" s="385">
        <f>'IEA energy balance'!BB41</f>
        <v>0</v>
      </c>
      <c r="BC41" s="385">
        <f>'IEA energy balance'!BC41</f>
        <v>0</v>
      </c>
      <c r="BD41" s="385">
        <f>'IEA energy balance'!BD41</f>
        <v>0</v>
      </c>
      <c r="BE41" s="385">
        <f>'IEA energy balance'!BE41</f>
        <v>0</v>
      </c>
      <c r="BF41" s="385">
        <f>'IEA energy balance'!BF41</f>
        <v>0</v>
      </c>
      <c r="BG41" s="385">
        <f>'IEA energy balance'!BG41</f>
        <v>0</v>
      </c>
      <c r="BH41" s="385">
        <f>'IEA energy balance'!BH41</f>
        <v>0</v>
      </c>
      <c r="BI41" s="385">
        <f>'IEA energy balance'!BI41</f>
        <v>0</v>
      </c>
      <c r="BJ41" s="385">
        <f>'IEA energy balance'!BJ41</f>
        <v>0</v>
      </c>
      <c r="BK41" s="385">
        <f>'IEA energy balance'!BK41</f>
        <v>0</v>
      </c>
      <c r="BL41" s="385">
        <f>'IEA energy balance'!BL41</f>
        <v>0</v>
      </c>
      <c r="BM41" s="384" t="e">
        <f>'IEA energy balance'!BM41-('Results by fuel'!$J$41*'CEB allocation factors'!D17)</f>
        <v>#DIV/0!</v>
      </c>
      <c r="BN41" s="382" t="e">
        <f>SUM(C41:BM41)</f>
        <v>#DIV/0!</v>
      </c>
      <c r="BO41" s="390">
        <f>'IEA energy balance'!BO41</f>
        <v>0</v>
      </c>
    </row>
    <row r="42" spans="2:67">
      <c r="B42" s="32" t="s">
        <v>92</v>
      </c>
      <c r="C42" s="21">
        <f>IF(ISNUMBER('IEA energy balance'!C42),'IEA energy balance'!C42+('Results by fuel'!$G$38*'CEB allocation factors'!F18),0)</f>
        <v>0</v>
      </c>
      <c r="D42" s="21">
        <f>IF(ISNUMBER('IEA energy balance'!D42),'IEA energy balance'!D42+('Results by fuel'!$G$38*'CEB allocation factors'!G18),0)</f>
        <v>0</v>
      </c>
      <c r="E42" s="384" t="e">
        <f>'IEA energy balance'!E42+('Results by fuel'!$G$38*'CEB allocation factors'!H18)</f>
        <v>#DIV/0!</v>
      </c>
      <c r="F42" s="384" t="e">
        <f>'IEA energy balance'!F42+('Results by fuel'!$G$38*'CEB allocation factors'!I18)</f>
        <v>#DIV/0!</v>
      </c>
      <c r="G42" s="384" t="e">
        <f>'IEA energy balance'!G42+('Results by fuel'!$G$38*'CEB allocation factors'!J18)</f>
        <v>#DIV/0!</v>
      </c>
      <c r="H42" s="384" t="e">
        <f>'IEA energy balance'!H42+('Results by fuel'!$G$38*'CEB allocation factors'!K18)</f>
        <v>#DIV/0!</v>
      </c>
      <c r="I42" s="385">
        <f>'IEA energy balance'!I42</f>
        <v>0</v>
      </c>
      <c r="J42" s="384" t="e">
        <f>'IEA energy balance'!J42+('Results by fuel'!$G$38*'CEB allocation factors'!M18)</f>
        <v>#DIV/0!</v>
      </c>
      <c r="K42" s="384" t="e">
        <f>'IEA energy balance'!K42+('Results by fuel'!$G$38*'CEB allocation factors'!N18)</f>
        <v>#DIV/0!</v>
      </c>
      <c r="L42" s="384" t="e">
        <f>'IEA energy balance'!L42+('Results by fuel'!$G$38*'CEB allocation factors'!O18)</f>
        <v>#DIV/0!</v>
      </c>
      <c r="M42" s="384" t="e">
        <f>'IEA energy balance'!M42+('Results by fuel'!$G$38*'CEB allocation factors'!P18)</f>
        <v>#DIV/0!</v>
      </c>
      <c r="N42" s="384" t="e">
        <f>'IEA energy balance'!N42+('Results by fuel'!$G$38*'CEB allocation factors'!Q18)</f>
        <v>#DIV/0!</v>
      </c>
      <c r="O42" s="385">
        <f>'IEA energy balance'!O42</f>
        <v>0</v>
      </c>
      <c r="P42" s="385">
        <f>'IEA energy balance'!P42</f>
        <v>0</v>
      </c>
      <c r="Q42" s="385">
        <f>'IEA energy balance'!Q42</f>
        <v>0</v>
      </c>
      <c r="R42" s="385">
        <f>'IEA energy balance'!R42</f>
        <v>0</v>
      </c>
      <c r="S42" s="406">
        <v>0</v>
      </c>
      <c r="T42" s="384" t="e">
        <f>'IEA energy balance'!T42+('Results by fuel'!$G$39*'CEB allocation factors'!W18)</f>
        <v>#DIV/0!</v>
      </c>
      <c r="U42" s="21">
        <f>IF(ISNUMBER('IEA energy balance'!U42),'IEA energy balance'!U42+('Results by fuel'!$G$38*'CEB allocation factors'!X18),0)</f>
        <v>0</v>
      </c>
      <c r="V42" s="384" t="e">
        <f>'IEA energy balance'!V42+('Results by fuel'!$G$40*'CEB allocation factors'!Y18)</f>
        <v>#DIV/0!</v>
      </c>
      <c r="W42" s="384" t="e">
        <f>'IEA energy balance'!W42+('Results by fuel'!$G$40*'CEB allocation factors'!Z18)</f>
        <v>#DIV/0!</v>
      </c>
      <c r="X42" s="384" t="e">
        <f>'IEA energy balance'!X42+('Results by fuel'!$G$40*'CEB allocation factors'!AA18)</f>
        <v>#DIV/0!</v>
      </c>
      <c r="Y42" s="384" t="e">
        <f>'IEA energy balance'!Y42+('Results by fuel'!$G$40*'CEB allocation factors'!AB18)</f>
        <v>#DIV/0!</v>
      </c>
      <c r="Z42" s="384" t="e">
        <f>'IEA energy balance'!Z42+('Results by fuel'!$G$40*'CEB allocation factors'!AC18)</f>
        <v>#DIV/0!</v>
      </c>
      <c r="AA42" s="384" t="e">
        <f>'IEA energy balance'!AA42+('Results by fuel'!$G$40*'CEB allocation factors'!AD18)</f>
        <v>#DIV/0!</v>
      </c>
      <c r="AB42" s="384" t="e">
        <f>'IEA energy balance'!AB42+('Results by fuel'!$G$40*'CEB allocation factors'!AE18)</f>
        <v>#DIV/0!</v>
      </c>
      <c r="AC42" s="384" t="e">
        <f>'IEA energy balance'!AC42+('Results by fuel'!$G$40*'CEB allocation factors'!AF18)</f>
        <v>#DIV/0!</v>
      </c>
      <c r="AD42" s="384" t="e">
        <f>'IEA energy balance'!AD42+('Results by fuel'!$G$40*'CEB allocation factors'!AG18)</f>
        <v>#DIV/0!</v>
      </c>
      <c r="AE42" s="384" t="e">
        <f>'IEA energy balance'!AE42+('Results by fuel'!$G$40*'CEB allocation factors'!AH18)</f>
        <v>#DIV/0!</v>
      </c>
      <c r="AF42" s="384" t="e">
        <f>'IEA energy balance'!AF42+('Results by fuel'!$G$40*'CEB allocation factors'!AI18)</f>
        <v>#DIV/0!</v>
      </c>
      <c r="AG42" s="384" t="e">
        <f>'IEA energy balance'!AG42+('Results by fuel'!$G$40*'CEB allocation factors'!AJ18)</f>
        <v>#DIV/0!</v>
      </c>
      <c r="AH42" s="384" t="e">
        <f>'IEA energy balance'!AH42+('Results by fuel'!$G$40*'CEB allocation factors'!AK18)</f>
        <v>#DIV/0!</v>
      </c>
      <c r="AI42" s="384" t="e">
        <f>'IEA energy balance'!AI42+('Results by fuel'!$G$40*'CEB allocation factors'!AL18)</f>
        <v>#DIV/0!</v>
      </c>
      <c r="AJ42" s="384" t="e">
        <f>'IEA energy balance'!AJ42+('Results by fuel'!$G$40*'CEB allocation factors'!AM18)</f>
        <v>#DIV/0!</v>
      </c>
      <c r="AK42" s="384" t="e">
        <f>'IEA energy balance'!AK42+('Results by fuel'!$G$40*'CEB allocation factors'!AN18)</f>
        <v>#DIV/0!</v>
      </c>
      <c r="AL42" s="384" t="e">
        <f>'IEA energy balance'!AL42+('Results by fuel'!$G$40*'CEB allocation factors'!AO18)</f>
        <v>#DIV/0!</v>
      </c>
      <c r="AM42" s="384" t="e">
        <f>'IEA energy balance'!AM42+('Results by fuel'!$G$40*'CEB allocation factors'!AP18)</f>
        <v>#DIV/0!</v>
      </c>
      <c r="AN42" s="384" t="e">
        <f>'IEA energy balance'!AN42+('Results by fuel'!$G$40*'CEB allocation factors'!AQ18)</f>
        <v>#DIV/0!</v>
      </c>
      <c r="AO42" s="384" t="e">
        <f>'IEA energy balance'!AO42+('Results by fuel'!$G$40*'CEB allocation factors'!AR18)</f>
        <v>#DIV/0!</v>
      </c>
      <c r="AP42" s="384" t="e">
        <f>'IEA energy balance'!AP42+('Results by fuel'!$G$40*'CEB allocation factors'!AS18)</f>
        <v>#DIV/0!</v>
      </c>
      <c r="AQ42" s="384" t="e">
        <f>'IEA energy balance'!AQ42+('Results by fuel'!$G$40*'CEB allocation factors'!AT18)</f>
        <v>#DIV/0!</v>
      </c>
      <c r="AR42" s="385">
        <f>'IEA energy balance'!AR42</f>
        <v>0</v>
      </c>
      <c r="AS42" s="385">
        <f>'IEA energy balance'!AS42</f>
        <v>0</v>
      </c>
      <c r="AT42" s="385">
        <f>'IEA energy balance'!AT42</f>
        <v>0</v>
      </c>
      <c r="AU42" s="385">
        <f>'IEA energy balance'!AU42</f>
        <v>0</v>
      </c>
      <c r="AV42" s="385">
        <f>'IEA energy balance'!AV42</f>
        <v>0</v>
      </c>
      <c r="AW42" s="385">
        <f>'IEA energy balance'!AW42</f>
        <v>0</v>
      </c>
      <c r="AX42" s="385">
        <f>'IEA energy balance'!AX42</f>
        <v>0</v>
      </c>
      <c r="AY42" s="385">
        <f>'IEA energy balance'!AY42</f>
        <v>0</v>
      </c>
      <c r="AZ42" s="385">
        <f>'IEA energy balance'!AZ42</f>
        <v>0</v>
      </c>
      <c r="BA42" s="385">
        <f>'IEA energy balance'!BA42</f>
        <v>0</v>
      </c>
      <c r="BB42" s="385">
        <f>'IEA energy balance'!BB42</f>
        <v>0</v>
      </c>
      <c r="BC42" s="385">
        <f>'IEA energy balance'!BC42</f>
        <v>0</v>
      </c>
      <c r="BD42" s="385">
        <f>'IEA energy balance'!BD42</f>
        <v>0</v>
      </c>
      <c r="BE42" s="385">
        <f>'IEA energy balance'!BE42</f>
        <v>0</v>
      </c>
      <c r="BF42" s="385">
        <f>'IEA energy balance'!BF42</f>
        <v>0</v>
      </c>
      <c r="BG42" s="385">
        <f>'IEA energy balance'!BG42</f>
        <v>0</v>
      </c>
      <c r="BH42" s="385">
        <f>'IEA energy balance'!BH42</f>
        <v>0</v>
      </c>
      <c r="BI42" s="385">
        <f>'IEA energy balance'!BI42</f>
        <v>0</v>
      </c>
      <c r="BJ42" s="385">
        <f>'IEA energy balance'!BJ42</f>
        <v>0</v>
      </c>
      <c r="BK42" s="385">
        <f>'IEA energy balance'!BK42</f>
        <v>0</v>
      </c>
      <c r="BL42" s="385">
        <f>'IEA energy balance'!BL42</f>
        <v>0</v>
      </c>
      <c r="BM42" s="384" t="e">
        <f>'IEA energy balance'!BM42-('Results by fuel'!$J$41*'CEB allocation factors'!D18)</f>
        <v>#DIV/0!</v>
      </c>
      <c r="BN42" s="382" t="e">
        <f t="shared" ref="BN42:BN57" si="60">SUM(C42:BM42)</f>
        <v>#DIV/0!</v>
      </c>
      <c r="BO42" s="390">
        <f>'IEA energy balance'!BO42</f>
        <v>0</v>
      </c>
    </row>
    <row r="43" spans="2:67">
      <c r="B43" s="32" t="s">
        <v>78</v>
      </c>
      <c r="C43" s="21">
        <f>IF(ISNUMBER('IEA energy balance'!C43),'IEA energy balance'!C43+('Results by fuel'!$G$38*'CEB allocation factors'!F19),0)</f>
        <v>0</v>
      </c>
      <c r="D43" s="21">
        <f>IF(ISNUMBER('IEA energy balance'!D43),'IEA energy balance'!D43+('Results by fuel'!$G$38*'CEB allocation factors'!G19),0)</f>
        <v>0</v>
      </c>
      <c r="E43" s="384" t="e">
        <f>'IEA energy balance'!E43+('Results by fuel'!$G$38*'CEB allocation factors'!H19)</f>
        <v>#DIV/0!</v>
      </c>
      <c r="F43" s="384" t="e">
        <f>'IEA energy balance'!F43+('Results by fuel'!$G$38*'CEB allocation factors'!I19)</f>
        <v>#DIV/0!</v>
      </c>
      <c r="G43" s="384" t="e">
        <f>'IEA energy balance'!G43+('Results by fuel'!$G$38*'CEB allocation factors'!J19)</f>
        <v>#DIV/0!</v>
      </c>
      <c r="H43" s="384" t="e">
        <f>'IEA energy balance'!H43+('Results by fuel'!$G$38*'CEB allocation factors'!K19)</f>
        <v>#DIV/0!</v>
      </c>
      <c r="I43" s="385">
        <f>'IEA energy balance'!I43</f>
        <v>0</v>
      </c>
      <c r="J43" s="384" t="e">
        <f>'IEA energy balance'!J43+('Results by fuel'!$G$38*'CEB allocation factors'!M19)</f>
        <v>#DIV/0!</v>
      </c>
      <c r="K43" s="384" t="e">
        <f>'IEA energy balance'!K43+('Results by fuel'!$G$38*'CEB allocation factors'!N19)</f>
        <v>#DIV/0!</v>
      </c>
      <c r="L43" s="384" t="e">
        <f>'IEA energy balance'!L43+('Results by fuel'!$G$38*'CEB allocation factors'!O19)</f>
        <v>#DIV/0!</v>
      </c>
      <c r="M43" s="384" t="e">
        <f>'IEA energy balance'!M43+('Results by fuel'!$G$38*'CEB allocation factors'!P19)</f>
        <v>#DIV/0!</v>
      </c>
      <c r="N43" s="384" t="e">
        <f>'IEA energy balance'!N43+('Results by fuel'!$G$38*'CEB allocation factors'!Q19)</f>
        <v>#DIV/0!</v>
      </c>
      <c r="O43" s="385">
        <f>'IEA energy balance'!O43</f>
        <v>0</v>
      </c>
      <c r="P43" s="385">
        <f>'IEA energy balance'!P43</f>
        <v>0</v>
      </c>
      <c r="Q43" s="385">
        <f>'IEA energy balance'!Q43</f>
        <v>0</v>
      </c>
      <c r="R43" s="385">
        <f>'IEA energy balance'!R43</f>
        <v>0</v>
      </c>
      <c r="S43" s="406">
        <v>0</v>
      </c>
      <c r="T43" s="384" t="e">
        <f>'IEA energy balance'!T43+('Results by fuel'!$G$39*'CEB allocation factors'!W19)</f>
        <v>#DIV/0!</v>
      </c>
      <c r="U43" s="21">
        <f>IF(ISNUMBER('IEA energy balance'!U43),'IEA energy balance'!U43+('Results by fuel'!$G$38*'CEB allocation factors'!X19),0)</f>
        <v>0</v>
      </c>
      <c r="V43" s="384" t="e">
        <f>'IEA energy balance'!V43+('Results by fuel'!$G$40*'CEB allocation factors'!Y19)</f>
        <v>#DIV/0!</v>
      </c>
      <c r="W43" s="384" t="e">
        <f>'IEA energy balance'!W43+('Results by fuel'!$G$40*'CEB allocation factors'!Z19)</f>
        <v>#DIV/0!</v>
      </c>
      <c r="X43" s="384" t="e">
        <f>'IEA energy balance'!X43+('Results by fuel'!$G$40*'CEB allocation factors'!AA19)</f>
        <v>#DIV/0!</v>
      </c>
      <c r="Y43" s="384" t="e">
        <f>'IEA energy balance'!Y43+('Results by fuel'!$G$40*'CEB allocation factors'!AB19)</f>
        <v>#DIV/0!</v>
      </c>
      <c r="Z43" s="384" t="e">
        <f>'IEA energy balance'!Z43+('Results by fuel'!$G$40*'CEB allocation factors'!AC19)</f>
        <v>#DIV/0!</v>
      </c>
      <c r="AA43" s="384" t="e">
        <f>'IEA energy balance'!AA43+('Results by fuel'!$G$40*'CEB allocation factors'!AD19)</f>
        <v>#DIV/0!</v>
      </c>
      <c r="AB43" s="384" t="e">
        <f>'IEA energy balance'!AB43+('Results by fuel'!$G$40*'CEB allocation factors'!AE19)</f>
        <v>#DIV/0!</v>
      </c>
      <c r="AC43" s="384" t="e">
        <f>'IEA energy balance'!AC43+('Results by fuel'!$G$40*'CEB allocation factors'!AF19)</f>
        <v>#DIV/0!</v>
      </c>
      <c r="AD43" s="384" t="e">
        <f>'IEA energy balance'!AD43+('Results by fuel'!$G$40*'CEB allocation factors'!AG19)</f>
        <v>#DIV/0!</v>
      </c>
      <c r="AE43" s="384" t="e">
        <f>'IEA energy balance'!AE43+('Results by fuel'!$G$40*'CEB allocation factors'!AH19)</f>
        <v>#DIV/0!</v>
      </c>
      <c r="AF43" s="384" t="e">
        <f>'IEA energy balance'!AF43+('Results by fuel'!$G$40*'CEB allocation factors'!AI19)</f>
        <v>#DIV/0!</v>
      </c>
      <c r="AG43" s="384" t="e">
        <f>'IEA energy balance'!AG43+('Results by fuel'!$G$40*'CEB allocation factors'!AJ19)</f>
        <v>#DIV/0!</v>
      </c>
      <c r="AH43" s="384" t="e">
        <f>'IEA energy balance'!AH43+('Results by fuel'!$G$40*'CEB allocation factors'!AK19)</f>
        <v>#DIV/0!</v>
      </c>
      <c r="AI43" s="384" t="e">
        <f>'IEA energy balance'!AI43+('Results by fuel'!$G$40*'CEB allocation factors'!AL19)</f>
        <v>#DIV/0!</v>
      </c>
      <c r="AJ43" s="384" t="e">
        <f>'IEA energy balance'!AJ43+('Results by fuel'!$G$40*'CEB allocation factors'!AM19)</f>
        <v>#DIV/0!</v>
      </c>
      <c r="AK43" s="384" t="e">
        <f>'IEA energy balance'!AK43+('Results by fuel'!$G$40*'CEB allocation factors'!AN19)</f>
        <v>#DIV/0!</v>
      </c>
      <c r="AL43" s="384" t="e">
        <f>'IEA energy balance'!AL43+('Results by fuel'!$G$40*'CEB allocation factors'!AO19)</f>
        <v>#DIV/0!</v>
      </c>
      <c r="AM43" s="384" t="e">
        <f>'IEA energy balance'!AM43+('Results by fuel'!$G$40*'CEB allocation factors'!AP19)</f>
        <v>#DIV/0!</v>
      </c>
      <c r="AN43" s="384" t="e">
        <f>'IEA energy balance'!AN43+('Results by fuel'!$G$40*'CEB allocation factors'!AQ19)</f>
        <v>#DIV/0!</v>
      </c>
      <c r="AO43" s="384" t="e">
        <f>'IEA energy balance'!AO43+('Results by fuel'!$G$40*'CEB allocation factors'!AR19)</f>
        <v>#DIV/0!</v>
      </c>
      <c r="AP43" s="384" t="e">
        <f>'IEA energy balance'!AP43+('Results by fuel'!$G$40*'CEB allocation factors'!AS19)</f>
        <v>#DIV/0!</v>
      </c>
      <c r="AQ43" s="384" t="e">
        <f>'IEA energy balance'!AQ43+('Results by fuel'!$G$40*'CEB allocation factors'!AT19)</f>
        <v>#DIV/0!</v>
      </c>
      <c r="AR43" s="385">
        <f>'IEA energy balance'!AR43</f>
        <v>0</v>
      </c>
      <c r="AS43" s="385">
        <f>'IEA energy balance'!AS43</f>
        <v>0</v>
      </c>
      <c r="AT43" s="385">
        <f>'IEA energy balance'!AT43</f>
        <v>0</v>
      </c>
      <c r="AU43" s="385">
        <f>'IEA energy balance'!AU43</f>
        <v>0</v>
      </c>
      <c r="AV43" s="385">
        <f>'IEA energy balance'!AV43</f>
        <v>0</v>
      </c>
      <c r="AW43" s="385">
        <f>'IEA energy balance'!AW43</f>
        <v>0</v>
      </c>
      <c r="AX43" s="385">
        <f>'IEA energy balance'!AX43</f>
        <v>0</v>
      </c>
      <c r="AY43" s="385">
        <f>'IEA energy balance'!AY43</f>
        <v>0</v>
      </c>
      <c r="AZ43" s="385">
        <f>'IEA energy balance'!AZ43</f>
        <v>0</v>
      </c>
      <c r="BA43" s="385">
        <f>'IEA energy balance'!BA43</f>
        <v>0</v>
      </c>
      <c r="BB43" s="385">
        <f>'IEA energy balance'!BB43</f>
        <v>0</v>
      </c>
      <c r="BC43" s="385">
        <f>'IEA energy balance'!BC43</f>
        <v>0</v>
      </c>
      <c r="BD43" s="385">
        <f>'IEA energy balance'!BD43</f>
        <v>0</v>
      </c>
      <c r="BE43" s="385">
        <f>'IEA energy balance'!BE43</f>
        <v>0</v>
      </c>
      <c r="BF43" s="385">
        <f>'IEA energy balance'!BF43</f>
        <v>0</v>
      </c>
      <c r="BG43" s="385">
        <f>'IEA energy balance'!BG43</f>
        <v>0</v>
      </c>
      <c r="BH43" s="385">
        <f>'IEA energy balance'!BH43</f>
        <v>0</v>
      </c>
      <c r="BI43" s="385">
        <f>'IEA energy balance'!BI43</f>
        <v>0</v>
      </c>
      <c r="BJ43" s="385">
        <f>'IEA energy balance'!BJ43</f>
        <v>0</v>
      </c>
      <c r="BK43" s="385">
        <f>'IEA energy balance'!BK43</f>
        <v>0</v>
      </c>
      <c r="BL43" s="385">
        <f>'IEA energy balance'!BL43</f>
        <v>0</v>
      </c>
      <c r="BM43" s="384" t="e">
        <f>'IEA energy balance'!BM43-('Results by fuel'!$J$41*'CEB allocation factors'!D19)</f>
        <v>#DIV/0!</v>
      </c>
      <c r="BN43" s="382" t="e">
        <f t="shared" si="60"/>
        <v>#DIV/0!</v>
      </c>
      <c r="BO43" s="390">
        <f>'IEA energy balance'!BO43</f>
        <v>0</v>
      </c>
    </row>
    <row r="44" spans="2:67">
      <c r="B44" s="32" t="s">
        <v>79</v>
      </c>
      <c r="C44" s="21">
        <f>IF(ISNUMBER('IEA energy balance'!C44),'IEA energy balance'!C44+('Results by fuel'!$G$38*'CEB allocation factors'!F20),0)</f>
        <v>0</v>
      </c>
      <c r="D44" s="21">
        <f>IF(ISNUMBER('IEA energy balance'!D44),'IEA energy balance'!D44+('Results by fuel'!$G$38*'CEB allocation factors'!G20),0)</f>
        <v>0</v>
      </c>
      <c r="E44" s="384" t="e">
        <f>'IEA energy balance'!E44+('Results by fuel'!$G$38*'CEB allocation factors'!H20)</f>
        <v>#DIV/0!</v>
      </c>
      <c r="F44" s="384" t="e">
        <f>'IEA energy balance'!F44+('Results by fuel'!$G$38*'CEB allocation factors'!I20)</f>
        <v>#DIV/0!</v>
      </c>
      <c r="G44" s="384" t="e">
        <f>'IEA energy balance'!G44+('Results by fuel'!$G$38*'CEB allocation factors'!J20)</f>
        <v>#DIV/0!</v>
      </c>
      <c r="H44" s="384" t="e">
        <f>'IEA energy balance'!H44+('Results by fuel'!$G$38*'CEB allocation factors'!K20)</f>
        <v>#DIV/0!</v>
      </c>
      <c r="I44" s="385">
        <f>'IEA energy balance'!I44</f>
        <v>0</v>
      </c>
      <c r="J44" s="384" t="e">
        <f>'IEA energy balance'!J44+('Results by fuel'!$G$38*'CEB allocation factors'!M20)</f>
        <v>#DIV/0!</v>
      </c>
      <c r="K44" s="384" t="e">
        <f>'IEA energy balance'!K44+('Results by fuel'!$G$38*'CEB allocation factors'!N20)</f>
        <v>#DIV/0!</v>
      </c>
      <c r="L44" s="384" t="e">
        <f>'IEA energy balance'!L44+('Results by fuel'!$G$38*'CEB allocation factors'!O20)</f>
        <v>#DIV/0!</v>
      </c>
      <c r="M44" s="384" t="e">
        <f>'IEA energy balance'!M44+('Results by fuel'!$G$38*'CEB allocation factors'!P20)</f>
        <v>#DIV/0!</v>
      </c>
      <c r="N44" s="384" t="e">
        <f>'IEA energy balance'!N44+('Results by fuel'!$G$38*'CEB allocation factors'!Q20)</f>
        <v>#DIV/0!</v>
      </c>
      <c r="O44" s="385">
        <f>'IEA energy balance'!O44</f>
        <v>0</v>
      </c>
      <c r="P44" s="385">
        <f>'IEA energy balance'!P44</f>
        <v>0</v>
      </c>
      <c r="Q44" s="385">
        <f>'IEA energy balance'!Q44</f>
        <v>0</v>
      </c>
      <c r="R44" s="385">
        <f>'IEA energy balance'!R44</f>
        <v>0</v>
      </c>
      <c r="S44" s="406">
        <v>0</v>
      </c>
      <c r="T44" s="384" t="e">
        <f>'IEA energy balance'!T44+('Results by fuel'!$G$39*'CEB allocation factors'!W20)</f>
        <v>#DIV/0!</v>
      </c>
      <c r="U44" s="21">
        <f>IF(ISNUMBER('IEA energy balance'!U44),'IEA energy balance'!U44+('Results by fuel'!$G$38*'CEB allocation factors'!X20),0)</f>
        <v>0</v>
      </c>
      <c r="V44" s="384" t="e">
        <f>'IEA energy balance'!V44+('Results by fuel'!$G$40*'CEB allocation factors'!Y20)</f>
        <v>#DIV/0!</v>
      </c>
      <c r="W44" s="384" t="e">
        <f>'IEA energy balance'!W44+('Results by fuel'!$G$40*'CEB allocation factors'!Z20)</f>
        <v>#DIV/0!</v>
      </c>
      <c r="X44" s="384" t="e">
        <f>'IEA energy balance'!X44+('Results by fuel'!$G$40*'CEB allocation factors'!AA20)</f>
        <v>#DIV/0!</v>
      </c>
      <c r="Y44" s="384" t="e">
        <f>'IEA energy balance'!Y44+('Results by fuel'!$G$40*'CEB allocation factors'!AB20)</f>
        <v>#DIV/0!</v>
      </c>
      <c r="Z44" s="384" t="e">
        <f>'IEA energy balance'!Z44+('Results by fuel'!$G$40*'CEB allocation factors'!AC20)</f>
        <v>#DIV/0!</v>
      </c>
      <c r="AA44" s="384" t="e">
        <f>'IEA energy balance'!AA44+('Results by fuel'!$G$40*'CEB allocation factors'!AD20)</f>
        <v>#DIV/0!</v>
      </c>
      <c r="AB44" s="384" t="e">
        <f>'IEA energy balance'!AB44+('Results by fuel'!$G$40*'CEB allocation factors'!AE20)</f>
        <v>#DIV/0!</v>
      </c>
      <c r="AC44" s="384" t="e">
        <f>'IEA energy balance'!AC44+('Results by fuel'!$G$40*'CEB allocation factors'!AF20)</f>
        <v>#DIV/0!</v>
      </c>
      <c r="AD44" s="384" t="e">
        <f>'IEA energy balance'!AD44+('Results by fuel'!$G$40*'CEB allocation factors'!AG20)</f>
        <v>#DIV/0!</v>
      </c>
      <c r="AE44" s="384" t="e">
        <f>'IEA energy balance'!AE44+('Results by fuel'!$G$40*'CEB allocation factors'!AH20)</f>
        <v>#DIV/0!</v>
      </c>
      <c r="AF44" s="384" t="e">
        <f>'IEA energy balance'!AF44+('Results by fuel'!$G$40*'CEB allocation factors'!AI20)</f>
        <v>#DIV/0!</v>
      </c>
      <c r="AG44" s="384" t="e">
        <f>'IEA energy balance'!AG44+('Results by fuel'!$G$40*'CEB allocation factors'!AJ20)</f>
        <v>#DIV/0!</v>
      </c>
      <c r="AH44" s="384" t="e">
        <f>'IEA energy balance'!AH44+('Results by fuel'!$G$40*'CEB allocation factors'!AK20)</f>
        <v>#DIV/0!</v>
      </c>
      <c r="AI44" s="384" t="e">
        <f>'IEA energy balance'!AI44+('Results by fuel'!$G$40*'CEB allocation factors'!AL20)</f>
        <v>#DIV/0!</v>
      </c>
      <c r="AJ44" s="384" t="e">
        <f>'IEA energy balance'!AJ44+('Results by fuel'!$G$40*'CEB allocation factors'!AM20)</f>
        <v>#DIV/0!</v>
      </c>
      <c r="AK44" s="384" t="e">
        <f>'IEA energy balance'!AK44+('Results by fuel'!$G$40*'CEB allocation factors'!AN20)</f>
        <v>#DIV/0!</v>
      </c>
      <c r="AL44" s="384" t="e">
        <f>'IEA energy balance'!AL44+('Results by fuel'!$G$40*'CEB allocation factors'!AO20)</f>
        <v>#DIV/0!</v>
      </c>
      <c r="AM44" s="384" t="e">
        <f>'IEA energy balance'!AM44+('Results by fuel'!$G$40*'CEB allocation factors'!AP20)</f>
        <v>#DIV/0!</v>
      </c>
      <c r="AN44" s="384" t="e">
        <f>'IEA energy balance'!AN44+('Results by fuel'!$G$40*'CEB allocation factors'!AQ20)</f>
        <v>#DIV/0!</v>
      </c>
      <c r="AO44" s="384" t="e">
        <f>'IEA energy balance'!AO44+('Results by fuel'!$G$40*'CEB allocation factors'!AR20)</f>
        <v>#DIV/0!</v>
      </c>
      <c r="AP44" s="384" t="e">
        <f>'IEA energy balance'!AP44+('Results by fuel'!$G$40*'CEB allocation factors'!AS20)</f>
        <v>#DIV/0!</v>
      </c>
      <c r="AQ44" s="384" t="e">
        <f>'IEA energy balance'!AQ44+('Results by fuel'!$G$40*'CEB allocation factors'!AT20)</f>
        <v>#DIV/0!</v>
      </c>
      <c r="AR44" s="385">
        <f>'IEA energy balance'!AR44</f>
        <v>0</v>
      </c>
      <c r="AS44" s="385">
        <f>'IEA energy balance'!AS44</f>
        <v>0</v>
      </c>
      <c r="AT44" s="385">
        <f>'IEA energy balance'!AT44</f>
        <v>0</v>
      </c>
      <c r="AU44" s="385">
        <f>'IEA energy balance'!AU44</f>
        <v>0</v>
      </c>
      <c r="AV44" s="385">
        <f>'IEA energy balance'!AV44</f>
        <v>0</v>
      </c>
      <c r="AW44" s="385">
        <f>'IEA energy balance'!AW44</f>
        <v>0</v>
      </c>
      <c r="AX44" s="385">
        <f>'IEA energy balance'!AX44</f>
        <v>0</v>
      </c>
      <c r="AY44" s="385">
        <f>'IEA energy balance'!AY44</f>
        <v>0</v>
      </c>
      <c r="AZ44" s="385">
        <f>'IEA energy balance'!AZ44</f>
        <v>0</v>
      </c>
      <c r="BA44" s="385">
        <f>'IEA energy balance'!BA44</f>
        <v>0</v>
      </c>
      <c r="BB44" s="385">
        <f>'IEA energy balance'!BB44</f>
        <v>0</v>
      </c>
      <c r="BC44" s="385">
        <f>'IEA energy balance'!BC44</f>
        <v>0</v>
      </c>
      <c r="BD44" s="385">
        <f>'IEA energy balance'!BD44</f>
        <v>0</v>
      </c>
      <c r="BE44" s="385">
        <f>'IEA energy balance'!BE44</f>
        <v>0</v>
      </c>
      <c r="BF44" s="385">
        <f>'IEA energy balance'!BF44</f>
        <v>0</v>
      </c>
      <c r="BG44" s="385">
        <f>'IEA energy balance'!BG44</f>
        <v>0</v>
      </c>
      <c r="BH44" s="385">
        <f>'IEA energy balance'!BH44</f>
        <v>0</v>
      </c>
      <c r="BI44" s="385">
        <f>'IEA energy balance'!BI44</f>
        <v>0</v>
      </c>
      <c r="BJ44" s="385">
        <f>'IEA energy balance'!BJ44</f>
        <v>0</v>
      </c>
      <c r="BK44" s="385">
        <f>'IEA energy balance'!BK44</f>
        <v>0</v>
      </c>
      <c r="BL44" s="385">
        <f>'IEA energy balance'!BL44</f>
        <v>0</v>
      </c>
      <c r="BM44" s="384" t="e">
        <f>'IEA energy balance'!BM44-('Results by fuel'!$J$41*'CEB allocation factors'!D20)</f>
        <v>#DIV/0!</v>
      </c>
      <c r="BN44" s="382" t="e">
        <f t="shared" si="60"/>
        <v>#DIV/0!</v>
      </c>
      <c r="BO44" s="390">
        <f>'IEA energy balance'!BO44</f>
        <v>0</v>
      </c>
    </row>
    <row r="45" spans="2:67">
      <c r="B45" s="32" t="s">
        <v>93</v>
      </c>
      <c r="C45" s="21">
        <f>IF(ISNUMBER('IEA energy balance'!C45),'IEA energy balance'!C45+('Results by fuel'!$G$38*'CEB allocation factors'!F21),0)</f>
        <v>0</v>
      </c>
      <c r="D45" s="21">
        <f>IF(ISNUMBER('IEA energy balance'!D45),'IEA energy balance'!D45+('Results by fuel'!$G$38*'CEB allocation factors'!G21),0)</f>
        <v>0</v>
      </c>
      <c r="E45" s="384" t="e">
        <f>'IEA energy balance'!E45+('Results by fuel'!$G$38*'CEB allocation factors'!H21)</f>
        <v>#DIV/0!</v>
      </c>
      <c r="F45" s="384" t="e">
        <f>'IEA energy balance'!F45+('Results by fuel'!$G$38*'CEB allocation factors'!I21)</f>
        <v>#DIV/0!</v>
      </c>
      <c r="G45" s="384" t="e">
        <f>'IEA energy balance'!G45+('Results by fuel'!$G$38*'CEB allocation factors'!J21)</f>
        <v>#DIV/0!</v>
      </c>
      <c r="H45" s="384" t="e">
        <f>'IEA energy balance'!H45+('Results by fuel'!$G$38*'CEB allocation factors'!K21)</f>
        <v>#DIV/0!</v>
      </c>
      <c r="I45" s="385">
        <f>'IEA energy balance'!I45</f>
        <v>0</v>
      </c>
      <c r="J45" s="384" t="e">
        <f>'IEA energy balance'!J45+('Results by fuel'!$G$38*'CEB allocation factors'!M21)</f>
        <v>#DIV/0!</v>
      </c>
      <c r="K45" s="384" t="e">
        <f>'IEA energy balance'!K45+('Results by fuel'!$G$38*'CEB allocation factors'!N21)</f>
        <v>#DIV/0!</v>
      </c>
      <c r="L45" s="384" t="e">
        <f>'IEA energy balance'!L45+('Results by fuel'!$G$38*'CEB allocation factors'!O21)</f>
        <v>#DIV/0!</v>
      </c>
      <c r="M45" s="384" t="e">
        <f>'IEA energy balance'!M45+('Results by fuel'!$G$38*'CEB allocation factors'!P21)</f>
        <v>#DIV/0!</v>
      </c>
      <c r="N45" s="384" t="e">
        <f>'IEA energy balance'!N45+('Results by fuel'!$G$38*'CEB allocation factors'!Q21)</f>
        <v>#DIV/0!</v>
      </c>
      <c r="O45" s="385">
        <f>'IEA energy balance'!O45</f>
        <v>0</v>
      </c>
      <c r="P45" s="385">
        <f>'IEA energy balance'!P45</f>
        <v>0</v>
      </c>
      <c r="Q45" s="385">
        <f>'IEA energy balance'!Q45</f>
        <v>0</v>
      </c>
      <c r="R45" s="385">
        <f>'IEA energy balance'!R45</f>
        <v>0</v>
      </c>
      <c r="S45" s="406">
        <v>0</v>
      </c>
      <c r="T45" s="384" t="e">
        <f>'IEA energy balance'!T45+('Results by fuel'!$G$39*'CEB allocation factors'!W21)</f>
        <v>#DIV/0!</v>
      </c>
      <c r="U45" s="21">
        <f>IF(ISNUMBER('IEA energy balance'!U45),'IEA energy balance'!U45+('Results by fuel'!$G$38*'CEB allocation factors'!X21),0)</f>
        <v>0</v>
      </c>
      <c r="V45" s="384" t="e">
        <f>'IEA energy balance'!V45+('Results by fuel'!$G$40*'CEB allocation factors'!Y21)</f>
        <v>#DIV/0!</v>
      </c>
      <c r="W45" s="384" t="e">
        <f>'IEA energy balance'!W45+('Results by fuel'!$G$40*'CEB allocation factors'!Z21)</f>
        <v>#DIV/0!</v>
      </c>
      <c r="X45" s="384" t="e">
        <f>'IEA energy balance'!X45+('Results by fuel'!$G$40*'CEB allocation factors'!AA21)</f>
        <v>#DIV/0!</v>
      </c>
      <c r="Y45" s="384" t="e">
        <f>'IEA energy balance'!Y45+('Results by fuel'!$G$40*'CEB allocation factors'!AB21)</f>
        <v>#DIV/0!</v>
      </c>
      <c r="Z45" s="384" t="e">
        <f>'IEA energy balance'!Z45+('Results by fuel'!$G$40*'CEB allocation factors'!AC21)</f>
        <v>#DIV/0!</v>
      </c>
      <c r="AA45" s="384" t="e">
        <f>'IEA energy balance'!AA45+('Results by fuel'!$G$40*'CEB allocation factors'!AD21)</f>
        <v>#DIV/0!</v>
      </c>
      <c r="AB45" s="384" t="e">
        <f>'IEA energy balance'!AB45+('Results by fuel'!$G$40*'CEB allocation factors'!AE21)</f>
        <v>#DIV/0!</v>
      </c>
      <c r="AC45" s="384" t="e">
        <f>'IEA energy balance'!AC45+('Results by fuel'!$G$40*'CEB allocation factors'!AF21)</f>
        <v>#DIV/0!</v>
      </c>
      <c r="AD45" s="384" t="e">
        <f>'IEA energy balance'!AD45+('Results by fuel'!$G$40*'CEB allocation factors'!AG21)</f>
        <v>#DIV/0!</v>
      </c>
      <c r="AE45" s="384" t="e">
        <f>'IEA energy balance'!AE45+('Results by fuel'!$G$40*'CEB allocation factors'!AH21)</f>
        <v>#DIV/0!</v>
      </c>
      <c r="AF45" s="384" t="e">
        <f>'IEA energy balance'!AF45+('Results by fuel'!$G$40*'CEB allocation factors'!AI21)</f>
        <v>#DIV/0!</v>
      </c>
      <c r="AG45" s="384" t="e">
        <f>'IEA energy balance'!AG45+('Results by fuel'!$G$40*'CEB allocation factors'!AJ21)</f>
        <v>#DIV/0!</v>
      </c>
      <c r="AH45" s="384" t="e">
        <f>'IEA energy balance'!AH45+('Results by fuel'!$G$40*'CEB allocation factors'!AK21)</f>
        <v>#DIV/0!</v>
      </c>
      <c r="AI45" s="384" t="e">
        <f>'IEA energy balance'!AI45+('Results by fuel'!$G$40*'CEB allocation factors'!AL21)</f>
        <v>#DIV/0!</v>
      </c>
      <c r="AJ45" s="384" t="e">
        <f>'IEA energy balance'!AJ45+('Results by fuel'!$G$40*'CEB allocation factors'!AM21)</f>
        <v>#DIV/0!</v>
      </c>
      <c r="AK45" s="384" t="e">
        <f>'IEA energy balance'!AK45+('Results by fuel'!$G$40*'CEB allocation factors'!AN21)</f>
        <v>#DIV/0!</v>
      </c>
      <c r="AL45" s="384" t="e">
        <f>'IEA energy balance'!AL45+('Results by fuel'!$G$40*'CEB allocation factors'!AO21)</f>
        <v>#DIV/0!</v>
      </c>
      <c r="AM45" s="384" t="e">
        <f>'IEA energy balance'!AM45+('Results by fuel'!$G$40*'CEB allocation factors'!AP21)</f>
        <v>#DIV/0!</v>
      </c>
      <c r="AN45" s="384" t="e">
        <f>'IEA energy balance'!AN45+('Results by fuel'!$G$40*'CEB allocation factors'!AQ21)</f>
        <v>#DIV/0!</v>
      </c>
      <c r="AO45" s="384" t="e">
        <f>'IEA energy balance'!AO45+('Results by fuel'!$G$40*'CEB allocation factors'!AR21)</f>
        <v>#DIV/0!</v>
      </c>
      <c r="AP45" s="384" t="e">
        <f>'IEA energy balance'!AP45+('Results by fuel'!$G$40*'CEB allocation factors'!AS21)</f>
        <v>#DIV/0!</v>
      </c>
      <c r="AQ45" s="384" t="e">
        <f>'IEA energy balance'!AQ45+('Results by fuel'!$G$40*'CEB allocation factors'!AT21)</f>
        <v>#DIV/0!</v>
      </c>
      <c r="AR45" s="385">
        <f>'IEA energy balance'!AR45</f>
        <v>0</v>
      </c>
      <c r="AS45" s="385">
        <f>'IEA energy balance'!AS45</f>
        <v>0</v>
      </c>
      <c r="AT45" s="385">
        <f>'IEA energy balance'!AT45</f>
        <v>0</v>
      </c>
      <c r="AU45" s="385">
        <f>'IEA energy balance'!AU45</f>
        <v>0</v>
      </c>
      <c r="AV45" s="385">
        <f>'IEA energy balance'!AV45</f>
        <v>0</v>
      </c>
      <c r="AW45" s="385">
        <f>'IEA energy balance'!AW45</f>
        <v>0</v>
      </c>
      <c r="AX45" s="385">
        <f>'IEA energy balance'!AX45</f>
        <v>0</v>
      </c>
      <c r="AY45" s="385">
        <f>'IEA energy balance'!AY45</f>
        <v>0</v>
      </c>
      <c r="AZ45" s="385">
        <f>'IEA energy balance'!AZ45</f>
        <v>0</v>
      </c>
      <c r="BA45" s="385">
        <f>'IEA energy balance'!BA45</f>
        <v>0</v>
      </c>
      <c r="BB45" s="385">
        <f>'IEA energy balance'!BB45</f>
        <v>0</v>
      </c>
      <c r="BC45" s="385">
        <f>'IEA energy balance'!BC45</f>
        <v>0</v>
      </c>
      <c r="BD45" s="385">
        <f>'IEA energy balance'!BD45</f>
        <v>0</v>
      </c>
      <c r="BE45" s="385">
        <f>'IEA energy balance'!BE45</f>
        <v>0</v>
      </c>
      <c r="BF45" s="385">
        <f>'IEA energy balance'!BF45</f>
        <v>0</v>
      </c>
      <c r="BG45" s="385">
        <f>'IEA energy balance'!BG45</f>
        <v>0</v>
      </c>
      <c r="BH45" s="385">
        <f>'IEA energy balance'!BH45</f>
        <v>0</v>
      </c>
      <c r="BI45" s="385">
        <f>'IEA energy balance'!BI45</f>
        <v>0</v>
      </c>
      <c r="BJ45" s="385">
        <f>'IEA energy balance'!BJ45</f>
        <v>0</v>
      </c>
      <c r="BK45" s="385">
        <f>'IEA energy balance'!BK45</f>
        <v>0</v>
      </c>
      <c r="BL45" s="385">
        <f>'IEA energy balance'!BL45</f>
        <v>0</v>
      </c>
      <c r="BM45" s="384" t="e">
        <f>'IEA energy balance'!BM45-('Results by fuel'!$J$41*'CEB allocation factors'!D21)</f>
        <v>#DIV/0!</v>
      </c>
      <c r="BN45" s="382" t="e">
        <f t="shared" si="60"/>
        <v>#DIV/0!</v>
      </c>
      <c r="BO45" s="390">
        <f>'IEA energy balance'!BO45</f>
        <v>0</v>
      </c>
    </row>
    <row r="46" spans="2:67">
      <c r="B46" s="32" t="s">
        <v>80</v>
      </c>
      <c r="C46" s="21">
        <f>IF(ISNUMBER('IEA energy balance'!C46),'IEA energy balance'!C46+('Results by fuel'!$G$38*'CEB allocation factors'!F22),0)</f>
        <v>0</v>
      </c>
      <c r="D46" s="21">
        <f>IF(ISNUMBER('IEA energy balance'!D46),'IEA energy balance'!D46+('Results by fuel'!$G$38*'CEB allocation factors'!G22),0)</f>
        <v>0</v>
      </c>
      <c r="E46" s="384" t="e">
        <f>'IEA energy balance'!E46+('Results by fuel'!$G$38*'CEB allocation factors'!H22)</f>
        <v>#DIV/0!</v>
      </c>
      <c r="F46" s="384" t="e">
        <f>'IEA energy balance'!F46+('Results by fuel'!$G$38*'CEB allocation factors'!I22)</f>
        <v>#DIV/0!</v>
      </c>
      <c r="G46" s="384" t="e">
        <f>'IEA energy balance'!G46+('Results by fuel'!$G$38*'CEB allocation factors'!J22)</f>
        <v>#DIV/0!</v>
      </c>
      <c r="H46" s="384" t="e">
        <f>'IEA energy balance'!H46+('Results by fuel'!$G$38*'CEB allocation factors'!K22)</f>
        <v>#DIV/0!</v>
      </c>
      <c r="I46" s="385">
        <f>'IEA energy balance'!I46</f>
        <v>0</v>
      </c>
      <c r="J46" s="384" t="e">
        <f>'IEA energy balance'!J46+('Results by fuel'!$G$38*'CEB allocation factors'!M22)</f>
        <v>#DIV/0!</v>
      </c>
      <c r="K46" s="384" t="e">
        <f>'IEA energy balance'!K46+('Results by fuel'!$G$38*'CEB allocation factors'!N22)</f>
        <v>#DIV/0!</v>
      </c>
      <c r="L46" s="384" t="e">
        <f>'IEA energy balance'!L46+('Results by fuel'!$G$38*'CEB allocation factors'!O22)</f>
        <v>#DIV/0!</v>
      </c>
      <c r="M46" s="384" t="e">
        <f>'IEA energy balance'!M46+('Results by fuel'!$G$38*'CEB allocation factors'!P22)</f>
        <v>#DIV/0!</v>
      </c>
      <c r="N46" s="384" t="e">
        <f>'IEA energy balance'!N46+('Results by fuel'!$G$38*'CEB allocation factors'!Q22)</f>
        <v>#DIV/0!</v>
      </c>
      <c r="O46" s="385">
        <f>'IEA energy balance'!O46</f>
        <v>0</v>
      </c>
      <c r="P46" s="385">
        <f>'IEA energy balance'!P46</f>
        <v>0</v>
      </c>
      <c r="Q46" s="385">
        <f>'IEA energy balance'!Q46</f>
        <v>0</v>
      </c>
      <c r="R46" s="385">
        <f>'IEA energy balance'!R46</f>
        <v>0</v>
      </c>
      <c r="S46" s="406">
        <v>0</v>
      </c>
      <c r="T46" s="384" t="e">
        <f>'IEA energy balance'!T46+('Results by fuel'!$G$39*'CEB allocation factors'!W22)</f>
        <v>#DIV/0!</v>
      </c>
      <c r="U46" s="21">
        <f>IF(ISNUMBER('IEA energy balance'!U46),'IEA energy balance'!U46+('Results by fuel'!$G$38*'CEB allocation factors'!X22),0)</f>
        <v>0</v>
      </c>
      <c r="V46" s="384" t="e">
        <f>'IEA energy balance'!V46+('Results by fuel'!$G$40*'CEB allocation factors'!Y22)</f>
        <v>#DIV/0!</v>
      </c>
      <c r="W46" s="384" t="e">
        <f>'IEA energy balance'!W46+('Results by fuel'!$G$40*'CEB allocation factors'!Z22)</f>
        <v>#DIV/0!</v>
      </c>
      <c r="X46" s="384" t="e">
        <f>'IEA energy balance'!X46+('Results by fuel'!$G$40*'CEB allocation factors'!AA22)</f>
        <v>#DIV/0!</v>
      </c>
      <c r="Y46" s="384" t="e">
        <f>'IEA energy balance'!Y46+('Results by fuel'!$G$40*'CEB allocation factors'!AB22)</f>
        <v>#DIV/0!</v>
      </c>
      <c r="Z46" s="384" t="e">
        <f>'IEA energy balance'!Z46+('Results by fuel'!$G$40*'CEB allocation factors'!AC22)</f>
        <v>#DIV/0!</v>
      </c>
      <c r="AA46" s="384" t="e">
        <f>'IEA energy balance'!AA46+('Results by fuel'!$G$40*'CEB allocation factors'!AD22)</f>
        <v>#DIV/0!</v>
      </c>
      <c r="AB46" s="384" t="e">
        <f>'IEA energy balance'!AB46+('Results by fuel'!$G$40*'CEB allocation factors'!AE22)</f>
        <v>#DIV/0!</v>
      </c>
      <c r="AC46" s="384" t="e">
        <f>'IEA energy balance'!AC46+('Results by fuel'!$G$40*'CEB allocation factors'!AF22)</f>
        <v>#DIV/0!</v>
      </c>
      <c r="AD46" s="384" t="e">
        <f>'IEA energy balance'!AD46+('Results by fuel'!$G$40*'CEB allocation factors'!AG22)</f>
        <v>#DIV/0!</v>
      </c>
      <c r="AE46" s="384" t="e">
        <f>'IEA energy balance'!AE46+('Results by fuel'!$G$40*'CEB allocation factors'!AH22)</f>
        <v>#DIV/0!</v>
      </c>
      <c r="AF46" s="384" t="e">
        <f>'IEA energy balance'!AF46+('Results by fuel'!$G$40*'CEB allocation factors'!AI22)</f>
        <v>#DIV/0!</v>
      </c>
      <c r="AG46" s="384" t="e">
        <f>'IEA energy balance'!AG46+('Results by fuel'!$G$40*'CEB allocation factors'!AJ22)</f>
        <v>#DIV/0!</v>
      </c>
      <c r="AH46" s="384" t="e">
        <f>'IEA energy balance'!AH46+('Results by fuel'!$G$40*'CEB allocation factors'!AK22)</f>
        <v>#DIV/0!</v>
      </c>
      <c r="AI46" s="384" t="e">
        <f>'IEA energy balance'!AI46+('Results by fuel'!$G$40*'CEB allocation factors'!AL22)</f>
        <v>#DIV/0!</v>
      </c>
      <c r="AJ46" s="384" t="e">
        <f>'IEA energy balance'!AJ46+('Results by fuel'!$G$40*'CEB allocation factors'!AM22)</f>
        <v>#DIV/0!</v>
      </c>
      <c r="AK46" s="384" t="e">
        <f>'IEA energy balance'!AK46+('Results by fuel'!$G$40*'CEB allocation factors'!AN22)</f>
        <v>#DIV/0!</v>
      </c>
      <c r="AL46" s="384" t="e">
        <f>'IEA energy balance'!AL46+('Results by fuel'!$G$40*'CEB allocation factors'!AO22)</f>
        <v>#DIV/0!</v>
      </c>
      <c r="AM46" s="384" t="e">
        <f>'IEA energy balance'!AM46+('Results by fuel'!$G$40*'CEB allocation factors'!AP22)</f>
        <v>#DIV/0!</v>
      </c>
      <c r="AN46" s="384" t="e">
        <f>'IEA energy balance'!AN46+('Results by fuel'!$G$40*'CEB allocation factors'!AQ22)</f>
        <v>#DIV/0!</v>
      </c>
      <c r="AO46" s="384" t="e">
        <f>'IEA energy balance'!AO46+('Results by fuel'!$G$40*'CEB allocation factors'!AR22)</f>
        <v>#DIV/0!</v>
      </c>
      <c r="AP46" s="384" t="e">
        <f>'IEA energy balance'!AP46+('Results by fuel'!$G$40*'CEB allocation factors'!AS22)</f>
        <v>#DIV/0!</v>
      </c>
      <c r="AQ46" s="384" t="e">
        <f>'IEA energy balance'!AQ46+('Results by fuel'!$G$40*'CEB allocation factors'!AT22)</f>
        <v>#DIV/0!</v>
      </c>
      <c r="AR46" s="385">
        <f>'IEA energy balance'!AR46</f>
        <v>0</v>
      </c>
      <c r="AS46" s="385">
        <f>'IEA energy balance'!AS46</f>
        <v>0</v>
      </c>
      <c r="AT46" s="385">
        <f>'IEA energy balance'!AT46</f>
        <v>0</v>
      </c>
      <c r="AU46" s="385">
        <f>'IEA energy balance'!AU46</f>
        <v>0</v>
      </c>
      <c r="AV46" s="385">
        <f>'IEA energy balance'!AV46</f>
        <v>0</v>
      </c>
      <c r="AW46" s="385">
        <f>'IEA energy balance'!AW46</f>
        <v>0</v>
      </c>
      <c r="AX46" s="385">
        <f>'IEA energy balance'!AX46</f>
        <v>0</v>
      </c>
      <c r="AY46" s="385">
        <f>'IEA energy balance'!AY46</f>
        <v>0</v>
      </c>
      <c r="AZ46" s="385">
        <f>'IEA energy balance'!AZ46</f>
        <v>0</v>
      </c>
      <c r="BA46" s="385">
        <f>'IEA energy balance'!BA46</f>
        <v>0</v>
      </c>
      <c r="BB46" s="385">
        <f>'IEA energy balance'!BB46</f>
        <v>0</v>
      </c>
      <c r="BC46" s="385">
        <f>'IEA energy balance'!BC46</f>
        <v>0</v>
      </c>
      <c r="BD46" s="385">
        <f>'IEA energy balance'!BD46</f>
        <v>0</v>
      </c>
      <c r="BE46" s="385">
        <f>'IEA energy balance'!BE46</f>
        <v>0</v>
      </c>
      <c r="BF46" s="385">
        <f>'IEA energy balance'!BF46</f>
        <v>0</v>
      </c>
      <c r="BG46" s="385">
        <f>'IEA energy balance'!BG46</f>
        <v>0</v>
      </c>
      <c r="BH46" s="385">
        <f>'IEA energy balance'!BH46</f>
        <v>0</v>
      </c>
      <c r="BI46" s="385">
        <f>'IEA energy balance'!BI46</f>
        <v>0</v>
      </c>
      <c r="BJ46" s="385">
        <f>'IEA energy balance'!BJ46</f>
        <v>0</v>
      </c>
      <c r="BK46" s="385">
        <f>'IEA energy balance'!BK46</f>
        <v>0</v>
      </c>
      <c r="BL46" s="385">
        <f>'IEA energy balance'!BL46</f>
        <v>0</v>
      </c>
      <c r="BM46" s="384" t="e">
        <f>'IEA energy balance'!BM46-('Results by fuel'!$J$41*'CEB allocation factors'!D22)</f>
        <v>#DIV/0!</v>
      </c>
      <c r="BN46" s="382" t="e">
        <f t="shared" si="60"/>
        <v>#DIV/0!</v>
      </c>
      <c r="BO46" s="390">
        <f>'IEA energy balance'!BO46</f>
        <v>0</v>
      </c>
    </row>
    <row r="47" spans="2:67">
      <c r="B47" s="32" t="s">
        <v>81</v>
      </c>
      <c r="C47" s="21">
        <f>IF(ISNUMBER('IEA energy balance'!C47),'IEA energy balance'!C47+('Results by fuel'!$G$38*'CEB allocation factors'!F23),0)</f>
        <v>0</v>
      </c>
      <c r="D47" s="21">
        <f>IF(ISNUMBER('IEA energy balance'!D47),'IEA energy balance'!D47+('Results by fuel'!$G$38*'CEB allocation factors'!G23),0)</f>
        <v>0</v>
      </c>
      <c r="E47" s="384" t="e">
        <f>'IEA energy balance'!E47+('Results by fuel'!$G$38*'CEB allocation factors'!H23)</f>
        <v>#DIV/0!</v>
      </c>
      <c r="F47" s="384" t="e">
        <f>'IEA energy balance'!F47+('Results by fuel'!$G$38*'CEB allocation factors'!I23)</f>
        <v>#DIV/0!</v>
      </c>
      <c r="G47" s="384" t="e">
        <f>'IEA energy balance'!G47+('Results by fuel'!$G$38*'CEB allocation factors'!J23)</f>
        <v>#DIV/0!</v>
      </c>
      <c r="H47" s="384" t="e">
        <f>'IEA energy balance'!H47+('Results by fuel'!$G$38*'CEB allocation factors'!K23)</f>
        <v>#DIV/0!</v>
      </c>
      <c r="I47" s="385">
        <f>'IEA energy balance'!I47</f>
        <v>0</v>
      </c>
      <c r="J47" s="384" t="e">
        <f>'IEA energy balance'!J47+('Results by fuel'!$G$38*'CEB allocation factors'!M23)</f>
        <v>#DIV/0!</v>
      </c>
      <c r="K47" s="384" t="e">
        <f>'IEA energy balance'!K47+('Results by fuel'!$G$38*'CEB allocation factors'!N23)</f>
        <v>#DIV/0!</v>
      </c>
      <c r="L47" s="384" t="e">
        <f>'IEA energy balance'!L47+('Results by fuel'!$G$38*'CEB allocation factors'!O23)</f>
        <v>#DIV/0!</v>
      </c>
      <c r="M47" s="384" t="e">
        <f>'IEA energy balance'!M47+('Results by fuel'!$G$38*'CEB allocation factors'!P23)</f>
        <v>#DIV/0!</v>
      </c>
      <c r="N47" s="384" t="e">
        <f>'IEA energy balance'!N47+('Results by fuel'!$G$38*'CEB allocation factors'!Q23)</f>
        <v>#DIV/0!</v>
      </c>
      <c r="O47" s="385">
        <f>'IEA energy balance'!O47</f>
        <v>0</v>
      </c>
      <c r="P47" s="385">
        <f>'IEA energy balance'!P47</f>
        <v>0</v>
      </c>
      <c r="Q47" s="385">
        <f>'IEA energy balance'!Q47</f>
        <v>0</v>
      </c>
      <c r="R47" s="385">
        <f>'IEA energy balance'!R47</f>
        <v>0</v>
      </c>
      <c r="S47" s="406">
        <v>0</v>
      </c>
      <c r="T47" s="384" t="e">
        <f>'IEA energy balance'!T47+('Results by fuel'!$G$39*'CEB allocation factors'!W23)</f>
        <v>#DIV/0!</v>
      </c>
      <c r="U47" s="21">
        <f>IF(ISNUMBER('IEA energy balance'!U47),'IEA energy balance'!U47+('Results by fuel'!$G$38*'CEB allocation factors'!X23),0)</f>
        <v>0</v>
      </c>
      <c r="V47" s="384" t="e">
        <f>'IEA energy balance'!V47+('Results by fuel'!$G$40*'CEB allocation factors'!Y23)</f>
        <v>#DIV/0!</v>
      </c>
      <c r="W47" s="384" t="e">
        <f>'IEA energy balance'!W47+('Results by fuel'!$G$40*'CEB allocation factors'!Z23)</f>
        <v>#DIV/0!</v>
      </c>
      <c r="X47" s="384" t="e">
        <f>'IEA energy balance'!X47+('Results by fuel'!$G$40*'CEB allocation factors'!AA23)</f>
        <v>#DIV/0!</v>
      </c>
      <c r="Y47" s="384" t="e">
        <f>'IEA energy balance'!Y47+('Results by fuel'!$G$40*'CEB allocation factors'!AB23)</f>
        <v>#DIV/0!</v>
      </c>
      <c r="Z47" s="384" t="e">
        <f>'IEA energy balance'!Z47+('Results by fuel'!$G$40*'CEB allocation factors'!AC23)</f>
        <v>#DIV/0!</v>
      </c>
      <c r="AA47" s="384" t="e">
        <f>'IEA energy balance'!AA47+('Results by fuel'!$G$40*'CEB allocation factors'!AD23)</f>
        <v>#DIV/0!</v>
      </c>
      <c r="AB47" s="384" t="e">
        <f>'IEA energy balance'!AB47+('Results by fuel'!$G$40*'CEB allocation factors'!AE23)</f>
        <v>#DIV/0!</v>
      </c>
      <c r="AC47" s="384" t="e">
        <f>'IEA energy balance'!AC47+('Results by fuel'!$G$40*'CEB allocation factors'!AF23)</f>
        <v>#DIV/0!</v>
      </c>
      <c r="AD47" s="384" t="e">
        <f>'IEA energy balance'!AD47+('Results by fuel'!$G$40*'CEB allocation factors'!AG23)</f>
        <v>#DIV/0!</v>
      </c>
      <c r="AE47" s="384" t="e">
        <f>'IEA energy balance'!AE47+('Results by fuel'!$G$40*'CEB allocation factors'!AH23)</f>
        <v>#DIV/0!</v>
      </c>
      <c r="AF47" s="384" t="e">
        <f>'IEA energy balance'!AF47+('Results by fuel'!$G$40*'CEB allocation factors'!AI23)</f>
        <v>#DIV/0!</v>
      </c>
      <c r="AG47" s="384" t="e">
        <f>'IEA energy balance'!AG47+('Results by fuel'!$G$40*'CEB allocation factors'!AJ23)</f>
        <v>#DIV/0!</v>
      </c>
      <c r="AH47" s="384" t="e">
        <f>'IEA energy balance'!AH47+('Results by fuel'!$G$40*'CEB allocation factors'!AK23)</f>
        <v>#DIV/0!</v>
      </c>
      <c r="AI47" s="384" t="e">
        <f>'IEA energy balance'!AI47+('Results by fuel'!$G$40*'CEB allocation factors'!AL23)</f>
        <v>#DIV/0!</v>
      </c>
      <c r="AJ47" s="384" t="e">
        <f>'IEA energy balance'!AJ47+('Results by fuel'!$G$40*'CEB allocation factors'!AM23)</f>
        <v>#DIV/0!</v>
      </c>
      <c r="AK47" s="384" t="e">
        <f>'IEA energy balance'!AK47+('Results by fuel'!$G$40*'CEB allocation factors'!AN23)</f>
        <v>#DIV/0!</v>
      </c>
      <c r="AL47" s="384" t="e">
        <f>'IEA energy balance'!AL47+('Results by fuel'!$G$40*'CEB allocation factors'!AO23)</f>
        <v>#DIV/0!</v>
      </c>
      <c r="AM47" s="384" t="e">
        <f>'IEA energy balance'!AM47+('Results by fuel'!$G$40*'CEB allocation factors'!AP23)</f>
        <v>#DIV/0!</v>
      </c>
      <c r="AN47" s="384" t="e">
        <f>'IEA energy balance'!AN47+('Results by fuel'!$G$40*'CEB allocation factors'!AQ23)</f>
        <v>#DIV/0!</v>
      </c>
      <c r="AO47" s="384" t="e">
        <f>'IEA energy balance'!AO47+('Results by fuel'!$G$40*'CEB allocation factors'!AR23)</f>
        <v>#DIV/0!</v>
      </c>
      <c r="AP47" s="384" t="e">
        <f>'IEA energy balance'!AP47+('Results by fuel'!$G$40*'CEB allocation factors'!AS23)</f>
        <v>#DIV/0!</v>
      </c>
      <c r="AQ47" s="384" t="e">
        <f>'IEA energy balance'!AQ47+('Results by fuel'!$G$40*'CEB allocation factors'!AT23)</f>
        <v>#DIV/0!</v>
      </c>
      <c r="AR47" s="385">
        <f>'IEA energy balance'!AR47</f>
        <v>0</v>
      </c>
      <c r="AS47" s="385">
        <f>'IEA energy balance'!AS47</f>
        <v>0</v>
      </c>
      <c r="AT47" s="385">
        <f>'IEA energy balance'!AT47</f>
        <v>0</v>
      </c>
      <c r="AU47" s="385">
        <f>'IEA energy balance'!AU47</f>
        <v>0</v>
      </c>
      <c r="AV47" s="385">
        <f>'IEA energy balance'!AV47</f>
        <v>0</v>
      </c>
      <c r="AW47" s="385">
        <f>'IEA energy balance'!AW47</f>
        <v>0</v>
      </c>
      <c r="AX47" s="385">
        <f>'IEA energy balance'!AX47</f>
        <v>0</v>
      </c>
      <c r="AY47" s="385">
        <f>'IEA energy balance'!AY47</f>
        <v>0</v>
      </c>
      <c r="AZ47" s="385">
        <f>'IEA energy balance'!AZ47</f>
        <v>0</v>
      </c>
      <c r="BA47" s="385">
        <f>'IEA energy balance'!BA47</f>
        <v>0</v>
      </c>
      <c r="BB47" s="385">
        <f>'IEA energy balance'!BB47</f>
        <v>0</v>
      </c>
      <c r="BC47" s="385">
        <f>'IEA energy balance'!BC47</f>
        <v>0</v>
      </c>
      <c r="BD47" s="385">
        <f>'IEA energy balance'!BD47</f>
        <v>0</v>
      </c>
      <c r="BE47" s="385">
        <f>'IEA energy balance'!BE47</f>
        <v>0</v>
      </c>
      <c r="BF47" s="385">
        <f>'IEA energy balance'!BF47</f>
        <v>0</v>
      </c>
      <c r="BG47" s="385">
        <f>'IEA energy balance'!BG47</f>
        <v>0</v>
      </c>
      <c r="BH47" s="385">
        <f>'IEA energy balance'!BH47</f>
        <v>0</v>
      </c>
      <c r="BI47" s="385">
        <f>'IEA energy balance'!BI47</f>
        <v>0</v>
      </c>
      <c r="BJ47" s="385">
        <f>'IEA energy balance'!BJ47</f>
        <v>0</v>
      </c>
      <c r="BK47" s="385">
        <f>'IEA energy balance'!BK47</f>
        <v>0</v>
      </c>
      <c r="BL47" s="385">
        <f>'IEA energy balance'!BL47</f>
        <v>0</v>
      </c>
      <c r="BM47" s="384" t="e">
        <f>'IEA energy balance'!BM47-('Results by fuel'!$J$41*'CEB allocation factors'!D23)</f>
        <v>#DIV/0!</v>
      </c>
      <c r="BN47" s="382" t="e">
        <f t="shared" si="60"/>
        <v>#DIV/0!</v>
      </c>
      <c r="BO47" s="390">
        <f>'IEA energy balance'!BO47</f>
        <v>0</v>
      </c>
    </row>
    <row r="48" spans="2:67">
      <c r="B48" s="32" t="s">
        <v>82</v>
      </c>
      <c r="C48" s="21">
        <f>IF(ISNUMBER('IEA energy balance'!C48),'IEA energy balance'!C48+('Results by fuel'!$G$38*'CEB allocation factors'!F24),0)</f>
        <v>0</v>
      </c>
      <c r="D48" s="21">
        <f>IF(ISNUMBER('IEA energy balance'!D48),'IEA energy balance'!D48+('Results by fuel'!$G$38*'CEB allocation factors'!G24),0)</f>
        <v>0</v>
      </c>
      <c r="E48" s="384" t="e">
        <f>'IEA energy balance'!E48+('Results by fuel'!$G$38*'CEB allocation factors'!H24)</f>
        <v>#DIV/0!</v>
      </c>
      <c r="F48" s="384" t="e">
        <f>'IEA energy balance'!F48+('Results by fuel'!$G$38*'CEB allocation factors'!I24)</f>
        <v>#DIV/0!</v>
      </c>
      <c r="G48" s="384" t="e">
        <f>'IEA energy balance'!G48+('Results by fuel'!$G$38*'CEB allocation factors'!J24)</f>
        <v>#DIV/0!</v>
      </c>
      <c r="H48" s="384" t="e">
        <f>'IEA energy balance'!H48+('Results by fuel'!$G$38*'CEB allocation factors'!K24)</f>
        <v>#DIV/0!</v>
      </c>
      <c r="I48" s="385">
        <f>'IEA energy balance'!I48</f>
        <v>0</v>
      </c>
      <c r="J48" s="384" t="e">
        <f>'IEA energy balance'!J48+('Results by fuel'!$G$38*'CEB allocation factors'!M24)</f>
        <v>#DIV/0!</v>
      </c>
      <c r="K48" s="384" t="e">
        <f>'IEA energy balance'!K48+('Results by fuel'!$G$38*'CEB allocation factors'!N24)</f>
        <v>#DIV/0!</v>
      </c>
      <c r="L48" s="384" t="e">
        <f>'IEA energy balance'!L48+('Results by fuel'!$G$38*'CEB allocation factors'!O24)</f>
        <v>#DIV/0!</v>
      </c>
      <c r="M48" s="384" t="e">
        <f>'IEA energy balance'!M48+('Results by fuel'!$G$38*'CEB allocation factors'!P24)</f>
        <v>#DIV/0!</v>
      </c>
      <c r="N48" s="384" t="e">
        <f>'IEA energy balance'!N48+('Results by fuel'!$G$38*'CEB allocation factors'!Q24)</f>
        <v>#DIV/0!</v>
      </c>
      <c r="O48" s="385">
        <f>'IEA energy balance'!O48</f>
        <v>0</v>
      </c>
      <c r="P48" s="385">
        <f>'IEA energy balance'!P48</f>
        <v>0</v>
      </c>
      <c r="Q48" s="385">
        <f>'IEA energy balance'!Q48</f>
        <v>0</v>
      </c>
      <c r="R48" s="385">
        <f>'IEA energy balance'!R48</f>
        <v>0</v>
      </c>
      <c r="S48" s="406">
        <v>0</v>
      </c>
      <c r="T48" s="384" t="e">
        <f>'IEA energy balance'!T48+('Results by fuel'!$G$39*'CEB allocation factors'!W24)</f>
        <v>#DIV/0!</v>
      </c>
      <c r="U48" s="21">
        <f>IF(ISNUMBER('IEA energy balance'!U48),'IEA energy balance'!U48+('Results by fuel'!$G$38*'CEB allocation factors'!X24),0)</f>
        <v>0</v>
      </c>
      <c r="V48" s="384" t="e">
        <f>'IEA energy balance'!V48+('Results by fuel'!$G$40*'CEB allocation factors'!Y24)</f>
        <v>#DIV/0!</v>
      </c>
      <c r="W48" s="384" t="e">
        <f>'IEA energy balance'!W48+('Results by fuel'!$G$40*'CEB allocation factors'!Z24)</f>
        <v>#DIV/0!</v>
      </c>
      <c r="X48" s="384" t="e">
        <f>'IEA energy balance'!X48+('Results by fuel'!$G$40*'CEB allocation factors'!AA24)</f>
        <v>#DIV/0!</v>
      </c>
      <c r="Y48" s="384" t="e">
        <f>'IEA energy balance'!Y48+('Results by fuel'!$G$40*'CEB allocation factors'!AB24)</f>
        <v>#DIV/0!</v>
      </c>
      <c r="Z48" s="384" t="e">
        <f>'IEA energy balance'!Z48+('Results by fuel'!$G$40*'CEB allocation factors'!AC24)</f>
        <v>#DIV/0!</v>
      </c>
      <c r="AA48" s="384" t="e">
        <f>'IEA energy balance'!AA48+('Results by fuel'!$G$40*'CEB allocation factors'!AD24)</f>
        <v>#DIV/0!</v>
      </c>
      <c r="AB48" s="384" t="e">
        <f>'IEA energy balance'!AB48+('Results by fuel'!$G$40*'CEB allocation factors'!AE24)</f>
        <v>#DIV/0!</v>
      </c>
      <c r="AC48" s="384" t="e">
        <f>'IEA energy balance'!AC48+('Results by fuel'!$G$40*'CEB allocation factors'!AF24)</f>
        <v>#DIV/0!</v>
      </c>
      <c r="AD48" s="384" t="e">
        <f>'IEA energy balance'!AD48+('Results by fuel'!$G$40*'CEB allocation factors'!AG24)</f>
        <v>#DIV/0!</v>
      </c>
      <c r="AE48" s="384" t="e">
        <f>'IEA energy balance'!AE48+('Results by fuel'!$G$40*'CEB allocation factors'!AH24)</f>
        <v>#DIV/0!</v>
      </c>
      <c r="AF48" s="384" t="e">
        <f>'IEA energy balance'!AF48+('Results by fuel'!$G$40*'CEB allocation factors'!AI24)</f>
        <v>#DIV/0!</v>
      </c>
      <c r="AG48" s="384" t="e">
        <f>'IEA energy balance'!AG48+('Results by fuel'!$G$40*'CEB allocation factors'!AJ24)</f>
        <v>#DIV/0!</v>
      </c>
      <c r="AH48" s="384" t="e">
        <f>'IEA energy balance'!AH48+('Results by fuel'!$G$40*'CEB allocation factors'!AK24)</f>
        <v>#DIV/0!</v>
      </c>
      <c r="AI48" s="384" t="e">
        <f>'IEA energy balance'!AI48+('Results by fuel'!$G$40*'CEB allocation factors'!AL24)</f>
        <v>#DIV/0!</v>
      </c>
      <c r="AJ48" s="384" t="e">
        <f>'IEA energy balance'!AJ48+('Results by fuel'!$G$40*'CEB allocation factors'!AM24)</f>
        <v>#DIV/0!</v>
      </c>
      <c r="AK48" s="384" t="e">
        <f>'IEA energy balance'!AK48+('Results by fuel'!$G$40*'CEB allocation factors'!AN24)</f>
        <v>#DIV/0!</v>
      </c>
      <c r="AL48" s="384" t="e">
        <f>'IEA energy balance'!AL48+('Results by fuel'!$G$40*'CEB allocation factors'!AO24)</f>
        <v>#DIV/0!</v>
      </c>
      <c r="AM48" s="384" t="e">
        <f>'IEA energy balance'!AM48+('Results by fuel'!$G$40*'CEB allocation factors'!AP24)</f>
        <v>#DIV/0!</v>
      </c>
      <c r="AN48" s="384" t="e">
        <f>'IEA energy balance'!AN48+('Results by fuel'!$G$40*'CEB allocation factors'!AQ24)</f>
        <v>#DIV/0!</v>
      </c>
      <c r="AO48" s="384" t="e">
        <f>'IEA energy balance'!AO48+('Results by fuel'!$G$40*'CEB allocation factors'!AR24)</f>
        <v>#DIV/0!</v>
      </c>
      <c r="AP48" s="384" t="e">
        <f>'IEA energy balance'!AP48+('Results by fuel'!$G$40*'CEB allocation factors'!AS24)</f>
        <v>#DIV/0!</v>
      </c>
      <c r="AQ48" s="384" t="e">
        <f>'IEA energy balance'!AQ48+('Results by fuel'!$G$40*'CEB allocation factors'!AT24)</f>
        <v>#DIV/0!</v>
      </c>
      <c r="AR48" s="385">
        <f>'IEA energy balance'!AR48</f>
        <v>0</v>
      </c>
      <c r="AS48" s="385">
        <f>'IEA energy balance'!AS48</f>
        <v>0</v>
      </c>
      <c r="AT48" s="385">
        <f>'IEA energy balance'!AT48</f>
        <v>0</v>
      </c>
      <c r="AU48" s="385">
        <f>'IEA energy balance'!AU48</f>
        <v>0</v>
      </c>
      <c r="AV48" s="385">
        <f>'IEA energy balance'!AV48</f>
        <v>0</v>
      </c>
      <c r="AW48" s="385">
        <f>'IEA energy balance'!AW48</f>
        <v>0</v>
      </c>
      <c r="AX48" s="385">
        <f>'IEA energy balance'!AX48</f>
        <v>0</v>
      </c>
      <c r="AY48" s="385">
        <f>'IEA energy balance'!AY48</f>
        <v>0</v>
      </c>
      <c r="AZ48" s="385">
        <f>'IEA energy balance'!AZ48</f>
        <v>0</v>
      </c>
      <c r="BA48" s="385">
        <f>'IEA energy balance'!BA48</f>
        <v>0</v>
      </c>
      <c r="BB48" s="385">
        <f>'IEA energy balance'!BB48</f>
        <v>0</v>
      </c>
      <c r="BC48" s="385">
        <f>'IEA energy balance'!BC48</f>
        <v>0</v>
      </c>
      <c r="BD48" s="385">
        <f>'IEA energy balance'!BD48</f>
        <v>0</v>
      </c>
      <c r="BE48" s="385">
        <f>'IEA energy balance'!BE48</f>
        <v>0</v>
      </c>
      <c r="BF48" s="385">
        <f>'IEA energy balance'!BF48</f>
        <v>0</v>
      </c>
      <c r="BG48" s="385">
        <f>'IEA energy balance'!BG48</f>
        <v>0</v>
      </c>
      <c r="BH48" s="385">
        <f>'IEA energy balance'!BH48</f>
        <v>0</v>
      </c>
      <c r="BI48" s="385">
        <f>'IEA energy balance'!BI48</f>
        <v>0</v>
      </c>
      <c r="BJ48" s="385">
        <f>'IEA energy balance'!BJ48</f>
        <v>0</v>
      </c>
      <c r="BK48" s="385">
        <f>'IEA energy balance'!BK48</f>
        <v>0</v>
      </c>
      <c r="BL48" s="385">
        <f>'IEA energy balance'!BL48</f>
        <v>0</v>
      </c>
      <c r="BM48" s="384" t="e">
        <f>'IEA energy balance'!BM48-('Results by fuel'!$J$41*'CEB allocation factors'!D24)</f>
        <v>#DIV/0!</v>
      </c>
      <c r="BN48" s="382" t="e">
        <f t="shared" si="60"/>
        <v>#DIV/0!</v>
      </c>
      <c r="BO48" s="390">
        <f>'IEA energy balance'!BO48</f>
        <v>0</v>
      </c>
    </row>
    <row r="49" spans="2:69">
      <c r="B49" s="32" t="s">
        <v>83</v>
      </c>
      <c r="C49" s="21">
        <f>IF(ISNUMBER('IEA energy balance'!C49),'IEA energy balance'!C49+('Results by fuel'!$G$38*'CEB allocation factors'!F25),0)</f>
        <v>0</v>
      </c>
      <c r="D49" s="21">
        <f>IF(ISNUMBER('IEA energy balance'!D49),'IEA energy balance'!D49+('Results by fuel'!$G$38*'CEB allocation factors'!G25),0)</f>
        <v>0</v>
      </c>
      <c r="E49" s="384" t="e">
        <f>'IEA energy balance'!E49+('Results by fuel'!$G$38*'CEB allocation factors'!H25)</f>
        <v>#DIV/0!</v>
      </c>
      <c r="F49" s="384" t="e">
        <f>'IEA energy balance'!F49+('Results by fuel'!$G$38*'CEB allocation factors'!I25)</f>
        <v>#DIV/0!</v>
      </c>
      <c r="G49" s="384" t="e">
        <f>'IEA energy balance'!G49+('Results by fuel'!$G$38*'CEB allocation factors'!J25)</f>
        <v>#DIV/0!</v>
      </c>
      <c r="H49" s="384" t="e">
        <f>'IEA energy balance'!H49+('Results by fuel'!$G$38*'CEB allocation factors'!K25)</f>
        <v>#DIV/0!</v>
      </c>
      <c r="I49" s="385">
        <f>'IEA energy balance'!I49</f>
        <v>0</v>
      </c>
      <c r="J49" s="384" t="e">
        <f>'IEA energy balance'!J49+('Results by fuel'!$G$38*'CEB allocation factors'!M25)</f>
        <v>#DIV/0!</v>
      </c>
      <c r="K49" s="384" t="e">
        <f>'IEA energy balance'!K49+('Results by fuel'!$G$38*'CEB allocation factors'!N25)</f>
        <v>#DIV/0!</v>
      </c>
      <c r="L49" s="384" t="e">
        <f>'IEA energy balance'!L49+('Results by fuel'!$G$38*'CEB allocation factors'!O25)</f>
        <v>#DIV/0!</v>
      </c>
      <c r="M49" s="384" t="e">
        <f>'IEA energy balance'!M49+('Results by fuel'!$G$38*'CEB allocation factors'!P25)</f>
        <v>#DIV/0!</v>
      </c>
      <c r="N49" s="384" t="e">
        <f>'IEA energy balance'!N49+('Results by fuel'!$G$38*'CEB allocation factors'!Q25)</f>
        <v>#DIV/0!</v>
      </c>
      <c r="O49" s="385">
        <f>'IEA energy balance'!O49</f>
        <v>0</v>
      </c>
      <c r="P49" s="385">
        <f>'IEA energy balance'!P49</f>
        <v>0</v>
      </c>
      <c r="Q49" s="385">
        <f>'IEA energy balance'!Q49</f>
        <v>0</v>
      </c>
      <c r="R49" s="385">
        <f>'IEA energy balance'!R49</f>
        <v>0</v>
      </c>
      <c r="S49" s="406">
        <v>0</v>
      </c>
      <c r="T49" s="384" t="e">
        <f>'IEA energy balance'!T49+('Results by fuel'!$G$39*'CEB allocation factors'!W25)</f>
        <v>#DIV/0!</v>
      </c>
      <c r="U49" s="21">
        <f>IF(ISNUMBER('IEA energy balance'!U49),'IEA energy balance'!U49+('Results by fuel'!$G$38*'CEB allocation factors'!X25),0)</f>
        <v>0</v>
      </c>
      <c r="V49" s="384" t="e">
        <f>'IEA energy balance'!V49+('Results by fuel'!$G$40*'CEB allocation factors'!Y25)</f>
        <v>#DIV/0!</v>
      </c>
      <c r="W49" s="384" t="e">
        <f>'IEA energy balance'!W49+('Results by fuel'!$G$40*'CEB allocation factors'!Z25)</f>
        <v>#DIV/0!</v>
      </c>
      <c r="X49" s="384" t="e">
        <f>'IEA energy balance'!X49+('Results by fuel'!$G$40*'CEB allocation factors'!AA25)</f>
        <v>#DIV/0!</v>
      </c>
      <c r="Y49" s="384" t="e">
        <f>'IEA energy balance'!Y49+('Results by fuel'!$G$40*'CEB allocation factors'!AB25)</f>
        <v>#DIV/0!</v>
      </c>
      <c r="Z49" s="384" t="e">
        <f>'IEA energy balance'!Z49+('Results by fuel'!$G$40*'CEB allocation factors'!AC25)</f>
        <v>#DIV/0!</v>
      </c>
      <c r="AA49" s="384" t="e">
        <f>'IEA energy balance'!AA49+('Results by fuel'!$G$40*'CEB allocation factors'!AD25)</f>
        <v>#DIV/0!</v>
      </c>
      <c r="AB49" s="384" t="e">
        <f>'IEA energy balance'!AB49+('Results by fuel'!$G$40*'CEB allocation factors'!AE25)</f>
        <v>#DIV/0!</v>
      </c>
      <c r="AC49" s="384" t="e">
        <f>'IEA energy balance'!AC49+('Results by fuel'!$G$40*'CEB allocation factors'!AF25)</f>
        <v>#DIV/0!</v>
      </c>
      <c r="AD49" s="384" t="e">
        <f>'IEA energy balance'!AD49+('Results by fuel'!$G$40*'CEB allocation factors'!AG25)</f>
        <v>#DIV/0!</v>
      </c>
      <c r="AE49" s="384" t="e">
        <f>'IEA energy balance'!AE49+('Results by fuel'!$G$40*'CEB allocation factors'!AH25)</f>
        <v>#DIV/0!</v>
      </c>
      <c r="AF49" s="384" t="e">
        <f>'IEA energy balance'!AF49+('Results by fuel'!$G$40*'CEB allocation factors'!AI25)</f>
        <v>#DIV/0!</v>
      </c>
      <c r="AG49" s="384" t="e">
        <f>'IEA energy balance'!AG49+('Results by fuel'!$G$40*'CEB allocation factors'!AJ25)</f>
        <v>#DIV/0!</v>
      </c>
      <c r="AH49" s="384" t="e">
        <f>'IEA energy balance'!AH49+('Results by fuel'!$G$40*'CEB allocation factors'!AK25)</f>
        <v>#DIV/0!</v>
      </c>
      <c r="AI49" s="384" t="e">
        <f>'IEA energy balance'!AI49+('Results by fuel'!$G$40*'CEB allocation factors'!AL25)</f>
        <v>#DIV/0!</v>
      </c>
      <c r="AJ49" s="384" t="e">
        <f>'IEA energy balance'!AJ49+('Results by fuel'!$G$40*'CEB allocation factors'!AM25)</f>
        <v>#DIV/0!</v>
      </c>
      <c r="AK49" s="384" t="e">
        <f>'IEA energy balance'!AK49+('Results by fuel'!$G$40*'CEB allocation factors'!AN25)</f>
        <v>#DIV/0!</v>
      </c>
      <c r="AL49" s="384" t="e">
        <f>'IEA energy balance'!AL49+('Results by fuel'!$G$40*'CEB allocation factors'!AO25)</f>
        <v>#DIV/0!</v>
      </c>
      <c r="AM49" s="384" t="e">
        <f>'IEA energy balance'!AM49+('Results by fuel'!$G$40*'CEB allocation factors'!AP25)</f>
        <v>#DIV/0!</v>
      </c>
      <c r="AN49" s="384" t="e">
        <f>'IEA energy balance'!AN49+('Results by fuel'!$G$40*'CEB allocation factors'!AQ25)</f>
        <v>#DIV/0!</v>
      </c>
      <c r="AO49" s="384" t="e">
        <f>'IEA energy balance'!AO49+('Results by fuel'!$G$40*'CEB allocation factors'!AR25)</f>
        <v>#DIV/0!</v>
      </c>
      <c r="AP49" s="384" t="e">
        <f>'IEA energy balance'!AP49+('Results by fuel'!$G$40*'CEB allocation factors'!AS25)</f>
        <v>#DIV/0!</v>
      </c>
      <c r="AQ49" s="384" t="e">
        <f>'IEA energy balance'!AQ49+('Results by fuel'!$G$40*'CEB allocation factors'!AT25)</f>
        <v>#DIV/0!</v>
      </c>
      <c r="AR49" s="385">
        <f>'IEA energy balance'!AR49</f>
        <v>0</v>
      </c>
      <c r="AS49" s="385">
        <f>'IEA energy balance'!AS49</f>
        <v>0</v>
      </c>
      <c r="AT49" s="385">
        <f>'IEA energy balance'!AT49</f>
        <v>0</v>
      </c>
      <c r="AU49" s="385">
        <f>'IEA energy balance'!AU49</f>
        <v>0</v>
      </c>
      <c r="AV49" s="385">
        <f>'IEA energy balance'!AV49</f>
        <v>0</v>
      </c>
      <c r="AW49" s="385">
        <f>'IEA energy balance'!AW49</f>
        <v>0</v>
      </c>
      <c r="AX49" s="385">
        <f>'IEA energy balance'!AX49</f>
        <v>0</v>
      </c>
      <c r="AY49" s="385">
        <f>'IEA energy balance'!AY49</f>
        <v>0</v>
      </c>
      <c r="AZ49" s="385">
        <f>'IEA energy balance'!AZ49</f>
        <v>0</v>
      </c>
      <c r="BA49" s="385">
        <f>'IEA energy balance'!BA49</f>
        <v>0</v>
      </c>
      <c r="BB49" s="385">
        <f>'IEA energy balance'!BB49</f>
        <v>0</v>
      </c>
      <c r="BC49" s="385">
        <f>'IEA energy balance'!BC49</f>
        <v>0</v>
      </c>
      <c r="BD49" s="385">
        <f>'IEA energy balance'!BD49</f>
        <v>0</v>
      </c>
      <c r="BE49" s="385">
        <f>'IEA energy balance'!BE49</f>
        <v>0</v>
      </c>
      <c r="BF49" s="385">
        <f>'IEA energy balance'!BF49</f>
        <v>0</v>
      </c>
      <c r="BG49" s="385">
        <f>'IEA energy balance'!BG49</f>
        <v>0</v>
      </c>
      <c r="BH49" s="385">
        <f>'IEA energy balance'!BH49</f>
        <v>0</v>
      </c>
      <c r="BI49" s="385">
        <f>'IEA energy balance'!BI49</f>
        <v>0</v>
      </c>
      <c r="BJ49" s="385">
        <f>'IEA energy balance'!BJ49</f>
        <v>0</v>
      </c>
      <c r="BK49" s="385">
        <f>'IEA energy balance'!BK49</f>
        <v>0</v>
      </c>
      <c r="BL49" s="385">
        <f>'IEA energy balance'!BL49</f>
        <v>0</v>
      </c>
      <c r="BM49" s="384" t="e">
        <f>'IEA energy balance'!BM49-('Results by fuel'!$J$41*'CEB allocation factors'!D25)</f>
        <v>#DIV/0!</v>
      </c>
      <c r="BN49" s="382" t="e">
        <f t="shared" si="60"/>
        <v>#DIV/0!</v>
      </c>
      <c r="BO49" s="390">
        <f>'IEA energy balance'!BO49</f>
        <v>0</v>
      </c>
    </row>
    <row r="50" spans="2:69">
      <c r="B50" s="32" t="s">
        <v>85</v>
      </c>
      <c r="C50" s="21">
        <f>IF(ISNUMBER('IEA energy balance'!C50),'IEA energy balance'!C50+('Results by fuel'!$G$38*'CEB allocation factors'!F26),0)</f>
        <v>0</v>
      </c>
      <c r="D50" s="21">
        <f>IF(ISNUMBER('IEA energy balance'!D50),'IEA energy balance'!D50+('Results by fuel'!$G$38*'CEB allocation factors'!G26),0)</f>
        <v>0</v>
      </c>
      <c r="E50" s="384" t="e">
        <f>'IEA energy balance'!E50+('Results by fuel'!$G$38*'CEB allocation factors'!H26)</f>
        <v>#DIV/0!</v>
      </c>
      <c r="F50" s="384" t="e">
        <f>'IEA energy balance'!F50+('Results by fuel'!$G$38*'CEB allocation factors'!I26)</f>
        <v>#DIV/0!</v>
      </c>
      <c r="G50" s="384" t="e">
        <f>'IEA energy balance'!G50+('Results by fuel'!$G$38*'CEB allocation factors'!J26)</f>
        <v>#DIV/0!</v>
      </c>
      <c r="H50" s="384" t="e">
        <f>'IEA energy balance'!H50+('Results by fuel'!$G$38*'CEB allocation factors'!K26)</f>
        <v>#DIV/0!</v>
      </c>
      <c r="I50" s="385">
        <f>'IEA energy balance'!I50</f>
        <v>0</v>
      </c>
      <c r="J50" s="384" t="e">
        <f>'IEA energy balance'!J50+('Results by fuel'!$G$38*'CEB allocation factors'!M26)</f>
        <v>#DIV/0!</v>
      </c>
      <c r="K50" s="384" t="e">
        <f>'IEA energy balance'!K50+('Results by fuel'!$G$38*'CEB allocation factors'!N26)</f>
        <v>#DIV/0!</v>
      </c>
      <c r="L50" s="384" t="e">
        <f>'IEA energy balance'!L50+('Results by fuel'!$G$38*'CEB allocation factors'!O26)</f>
        <v>#DIV/0!</v>
      </c>
      <c r="M50" s="384" t="e">
        <f>'IEA energy balance'!M50+('Results by fuel'!$G$38*'CEB allocation factors'!P26)</f>
        <v>#DIV/0!</v>
      </c>
      <c r="N50" s="384" t="e">
        <f>'IEA energy balance'!N50+('Results by fuel'!$G$38*'CEB allocation factors'!Q26)</f>
        <v>#DIV/0!</v>
      </c>
      <c r="O50" s="385">
        <f>'IEA energy balance'!O50</f>
        <v>0</v>
      </c>
      <c r="P50" s="385">
        <f>'IEA energy balance'!P50</f>
        <v>0</v>
      </c>
      <c r="Q50" s="385">
        <f>'IEA energy balance'!Q50</f>
        <v>0</v>
      </c>
      <c r="R50" s="385">
        <f>'IEA energy balance'!R50</f>
        <v>0</v>
      </c>
      <c r="S50" s="406">
        <v>0</v>
      </c>
      <c r="T50" s="384" t="e">
        <f>'IEA energy balance'!T50+('Results by fuel'!$G$39*'CEB allocation factors'!W26)</f>
        <v>#DIV/0!</v>
      </c>
      <c r="U50" s="21">
        <f>IF(ISNUMBER('IEA energy balance'!U50),'IEA energy balance'!U50+('Results by fuel'!$G$38*'CEB allocation factors'!X26),0)</f>
        <v>0</v>
      </c>
      <c r="V50" s="384" t="e">
        <f>'IEA energy balance'!V50+('Results by fuel'!$G$40*'CEB allocation factors'!Y26)</f>
        <v>#DIV/0!</v>
      </c>
      <c r="W50" s="384" t="e">
        <f>'IEA energy balance'!W50+('Results by fuel'!$G$40*'CEB allocation factors'!Z26)</f>
        <v>#DIV/0!</v>
      </c>
      <c r="X50" s="384" t="e">
        <f>'IEA energy balance'!X50+('Results by fuel'!$G$40*'CEB allocation factors'!AA26)</f>
        <v>#DIV/0!</v>
      </c>
      <c r="Y50" s="384" t="e">
        <f>'IEA energy balance'!Y50+('Results by fuel'!$G$40*'CEB allocation factors'!AB26)</f>
        <v>#DIV/0!</v>
      </c>
      <c r="Z50" s="384" t="e">
        <f>'IEA energy balance'!Z50+('Results by fuel'!$G$40*'CEB allocation factors'!AC26)</f>
        <v>#DIV/0!</v>
      </c>
      <c r="AA50" s="384" t="e">
        <f>'IEA energy balance'!AA50+('Results by fuel'!$G$40*'CEB allocation factors'!AD26)</f>
        <v>#DIV/0!</v>
      </c>
      <c r="AB50" s="384" t="e">
        <f>'IEA energy balance'!AB50+('Results by fuel'!$G$40*'CEB allocation factors'!AE26)</f>
        <v>#DIV/0!</v>
      </c>
      <c r="AC50" s="384" t="e">
        <f>'IEA energy balance'!AC50+('Results by fuel'!$G$40*'CEB allocation factors'!AF26)</f>
        <v>#DIV/0!</v>
      </c>
      <c r="AD50" s="384" t="e">
        <f>'IEA energy balance'!AD50+('Results by fuel'!$G$40*'CEB allocation factors'!AG26)</f>
        <v>#DIV/0!</v>
      </c>
      <c r="AE50" s="384" t="e">
        <f>'IEA energy balance'!AE50+('Results by fuel'!$G$40*'CEB allocation factors'!AH26)</f>
        <v>#DIV/0!</v>
      </c>
      <c r="AF50" s="384" t="e">
        <f>'IEA energy balance'!AF50+('Results by fuel'!$G$40*'CEB allocation factors'!AI26)</f>
        <v>#DIV/0!</v>
      </c>
      <c r="AG50" s="384" t="e">
        <f>'IEA energy balance'!AG50+('Results by fuel'!$G$40*'CEB allocation factors'!AJ26)</f>
        <v>#DIV/0!</v>
      </c>
      <c r="AH50" s="384" t="e">
        <f>'IEA energy balance'!AH50+('Results by fuel'!$G$40*'CEB allocation factors'!AK26)</f>
        <v>#DIV/0!</v>
      </c>
      <c r="AI50" s="384" t="e">
        <f>'IEA energy balance'!AI50+('Results by fuel'!$G$40*'CEB allocation factors'!AL26)</f>
        <v>#DIV/0!</v>
      </c>
      <c r="AJ50" s="384" t="e">
        <f>'IEA energy balance'!AJ50+('Results by fuel'!$G$40*'CEB allocation factors'!AM26)</f>
        <v>#DIV/0!</v>
      </c>
      <c r="AK50" s="384" t="e">
        <f>'IEA energy balance'!AK50+('Results by fuel'!$G$40*'CEB allocation factors'!AN26)</f>
        <v>#DIV/0!</v>
      </c>
      <c r="AL50" s="384" t="e">
        <f>'IEA energy balance'!AL50+('Results by fuel'!$G$40*'CEB allocation factors'!AO26)</f>
        <v>#DIV/0!</v>
      </c>
      <c r="AM50" s="384" t="e">
        <f>'IEA energy balance'!AM50+('Results by fuel'!$G$40*'CEB allocation factors'!AP26)</f>
        <v>#DIV/0!</v>
      </c>
      <c r="AN50" s="384" t="e">
        <f>'IEA energy balance'!AN50+('Results by fuel'!$G$40*'CEB allocation factors'!AQ26)</f>
        <v>#DIV/0!</v>
      </c>
      <c r="AO50" s="384" t="e">
        <f>'IEA energy balance'!AO50+('Results by fuel'!$G$40*'CEB allocation factors'!AR26)</f>
        <v>#DIV/0!</v>
      </c>
      <c r="AP50" s="384" t="e">
        <f>'IEA energy balance'!AP50+('Results by fuel'!$G$40*'CEB allocation factors'!AS26)</f>
        <v>#DIV/0!</v>
      </c>
      <c r="AQ50" s="384" t="e">
        <f>'IEA energy balance'!AQ50+('Results by fuel'!$G$40*'CEB allocation factors'!AT26)</f>
        <v>#DIV/0!</v>
      </c>
      <c r="AR50" s="385">
        <f>'IEA energy balance'!AR50</f>
        <v>0</v>
      </c>
      <c r="AS50" s="385">
        <f>'IEA energy balance'!AS50</f>
        <v>0</v>
      </c>
      <c r="AT50" s="385">
        <f>'IEA energy balance'!AT50</f>
        <v>0</v>
      </c>
      <c r="AU50" s="385">
        <f>'IEA energy balance'!AU50</f>
        <v>0</v>
      </c>
      <c r="AV50" s="385">
        <f>'IEA energy balance'!AV50</f>
        <v>0</v>
      </c>
      <c r="AW50" s="385">
        <f>'IEA energy balance'!AW50</f>
        <v>0</v>
      </c>
      <c r="AX50" s="385">
        <f>'IEA energy balance'!AX50</f>
        <v>0</v>
      </c>
      <c r="AY50" s="385">
        <f>'IEA energy balance'!AY50</f>
        <v>0</v>
      </c>
      <c r="AZ50" s="385">
        <f>'IEA energy balance'!AZ50</f>
        <v>0</v>
      </c>
      <c r="BA50" s="385">
        <f>'IEA energy balance'!BA50</f>
        <v>0</v>
      </c>
      <c r="BB50" s="385">
        <f>'IEA energy balance'!BB50</f>
        <v>0</v>
      </c>
      <c r="BC50" s="385">
        <f>'IEA energy balance'!BC50</f>
        <v>0</v>
      </c>
      <c r="BD50" s="385">
        <f>'IEA energy balance'!BD50</f>
        <v>0</v>
      </c>
      <c r="BE50" s="385">
        <f>'IEA energy balance'!BE50</f>
        <v>0</v>
      </c>
      <c r="BF50" s="385">
        <f>'IEA energy balance'!BF50</f>
        <v>0</v>
      </c>
      <c r="BG50" s="385">
        <f>'IEA energy balance'!BG50</f>
        <v>0</v>
      </c>
      <c r="BH50" s="385">
        <f>'IEA energy balance'!BH50</f>
        <v>0</v>
      </c>
      <c r="BI50" s="385">
        <f>'IEA energy balance'!BI50</f>
        <v>0</v>
      </c>
      <c r="BJ50" s="385">
        <f>'IEA energy balance'!BJ50</f>
        <v>0</v>
      </c>
      <c r="BK50" s="385">
        <f>'IEA energy balance'!BK50</f>
        <v>0</v>
      </c>
      <c r="BL50" s="385">
        <f>'IEA energy balance'!BL50</f>
        <v>0</v>
      </c>
      <c r="BM50" s="384" t="e">
        <f>'IEA energy balance'!BM50-('Results by fuel'!$J$41*'CEB allocation factors'!D26)</f>
        <v>#DIV/0!</v>
      </c>
      <c r="BN50" s="382" t="e">
        <f t="shared" si="60"/>
        <v>#DIV/0!</v>
      </c>
      <c r="BO50" s="390">
        <f>'IEA energy balance'!BO50</f>
        <v>0</v>
      </c>
    </row>
    <row r="51" spans="2:69">
      <c r="B51" s="32" t="s">
        <v>94</v>
      </c>
      <c r="C51" s="21">
        <f>IF(ISNUMBER('IEA energy balance'!C51),'IEA energy balance'!C51+('Results by fuel'!$G$38*'CEB allocation factors'!F27),0)</f>
        <v>0</v>
      </c>
      <c r="D51" s="21">
        <f>IF(ISNUMBER('IEA energy balance'!D51),'IEA energy balance'!D51+('Results by fuel'!$G$38*'CEB allocation factors'!G27),0)</f>
        <v>0</v>
      </c>
      <c r="E51" s="384" t="e">
        <f>'IEA energy balance'!E51+('Results by fuel'!$G$38*'CEB allocation factors'!H27)</f>
        <v>#DIV/0!</v>
      </c>
      <c r="F51" s="384" t="e">
        <f>'IEA energy balance'!F51+('Results by fuel'!$G$38*'CEB allocation factors'!I27)</f>
        <v>#DIV/0!</v>
      </c>
      <c r="G51" s="384" t="e">
        <f>'IEA energy balance'!G51+('Results by fuel'!$G$38*'CEB allocation factors'!J27)</f>
        <v>#DIV/0!</v>
      </c>
      <c r="H51" s="384" t="e">
        <f>'IEA energy balance'!H51+('Results by fuel'!$G$38*'CEB allocation factors'!K27)</f>
        <v>#DIV/0!</v>
      </c>
      <c r="I51" s="385">
        <f>'IEA energy balance'!I51</f>
        <v>0</v>
      </c>
      <c r="J51" s="384" t="e">
        <f>'IEA energy balance'!J51+('Results by fuel'!$G$38*'CEB allocation factors'!M27)</f>
        <v>#DIV/0!</v>
      </c>
      <c r="K51" s="384" t="e">
        <f>'IEA energy balance'!K51+('Results by fuel'!$G$38*'CEB allocation factors'!N27)</f>
        <v>#DIV/0!</v>
      </c>
      <c r="L51" s="384" t="e">
        <f>'IEA energy balance'!L51+('Results by fuel'!$G$38*'CEB allocation factors'!O27)</f>
        <v>#DIV/0!</v>
      </c>
      <c r="M51" s="384" t="e">
        <f>'IEA energy balance'!M51+('Results by fuel'!$G$38*'CEB allocation factors'!P27)</f>
        <v>#DIV/0!</v>
      </c>
      <c r="N51" s="384" t="e">
        <f>'IEA energy balance'!N51+('Results by fuel'!$G$38*'CEB allocation factors'!Q27)</f>
        <v>#DIV/0!</v>
      </c>
      <c r="O51" s="385">
        <f>'IEA energy balance'!O51</f>
        <v>0</v>
      </c>
      <c r="P51" s="385">
        <f>'IEA energy balance'!P51</f>
        <v>0</v>
      </c>
      <c r="Q51" s="385">
        <f>'IEA energy balance'!Q51</f>
        <v>0</v>
      </c>
      <c r="R51" s="385">
        <f>'IEA energy balance'!R51</f>
        <v>0</v>
      </c>
      <c r="S51" s="406">
        <v>0</v>
      </c>
      <c r="T51" s="384" t="e">
        <f>'IEA energy balance'!T51+('Results by fuel'!$G$39*'CEB allocation factors'!W27)</f>
        <v>#DIV/0!</v>
      </c>
      <c r="U51" s="21">
        <f>IF(ISNUMBER('IEA energy balance'!U51),'IEA energy balance'!U51+('Results by fuel'!$G$38*'CEB allocation factors'!X27),0)</f>
        <v>0</v>
      </c>
      <c r="V51" s="384" t="e">
        <f>'IEA energy balance'!V51+('Results by fuel'!$G$40*'CEB allocation factors'!Y27)</f>
        <v>#DIV/0!</v>
      </c>
      <c r="W51" s="384" t="e">
        <f>'IEA energy balance'!W51+('Results by fuel'!$G$40*'CEB allocation factors'!Z27)</f>
        <v>#DIV/0!</v>
      </c>
      <c r="X51" s="384" t="e">
        <f>'IEA energy balance'!X51+('Results by fuel'!$G$40*'CEB allocation factors'!AA27)</f>
        <v>#DIV/0!</v>
      </c>
      <c r="Y51" s="384" t="e">
        <f>'IEA energy balance'!Y51+('Results by fuel'!$G$40*'CEB allocation factors'!AB27)</f>
        <v>#DIV/0!</v>
      </c>
      <c r="Z51" s="384" t="e">
        <f>'IEA energy balance'!Z51+('Results by fuel'!$G$40*'CEB allocation factors'!AC27)</f>
        <v>#DIV/0!</v>
      </c>
      <c r="AA51" s="384" t="e">
        <f>'IEA energy balance'!AA51+('Results by fuel'!$G$40*'CEB allocation factors'!AD27)</f>
        <v>#DIV/0!</v>
      </c>
      <c r="AB51" s="384" t="e">
        <f>'IEA energy balance'!AB51+('Results by fuel'!$G$40*'CEB allocation factors'!AE27)</f>
        <v>#DIV/0!</v>
      </c>
      <c r="AC51" s="384" t="e">
        <f>'IEA energy balance'!AC51+('Results by fuel'!$G$40*'CEB allocation factors'!AF27)</f>
        <v>#DIV/0!</v>
      </c>
      <c r="AD51" s="384" t="e">
        <f>'IEA energy balance'!AD51+('Results by fuel'!$G$40*'CEB allocation factors'!AG27)</f>
        <v>#DIV/0!</v>
      </c>
      <c r="AE51" s="384" t="e">
        <f>'IEA energy balance'!AE51+('Results by fuel'!$G$40*'CEB allocation factors'!AH27)</f>
        <v>#DIV/0!</v>
      </c>
      <c r="AF51" s="384" t="e">
        <f>'IEA energy balance'!AF51+('Results by fuel'!$G$40*'CEB allocation factors'!AI27)</f>
        <v>#DIV/0!</v>
      </c>
      <c r="AG51" s="384" t="e">
        <f>'IEA energy balance'!AG51+('Results by fuel'!$G$40*'CEB allocation factors'!AJ27)</f>
        <v>#DIV/0!</v>
      </c>
      <c r="AH51" s="384" t="e">
        <f>'IEA energy balance'!AH51+('Results by fuel'!$G$40*'CEB allocation factors'!AK27)</f>
        <v>#DIV/0!</v>
      </c>
      <c r="AI51" s="384" t="e">
        <f>'IEA energy balance'!AI51+('Results by fuel'!$G$40*'CEB allocation factors'!AL27)</f>
        <v>#DIV/0!</v>
      </c>
      <c r="AJ51" s="384" t="e">
        <f>'IEA energy balance'!AJ51+('Results by fuel'!$G$40*'CEB allocation factors'!AM27)</f>
        <v>#DIV/0!</v>
      </c>
      <c r="AK51" s="384" t="e">
        <f>'IEA energy balance'!AK51+('Results by fuel'!$G$40*'CEB allocation factors'!AN27)</f>
        <v>#DIV/0!</v>
      </c>
      <c r="AL51" s="384" t="e">
        <f>'IEA energy balance'!AL51+('Results by fuel'!$G$40*'CEB allocation factors'!AO27)</f>
        <v>#DIV/0!</v>
      </c>
      <c r="AM51" s="384" t="e">
        <f>'IEA energy balance'!AM51+('Results by fuel'!$G$40*'CEB allocation factors'!AP27)</f>
        <v>#DIV/0!</v>
      </c>
      <c r="AN51" s="384" t="e">
        <f>'IEA energy balance'!AN51+('Results by fuel'!$G$40*'CEB allocation factors'!AQ27)</f>
        <v>#DIV/0!</v>
      </c>
      <c r="AO51" s="384" t="e">
        <f>'IEA energy balance'!AO51+('Results by fuel'!$G$40*'CEB allocation factors'!AR27)</f>
        <v>#DIV/0!</v>
      </c>
      <c r="AP51" s="384" t="e">
        <f>'IEA energy balance'!AP51+('Results by fuel'!$G$40*'CEB allocation factors'!AS27)</f>
        <v>#DIV/0!</v>
      </c>
      <c r="AQ51" s="384" t="e">
        <f>'IEA energy balance'!AQ51+('Results by fuel'!$G$40*'CEB allocation factors'!AT27)</f>
        <v>#DIV/0!</v>
      </c>
      <c r="AR51" s="385">
        <f>'IEA energy balance'!AR51</f>
        <v>0</v>
      </c>
      <c r="AS51" s="385">
        <f>'IEA energy balance'!AS51</f>
        <v>0</v>
      </c>
      <c r="AT51" s="385">
        <f>'IEA energy balance'!AT51</f>
        <v>0</v>
      </c>
      <c r="AU51" s="385">
        <f>'IEA energy balance'!AU51</f>
        <v>0</v>
      </c>
      <c r="AV51" s="385">
        <f>'IEA energy balance'!AV51</f>
        <v>0</v>
      </c>
      <c r="AW51" s="385">
        <f>'IEA energy balance'!AW51</f>
        <v>0</v>
      </c>
      <c r="AX51" s="385">
        <f>'IEA energy balance'!AX51</f>
        <v>0</v>
      </c>
      <c r="AY51" s="385">
        <f>'IEA energy balance'!AY51</f>
        <v>0</v>
      </c>
      <c r="AZ51" s="385">
        <f>'IEA energy balance'!AZ51</f>
        <v>0</v>
      </c>
      <c r="BA51" s="385">
        <f>'IEA energy balance'!BA51</f>
        <v>0</v>
      </c>
      <c r="BB51" s="385">
        <f>'IEA energy balance'!BB51</f>
        <v>0</v>
      </c>
      <c r="BC51" s="385">
        <f>'IEA energy balance'!BC51</f>
        <v>0</v>
      </c>
      <c r="BD51" s="385">
        <f>'IEA energy balance'!BD51</f>
        <v>0</v>
      </c>
      <c r="BE51" s="385">
        <f>'IEA energy balance'!BE51</f>
        <v>0</v>
      </c>
      <c r="BF51" s="385">
        <f>'IEA energy balance'!BF51</f>
        <v>0</v>
      </c>
      <c r="BG51" s="385">
        <f>'IEA energy balance'!BG51</f>
        <v>0</v>
      </c>
      <c r="BH51" s="385">
        <f>'IEA energy balance'!BH51</f>
        <v>0</v>
      </c>
      <c r="BI51" s="385">
        <f>'IEA energy balance'!BI51</f>
        <v>0</v>
      </c>
      <c r="BJ51" s="385">
        <f>'IEA energy balance'!BJ51</f>
        <v>0</v>
      </c>
      <c r="BK51" s="385">
        <f>'IEA energy balance'!BK51</f>
        <v>0</v>
      </c>
      <c r="BL51" s="385">
        <f>'IEA energy balance'!BL51</f>
        <v>0</v>
      </c>
      <c r="BM51" s="384" t="e">
        <f>'IEA energy balance'!BM51-('Results by fuel'!$J$41*'CEB allocation factors'!D27)</f>
        <v>#DIV/0!</v>
      </c>
      <c r="BN51" s="382" t="e">
        <f t="shared" si="60"/>
        <v>#DIV/0!</v>
      </c>
      <c r="BO51" s="390">
        <f>'IEA energy balance'!BO51</f>
        <v>0</v>
      </c>
    </row>
    <row r="52" spans="2:69">
      <c r="B52" s="32" t="s">
        <v>86</v>
      </c>
      <c r="C52" s="21">
        <f>IF(ISNUMBER('IEA energy balance'!C52),'IEA energy balance'!C52+('Results by fuel'!$G$38*'CEB allocation factors'!F28),0)</f>
        <v>0</v>
      </c>
      <c r="D52" s="21">
        <f>IF(ISNUMBER('IEA energy balance'!D52),'IEA energy balance'!D52+('Results by fuel'!$G$38*'CEB allocation factors'!G28),0)</f>
        <v>0</v>
      </c>
      <c r="E52" s="384" t="e">
        <f>'IEA energy balance'!E52+('Results by fuel'!$G$38*'CEB allocation factors'!H28)</f>
        <v>#DIV/0!</v>
      </c>
      <c r="F52" s="384" t="e">
        <f>'IEA energy balance'!F52+('Results by fuel'!$G$38*'CEB allocation factors'!I28)</f>
        <v>#DIV/0!</v>
      </c>
      <c r="G52" s="384" t="e">
        <f>'IEA energy balance'!G52+('Results by fuel'!$G$38*'CEB allocation factors'!J28)</f>
        <v>#DIV/0!</v>
      </c>
      <c r="H52" s="384" t="e">
        <f>'IEA energy balance'!H52+('Results by fuel'!$G$38*'CEB allocation factors'!K28)</f>
        <v>#DIV/0!</v>
      </c>
      <c r="I52" s="385">
        <f>'IEA energy balance'!I52</f>
        <v>0</v>
      </c>
      <c r="J52" s="384" t="e">
        <f>'IEA energy balance'!J52+('Results by fuel'!$G$38*'CEB allocation factors'!M28)</f>
        <v>#DIV/0!</v>
      </c>
      <c r="K52" s="384" t="e">
        <f>'IEA energy balance'!K52+('Results by fuel'!$G$38*'CEB allocation factors'!N28)</f>
        <v>#DIV/0!</v>
      </c>
      <c r="L52" s="384" t="e">
        <f>'IEA energy balance'!L52+('Results by fuel'!$G$38*'CEB allocation factors'!O28)</f>
        <v>#DIV/0!</v>
      </c>
      <c r="M52" s="384" t="e">
        <f>'IEA energy balance'!M52+('Results by fuel'!$G$38*'CEB allocation factors'!P28)</f>
        <v>#DIV/0!</v>
      </c>
      <c r="N52" s="384" t="e">
        <f>'IEA energy balance'!N52+('Results by fuel'!$G$38*'CEB allocation factors'!Q28)</f>
        <v>#DIV/0!</v>
      </c>
      <c r="O52" s="385">
        <f>'IEA energy balance'!O52</f>
        <v>0</v>
      </c>
      <c r="P52" s="385">
        <f>'IEA energy balance'!P52</f>
        <v>0</v>
      </c>
      <c r="Q52" s="385">
        <f>'IEA energy balance'!Q52</f>
        <v>0</v>
      </c>
      <c r="R52" s="385">
        <f>'IEA energy balance'!R52</f>
        <v>0</v>
      </c>
      <c r="S52" s="406">
        <v>0</v>
      </c>
      <c r="T52" s="384" t="e">
        <f>'IEA energy balance'!T52+('Results by fuel'!$G$39*'CEB allocation factors'!W28)</f>
        <v>#DIV/0!</v>
      </c>
      <c r="U52" s="21">
        <f>IF(ISNUMBER('IEA energy balance'!U52),'IEA energy balance'!U52+('Results by fuel'!$G$38*'CEB allocation factors'!X28),0)</f>
        <v>0</v>
      </c>
      <c r="V52" s="384" t="e">
        <f>'IEA energy balance'!V52+('Results by fuel'!$G$40*'CEB allocation factors'!Y28)</f>
        <v>#DIV/0!</v>
      </c>
      <c r="W52" s="384" t="e">
        <f>'IEA energy balance'!W52+('Results by fuel'!$G$40*'CEB allocation factors'!Z28)</f>
        <v>#DIV/0!</v>
      </c>
      <c r="X52" s="384" t="e">
        <f>'IEA energy balance'!X52+('Results by fuel'!$G$40*'CEB allocation factors'!AA28)</f>
        <v>#DIV/0!</v>
      </c>
      <c r="Y52" s="384" t="e">
        <f>'IEA energy balance'!Y52+('Results by fuel'!$G$40*'CEB allocation factors'!AB28)</f>
        <v>#DIV/0!</v>
      </c>
      <c r="Z52" s="384" t="e">
        <f>'IEA energy balance'!Z52+('Results by fuel'!$G$40*'CEB allocation factors'!AC28)</f>
        <v>#DIV/0!</v>
      </c>
      <c r="AA52" s="384" t="e">
        <f>'IEA energy balance'!AA52+('Results by fuel'!$G$40*'CEB allocation factors'!AD28)</f>
        <v>#DIV/0!</v>
      </c>
      <c r="AB52" s="384" t="e">
        <f>'IEA energy balance'!AB52+('Results by fuel'!$G$40*'CEB allocation factors'!AE28)</f>
        <v>#DIV/0!</v>
      </c>
      <c r="AC52" s="384" t="e">
        <f>'IEA energy balance'!AC52+('Results by fuel'!$G$40*'CEB allocation factors'!AF28)</f>
        <v>#DIV/0!</v>
      </c>
      <c r="AD52" s="384" t="e">
        <f>'IEA energy balance'!AD52+('Results by fuel'!$G$40*'CEB allocation factors'!AG28)</f>
        <v>#DIV/0!</v>
      </c>
      <c r="AE52" s="384" t="e">
        <f>'IEA energy balance'!AE52+('Results by fuel'!$G$40*'CEB allocation factors'!AH28)</f>
        <v>#DIV/0!</v>
      </c>
      <c r="AF52" s="384" t="e">
        <f>'IEA energy balance'!AF52+('Results by fuel'!$G$40*'CEB allocation factors'!AI28)</f>
        <v>#DIV/0!</v>
      </c>
      <c r="AG52" s="384" t="e">
        <f>'IEA energy balance'!AG52+('Results by fuel'!$G$40*'CEB allocation factors'!AJ28)</f>
        <v>#DIV/0!</v>
      </c>
      <c r="AH52" s="384" t="e">
        <f>'IEA energy balance'!AH52+('Results by fuel'!$G$40*'CEB allocation factors'!AK28)</f>
        <v>#DIV/0!</v>
      </c>
      <c r="AI52" s="384" t="e">
        <f>'IEA energy balance'!AI52+('Results by fuel'!$G$40*'CEB allocation factors'!AL28)</f>
        <v>#DIV/0!</v>
      </c>
      <c r="AJ52" s="384" t="e">
        <f>'IEA energy balance'!AJ52+('Results by fuel'!$G$40*'CEB allocation factors'!AM28)</f>
        <v>#DIV/0!</v>
      </c>
      <c r="AK52" s="384" t="e">
        <f>'IEA energy balance'!AK52+('Results by fuel'!$G$40*'CEB allocation factors'!AN28)</f>
        <v>#DIV/0!</v>
      </c>
      <c r="AL52" s="384" t="e">
        <f>'IEA energy balance'!AL52+('Results by fuel'!$G$40*'CEB allocation factors'!AO28)</f>
        <v>#DIV/0!</v>
      </c>
      <c r="AM52" s="384" t="e">
        <f>'IEA energy balance'!AM52+('Results by fuel'!$G$40*'CEB allocation factors'!AP28)</f>
        <v>#DIV/0!</v>
      </c>
      <c r="AN52" s="384" t="e">
        <f>'IEA energy balance'!AN52+('Results by fuel'!$G$40*'CEB allocation factors'!AQ28)</f>
        <v>#DIV/0!</v>
      </c>
      <c r="AO52" s="384" t="e">
        <f>'IEA energy balance'!AO52+('Results by fuel'!$G$40*'CEB allocation factors'!AR28)</f>
        <v>#DIV/0!</v>
      </c>
      <c r="AP52" s="384" t="e">
        <f>'IEA energy balance'!AP52+('Results by fuel'!$G$40*'CEB allocation factors'!AS28)</f>
        <v>#DIV/0!</v>
      </c>
      <c r="AQ52" s="384" t="e">
        <f>'IEA energy balance'!AQ52+('Results by fuel'!$G$40*'CEB allocation factors'!AT28)</f>
        <v>#DIV/0!</v>
      </c>
      <c r="AR52" s="385">
        <f>'IEA energy balance'!AR52</f>
        <v>0</v>
      </c>
      <c r="AS52" s="385">
        <f>'IEA energy balance'!AS52</f>
        <v>0</v>
      </c>
      <c r="AT52" s="385">
        <f>'IEA energy balance'!AT52</f>
        <v>0</v>
      </c>
      <c r="AU52" s="385">
        <f>'IEA energy balance'!AU52</f>
        <v>0</v>
      </c>
      <c r="AV52" s="385">
        <f>'IEA energy balance'!AV52</f>
        <v>0</v>
      </c>
      <c r="AW52" s="385">
        <f>'IEA energy balance'!AW52</f>
        <v>0</v>
      </c>
      <c r="AX52" s="385">
        <f>'IEA energy balance'!AX52</f>
        <v>0</v>
      </c>
      <c r="AY52" s="385">
        <f>'IEA energy balance'!AY52</f>
        <v>0</v>
      </c>
      <c r="AZ52" s="385">
        <f>'IEA energy balance'!AZ52</f>
        <v>0</v>
      </c>
      <c r="BA52" s="385">
        <f>'IEA energy balance'!BA52</f>
        <v>0</v>
      </c>
      <c r="BB52" s="385">
        <f>'IEA energy balance'!BB52</f>
        <v>0</v>
      </c>
      <c r="BC52" s="385">
        <f>'IEA energy balance'!BC52</f>
        <v>0</v>
      </c>
      <c r="BD52" s="385">
        <f>'IEA energy balance'!BD52</f>
        <v>0</v>
      </c>
      <c r="BE52" s="385">
        <f>'IEA energy balance'!BE52</f>
        <v>0</v>
      </c>
      <c r="BF52" s="385">
        <f>'IEA energy balance'!BF52</f>
        <v>0</v>
      </c>
      <c r="BG52" s="385">
        <f>'IEA energy balance'!BG52</f>
        <v>0</v>
      </c>
      <c r="BH52" s="385">
        <f>'IEA energy balance'!BH52</f>
        <v>0</v>
      </c>
      <c r="BI52" s="385">
        <f>'IEA energy balance'!BI52</f>
        <v>0</v>
      </c>
      <c r="BJ52" s="385">
        <f>'IEA energy balance'!BJ52</f>
        <v>0</v>
      </c>
      <c r="BK52" s="385">
        <f>'IEA energy balance'!BK52</f>
        <v>0</v>
      </c>
      <c r="BL52" s="385">
        <f>'IEA energy balance'!BL52</f>
        <v>0</v>
      </c>
      <c r="BM52" s="384" t="e">
        <f>'IEA energy balance'!BM52-('Results by fuel'!$J$41*'CEB allocation factors'!D28)</f>
        <v>#DIV/0!</v>
      </c>
      <c r="BN52" s="382" t="e">
        <f t="shared" si="60"/>
        <v>#DIV/0!</v>
      </c>
      <c r="BO52" s="390">
        <f>'IEA energy balance'!BO52</f>
        <v>0</v>
      </c>
    </row>
    <row r="53" spans="2:69">
      <c r="B53" s="32" t="s">
        <v>95</v>
      </c>
      <c r="C53" s="26">
        <f>'IEA energy balance'!C53</f>
        <v>0</v>
      </c>
      <c r="D53" s="26">
        <f>'IEA energy balance'!D53</f>
        <v>0</v>
      </c>
      <c r="E53" s="385">
        <f>'IEA energy balance'!E53</f>
        <v>0</v>
      </c>
      <c r="F53" s="385">
        <f>'IEA energy balance'!F53</f>
        <v>0</v>
      </c>
      <c r="G53" s="385">
        <f>'IEA energy balance'!G53</f>
        <v>0</v>
      </c>
      <c r="H53" s="385">
        <f>'IEA energy balance'!H53</f>
        <v>0</v>
      </c>
      <c r="I53" s="385">
        <f>'IEA energy balance'!I53</f>
        <v>0</v>
      </c>
      <c r="J53" s="385">
        <f>'IEA energy balance'!J53</f>
        <v>0</v>
      </c>
      <c r="K53" s="385">
        <f>'IEA energy balance'!K53</f>
        <v>0</v>
      </c>
      <c r="L53" s="385">
        <f>'IEA energy balance'!L53</f>
        <v>0</v>
      </c>
      <c r="M53" s="385">
        <f>'IEA energy balance'!M53</f>
        <v>0</v>
      </c>
      <c r="N53" s="385">
        <f>'IEA energy balance'!N53</f>
        <v>0</v>
      </c>
      <c r="O53" s="385">
        <f>'IEA energy balance'!O53</f>
        <v>0</v>
      </c>
      <c r="P53" s="385">
        <f>'IEA energy balance'!P53</f>
        <v>0</v>
      </c>
      <c r="Q53" s="385">
        <f>'IEA energy balance'!Q53</f>
        <v>0</v>
      </c>
      <c r="R53" s="385">
        <f>'IEA energy balance'!R53</f>
        <v>0</v>
      </c>
      <c r="S53" s="385">
        <f>'IEA energy balance'!S53</f>
        <v>0</v>
      </c>
      <c r="T53" s="385">
        <f>'IEA energy balance'!T53</f>
        <v>0</v>
      </c>
      <c r="U53" s="26">
        <f>'IEA energy balance'!U53</f>
        <v>0</v>
      </c>
      <c r="V53" s="385">
        <f>'IEA energy balance'!V53</f>
        <v>0</v>
      </c>
      <c r="W53" s="385">
        <f>'IEA energy balance'!W53</f>
        <v>0</v>
      </c>
      <c r="X53" s="385">
        <f>'IEA energy balance'!X53</f>
        <v>0</v>
      </c>
      <c r="Y53" s="385">
        <f>'IEA energy balance'!Y53</f>
        <v>0</v>
      </c>
      <c r="Z53" s="385">
        <f>'IEA energy balance'!Z53</f>
        <v>0</v>
      </c>
      <c r="AA53" s="385">
        <f>'IEA energy balance'!AA53</f>
        <v>0</v>
      </c>
      <c r="AB53" s="385">
        <f>'IEA energy balance'!AB53</f>
        <v>0</v>
      </c>
      <c r="AC53" s="385">
        <f>'IEA energy balance'!AC53</f>
        <v>0</v>
      </c>
      <c r="AD53" s="385">
        <f>'IEA energy balance'!AD53</f>
        <v>0</v>
      </c>
      <c r="AE53" s="385">
        <f>'IEA energy balance'!AE53</f>
        <v>0</v>
      </c>
      <c r="AF53" s="385">
        <f>'IEA energy balance'!AF53</f>
        <v>0</v>
      </c>
      <c r="AG53" s="385">
        <f>'IEA energy balance'!AG53</f>
        <v>0</v>
      </c>
      <c r="AH53" s="385">
        <f>'IEA energy balance'!AH53</f>
        <v>0</v>
      </c>
      <c r="AI53" s="385">
        <f>'IEA energy balance'!AI53</f>
        <v>0</v>
      </c>
      <c r="AJ53" s="385">
        <f>'IEA energy balance'!AJ53</f>
        <v>0</v>
      </c>
      <c r="AK53" s="385">
        <f>'IEA energy balance'!AK53</f>
        <v>0</v>
      </c>
      <c r="AL53" s="385">
        <f>'IEA energy balance'!AL53</f>
        <v>0</v>
      </c>
      <c r="AM53" s="385">
        <f>'IEA energy balance'!AM53</f>
        <v>0</v>
      </c>
      <c r="AN53" s="385">
        <f>'IEA energy balance'!AN53</f>
        <v>0</v>
      </c>
      <c r="AO53" s="385">
        <f>'IEA energy balance'!AO53</f>
        <v>0</v>
      </c>
      <c r="AP53" s="385">
        <f>'IEA energy balance'!AP53</f>
        <v>0</v>
      </c>
      <c r="AQ53" s="385">
        <f>'IEA energy balance'!AQ53</f>
        <v>0</v>
      </c>
      <c r="AR53" s="385">
        <f>'IEA energy balance'!AR53</f>
        <v>0</v>
      </c>
      <c r="AS53" s="385">
        <f>'IEA energy balance'!AS53</f>
        <v>0</v>
      </c>
      <c r="AT53" s="385">
        <f>'IEA energy balance'!AT53</f>
        <v>0</v>
      </c>
      <c r="AU53" s="385">
        <f>'IEA energy balance'!AU53</f>
        <v>0</v>
      </c>
      <c r="AV53" s="385">
        <f>'IEA energy balance'!AV53</f>
        <v>0</v>
      </c>
      <c r="AW53" s="385">
        <f>'IEA energy balance'!AW53</f>
        <v>0</v>
      </c>
      <c r="AX53" s="385">
        <f>'IEA energy balance'!AX53</f>
        <v>0</v>
      </c>
      <c r="AY53" s="385">
        <f>'IEA energy balance'!AY53</f>
        <v>0</v>
      </c>
      <c r="AZ53" s="385">
        <f>'IEA energy balance'!AZ53</f>
        <v>0</v>
      </c>
      <c r="BA53" s="385">
        <f>'IEA energy balance'!BA53</f>
        <v>0</v>
      </c>
      <c r="BB53" s="385">
        <f>'IEA energy balance'!BB53</f>
        <v>0</v>
      </c>
      <c r="BC53" s="385">
        <f>'IEA energy balance'!BC53</f>
        <v>0</v>
      </c>
      <c r="BD53" s="385">
        <f>'IEA energy balance'!BD53</f>
        <v>0</v>
      </c>
      <c r="BE53" s="385">
        <f>'IEA energy balance'!BE53</f>
        <v>0</v>
      </c>
      <c r="BF53" s="385">
        <f>'IEA energy balance'!BF53</f>
        <v>0</v>
      </c>
      <c r="BG53" s="385">
        <f>'IEA energy balance'!BG53</f>
        <v>0</v>
      </c>
      <c r="BH53" s="385">
        <f>'IEA energy balance'!BH53</f>
        <v>0</v>
      </c>
      <c r="BI53" s="385">
        <f>'IEA energy balance'!BI53</f>
        <v>0</v>
      </c>
      <c r="BJ53" s="385">
        <f>'IEA energy balance'!BJ53</f>
        <v>0</v>
      </c>
      <c r="BK53" s="385">
        <f>'IEA energy balance'!BK53</f>
        <v>0</v>
      </c>
      <c r="BL53" s="385">
        <f>'IEA energy balance'!BL53</f>
        <v>0</v>
      </c>
      <c r="BM53" s="385">
        <f>'IEA energy balance'!BM53</f>
        <v>0</v>
      </c>
      <c r="BN53" s="382">
        <f t="shared" si="60"/>
        <v>0</v>
      </c>
      <c r="BO53" s="390">
        <f>'IEA energy balance'!BO53</f>
        <v>0</v>
      </c>
    </row>
    <row r="54" spans="2:69">
      <c r="B54" s="32" t="s">
        <v>96</v>
      </c>
      <c r="C54" s="26">
        <f>'IEA energy balance'!C54</f>
        <v>0</v>
      </c>
      <c r="D54" s="26">
        <f>'IEA energy balance'!D54</f>
        <v>0</v>
      </c>
      <c r="E54" s="385">
        <f>'IEA energy balance'!E54</f>
        <v>0</v>
      </c>
      <c r="F54" s="385">
        <f>'IEA energy balance'!F54</f>
        <v>0</v>
      </c>
      <c r="G54" s="385">
        <f>'IEA energy balance'!G54</f>
        <v>0</v>
      </c>
      <c r="H54" s="385">
        <f>'IEA energy balance'!H54</f>
        <v>0</v>
      </c>
      <c r="I54" s="385">
        <f>'IEA energy balance'!I54</f>
        <v>0</v>
      </c>
      <c r="J54" s="385">
        <f>'IEA energy balance'!J54</f>
        <v>0</v>
      </c>
      <c r="K54" s="385">
        <f>'IEA energy balance'!K54</f>
        <v>0</v>
      </c>
      <c r="L54" s="385">
        <f>'IEA energy balance'!L54</f>
        <v>0</v>
      </c>
      <c r="M54" s="385">
        <f>'IEA energy balance'!M54</f>
        <v>0</v>
      </c>
      <c r="N54" s="385">
        <f>'IEA energy balance'!N54</f>
        <v>0</v>
      </c>
      <c r="O54" s="385">
        <f>'IEA energy balance'!O54</f>
        <v>0</v>
      </c>
      <c r="P54" s="385">
        <f>'IEA energy balance'!P54</f>
        <v>0</v>
      </c>
      <c r="Q54" s="385">
        <f>'IEA energy balance'!Q54</f>
        <v>0</v>
      </c>
      <c r="R54" s="385">
        <f>'IEA energy balance'!R54</f>
        <v>0</v>
      </c>
      <c r="S54" s="385">
        <f>'IEA energy balance'!S54</f>
        <v>0</v>
      </c>
      <c r="T54" s="385">
        <f>'IEA energy balance'!T54</f>
        <v>0</v>
      </c>
      <c r="U54" s="26">
        <f>'IEA energy balance'!U54</f>
        <v>0</v>
      </c>
      <c r="V54" s="385">
        <f>'IEA energy balance'!V54</f>
        <v>0</v>
      </c>
      <c r="W54" s="385">
        <f>'IEA energy balance'!W54</f>
        <v>0</v>
      </c>
      <c r="X54" s="385">
        <f>'IEA energy balance'!X54</f>
        <v>0</v>
      </c>
      <c r="Y54" s="385">
        <f>'IEA energy balance'!Y54</f>
        <v>0</v>
      </c>
      <c r="Z54" s="385">
        <f>'IEA energy balance'!Z54</f>
        <v>0</v>
      </c>
      <c r="AA54" s="385">
        <f>'IEA energy balance'!AA54</f>
        <v>0</v>
      </c>
      <c r="AB54" s="385">
        <f>'IEA energy balance'!AB54</f>
        <v>0</v>
      </c>
      <c r="AC54" s="385">
        <f>'IEA energy balance'!AC54</f>
        <v>0</v>
      </c>
      <c r="AD54" s="385">
        <f>'IEA energy balance'!AD54</f>
        <v>0</v>
      </c>
      <c r="AE54" s="385">
        <f>'IEA energy balance'!AE54</f>
        <v>0</v>
      </c>
      <c r="AF54" s="385">
        <f>'IEA energy balance'!AF54</f>
        <v>0</v>
      </c>
      <c r="AG54" s="385">
        <f>'IEA energy balance'!AG54</f>
        <v>0</v>
      </c>
      <c r="AH54" s="385">
        <f>'IEA energy balance'!AH54</f>
        <v>0</v>
      </c>
      <c r="AI54" s="385">
        <f>'IEA energy balance'!AI54</f>
        <v>0</v>
      </c>
      <c r="AJ54" s="385">
        <f>'IEA energy balance'!AJ54</f>
        <v>0</v>
      </c>
      <c r="AK54" s="385">
        <f>'IEA energy balance'!AK54</f>
        <v>0</v>
      </c>
      <c r="AL54" s="385">
        <f>'IEA energy balance'!AL54</f>
        <v>0</v>
      </c>
      <c r="AM54" s="385">
        <f>'IEA energy balance'!AM54</f>
        <v>0</v>
      </c>
      <c r="AN54" s="385">
        <f>'IEA energy balance'!AN54</f>
        <v>0</v>
      </c>
      <c r="AO54" s="385">
        <f>'IEA energy balance'!AO54</f>
        <v>0</v>
      </c>
      <c r="AP54" s="385">
        <f>'IEA energy balance'!AP54</f>
        <v>0</v>
      </c>
      <c r="AQ54" s="385">
        <f>'IEA energy balance'!AQ54</f>
        <v>0</v>
      </c>
      <c r="AR54" s="385">
        <f>'IEA energy balance'!AR54</f>
        <v>0</v>
      </c>
      <c r="AS54" s="385">
        <f>'IEA energy balance'!AS54</f>
        <v>0</v>
      </c>
      <c r="AT54" s="385">
        <f>'IEA energy balance'!AT54</f>
        <v>0</v>
      </c>
      <c r="AU54" s="385">
        <f>'IEA energy balance'!AU54</f>
        <v>0</v>
      </c>
      <c r="AV54" s="385">
        <f>'IEA energy balance'!AV54</f>
        <v>0</v>
      </c>
      <c r="AW54" s="385">
        <f>'IEA energy balance'!AW54</f>
        <v>0</v>
      </c>
      <c r="AX54" s="385">
        <f>'IEA energy balance'!AX54</f>
        <v>0</v>
      </c>
      <c r="AY54" s="385">
        <f>'IEA energy balance'!AY54</f>
        <v>0</v>
      </c>
      <c r="AZ54" s="385">
        <f>'IEA energy balance'!AZ54</f>
        <v>0</v>
      </c>
      <c r="BA54" s="385">
        <f>'IEA energy balance'!BA54</f>
        <v>0</v>
      </c>
      <c r="BB54" s="385">
        <f>'IEA energy balance'!BB54</f>
        <v>0</v>
      </c>
      <c r="BC54" s="385">
        <f>'IEA energy balance'!BC54</f>
        <v>0</v>
      </c>
      <c r="BD54" s="385">
        <f>'IEA energy balance'!BD54</f>
        <v>0</v>
      </c>
      <c r="BE54" s="385">
        <f>'IEA energy balance'!BE54</f>
        <v>0</v>
      </c>
      <c r="BF54" s="385">
        <f>'IEA energy balance'!BF54</f>
        <v>0</v>
      </c>
      <c r="BG54" s="385">
        <f>'IEA energy balance'!BG54</f>
        <v>0</v>
      </c>
      <c r="BH54" s="385">
        <f>'IEA energy balance'!BH54</f>
        <v>0</v>
      </c>
      <c r="BI54" s="385">
        <f>'IEA energy balance'!BI54</f>
        <v>0</v>
      </c>
      <c r="BJ54" s="385">
        <f>'IEA energy balance'!BJ54</f>
        <v>0</v>
      </c>
      <c r="BK54" s="385">
        <f>'IEA energy balance'!BK54</f>
        <v>0</v>
      </c>
      <c r="BL54" s="385">
        <f>'IEA energy balance'!BL54</f>
        <v>0</v>
      </c>
      <c r="BM54" s="385">
        <f>'IEA energy balance'!BM54</f>
        <v>0</v>
      </c>
      <c r="BN54" s="382">
        <f t="shared" si="60"/>
        <v>0</v>
      </c>
      <c r="BO54" s="390">
        <f>'IEA energy balance'!BO54</f>
        <v>0</v>
      </c>
    </row>
    <row r="55" spans="2:69">
      <c r="B55" s="32" t="s">
        <v>97</v>
      </c>
      <c r="C55" s="26">
        <f>'IEA energy balance'!C55</f>
        <v>0</v>
      </c>
      <c r="D55" s="26">
        <f>'IEA energy balance'!D55</f>
        <v>0</v>
      </c>
      <c r="E55" s="385">
        <f>'IEA energy balance'!E55</f>
        <v>0</v>
      </c>
      <c r="F55" s="385">
        <f>'IEA energy balance'!F55</f>
        <v>0</v>
      </c>
      <c r="G55" s="385">
        <f>'IEA energy balance'!G55</f>
        <v>0</v>
      </c>
      <c r="H55" s="385">
        <f>'IEA energy balance'!H55</f>
        <v>0</v>
      </c>
      <c r="I55" s="385">
        <f>'IEA energy balance'!I55</f>
        <v>0</v>
      </c>
      <c r="J55" s="385">
        <f>'IEA energy balance'!J55</f>
        <v>0</v>
      </c>
      <c r="K55" s="385">
        <f>'IEA energy balance'!K55</f>
        <v>0</v>
      </c>
      <c r="L55" s="385">
        <f>'IEA energy balance'!L55</f>
        <v>0</v>
      </c>
      <c r="M55" s="385">
        <f>'IEA energy balance'!M55</f>
        <v>0</v>
      </c>
      <c r="N55" s="385">
        <f>'IEA energy balance'!N55</f>
        <v>0</v>
      </c>
      <c r="O55" s="385">
        <f>'IEA energy balance'!O55</f>
        <v>0</v>
      </c>
      <c r="P55" s="385">
        <f>'IEA energy balance'!P55</f>
        <v>0</v>
      </c>
      <c r="Q55" s="385">
        <f>'IEA energy balance'!Q55</f>
        <v>0</v>
      </c>
      <c r="R55" s="385">
        <f>'IEA energy balance'!R55</f>
        <v>0</v>
      </c>
      <c r="S55" s="385">
        <f>'IEA energy balance'!S55</f>
        <v>0</v>
      </c>
      <c r="T55" s="385">
        <f>'IEA energy balance'!T55</f>
        <v>0</v>
      </c>
      <c r="U55" s="26">
        <f>'IEA energy balance'!U55</f>
        <v>0</v>
      </c>
      <c r="V55" s="385">
        <f>'IEA energy balance'!V55</f>
        <v>0</v>
      </c>
      <c r="W55" s="385">
        <f>'IEA energy balance'!W55</f>
        <v>0</v>
      </c>
      <c r="X55" s="385">
        <f>'IEA energy balance'!X55</f>
        <v>0</v>
      </c>
      <c r="Y55" s="385">
        <f>'IEA energy balance'!Y55</f>
        <v>0</v>
      </c>
      <c r="Z55" s="385">
        <f>'IEA energy balance'!Z55</f>
        <v>0</v>
      </c>
      <c r="AA55" s="385">
        <f>'IEA energy balance'!AA55</f>
        <v>0</v>
      </c>
      <c r="AB55" s="385">
        <f>'IEA energy balance'!AB55</f>
        <v>0</v>
      </c>
      <c r="AC55" s="385">
        <f>'IEA energy balance'!AC55</f>
        <v>0</v>
      </c>
      <c r="AD55" s="385">
        <f>'IEA energy balance'!AD55</f>
        <v>0</v>
      </c>
      <c r="AE55" s="385">
        <f>'IEA energy balance'!AE55</f>
        <v>0</v>
      </c>
      <c r="AF55" s="385">
        <f>'IEA energy balance'!AF55</f>
        <v>0</v>
      </c>
      <c r="AG55" s="385">
        <f>'IEA energy balance'!AG55</f>
        <v>0</v>
      </c>
      <c r="AH55" s="385">
        <f>'IEA energy balance'!AH55</f>
        <v>0</v>
      </c>
      <c r="AI55" s="385">
        <f>'IEA energy balance'!AI55</f>
        <v>0</v>
      </c>
      <c r="AJ55" s="385">
        <f>'IEA energy balance'!AJ55</f>
        <v>0</v>
      </c>
      <c r="AK55" s="385">
        <f>'IEA energy balance'!AK55</f>
        <v>0</v>
      </c>
      <c r="AL55" s="385">
        <f>'IEA energy balance'!AL55</f>
        <v>0</v>
      </c>
      <c r="AM55" s="385">
        <f>'IEA energy balance'!AM55</f>
        <v>0</v>
      </c>
      <c r="AN55" s="385">
        <f>'IEA energy balance'!AN55</f>
        <v>0</v>
      </c>
      <c r="AO55" s="385">
        <f>'IEA energy balance'!AO55</f>
        <v>0</v>
      </c>
      <c r="AP55" s="385">
        <f>'IEA energy balance'!AP55</f>
        <v>0</v>
      </c>
      <c r="AQ55" s="385">
        <f>'IEA energy balance'!AQ55</f>
        <v>0</v>
      </c>
      <c r="AR55" s="385">
        <f>'IEA energy balance'!AR55</f>
        <v>0</v>
      </c>
      <c r="AS55" s="385">
        <f>'IEA energy balance'!AS55</f>
        <v>0</v>
      </c>
      <c r="AT55" s="385">
        <f>'IEA energy balance'!AT55</f>
        <v>0</v>
      </c>
      <c r="AU55" s="385">
        <f>'IEA energy balance'!AU55</f>
        <v>0</v>
      </c>
      <c r="AV55" s="385">
        <f>'IEA energy balance'!AV55</f>
        <v>0</v>
      </c>
      <c r="AW55" s="385">
        <f>'IEA energy balance'!AW55</f>
        <v>0</v>
      </c>
      <c r="AX55" s="385">
        <f>'IEA energy balance'!AX55</f>
        <v>0</v>
      </c>
      <c r="AY55" s="385">
        <f>'IEA energy balance'!AY55</f>
        <v>0</v>
      </c>
      <c r="AZ55" s="385">
        <f>'IEA energy balance'!AZ55</f>
        <v>0</v>
      </c>
      <c r="BA55" s="385">
        <f>'IEA energy balance'!BA55</f>
        <v>0</v>
      </c>
      <c r="BB55" s="385">
        <f>'IEA energy balance'!BB55</f>
        <v>0</v>
      </c>
      <c r="BC55" s="385">
        <f>'IEA energy balance'!BC55</f>
        <v>0</v>
      </c>
      <c r="BD55" s="385">
        <f>'IEA energy balance'!BD55</f>
        <v>0</v>
      </c>
      <c r="BE55" s="385">
        <f>'IEA energy balance'!BE55</f>
        <v>0</v>
      </c>
      <c r="BF55" s="385">
        <f>'IEA energy balance'!BF55</f>
        <v>0</v>
      </c>
      <c r="BG55" s="385">
        <f>'IEA energy balance'!BG55</f>
        <v>0</v>
      </c>
      <c r="BH55" s="385">
        <f>'IEA energy balance'!BH55</f>
        <v>0</v>
      </c>
      <c r="BI55" s="385">
        <f>'IEA energy balance'!BI55</f>
        <v>0</v>
      </c>
      <c r="BJ55" s="385">
        <f>'IEA energy balance'!BJ55</f>
        <v>0</v>
      </c>
      <c r="BK55" s="385">
        <f>'IEA energy balance'!BK55</f>
        <v>0</v>
      </c>
      <c r="BL55" s="385">
        <f>'IEA energy balance'!BL55</f>
        <v>0</v>
      </c>
      <c r="BM55" s="385">
        <f>'IEA energy balance'!BM55</f>
        <v>0</v>
      </c>
      <c r="BN55" s="382">
        <f t="shared" si="60"/>
        <v>0</v>
      </c>
      <c r="BO55" s="390">
        <f>'IEA energy balance'!BO55</f>
        <v>0</v>
      </c>
    </row>
    <row r="56" spans="2:69">
      <c r="B56" s="32" t="s">
        <v>88</v>
      </c>
      <c r="C56" s="21">
        <f>IF(ISNUMBER('IEA energy balance'!C56),'IEA energy balance'!C56+('Results by fuel'!$G$38*'CEB allocation factors'!F32),0)</f>
        <v>0</v>
      </c>
      <c r="D56" s="21">
        <f>IF(ISNUMBER('IEA energy balance'!D56),'IEA energy balance'!D56+('Results by fuel'!$G$38*'CEB allocation factors'!G32),0)</f>
        <v>0</v>
      </c>
      <c r="E56" s="384" t="e">
        <f>'IEA energy balance'!E56+('Results by fuel'!$G$38*'CEB allocation factors'!H32)</f>
        <v>#DIV/0!</v>
      </c>
      <c r="F56" s="384" t="e">
        <f>'IEA energy balance'!F56+('Results by fuel'!$G$38*'CEB allocation factors'!I32)</f>
        <v>#DIV/0!</v>
      </c>
      <c r="G56" s="384" t="e">
        <f>'IEA energy balance'!G56+('Results by fuel'!$G$38*'CEB allocation factors'!J32)</f>
        <v>#DIV/0!</v>
      </c>
      <c r="H56" s="384" t="e">
        <f>'IEA energy balance'!H56+('Results by fuel'!$G$38*'CEB allocation factors'!K32)</f>
        <v>#DIV/0!</v>
      </c>
      <c r="I56" s="385">
        <f>'IEA energy balance'!I56</f>
        <v>0</v>
      </c>
      <c r="J56" s="384" t="e">
        <f>'IEA energy balance'!J56+('Results by fuel'!$G$38*'CEB allocation factors'!M32)</f>
        <v>#DIV/0!</v>
      </c>
      <c r="K56" s="384" t="e">
        <f>'IEA energy balance'!K56+('Results by fuel'!$G$38*'CEB allocation factors'!N32)</f>
        <v>#DIV/0!</v>
      </c>
      <c r="L56" s="384" t="e">
        <f>'IEA energy balance'!L56+('Results by fuel'!$G$38*'CEB allocation factors'!O32)</f>
        <v>#DIV/0!</v>
      </c>
      <c r="M56" s="384" t="e">
        <f>'IEA energy balance'!M56+('Results by fuel'!$G$38*'CEB allocation factors'!P32)</f>
        <v>#DIV/0!</v>
      </c>
      <c r="N56" s="384" t="e">
        <f>'IEA energy balance'!N56+('Results by fuel'!$G$38*'CEB allocation factors'!Q32)</f>
        <v>#DIV/0!</v>
      </c>
      <c r="O56" s="385">
        <f>'IEA energy balance'!O56</f>
        <v>0</v>
      </c>
      <c r="P56" s="385">
        <f>'IEA energy balance'!P56</f>
        <v>0</v>
      </c>
      <c r="Q56" s="385">
        <f>'IEA energy balance'!Q56</f>
        <v>0</v>
      </c>
      <c r="R56" s="385">
        <f>'IEA energy balance'!R56</f>
        <v>0</v>
      </c>
      <c r="S56" s="406">
        <v>0</v>
      </c>
      <c r="T56" s="384" t="e">
        <f>'IEA energy balance'!T56+('Results by fuel'!$G$39*'CEB allocation factors'!W32)</f>
        <v>#DIV/0!</v>
      </c>
      <c r="U56" s="379">
        <v>0</v>
      </c>
      <c r="V56" s="384" t="e">
        <f>'IEA energy balance'!V56+('Results by fuel'!$G$40*'CEB allocation factors'!Y32)</f>
        <v>#DIV/0!</v>
      </c>
      <c r="W56" s="384" t="e">
        <f>'IEA energy balance'!W56+('Results by fuel'!$G$40*'CEB allocation factors'!Z32)</f>
        <v>#DIV/0!</v>
      </c>
      <c r="X56" s="384" t="e">
        <f>'IEA energy balance'!X56+('Results by fuel'!$G$40*'CEB allocation factors'!AA32)</f>
        <v>#DIV/0!</v>
      </c>
      <c r="Y56" s="384" t="e">
        <f>'IEA energy balance'!Y56+('Results by fuel'!$G$40*'CEB allocation factors'!AB32)</f>
        <v>#DIV/0!</v>
      </c>
      <c r="Z56" s="384" t="e">
        <f>'IEA energy balance'!Z56+('Results by fuel'!$G$40*'CEB allocation factors'!AC32)</f>
        <v>#DIV/0!</v>
      </c>
      <c r="AA56" s="384" t="e">
        <f>'IEA energy balance'!AA56+('Results by fuel'!$G$40*'CEB allocation factors'!AD32)</f>
        <v>#DIV/0!</v>
      </c>
      <c r="AB56" s="384" t="e">
        <f>'IEA energy balance'!AB56+('Results by fuel'!$G$40*'CEB allocation factors'!AE32)</f>
        <v>#DIV/0!</v>
      </c>
      <c r="AC56" s="384" t="e">
        <f>'IEA energy balance'!AC56+('Results by fuel'!$G$40*'CEB allocation factors'!AF32)</f>
        <v>#DIV/0!</v>
      </c>
      <c r="AD56" s="384" t="e">
        <f>'IEA energy balance'!AD56+('Results by fuel'!$G$40*'CEB allocation factors'!AG32)</f>
        <v>#DIV/0!</v>
      </c>
      <c r="AE56" s="384" t="e">
        <f>'IEA energy balance'!AE56+('Results by fuel'!$G$40*'CEB allocation factors'!AH32)</f>
        <v>#DIV/0!</v>
      </c>
      <c r="AF56" s="384" t="e">
        <f>'IEA energy balance'!AF56+('Results by fuel'!$G$40*'CEB allocation factors'!AI32)</f>
        <v>#DIV/0!</v>
      </c>
      <c r="AG56" s="384" t="e">
        <f>'IEA energy balance'!AG56+('Results by fuel'!$G$40*'CEB allocation factors'!AJ32)</f>
        <v>#DIV/0!</v>
      </c>
      <c r="AH56" s="384" t="e">
        <f>'IEA energy balance'!AH56+('Results by fuel'!$G$40*'CEB allocation factors'!AK32)</f>
        <v>#DIV/0!</v>
      </c>
      <c r="AI56" s="384" t="e">
        <f>'IEA energy balance'!AI56+('Results by fuel'!$G$40*'CEB allocation factors'!AL32)</f>
        <v>#DIV/0!</v>
      </c>
      <c r="AJ56" s="384" t="e">
        <f>'IEA energy balance'!AJ56+('Results by fuel'!$G$40*'CEB allocation factors'!AM32)</f>
        <v>#DIV/0!</v>
      </c>
      <c r="AK56" s="384" t="e">
        <f>'IEA energy balance'!AK56+('Results by fuel'!$G$40*'CEB allocation factors'!AN32)</f>
        <v>#DIV/0!</v>
      </c>
      <c r="AL56" s="384" t="e">
        <f>'IEA energy balance'!AL56+('Results by fuel'!$G$40*'CEB allocation factors'!AO32)</f>
        <v>#DIV/0!</v>
      </c>
      <c r="AM56" s="384" t="e">
        <f>'IEA energy balance'!AM56+('Results by fuel'!$G$40*'CEB allocation factors'!AP32)</f>
        <v>#DIV/0!</v>
      </c>
      <c r="AN56" s="384" t="e">
        <f>'IEA energy balance'!AN56+('Results by fuel'!$G$40*'CEB allocation factors'!AQ32)</f>
        <v>#DIV/0!</v>
      </c>
      <c r="AO56" s="384" t="e">
        <f>'IEA energy balance'!AO56+('Results by fuel'!$G$40*'CEB allocation factors'!AR32)</f>
        <v>#DIV/0!</v>
      </c>
      <c r="AP56" s="384" t="e">
        <f>'IEA energy balance'!AP56+('Results by fuel'!$G$40*'CEB allocation factors'!AS32)</f>
        <v>#DIV/0!</v>
      </c>
      <c r="AQ56" s="384" t="e">
        <f>'IEA energy balance'!AQ56+('Results by fuel'!$G$40*'CEB allocation factors'!AT32)</f>
        <v>#DIV/0!</v>
      </c>
      <c r="AR56" s="385">
        <f>'IEA energy balance'!AR56</f>
        <v>0</v>
      </c>
      <c r="AS56" s="385">
        <f>'IEA energy balance'!AS56</f>
        <v>0</v>
      </c>
      <c r="AT56" s="385">
        <f>'IEA energy balance'!AT56</f>
        <v>0</v>
      </c>
      <c r="AU56" s="385">
        <f>'IEA energy balance'!AU56</f>
        <v>0</v>
      </c>
      <c r="AV56" s="385">
        <f>'IEA energy balance'!AV56</f>
        <v>0</v>
      </c>
      <c r="AW56" s="385">
        <f>'IEA energy balance'!AW56</f>
        <v>0</v>
      </c>
      <c r="AX56" s="385">
        <f>'IEA energy balance'!AX56</f>
        <v>0</v>
      </c>
      <c r="AY56" s="385">
        <f>'IEA energy balance'!AY56</f>
        <v>0</v>
      </c>
      <c r="AZ56" s="385">
        <f>'IEA energy balance'!AZ56</f>
        <v>0</v>
      </c>
      <c r="BA56" s="385">
        <f>'IEA energy balance'!BA56</f>
        <v>0</v>
      </c>
      <c r="BB56" s="385">
        <f>'IEA energy balance'!BB56</f>
        <v>0</v>
      </c>
      <c r="BC56" s="385">
        <f>'IEA energy balance'!BC56</f>
        <v>0</v>
      </c>
      <c r="BD56" s="385">
        <f>'IEA energy balance'!BD56</f>
        <v>0</v>
      </c>
      <c r="BE56" s="385">
        <f>'IEA energy balance'!BE56</f>
        <v>0</v>
      </c>
      <c r="BF56" s="385">
        <f>'IEA energy balance'!BF56</f>
        <v>0</v>
      </c>
      <c r="BG56" s="385">
        <f>'IEA energy balance'!BG56</f>
        <v>0</v>
      </c>
      <c r="BH56" s="385">
        <f>'IEA energy balance'!BH56</f>
        <v>0</v>
      </c>
      <c r="BI56" s="385">
        <f>'IEA energy balance'!BI56</f>
        <v>0</v>
      </c>
      <c r="BJ56" s="385">
        <f>'IEA energy balance'!BJ56</f>
        <v>0</v>
      </c>
      <c r="BK56" s="385">
        <f>'IEA energy balance'!BK56</f>
        <v>0</v>
      </c>
      <c r="BL56" s="385">
        <f>'IEA energy balance'!BL56</f>
        <v>0</v>
      </c>
      <c r="BM56" s="384" t="e">
        <f>'IEA energy balance'!BM56-('Results by fuel'!$J$41*'CEB allocation factors'!D32)</f>
        <v>#DIV/0!</v>
      </c>
      <c r="BN56" s="382" t="e">
        <f t="shared" si="60"/>
        <v>#DIV/0!</v>
      </c>
      <c r="BO56" s="390">
        <f>'IEA energy balance'!BO56</f>
        <v>0</v>
      </c>
    </row>
    <row r="57" spans="2:69">
      <c r="B57" s="32" t="s">
        <v>98</v>
      </c>
      <c r="C57" s="21">
        <f>IF(ISNUMBER('IEA energy balance'!C57),'IEA energy balance'!C57+('Results by fuel'!$G$38*'CEB allocation factors'!F33),0)</f>
        <v>0</v>
      </c>
      <c r="D57" s="21">
        <f>IF(ISNUMBER('IEA energy balance'!D57),'IEA energy balance'!D57+('Results by fuel'!$G$38*'CEB allocation factors'!G33),0)</f>
        <v>0</v>
      </c>
      <c r="E57" s="384" t="e">
        <f>'IEA energy balance'!E57+('Results by fuel'!$G$38*'CEB allocation factors'!H33)</f>
        <v>#DIV/0!</v>
      </c>
      <c r="F57" s="384" t="e">
        <f>'IEA energy balance'!F57+('Results by fuel'!$G$38*'CEB allocation factors'!I33)</f>
        <v>#DIV/0!</v>
      </c>
      <c r="G57" s="384" t="e">
        <f>'IEA energy balance'!G57+('Results by fuel'!$G$38*'CEB allocation factors'!J33)</f>
        <v>#DIV/0!</v>
      </c>
      <c r="H57" s="384" t="e">
        <f>'IEA energy balance'!H57+('Results by fuel'!$G$38*'CEB allocation factors'!K33)</f>
        <v>#DIV/0!</v>
      </c>
      <c r="I57" s="385">
        <f>'IEA energy balance'!I57</f>
        <v>0</v>
      </c>
      <c r="J57" s="384" t="e">
        <f>'IEA energy balance'!J57+('Results by fuel'!$G$38*'CEB allocation factors'!M33)</f>
        <v>#DIV/0!</v>
      </c>
      <c r="K57" s="384" t="e">
        <f>'IEA energy balance'!K57+('Results by fuel'!$G$38*'CEB allocation factors'!N33)</f>
        <v>#DIV/0!</v>
      </c>
      <c r="L57" s="384" t="e">
        <f>'IEA energy balance'!L57+('Results by fuel'!$G$38*'CEB allocation factors'!O33)</f>
        <v>#DIV/0!</v>
      </c>
      <c r="M57" s="384" t="e">
        <f>'IEA energy balance'!M57+('Results by fuel'!$G$38*'CEB allocation factors'!P33)</f>
        <v>#DIV/0!</v>
      </c>
      <c r="N57" s="384" t="e">
        <f>'IEA energy balance'!N57+('Results by fuel'!$G$38*'CEB allocation factors'!Q33)</f>
        <v>#DIV/0!</v>
      </c>
      <c r="O57" s="385">
        <f>'IEA energy balance'!O57</f>
        <v>0</v>
      </c>
      <c r="P57" s="385">
        <f>'IEA energy balance'!P57</f>
        <v>0</v>
      </c>
      <c r="Q57" s="385">
        <f>'IEA energy balance'!Q57</f>
        <v>0</v>
      </c>
      <c r="R57" s="385">
        <f>'IEA energy balance'!R57</f>
        <v>0</v>
      </c>
      <c r="S57" s="406">
        <v>0</v>
      </c>
      <c r="T57" s="384" t="e">
        <f>'IEA energy balance'!T57+('Results by fuel'!$G$39*'CEB allocation factors'!W33)</f>
        <v>#DIV/0!</v>
      </c>
      <c r="U57" s="379">
        <v>0</v>
      </c>
      <c r="V57" s="384" t="e">
        <f>'IEA energy balance'!V57+('Results by fuel'!$G$40*'CEB allocation factors'!Y33)</f>
        <v>#DIV/0!</v>
      </c>
      <c r="W57" s="384" t="e">
        <f>'IEA energy balance'!W57+('Results by fuel'!$G$40*'CEB allocation factors'!Z33)</f>
        <v>#DIV/0!</v>
      </c>
      <c r="X57" s="384" t="e">
        <f>'IEA energy balance'!X57+('Results by fuel'!$G$40*'CEB allocation factors'!AA33)</f>
        <v>#DIV/0!</v>
      </c>
      <c r="Y57" s="384" t="e">
        <f>'IEA energy balance'!Y57+('Results by fuel'!$G$40*'CEB allocation factors'!AB33)</f>
        <v>#DIV/0!</v>
      </c>
      <c r="Z57" s="384" t="e">
        <f>'IEA energy balance'!Z57+('Results by fuel'!$G$40*'CEB allocation factors'!AC33)</f>
        <v>#DIV/0!</v>
      </c>
      <c r="AA57" s="384" t="e">
        <f>'IEA energy balance'!AA57+('Results by fuel'!$G$40*'CEB allocation factors'!AD33)</f>
        <v>#DIV/0!</v>
      </c>
      <c r="AB57" s="384" t="e">
        <f>'IEA energy balance'!AB57+('Results by fuel'!$G$40*'CEB allocation factors'!AE33)</f>
        <v>#DIV/0!</v>
      </c>
      <c r="AC57" s="384" t="e">
        <f>'IEA energy balance'!AC57+('Results by fuel'!$G$40*'CEB allocation factors'!AF33)</f>
        <v>#DIV/0!</v>
      </c>
      <c r="AD57" s="384" t="e">
        <f>'IEA energy balance'!AD57+('Results by fuel'!$G$40*'CEB allocation factors'!AG33)</f>
        <v>#DIV/0!</v>
      </c>
      <c r="AE57" s="384" t="e">
        <f>'IEA energy balance'!AE57+('Results by fuel'!$G$40*'CEB allocation factors'!AH33)</f>
        <v>#DIV/0!</v>
      </c>
      <c r="AF57" s="384" t="e">
        <f>'IEA energy balance'!AF57+('Results by fuel'!$G$40*'CEB allocation factors'!AI33)</f>
        <v>#DIV/0!</v>
      </c>
      <c r="AG57" s="384" t="e">
        <f>'IEA energy balance'!AG57+('Results by fuel'!$G$40*'CEB allocation factors'!AJ33)</f>
        <v>#DIV/0!</v>
      </c>
      <c r="AH57" s="384" t="e">
        <f>'IEA energy balance'!AH57+('Results by fuel'!$G$40*'CEB allocation factors'!AK33)</f>
        <v>#DIV/0!</v>
      </c>
      <c r="AI57" s="384" t="e">
        <f>'IEA energy balance'!AI57+('Results by fuel'!$G$40*'CEB allocation factors'!AL33)</f>
        <v>#DIV/0!</v>
      </c>
      <c r="AJ57" s="384" t="e">
        <f>'IEA energy balance'!AJ57+('Results by fuel'!$G$40*'CEB allocation factors'!AM33)</f>
        <v>#DIV/0!</v>
      </c>
      <c r="AK57" s="384" t="e">
        <f>'IEA energy balance'!AK57+('Results by fuel'!$G$40*'CEB allocation factors'!AN33)</f>
        <v>#DIV/0!</v>
      </c>
      <c r="AL57" s="384" t="e">
        <f>'IEA energy balance'!AL57+('Results by fuel'!$G$40*'CEB allocation factors'!AO33)</f>
        <v>#DIV/0!</v>
      </c>
      <c r="AM57" s="384" t="e">
        <f>'IEA energy balance'!AM57+('Results by fuel'!$G$40*'CEB allocation factors'!AP33)</f>
        <v>#DIV/0!</v>
      </c>
      <c r="AN57" s="384" t="e">
        <f>'IEA energy balance'!AN57+('Results by fuel'!$G$40*'CEB allocation factors'!AQ33)</f>
        <v>#DIV/0!</v>
      </c>
      <c r="AO57" s="384" t="e">
        <f>'IEA energy balance'!AO57+('Results by fuel'!$G$40*'CEB allocation factors'!AR33)</f>
        <v>#DIV/0!</v>
      </c>
      <c r="AP57" s="384" t="e">
        <f>'IEA energy balance'!AP57+('Results by fuel'!$G$40*'CEB allocation factors'!AS33)</f>
        <v>#DIV/0!</v>
      </c>
      <c r="AQ57" s="384" t="e">
        <f>'IEA energy balance'!AQ57+('Results by fuel'!$G$40*'CEB allocation factors'!AT33)</f>
        <v>#DIV/0!</v>
      </c>
      <c r="AR57" s="385">
        <f>'IEA energy balance'!AR57</f>
        <v>0</v>
      </c>
      <c r="AS57" s="385">
        <f>'IEA energy balance'!AS57</f>
        <v>0</v>
      </c>
      <c r="AT57" s="385">
        <f>'IEA energy balance'!AT57</f>
        <v>0</v>
      </c>
      <c r="AU57" s="385">
        <f>'IEA energy balance'!AU57</f>
        <v>0</v>
      </c>
      <c r="AV57" s="385">
        <f>'IEA energy balance'!AV57</f>
        <v>0</v>
      </c>
      <c r="AW57" s="385">
        <f>'IEA energy balance'!AW57</f>
        <v>0</v>
      </c>
      <c r="AX57" s="385">
        <f>'IEA energy balance'!AX57</f>
        <v>0</v>
      </c>
      <c r="AY57" s="385">
        <f>'IEA energy balance'!AY57</f>
        <v>0</v>
      </c>
      <c r="AZ57" s="385">
        <f>'IEA energy balance'!AZ57</f>
        <v>0</v>
      </c>
      <c r="BA57" s="385">
        <f>'IEA energy balance'!BA57</f>
        <v>0</v>
      </c>
      <c r="BB57" s="385">
        <f>'IEA energy balance'!BB57</f>
        <v>0</v>
      </c>
      <c r="BC57" s="385">
        <f>'IEA energy balance'!BC57</f>
        <v>0</v>
      </c>
      <c r="BD57" s="385">
        <f>'IEA energy balance'!BD57</f>
        <v>0</v>
      </c>
      <c r="BE57" s="385">
        <f>'IEA energy balance'!BE57</f>
        <v>0</v>
      </c>
      <c r="BF57" s="385">
        <f>'IEA energy balance'!BF57</f>
        <v>0</v>
      </c>
      <c r="BG57" s="385">
        <f>'IEA energy balance'!BG57</f>
        <v>0</v>
      </c>
      <c r="BH57" s="385">
        <f>'IEA energy balance'!BH57</f>
        <v>0</v>
      </c>
      <c r="BI57" s="385">
        <f>'IEA energy balance'!BI57</f>
        <v>0</v>
      </c>
      <c r="BJ57" s="385">
        <f>'IEA energy balance'!BJ57</f>
        <v>0</v>
      </c>
      <c r="BK57" s="385">
        <f>'IEA energy balance'!BK57</f>
        <v>0</v>
      </c>
      <c r="BL57" s="385">
        <f>'IEA energy balance'!BL57</f>
        <v>0</v>
      </c>
      <c r="BM57" s="384" t="e">
        <f>'IEA energy balance'!BM57-('Results by fuel'!$J$41*'CEB allocation factors'!D33)</f>
        <v>#DIV/0!</v>
      </c>
      <c r="BN57" s="382" t="e">
        <f t="shared" si="60"/>
        <v>#DIV/0!</v>
      </c>
      <c r="BO57" s="390">
        <f>'IEA energy balance'!BO57</f>
        <v>0</v>
      </c>
    </row>
    <row r="58" spans="2:69" ht="16" thickBot="1">
      <c r="B58" s="32" t="s">
        <v>99</v>
      </c>
      <c r="C58" s="26">
        <f>'IEA energy balance'!C58</f>
        <v>0</v>
      </c>
      <c r="D58" s="26">
        <f>'IEA energy balance'!D58</f>
        <v>0</v>
      </c>
      <c r="E58" s="385">
        <f>'IEA energy balance'!E58</f>
        <v>0</v>
      </c>
      <c r="F58" s="385">
        <f>'IEA energy balance'!F58</f>
        <v>0</v>
      </c>
      <c r="G58" s="385">
        <f>'IEA energy balance'!G58</f>
        <v>0</v>
      </c>
      <c r="H58" s="385">
        <f>'IEA energy balance'!H58</f>
        <v>0</v>
      </c>
      <c r="I58" s="385">
        <f>'IEA energy balance'!I58</f>
        <v>0</v>
      </c>
      <c r="J58" s="385">
        <f>'IEA energy balance'!J58</f>
        <v>0</v>
      </c>
      <c r="K58" s="385">
        <f>'IEA energy balance'!K58</f>
        <v>0</v>
      </c>
      <c r="L58" s="385">
        <f>'IEA energy balance'!L58</f>
        <v>0</v>
      </c>
      <c r="M58" s="385">
        <f>'IEA energy balance'!M58</f>
        <v>0</v>
      </c>
      <c r="N58" s="385">
        <f>'IEA energy balance'!N58</f>
        <v>0</v>
      </c>
      <c r="O58" s="385">
        <f>'IEA energy balance'!O58</f>
        <v>0</v>
      </c>
      <c r="P58" s="385">
        <f>'IEA energy balance'!P58</f>
        <v>0</v>
      </c>
      <c r="Q58" s="385">
        <f>'IEA energy balance'!Q58</f>
        <v>0</v>
      </c>
      <c r="R58" s="385">
        <f>'IEA energy balance'!R58</f>
        <v>0</v>
      </c>
      <c r="S58" s="385">
        <f>'IEA energy balance'!S58</f>
        <v>0</v>
      </c>
      <c r="T58" s="385">
        <f>'IEA energy balance'!T58</f>
        <v>0</v>
      </c>
      <c r="U58" s="26">
        <f>'IEA energy balance'!U58</f>
        <v>0</v>
      </c>
      <c r="V58" s="385">
        <f>'IEA energy balance'!V58</f>
        <v>0</v>
      </c>
      <c r="W58" s="385">
        <f>'IEA energy balance'!W58</f>
        <v>0</v>
      </c>
      <c r="X58" s="385">
        <f>'IEA energy balance'!X58</f>
        <v>0</v>
      </c>
      <c r="Y58" s="385">
        <f>'IEA energy balance'!Y58</f>
        <v>0</v>
      </c>
      <c r="Z58" s="385">
        <f>'IEA energy balance'!Z58</f>
        <v>0</v>
      </c>
      <c r="AA58" s="385">
        <f>'IEA energy balance'!AA58</f>
        <v>0</v>
      </c>
      <c r="AB58" s="385">
        <f>'IEA energy balance'!AB58</f>
        <v>0</v>
      </c>
      <c r="AC58" s="385">
        <f>'IEA energy balance'!AC58</f>
        <v>0</v>
      </c>
      <c r="AD58" s="385">
        <f>'IEA energy balance'!AD58</f>
        <v>0</v>
      </c>
      <c r="AE58" s="385">
        <f>'IEA energy balance'!AE58</f>
        <v>0</v>
      </c>
      <c r="AF58" s="385">
        <f>'IEA energy balance'!AF58</f>
        <v>0</v>
      </c>
      <c r="AG58" s="385">
        <f>'IEA energy balance'!AG58</f>
        <v>0</v>
      </c>
      <c r="AH58" s="385">
        <f>'IEA energy balance'!AH58</f>
        <v>0</v>
      </c>
      <c r="AI58" s="385">
        <f>'IEA energy balance'!AI58</f>
        <v>0</v>
      </c>
      <c r="AJ58" s="385">
        <f>'IEA energy balance'!AJ58</f>
        <v>0</v>
      </c>
      <c r="AK58" s="385">
        <f>'IEA energy balance'!AK58</f>
        <v>0</v>
      </c>
      <c r="AL58" s="385">
        <f>'IEA energy balance'!AL58</f>
        <v>0</v>
      </c>
      <c r="AM58" s="385">
        <f>'IEA energy balance'!AM58</f>
        <v>0</v>
      </c>
      <c r="AN58" s="385">
        <f>'IEA energy balance'!AN58</f>
        <v>0</v>
      </c>
      <c r="AO58" s="385">
        <f>'IEA energy balance'!AO58</f>
        <v>0</v>
      </c>
      <c r="AP58" s="385">
        <f>'IEA energy balance'!AP58</f>
        <v>0</v>
      </c>
      <c r="AQ58" s="385">
        <f>'IEA energy balance'!AQ58</f>
        <v>0</v>
      </c>
      <c r="AR58" s="385">
        <f>'IEA energy balance'!AR58</f>
        <v>0</v>
      </c>
      <c r="AS58" s="385">
        <f>'IEA energy balance'!AS58</f>
        <v>0</v>
      </c>
      <c r="AT58" s="385">
        <f>'IEA energy balance'!AT58</f>
        <v>0</v>
      </c>
      <c r="AU58" s="385">
        <f>'IEA energy balance'!AU58</f>
        <v>0</v>
      </c>
      <c r="AV58" s="385">
        <f>'IEA energy balance'!AV58</f>
        <v>0</v>
      </c>
      <c r="AW58" s="385">
        <f>'IEA energy balance'!AW58</f>
        <v>0</v>
      </c>
      <c r="AX58" s="385">
        <f>'IEA energy balance'!AX58</f>
        <v>0</v>
      </c>
      <c r="AY58" s="385">
        <f>'IEA energy balance'!AY58</f>
        <v>0</v>
      </c>
      <c r="AZ58" s="385">
        <f>'IEA energy balance'!AZ58</f>
        <v>0</v>
      </c>
      <c r="BA58" s="385">
        <f>'IEA energy balance'!BA58</f>
        <v>0</v>
      </c>
      <c r="BB58" s="385">
        <f>'IEA energy balance'!BB58</f>
        <v>0</v>
      </c>
      <c r="BC58" s="385">
        <f>'IEA energy balance'!BC58</f>
        <v>0</v>
      </c>
      <c r="BD58" s="385">
        <f>'IEA energy balance'!BD58</f>
        <v>0</v>
      </c>
      <c r="BE58" s="385">
        <f>'IEA energy balance'!BE58</f>
        <v>0</v>
      </c>
      <c r="BF58" s="385">
        <f>'IEA energy balance'!BF58</f>
        <v>0</v>
      </c>
      <c r="BG58" s="385">
        <f>'IEA energy balance'!BG58</f>
        <v>0</v>
      </c>
      <c r="BH58" s="385">
        <f>'IEA energy balance'!BH58</f>
        <v>0</v>
      </c>
      <c r="BI58" s="385">
        <f>'IEA energy balance'!BI58</f>
        <v>0</v>
      </c>
      <c r="BJ58" s="385">
        <f>'IEA energy balance'!BJ58</f>
        <v>0</v>
      </c>
      <c r="BK58" s="385">
        <f>'IEA energy balance'!BK58</f>
        <v>0</v>
      </c>
      <c r="BL58" s="385">
        <f>'IEA energy balance'!BL58</f>
        <v>0</v>
      </c>
      <c r="BM58" s="385">
        <f>'IEA energy balance'!BM58</f>
        <v>0</v>
      </c>
      <c r="BN58" s="386">
        <f>'IEA energy balance'!BN58</f>
        <v>0</v>
      </c>
      <c r="BO58" s="390">
        <f>'IEA energy balance'!BO58</f>
        <v>0</v>
      </c>
    </row>
    <row r="59" spans="2:69" ht="16" thickBot="1">
      <c r="B59" s="40" t="s">
        <v>100</v>
      </c>
      <c r="C59" s="378">
        <f>SUM(C60,C74,C81,C87)</f>
        <v>0</v>
      </c>
      <c r="D59" s="378">
        <f t="shared" ref="D59:BN59" si="61">SUM(D60,D74,D81,D87)</f>
        <v>0</v>
      </c>
      <c r="E59" s="391">
        <f t="shared" si="61"/>
        <v>0</v>
      </c>
      <c r="F59" s="391">
        <f t="shared" si="61"/>
        <v>0</v>
      </c>
      <c r="G59" s="391">
        <f t="shared" si="61"/>
        <v>0</v>
      </c>
      <c r="H59" s="391">
        <f t="shared" si="61"/>
        <v>0</v>
      </c>
      <c r="I59" s="391" t="e">
        <f t="shared" si="61"/>
        <v>#DIV/0!</v>
      </c>
      <c r="J59" s="391">
        <f t="shared" si="61"/>
        <v>0</v>
      </c>
      <c r="K59" s="391">
        <f t="shared" si="61"/>
        <v>0</v>
      </c>
      <c r="L59" s="391">
        <f t="shared" si="61"/>
        <v>0</v>
      </c>
      <c r="M59" s="391">
        <f t="shared" si="61"/>
        <v>0</v>
      </c>
      <c r="N59" s="391">
        <f t="shared" si="61"/>
        <v>0</v>
      </c>
      <c r="O59" s="391" t="e">
        <f t="shared" si="61"/>
        <v>#DIV/0!</v>
      </c>
      <c r="P59" s="391" t="e">
        <f t="shared" si="61"/>
        <v>#DIV/0!</v>
      </c>
      <c r="Q59" s="391" t="e">
        <f t="shared" si="61"/>
        <v>#DIV/0!</v>
      </c>
      <c r="R59" s="391" t="e">
        <f t="shared" si="61"/>
        <v>#DIV/0!</v>
      </c>
      <c r="S59" s="391">
        <f t="shared" si="61"/>
        <v>0</v>
      </c>
      <c r="T59" s="391" t="e">
        <f t="shared" si="61"/>
        <v>#DIV/0!</v>
      </c>
      <c r="U59" s="378">
        <f t="shared" si="61"/>
        <v>0</v>
      </c>
      <c r="V59" s="391">
        <f t="shared" si="61"/>
        <v>0</v>
      </c>
      <c r="W59" s="391">
        <f t="shared" si="61"/>
        <v>0</v>
      </c>
      <c r="X59" s="391">
        <f t="shared" si="61"/>
        <v>0</v>
      </c>
      <c r="Y59" s="391">
        <f t="shared" si="61"/>
        <v>0</v>
      </c>
      <c r="Z59" s="391">
        <f t="shared" si="61"/>
        <v>0</v>
      </c>
      <c r="AA59" s="391">
        <f t="shared" si="61"/>
        <v>0</v>
      </c>
      <c r="AB59" s="391">
        <f t="shared" si="61"/>
        <v>0</v>
      </c>
      <c r="AC59" s="391">
        <f t="shared" si="61"/>
        <v>0</v>
      </c>
      <c r="AD59" s="391">
        <f t="shared" si="61"/>
        <v>0</v>
      </c>
      <c r="AE59" s="391">
        <f t="shared" si="61"/>
        <v>0</v>
      </c>
      <c r="AF59" s="391">
        <f t="shared" si="61"/>
        <v>0</v>
      </c>
      <c r="AG59" s="391">
        <f t="shared" si="61"/>
        <v>0</v>
      </c>
      <c r="AH59" s="391">
        <f t="shared" si="61"/>
        <v>0</v>
      </c>
      <c r="AI59" s="391">
        <f t="shared" si="61"/>
        <v>0</v>
      </c>
      <c r="AJ59" s="391">
        <f t="shared" si="61"/>
        <v>0</v>
      </c>
      <c r="AK59" s="391">
        <f t="shared" si="61"/>
        <v>0</v>
      </c>
      <c r="AL59" s="391">
        <f t="shared" si="61"/>
        <v>0</v>
      </c>
      <c r="AM59" s="391">
        <f t="shared" si="61"/>
        <v>0</v>
      </c>
      <c r="AN59" s="391">
        <f t="shared" si="61"/>
        <v>0</v>
      </c>
      <c r="AO59" s="391">
        <f t="shared" si="61"/>
        <v>0</v>
      </c>
      <c r="AP59" s="391">
        <f t="shared" si="61"/>
        <v>0</v>
      </c>
      <c r="AQ59" s="391">
        <f t="shared" si="61"/>
        <v>0</v>
      </c>
      <c r="AR59" s="391">
        <f t="shared" si="61"/>
        <v>0</v>
      </c>
      <c r="AS59" s="391">
        <f t="shared" si="61"/>
        <v>0</v>
      </c>
      <c r="AT59" s="391">
        <f t="shared" si="61"/>
        <v>0</v>
      </c>
      <c r="AU59" s="391" t="e">
        <f t="shared" si="61"/>
        <v>#DIV/0!</v>
      </c>
      <c r="AV59" s="391" t="e">
        <f t="shared" si="61"/>
        <v>#DIV/0!</v>
      </c>
      <c r="AW59" s="391" t="e">
        <f t="shared" si="61"/>
        <v>#DIV/0!</v>
      </c>
      <c r="AX59" s="391" t="e">
        <f t="shared" si="61"/>
        <v>#DIV/0!</v>
      </c>
      <c r="AY59" s="391" t="e">
        <f t="shared" si="61"/>
        <v>#DIV/0!</v>
      </c>
      <c r="AZ59" s="391" t="e">
        <f t="shared" si="61"/>
        <v>#DIV/0!</v>
      </c>
      <c r="BA59" s="391">
        <f t="shared" si="61"/>
        <v>0</v>
      </c>
      <c r="BB59" s="391">
        <f t="shared" si="61"/>
        <v>0</v>
      </c>
      <c r="BC59" s="391">
        <f t="shared" si="61"/>
        <v>0</v>
      </c>
      <c r="BD59" s="391">
        <f t="shared" si="61"/>
        <v>0</v>
      </c>
      <c r="BE59" s="391">
        <f t="shared" si="61"/>
        <v>0</v>
      </c>
      <c r="BF59" s="391">
        <f t="shared" si="61"/>
        <v>0</v>
      </c>
      <c r="BG59" s="391">
        <f t="shared" si="61"/>
        <v>0</v>
      </c>
      <c r="BH59" s="391">
        <f t="shared" si="61"/>
        <v>0</v>
      </c>
      <c r="BI59" s="391">
        <f t="shared" si="61"/>
        <v>0</v>
      </c>
      <c r="BJ59" s="391">
        <f t="shared" si="61"/>
        <v>0</v>
      </c>
      <c r="BK59" s="391">
        <f t="shared" si="61"/>
        <v>0</v>
      </c>
      <c r="BL59" s="391">
        <f t="shared" si="61"/>
        <v>0</v>
      </c>
      <c r="BM59" s="391" t="e">
        <f t="shared" si="61"/>
        <v>#DIV/0!</v>
      </c>
      <c r="BN59" s="392" t="e">
        <f t="shared" si="61"/>
        <v>#DIV/0!</v>
      </c>
      <c r="BO59" s="393">
        <f>'IEA energy balance'!BO59</f>
        <v>0</v>
      </c>
    </row>
    <row r="60" spans="2:69" ht="16" thickBot="1">
      <c r="B60" s="40" t="s">
        <v>54</v>
      </c>
      <c r="C60" s="391">
        <f>SUM(C61:C73)</f>
        <v>0</v>
      </c>
      <c r="D60" s="391">
        <f t="shared" ref="D60:BM60" si="62">SUM(D61:D73)</f>
        <v>0</v>
      </c>
      <c r="E60" s="391">
        <f t="shared" si="62"/>
        <v>0</v>
      </c>
      <c r="F60" s="391">
        <f t="shared" si="62"/>
        <v>0</v>
      </c>
      <c r="G60" s="391">
        <f t="shared" si="62"/>
        <v>0</v>
      </c>
      <c r="H60" s="391">
        <f t="shared" si="62"/>
        <v>0</v>
      </c>
      <c r="I60" s="391" t="e">
        <f t="shared" si="62"/>
        <v>#DIV/0!</v>
      </c>
      <c r="J60" s="391">
        <f t="shared" si="62"/>
        <v>0</v>
      </c>
      <c r="K60" s="391">
        <f t="shared" si="62"/>
        <v>0</v>
      </c>
      <c r="L60" s="391">
        <f t="shared" si="62"/>
        <v>0</v>
      </c>
      <c r="M60" s="391">
        <f t="shared" si="62"/>
        <v>0</v>
      </c>
      <c r="N60" s="391">
        <f t="shared" si="62"/>
        <v>0</v>
      </c>
      <c r="O60" s="391" t="e">
        <f t="shared" si="62"/>
        <v>#DIV/0!</v>
      </c>
      <c r="P60" s="391" t="e">
        <f t="shared" si="62"/>
        <v>#DIV/0!</v>
      </c>
      <c r="Q60" s="391" t="e">
        <f t="shared" si="62"/>
        <v>#DIV/0!</v>
      </c>
      <c r="R60" s="391" t="e">
        <f t="shared" si="62"/>
        <v>#DIV/0!</v>
      </c>
      <c r="S60" s="391">
        <f t="shared" si="62"/>
        <v>0</v>
      </c>
      <c r="T60" s="391" t="e">
        <f>SUM(T61:T73)</f>
        <v>#DIV/0!</v>
      </c>
      <c r="U60" s="391">
        <f t="shared" si="62"/>
        <v>0</v>
      </c>
      <c r="V60" s="391">
        <f t="shared" si="62"/>
        <v>0</v>
      </c>
      <c r="W60" s="391">
        <f t="shared" si="62"/>
        <v>0</v>
      </c>
      <c r="X60" s="391">
        <f t="shared" si="62"/>
        <v>0</v>
      </c>
      <c r="Y60" s="391">
        <f t="shared" si="62"/>
        <v>0</v>
      </c>
      <c r="Z60" s="391">
        <f t="shared" si="62"/>
        <v>0</v>
      </c>
      <c r="AA60" s="391">
        <f t="shared" si="62"/>
        <v>0</v>
      </c>
      <c r="AB60" s="391">
        <f t="shared" si="62"/>
        <v>0</v>
      </c>
      <c r="AC60" s="391">
        <f t="shared" si="62"/>
        <v>0</v>
      </c>
      <c r="AD60" s="391">
        <f t="shared" si="62"/>
        <v>0</v>
      </c>
      <c r="AE60" s="391">
        <f t="shared" si="62"/>
        <v>0</v>
      </c>
      <c r="AF60" s="391">
        <f t="shared" si="62"/>
        <v>0</v>
      </c>
      <c r="AG60" s="391">
        <f t="shared" si="62"/>
        <v>0</v>
      </c>
      <c r="AH60" s="391">
        <f t="shared" si="62"/>
        <v>0</v>
      </c>
      <c r="AI60" s="391">
        <f t="shared" si="62"/>
        <v>0</v>
      </c>
      <c r="AJ60" s="391">
        <f t="shared" si="62"/>
        <v>0</v>
      </c>
      <c r="AK60" s="391">
        <f t="shared" si="62"/>
        <v>0</v>
      </c>
      <c r="AL60" s="391">
        <f t="shared" si="62"/>
        <v>0</v>
      </c>
      <c r="AM60" s="391">
        <f t="shared" si="62"/>
        <v>0</v>
      </c>
      <c r="AN60" s="391">
        <f t="shared" si="62"/>
        <v>0</v>
      </c>
      <c r="AO60" s="391">
        <f t="shared" si="62"/>
        <v>0</v>
      </c>
      <c r="AP60" s="391">
        <f t="shared" si="62"/>
        <v>0</v>
      </c>
      <c r="AQ60" s="391">
        <f t="shared" si="62"/>
        <v>0</v>
      </c>
      <c r="AR60" s="391">
        <f t="shared" si="62"/>
        <v>0</v>
      </c>
      <c r="AS60" s="391">
        <f t="shared" si="62"/>
        <v>0</v>
      </c>
      <c r="AT60" s="391">
        <f t="shared" si="62"/>
        <v>0</v>
      </c>
      <c r="AU60" s="391" t="e">
        <f t="shared" si="62"/>
        <v>#DIV/0!</v>
      </c>
      <c r="AV60" s="391" t="e">
        <f t="shared" si="62"/>
        <v>#DIV/0!</v>
      </c>
      <c r="AW60" s="391" t="e">
        <f t="shared" si="62"/>
        <v>#DIV/0!</v>
      </c>
      <c r="AX60" s="391" t="e">
        <f t="shared" si="62"/>
        <v>#DIV/0!</v>
      </c>
      <c r="AY60" s="391" t="e">
        <f t="shared" si="62"/>
        <v>#DIV/0!</v>
      </c>
      <c r="AZ60" s="391" t="e">
        <f t="shared" si="62"/>
        <v>#DIV/0!</v>
      </c>
      <c r="BA60" s="391">
        <f t="shared" si="62"/>
        <v>0</v>
      </c>
      <c r="BB60" s="391">
        <f t="shared" si="62"/>
        <v>0</v>
      </c>
      <c r="BC60" s="391">
        <f t="shared" si="62"/>
        <v>0</v>
      </c>
      <c r="BD60" s="391">
        <f t="shared" si="62"/>
        <v>0</v>
      </c>
      <c r="BE60" s="391">
        <f t="shared" si="62"/>
        <v>0</v>
      </c>
      <c r="BF60" s="391">
        <f t="shared" si="62"/>
        <v>0</v>
      </c>
      <c r="BG60" s="391">
        <f t="shared" si="62"/>
        <v>0</v>
      </c>
      <c r="BH60" s="391">
        <f t="shared" si="62"/>
        <v>0</v>
      </c>
      <c r="BI60" s="391">
        <f t="shared" si="62"/>
        <v>0</v>
      </c>
      <c r="BJ60" s="391">
        <f t="shared" si="62"/>
        <v>0</v>
      </c>
      <c r="BK60" s="391">
        <f t="shared" si="62"/>
        <v>0</v>
      </c>
      <c r="BL60" s="391">
        <f t="shared" si="62"/>
        <v>0</v>
      </c>
      <c r="BM60" s="391" t="e">
        <f t="shared" si="62"/>
        <v>#DIV/0!</v>
      </c>
      <c r="BN60" s="392" t="e">
        <f>SUM(C60:BM60)</f>
        <v>#DIV/0!</v>
      </c>
      <c r="BO60" s="393">
        <f>'IEA energy balance'!BO60</f>
        <v>0</v>
      </c>
      <c r="BQ60" s="418"/>
    </row>
    <row r="61" spans="2:69">
      <c r="B61" s="32" t="s">
        <v>101</v>
      </c>
      <c r="C61" s="384">
        <f>IF(ISNUMBER('IEA energy balance'!C61),'IEA energy balance'!C61-('Results by fuel'!$G$47*'CEB allocation factors'!F37),0)</f>
        <v>0</v>
      </c>
      <c r="D61" s="384">
        <f>IF(ISNUMBER('IEA energy balance'!D61),'IEA energy balance'!D61-('Results by fuel'!$G$47*'CEB allocation factors'!G37),0)</f>
        <v>0</v>
      </c>
      <c r="E61" s="384">
        <f>IF(ISNUMBER('IEA energy balance'!E61),'IEA energy balance'!E61-('Results by fuel'!$G$47*'CEB allocation factors'!H37),0)</f>
        <v>0</v>
      </c>
      <c r="F61" s="384">
        <f>IF(ISNUMBER('IEA energy balance'!F61),'IEA energy balance'!F61-('Results by fuel'!$G$47*'CEB allocation factors'!I37),0)</f>
        <v>0</v>
      </c>
      <c r="G61" s="384">
        <f>IF(ISNUMBER('IEA energy balance'!G61),'IEA energy balance'!G61-('Results by fuel'!$G$47*'CEB allocation factors'!J37),0)</f>
        <v>0</v>
      </c>
      <c r="H61" s="384">
        <f>IF(ISNUMBER('IEA energy balance'!H61),'IEA energy balance'!H61-('Results by fuel'!$G$47*'CEB allocation factors'!K37),0)</f>
        <v>0</v>
      </c>
      <c r="I61" s="384" t="e">
        <f>'IEA energy balance'!I61-('Results by fuel'!$G$62*'CEB allocation factors'!L37)</f>
        <v>#DIV/0!</v>
      </c>
      <c r="J61" s="384">
        <f>IF(ISNUMBER('IEA energy balance'!J61),'IEA energy balance'!J61-('Results by fuel'!$G$47*'CEB allocation factors'!M37),0)</f>
        <v>0</v>
      </c>
      <c r="K61" s="384">
        <f>IF(ISNUMBER('IEA energy balance'!K61),'IEA energy balance'!K61-('Results by fuel'!$G$47*'CEB allocation factors'!N37),0)</f>
        <v>0</v>
      </c>
      <c r="L61" s="384">
        <f>IF(ISNUMBER('IEA energy balance'!L61),'IEA energy balance'!L61-('Results by fuel'!$G$47*'CEB allocation factors'!O37),0)</f>
        <v>0</v>
      </c>
      <c r="M61" s="384">
        <f>IF(ISNUMBER('IEA energy balance'!M61),'IEA energy balance'!M61-('Results by fuel'!$G$47*'CEB allocation factors'!P37),0)</f>
        <v>0</v>
      </c>
      <c r="N61" s="384">
        <f>IF(ISNUMBER('IEA energy balance'!N61),'IEA energy balance'!N61-('Results by fuel'!$G$47*'CEB allocation factors'!Q37),0)</f>
        <v>0</v>
      </c>
      <c r="O61" s="384" t="e">
        <f>'IEA energy balance'!O61-('Results by fuel'!$G$61*'CEB allocation factors'!$R$12)</f>
        <v>#DIV/0!</v>
      </c>
      <c r="P61" s="384" t="e">
        <f>'IEA energy balance'!P61-('Results by fuel'!$G$61*'CEB allocation factors'!S12)</f>
        <v>#DIV/0!</v>
      </c>
      <c r="Q61" s="384" t="e">
        <f>'IEA energy balance'!Q61-('Results by fuel'!$G$61*'CEB allocation factors'!T12)</f>
        <v>#DIV/0!</v>
      </c>
      <c r="R61" s="384" t="e">
        <f>'IEA energy balance'!R61-('Results by fuel'!$G$61*'CEB allocation factors'!$U$12)</f>
        <v>#DIV/0!</v>
      </c>
      <c r="S61" s="406">
        <v>0</v>
      </c>
      <c r="T61" s="384" t="e">
        <f>'IEA energy balance'!T61-('Results by fuel'!$G$50*'CEB allocation factors'!W37)</f>
        <v>#DIV/0!</v>
      </c>
      <c r="U61" s="26">
        <f>'IEA energy balance'!U61</f>
        <v>0</v>
      </c>
      <c r="V61" s="385">
        <f>'IEA energy balance'!V61</f>
        <v>0</v>
      </c>
      <c r="W61" s="385">
        <f>'IEA energy balance'!W61</f>
        <v>0</v>
      </c>
      <c r="X61" s="385">
        <f>'IEA energy balance'!X61</f>
        <v>0</v>
      </c>
      <c r="Y61" s="385">
        <f>'IEA energy balance'!Y61</f>
        <v>0</v>
      </c>
      <c r="Z61" s="385">
        <f>'IEA energy balance'!Z61</f>
        <v>0</v>
      </c>
      <c r="AA61" s="385">
        <f>'IEA energy balance'!AA61</f>
        <v>0</v>
      </c>
      <c r="AB61" s="385">
        <f>'IEA energy balance'!AB61</f>
        <v>0</v>
      </c>
      <c r="AC61" s="385">
        <f>'IEA energy balance'!AC61</f>
        <v>0</v>
      </c>
      <c r="AD61" s="385">
        <f>'IEA energy balance'!AD61</f>
        <v>0</v>
      </c>
      <c r="AE61" s="385">
        <f>'IEA energy balance'!AE61</f>
        <v>0</v>
      </c>
      <c r="AF61" s="385">
        <f>'IEA energy balance'!AF61</f>
        <v>0</v>
      </c>
      <c r="AG61" s="385">
        <f>'IEA energy balance'!AG61</f>
        <v>0</v>
      </c>
      <c r="AH61" s="385">
        <f>'IEA energy balance'!AH61</f>
        <v>0</v>
      </c>
      <c r="AI61" s="385">
        <f>'IEA energy balance'!AI61</f>
        <v>0</v>
      </c>
      <c r="AJ61" s="385">
        <f>'IEA energy balance'!AJ61</f>
        <v>0</v>
      </c>
      <c r="AK61" s="385">
        <f>'IEA energy balance'!AK61</f>
        <v>0</v>
      </c>
      <c r="AL61" s="385">
        <f>'IEA energy balance'!AL61</f>
        <v>0</v>
      </c>
      <c r="AM61" s="385">
        <f>'IEA energy balance'!AM61</f>
        <v>0</v>
      </c>
      <c r="AN61" s="385">
        <f>'IEA energy balance'!AN61</f>
        <v>0</v>
      </c>
      <c r="AO61" s="385">
        <f>'IEA energy balance'!AO61</f>
        <v>0</v>
      </c>
      <c r="AP61" s="385">
        <f>'IEA energy balance'!AP61</f>
        <v>0</v>
      </c>
      <c r="AQ61" s="385">
        <f>'IEA energy balance'!AQ61</f>
        <v>0</v>
      </c>
      <c r="AR61" s="385">
        <f>'IEA energy balance'!AR61</f>
        <v>0</v>
      </c>
      <c r="AS61" s="385">
        <f>'IEA energy balance'!AS61</f>
        <v>0</v>
      </c>
      <c r="AT61" s="385">
        <f>'IEA energy balance'!AT61</f>
        <v>0</v>
      </c>
      <c r="AU61" s="384" t="e">
        <f>'IEA energy balance'!AU61-('Results by fuel'!$G$53*'CEB allocation factors'!AX37)</f>
        <v>#DIV/0!</v>
      </c>
      <c r="AV61" s="384" t="e">
        <f>'IEA energy balance'!AV61-('Results by fuel'!$G$51*'CEB allocation factors'!AY37)</f>
        <v>#DIV/0!</v>
      </c>
      <c r="AW61" s="384" t="e">
        <f>'IEA energy balance'!AW61-('Results by fuel'!$G$66*'CEB allocation factors'!AZ37)</f>
        <v>#DIV/0!</v>
      </c>
      <c r="AX61" s="384" t="e">
        <f>'IEA energy balance'!AX61-('Results by fuel'!$G$66*'CEB allocation factors'!BA37)</f>
        <v>#DIV/0!</v>
      </c>
      <c r="AY61" s="384" t="e">
        <f>'IEA energy balance'!AY61-('Results by fuel'!$G$66*'CEB allocation factors'!BB37)</f>
        <v>#DIV/0!</v>
      </c>
      <c r="AZ61" s="384" t="e">
        <f>'IEA energy balance'!AZ61-('Results by fuel'!$G$53*'CEB allocation factors'!BC37)</f>
        <v>#DIV/0!</v>
      </c>
      <c r="BA61" s="385">
        <f>'IEA energy balance'!BA61</f>
        <v>0</v>
      </c>
      <c r="BB61" s="385">
        <f>'IEA energy balance'!BB61</f>
        <v>0</v>
      </c>
      <c r="BC61" s="385">
        <f>'IEA energy balance'!BC61</f>
        <v>0</v>
      </c>
      <c r="BD61" s="385">
        <f>'IEA energy balance'!BD61</f>
        <v>0</v>
      </c>
      <c r="BE61" s="385">
        <f>'IEA energy balance'!BE61</f>
        <v>0</v>
      </c>
      <c r="BF61" s="385">
        <f>'IEA energy balance'!BF61</f>
        <v>0</v>
      </c>
      <c r="BG61" s="385">
        <f>'IEA energy balance'!BG61</f>
        <v>0</v>
      </c>
      <c r="BH61" s="385">
        <f>'IEA energy balance'!BH61</f>
        <v>0</v>
      </c>
      <c r="BI61" s="385">
        <f>'IEA energy balance'!BI61</f>
        <v>0</v>
      </c>
      <c r="BJ61" s="385">
        <f>'IEA energy balance'!BJ61</f>
        <v>0</v>
      </c>
      <c r="BK61" s="385">
        <f>'IEA energy balance'!BK61</f>
        <v>0</v>
      </c>
      <c r="BL61" s="385">
        <f>'IEA energy balance'!BL61</f>
        <v>0</v>
      </c>
      <c r="BM61" s="384" t="e">
        <f>'IEA energy balance'!BM61+('Results by fuel'!$J$54*'CEB allocation factors'!D37)</f>
        <v>#DIV/0!</v>
      </c>
      <c r="BN61" s="382" t="e">
        <f>SUM(C61:BM61)</f>
        <v>#DIV/0!</v>
      </c>
      <c r="BO61" s="390">
        <f>'IEA energy balance'!BO61</f>
        <v>0</v>
      </c>
    </row>
    <row r="62" spans="2:69">
      <c r="B62" s="32" t="s">
        <v>102</v>
      </c>
      <c r="C62" s="384">
        <f>IF(ISNUMBER('IEA energy balance'!C62),'IEA energy balance'!C62-('Results by fuel'!$G$47*'CEB allocation factors'!F38),0)</f>
        <v>0</v>
      </c>
      <c r="D62" s="384">
        <f>IF(ISNUMBER('IEA energy balance'!D62),'IEA energy balance'!D62-('Results by fuel'!$G$47*'CEB allocation factors'!G38),0)</f>
        <v>0</v>
      </c>
      <c r="E62" s="384">
        <f>IF(ISNUMBER('IEA energy balance'!E62),'IEA energy balance'!E62-('Results by fuel'!$G$47*'CEB allocation factors'!H38),0)</f>
        <v>0</v>
      </c>
      <c r="F62" s="384">
        <f>IF(ISNUMBER('IEA energy balance'!F62),'IEA energy balance'!F62-('Results by fuel'!$G$47*'CEB allocation factors'!I38),0)</f>
        <v>0</v>
      </c>
      <c r="G62" s="384">
        <f>IF(ISNUMBER('IEA energy balance'!G62),'IEA energy balance'!G62-('Results by fuel'!$G$47*'CEB allocation factors'!J38),0)</f>
        <v>0</v>
      </c>
      <c r="H62" s="384">
        <f>IF(ISNUMBER('IEA energy balance'!H62),'IEA energy balance'!H62-('Results by fuel'!$G$47*'CEB allocation factors'!K38),0)</f>
        <v>0</v>
      </c>
      <c r="I62" s="384" t="e">
        <f>'IEA energy balance'!I62-('Results by fuel'!$G$62*'CEB allocation factors'!L38)</f>
        <v>#DIV/0!</v>
      </c>
      <c r="J62" s="384">
        <f>IF(ISNUMBER('IEA energy balance'!J62),'IEA energy balance'!J62-('Results by fuel'!$G$47*'CEB allocation factors'!M38),0)</f>
        <v>0</v>
      </c>
      <c r="K62" s="384">
        <f>IF(ISNUMBER('IEA energy balance'!K62),'IEA energy balance'!K62-('Results by fuel'!$G$47*'CEB allocation factors'!N38),0)</f>
        <v>0</v>
      </c>
      <c r="L62" s="384">
        <f>IF(ISNUMBER('IEA energy balance'!L62),'IEA energy balance'!L62-('Results by fuel'!$G$47*'CEB allocation factors'!O38),0)</f>
        <v>0</v>
      </c>
      <c r="M62" s="384">
        <f>IF(ISNUMBER('IEA energy balance'!M62),'IEA energy balance'!M62-('Results by fuel'!$G$47*'CEB allocation factors'!P38),0)</f>
        <v>0</v>
      </c>
      <c r="N62" s="384">
        <f>IF(ISNUMBER('IEA energy balance'!N62),'IEA energy balance'!N62-('Results by fuel'!$G$47*'CEB allocation factors'!Q38),0)</f>
        <v>0</v>
      </c>
      <c r="O62" s="384" t="e">
        <f>'IEA energy balance'!O62-('Results by fuel'!$G$61*'CEB allocation factors'!$R$12)</f>
        <v>#DIV/0!</v>
      </c>
      <c r="P62" s="384" t="e">
        <f>'IEA energy balance'!P62-('Results by fuel'!$G$61*0)</f>
        <v>#DIV/0!</v>
      </c>
      <c r="Q62" s="384" t="e">
        <f>'IEA energy balance'!Q62-('Results by fuel'!$G$61*0)</f>
        <v>#DIV/0!</v>
      </c>
      <c r="R62" s="384" t="e">
        <f>'IEA energy balance'!R62-('Results by fuel'!$G$61*'CEB allocation factors'!$U$12)</f>
        <v>#DIV/0!</v>
      </c>
      <c r="S62" s="406">
        <v>0</v>
      </c>
      <c r="T62" s="384" t="e">
        <f>'IEA energy balance'!T62-('Results by fuel'!$G$50*'CEB allocation factors'!W38)</f>
        <v>#DIV/0!</v>
      </c>
      <c r="U62" s="26">
        <f>'IEA energy balance'!U62</f>
        <v>0</v>
      </c>
      <c r="V62" s="385">
        <f>'IEA energy balance'!V62</f>
        <v>0</v>
      </c>
      <c r="W62" s="385">
        <f>'IEA energy balance'!W62</f>
        <v>0</v>
      </c>
      <c r="X62" s="385">
        <f>'IEA energy balance'!X62</f>
        <v>0</v>
      </c>
      <c r="Y62" s="385">
        <f>'IEA energy balance'!Y62</f>
        <v>0</v>
      </c>
      <c r="Z62" s="385">
        <f>'IEA energy balance'!Z62</f>
        <v>0</v>
      </c>
      <c r="AA62" s="385">
        <f>'IEA energy balance'!AA62</f>
        <v>0</v>
      </c>
      <c r="AB62" s="385">
        <f>'IEA energy balance'!AB62</f>
        <v>0</v>
      </c>
      <c r="AC62" s="385">
        <f>'IEA energy balance'!AC62</f>
        <v>0</v>
      </c>
      <c r="AD62" s="385">
        <f>'IEA energy balance'!AD62</f>
        <v>0</v>
      </c>
      <c r="AE62" s="385">
        <f>'IEA energy balance'!AE62</f>
        <v>0</v>
      </c>
      <c r="AF62" s="385">
        <f>'IEA energy balance'!AF62</f>
        <v>0</v>
      </c>
      <c r="AG62" s="385">
        <f>'IEA energy balance'!AG62</f>
        <v>0</v>
      </c>
      <c r="AH62" s="385">
        <f>'IEA energy balance'!AH62</f>
        <v>0</v>
      </c>
      <c r="AI62" s="385">
        <f>'IEA energy balance'!AI62</f>
        <v>0</v>
      </c>
      <c r="AJ62" s="385">
        <f>'IEA energy balance'!AJ62</f>
        <v>0</v>
      </c>
      <c r="AK62" s="385">
        <f>'IEA energy balance'!AK62</f>
        <v>0</v>
      </c>
      <c r="AL62" s="385">
        <f>'IEA energy balance'!AL62</f>
        <v>0</v>
      </c>
      <c r="AM62" s="385">
        <f>'IEA energy balance'!AM62</f>
        <v>0</v>
      </c>
      <c r="AN62" s="385">
        <f>'IEA energy balance'!AN62</f>
        <v>0</v>
      </c>
      <c r="AO62" s="385">
        <f>'IEA energy balance'!AO62</f>
        <v>0</v>
      </c>
      <c r="AP62" s="385">
        <f>'IEA energy balance'!AP62</f>
        <v>0</v>
      </c>
      <c r="AQ62" s="385">
        <f>'IEA energy balance'!AQ62</f>
        <v>0</v>
      </c>
      <c r="AR62" s="385">
        <f>'IEA energy balance'!AR62</f>
        <v>0</v>
      </c>
      <c r="AS62" s="385">
        <f>'IEA energy balance'!AS62</f>
        <v>0</v>
      </c>
      <c r="AT62" s="385">
        <f>'IEA energy balance'!AT62</f>
        <v>0</v>
      </c>
      <c r="AU62" s="384" t="e">
        <f>'IEA energy balance'!AU62-('Results by fuel'!$G$53*'CEB allocation factors'!AX38)</f>
        <v>#DIV/0!</v>
      </c>
      <c r="AV62" s="384" t="e">
        <f>'IEA energy balance'!AV62-('Results by fuel'!$G$51*'CEB allocation factors'!AY38)</f>
        <v>#DIV/0!</v>
      </c>
      <c r="AW62" s="384" t="e">
        <f>'IEA energy balance'!AW62-('Results by fuel'!$G$66*'CEB allocation factors'!AZ38)</f>
        <v>#DIV/0!</v>
      </c>
      <c r="AX62" s="384" t="e">
        <f>'IEA energy balance'!AX62-('Results by fuel'!$G$66*'CEB allocation factors'!BA38)</f>
        <v>#DIV/0!</v>
      </c>
      <c r="AY62" s="384" t="e">
        <f>'IEA energy balance'!AY62-('Results by fuel'!$G$66*'CEB allocation factors'!BB38)</f>
        <v>#DIV/0!</v>
      </c>
      <c r="AZ62" s="384" t="e">
        <f>'IEA energy balance'!AZ62-('Results by fuel'!$G$53*'CEB allocation factors'!BC38)</f>
        <v>#DIV/0!</v>
      </c>
      <c r="BA62" s="385">
        <f>'IEA energy balance'!BA62</f>
        <v>0</v>
      </c>
      <c r="BB62" s="385">
        <f>'IEA energy balance'!BB62</f>
        <v>0</v>
      </c>
      <c r="BC62" s="385">
        <f>'IEA energy balance'!BC62</f>
        <v>0</v>
      </c>
      <c r="BD62" s="385">
        <f>'IEA energy balance'!BD62</f>
        <v>0</v>
      </c>
      <c r="BE62" s="385">
        <f>'IEA energy balance'!BE62</f>
        <v>0</v>
      </c>
      <c r="BF62" s="385">
        <f>'IEA energy balance'!BF62</f>
        <v>0</v>
      </c>
      <c r="BG62" s="385">
        <f>'IEA energy balance'!BG62</f>
        <v>0</v>
      </c>
      <c r="BH62" s="385">
        <f>'IEA energy balance'!BH62</f>
        <v>0</v>
      </c>
      <c r="BI62" s="385">
        <f>'IEA energy balance'!BI62</f>
        <v>0</v>
      </c>
      <c r="BJ62" s="385">
        <f>'IEA energy balance'!BJ62</f>
        <v>0</v>
      </c>
      <c r="BK62" s="385">
        <f>'IEA energy balance'!BK62</f>
        <v>0</v>
      </c>
      <c r="BL62" s="385">
        <f>'IEA energy balance'!BL62</f>
        <v>0</v>
      </c>
      <c r="BM62" s="384" t="e">
        <f>'IEA energy balance'!BM62+('Results by fuel'!$J$54*'CEB allocation factors'!D38)</f>
        <v>#DIV/0!</v>
      </c>
      <c r="BN62" s="382" t="e">
        <f t="shared" ref="BN62:BN73" si="63">SUM(C62:BM62)</f>
        <v>#DIV/0!</v>
      </c>
      <c r="BO62" s="390">
        <f>'IEA energy balance'!BO62</f>
        <v>0</v>
      </c>
    </row>
    <row r="63" spans="2:69">
      <c r="B63" s="32" t="s">
        <v>103</v>
      </c>
      <c r="C63" s="384">
        <f>IF(ISNUMBER('IEA energy balance'!C63),'IEA energy balance'!C63-('Results by fuel'!$G$47*'CEB allocation factors'!F39),0)</f>
        <v>0</v>
      </c>
      <c r="D63" s="384">
        <f>IF(ISNUMBER('IEA energy balance'!D63),'IEA energy balance'!D63-('Results by fuel'!$G$47*'CEB allocation factors'!G39),0)</f>
        <v>0</v>
      </c>
      <c r="E63" s="384">
        <f>IF(ISNUMBER('IEA energy balance'!E63),'IEA energy balance'!E63-('Results by fuel'!$G$47*'CEB allocation factors'!H39),0)</f>
        <v>0</v>
      </c>
      <c r="F63" s="384">
        <f>IF(ISNUMBER('IEA energy balance'!F63),'IEA energy balance'!F63-('Results by fuel'!$G$47*'CEB allocation factors'!I39),0)</f>
        <v>0</v>
      </c>
      <c r="G63" s="384">
        <f>IF(ISNUMBER('IEA energy balance'!G63),'IEA energy balance'!G63-('Results by fuel'!$G$47*'CEB allocation factors'!J39),0)</f>
        <v>0</v>
      </c>
      <c r="H63" s="384">
        <f>IF(ISNUMBER('IEA energy balance'!H63),'IEA energy balance'!H63-('Results by fuel'!$G$47*'CEB allocation factors'!K39),0)</f>
        <v>0</v>
      </c>
      <c r="I63" s="384" t="e">
        <f>'IEA energy balance'!I63-('Results by fuel'!$G$62*'CEB allocation factors'!L39)</f>
        <v>#DIV/0!</v>
      </c>
      <c r="J63" s="384">
        <f>IF(ISNUMBER('IEA energy balance'!J63),'IEA energy balance'!J63-('Results by fuel'!$G$47*'CEB allocation factors'!M39),0)</f>
        <v>0</v>
      </c>
      <c r="K63" s="384">
        <f>IF(ISNUMBER('IEA energy balance'!K63),'IEA energy balance'!K63-('Results by fuel'!$G$47*'CEB allocation factors'!N39),0)</f>
        <v>0</v>
      </c>
      <c r="L63" s="384">
        <f>IF(ISNUMBER('IEA energy balance'!L63),'IEA energy balance'!L63-('Results by fuel'!$G$47*'CEB allocation factors'!O39),0)</f>
        <v>0</v>
      </c>
      <c r="M63" s="384">
        <f>IF(ISNUMBER('IEA energy balance'!M63),'IEA energy balance'!M63-('Results by fuel'!$G$47*'CEB allocation factors'!P39),0)</f>
        <v>0</v>
      </c>
      <c r="N63" s="384">
        <f>IF(ISNUMBER('IEA energy balance'!N63),'IEA energy balance'!N63-('Results by fuel'!$G$47*'CEB allocation factors'!Q39),0)</f>
        <v>0</v>
      </c>
      <c r="O63" s="384" t="e">
        <f>'IEA energy balance'!O63-('Results by fuel'!$G$61*'CEB allocation factors'!$R$12)</f>
        <v>#DIV/0!</v>
      </c>
      <c r="P63" s="384" t="e">
        <f>'IEA energy balance'!P63-('Results by fuel'!$G$61*0)</f>
        <v>#DIV/0!</v>
      </c>
      <c r="Q63" s="384" t="e">
        <f>'IEA energy balance'!Q63-('Results by fuel'!$G$61*0)</f>
        <v>#DIV/0!</v>
      </c>
      <c r="R63" s="384" t="e">
        <f>'IEA energy balance'!R63-('Results by fuel'!$G$61*'CEB allocation factors'!$U$12)</f>
        <v>#DIV/0!</v>
      </c>
      <c r="S63" s="406">
        <v>0</v>
      </c>
      <c r="T63" s="384" t="e">
        <f>'IEA energy balance'!T63-('Results by fuel'!$G$50*'CEB allocation factors'!W39)</f>
        <v>#DIV/0!</v>
      </c>
      <c r="U63" s="26">
        <f>'IEA energy balance'!U63</f>
        <v>0</v>
      </c>
      <c r="V63" s="385">
        <f>'IEA energy balance'!V63</f>
        <v>0</v>
      </c>
      <c r="W63" s="385">
        <f>'IEA energy balance'!W63</f>
        <v>0</v>
      </c>
      <c r="X63" s="385">
        <f>'IEA energy balance'!X63</f>
        <v>0</v>
      </c>
      <c r="Y63" s="385">
        <f>'IEA energy balance'!Y63</f>
        <v>0</v>
      </c>
      <c r="Z63" s="385">
        <f>'IEA energy balance'!Z63</f>
        <v>0</v>
      </c>
      <c r="AA63" s="385">
        <f>'IEA energy balance'!AA63</f>
        <v>0</v>
      </c>
      <c r="AB63" s="385">
        <f>'IEA energy balance'!AB63</f>
        <v>0</v>
      </c>
      <c r="AC63" s="385">
        <f>'IEA energy balance'!AC63</f>
        <v>0</v>
      </c>
      <c r="AD63" s="385">
        <f>'IEA energy balance'!AD63</f>
        <v>0</v>
      </c>
      <c r="AE63" s="385">
        <f>'IEA energy balance'!AE63</f>
        <v>0</v>
      </c>
      <c r="AF63" s="385">
        <f>'IEA energy balance'!AF63</f>
        <v>0</v>
      </c>
      <c r="AG63" s="385">
        <f>'IEA energy balance'!AG63</f>
        <v>0</v>
      </c>
      <c r="AH63" s="385">
        <f>'IEA energy balance'!AH63</f>
        <v>0</v>
      </c>
      <c r="AI63" s="385">
        <f>'IEA energy balance'!AI63</f>
        <v>0</v>
      </c>
      <c r="AJ63" s="385">
        <f>'IEA energy balance'!AJ63</f>
        <v>0</v>
      </c>
      <c r="AK63" s="385">
        <f>'IEA energy balance'!AK63</f>
        <v>0</v>
      </c>
      <c r="AL63" s="385">
        <f>'IEA energy balance'!AL63</f>
        <v>0</v>
      </c>
      <c r="AM63" s="385">
        <f>'IEA energy balance'!AM63</f>
        <v>0</v>
      </c>
      <c r="AN63" s="385">
        <f>'IEA energy balance'!AN63</f>
        <v>0</v>
      </c>
      <c r="AO63" s="385">
        <f>'IEA energy balance'!AO63</f>
        <v>0</v>
      </c>
      <c r="AP63" s="385">
        <f>'IEA energy balance'!AP63</f>
        <v>0</v>
      </c>
      <c r="AQ63" s="385">
        <f>'IEA energy balance'!AQ63</f>
        <v>0</v>
      </c>
      <c r="AR63" s="385">
        <f>'IEA energy balance'!AR63</f>
        <v>0</v>
      </c>
      <c r="AS63" s="385">
        <f>'IEA energy balance'!AS63</f>
        <v>0</v>
      </c>
      <c r="AT63" s="385">
        <f>'IEA energy balance'!AT63</f>
        <v>0</v>
      </c>
      <c r="AU63" s="384" t="e">
        <f>'IEA energy balance'!AU63-('Results by fuel'!$G$53*'CEB allocation factors'!AX39)</f>
        <v>#DIV/0!</v>
      </c>
      <c r="AV63" s="384" t="e">
        <f>'IEA energy balance'!AV63-('Results by fuel'!$G$51*'CEB allocation factors'!AY39)</f>
        <v>#DIV/0!</v>
      </c>
      <c r="AW63" s="384" t="e">
        <f>'IEA energy balance'!AW63-('Results by fuel'!$G$66*'CEB allocation factors'!AZ39)</f>
        <v>#DIV/0!</v>
      </c>
      <c r="AX63" s="384" t="e">
        <f>'IEA energy balance'!AX63-('Results by fuel'!$G$66*'CEB allocation factors'!BA39)</f>
        <v>#DIV/0!</v>
      </c>
      <c r="AY63" s="384" t="e">
        <f>'IEA energy balance'!AY63-('Results by fuel'!$G$66*'CEB allocation factors'!BB39)</f>
        <v>#DIV/0!</v>
      </c>
      <c r="AZ63" s="384" t="e">
        <f>'IEA energy balance'!AZ63-('Results by fuel'!$G$53*'CEB allocation factors'!BC39)</f>
        <v>#DIV/0!</v>
      </c>
      <c r="BA63" s="385">
        <f>'IEA energy balance'!BA63</f>
        <v>0</v>
      </c>
      <c r="BB63" s="385">
        <f>'IEA energy balance'!BB63</f>
        <v>0</v>
      </c>
      <c r="BC63" s="385">
        <f>'IEA energy balance'!BC63</f>
        <v>0</v>
      </c>
      <c r="BD63" s="385">
        <f>'IEA energy balance'!BD63</f>
        <v>0</v>
      </c>
      <c r="BE63" s="385">
        <f>'IEA energy balance'!BE63</f>
        <v>0</v>
      </c>
      <c r="BF63" s="385">
        <f>'IEA energy balance'!BF63</f>
        <v>0</v>
      </c>
      <c r="BG63" s="385">
        <f>'IEA energy balance'!BG63</f>
        <v>0</v>
      </c>
      <c r="BH63" s="385">
        <f>'IEA energy balance'!BH63</f>
        <v>0</v>
      </c>
      <c r="BI63" s="385">
        <f>'IEA energy balance'!BI63</f>
        <v>0</v>
      </c>
      <c r="BJ63" s="385">
        <f>'IEA energy balance'!BJ63</f>
        <v>0</v>
      </c>
      <c r="BK63" s="385">
        <f>'IEA energy balance'!BK63</f>
        <v>0</v>
      </c>
      <c r="BL63" s="385">
        <f>'IEA energy balance'!BL63</f>
        <v>0</v>
      </c>
      <c r="BM63" s="384" t="e">
        <f>'IEA energy balance'!BM63+('Results by fuel'!$J$54*'CEB allocation factors'!D39)</f>
        <v>#DIV/0!</v>
      </c>
      <c r="BN63" s="382" t="e">
        <f t="shared" si="63"/>
        <v>#DIV/0!</v>
      </c>
      <c r="BO63" s="390">
        <f>'IEA energy balance'!BO63</f>
        <v>0</v>
      </c>
    </row>
    <row r="64" spans="2:69">
      <c r="B64" s="32" t="s">
        <v>104</v>
      </c>
      <c r="C64" s="384">
        <f>IF(ISNUMBER('IEA energy balance'!C64),'IEA energy balance'!C64-('Results by fuel'!$G$47*'CEB allocation factors'!F40),0)</f>
        <v>0</v>
      </c>
      <c r="D64" s="384">
        <f>IF(ISNUMBER('IEA energy balance'!D64),'IEA energy balance'!D64-('Results by fuel'!$G$47*'CEB allocation factors'!G40),0)</f>
        <v>0</v>
      </c>
      <c r="E64" s="384">
        <f>IF(ISNUMBER('IEA energy balance'!E64),'IEA energy balance'!E64-('Results by fuel'!$G$47*'CEB allocation factors'!H40),0)</f>
        <v>0</v>
      </c>
      <c r="F64" s="384">
        <f>IF(ISNUMBER('IEA energy balance'!F64),'IEA energy balance'!F64-('Results by fuel'!$G$47*'CEB allocation factors'!I40),0)</f>
        <v>0</v>
      </c>
      <c r="G64" s="384">
        <f>IF(ISNUMBER('IEA energy balance'!G64),'IEA energy balance'!G64-('Results by fuel'!$G$47*'CEB allocation factors'!J40),0)</f>
        <v>0</v>
      </c>
      <c r="H64" s="384">
        <f>IF(ISNUMBER('IEA energy balance'!H64),'IEA energy balance'!H64-('Results by fuel'!$G$47*'CEB allocation factors'!K40),0)</f>
        <v>0</v>
      </c>
      <c r="I64" s="384" t="e">
        <f>'IEA energy balance'!I64-('Results by fuel'!$G$62*'CEB allocation factors'!L40)</f>
        <v>#DIV/0!</v>
      </c>
      <c r="J64" s="384">
        <f>IF(ISNUMBER('IEA energy balance'!J64),'IEA energy balance'!J64-('Results by fuel'!$G$47*'CEB allocation factors'!M40),0)</f>
        <v>0</v>
      </c>
      <c r="K64" s="384">
        <f>IF(ISNUMBER('IEA energy balance'!K64),'IEA energy balance'!K64-('Results by fuel'!$G$47*'CEB allocation factors'!N40),0)</f>
        <v>0</v>
      </c>
      <c r="L64" s="384">
        <f>IF(ISNUMBER('IEA energy balance'!L64),'IEA energy balance'!L64-('Results by fuel'!$G$47*'CEB allocation factors'!O40),0)</f>
        <v>0</v>
      </c>
      <c r="M64" s="384">
        <f>IF(ISNUMBER('IEA energy balance'!M64),'IEA energy balance'!M64-('Results by fuel'!$G$47*'CEB allocation factors'!P40),0)</f>
        <v>0</v>
      </c>
      <c r="N64" s="384">
        <f>IF(ISNUMBER('IEA energy balance'!N64),'IEA energy balance'!N64-('Results by fuel'!$G$47*'CEB allocation factors'!Q40),0)</f>
        <v>0</v>
      </c>
      <c r="O64" s="384" t="e">
        <f>'IEA energy balance'!O64-('Results by fuel'!$G$61*'CEB allocation factors'!$R$12)</f>
        <v>#DIV/0!</v>
      </c>
      <c r="P64" s="384" t="e">
        <f>'IEA energy balance'!P64-('Results by fuel'!$G$61*0)</f>
        <v>#DIV/0!</v>
      </c>
      <c r="Q64" s="384" t="e">
        <f>'IEA energy balance'!Q64-('Results by fuel'!$G$61*0)</f>
        <v>#DIV/0!</v>
      </c>
      <c r="R64" s="384" t="e">
        <f>'IEA energy balance'!R64-('Results by fuel'!$G$61*'CEB allocation factors'!$U$12)</f>
        <v>#DIV/0!</v>
      </c>
      <c r="S64" s="406">
        <v>0</v>
      </c>
      <c r="T64" s="384" t="e">
        <f>'IEA energy balance'!T64-('Results by fuel'!$G$50*'CEB allocation factors'!W40)</f>
        <v>#DIV/0!</v>
      </c>
      <c r="U64" s="26">
        <f>'IEA energy balance'!U64</f>
        <v>0</v>
      </c>
      <c r="V64" s="385">
        <f>'IEA energy balance'!V64</f>
        <v>0</v>
      </c>
      <c r="W64" s="385">
        <f>'IEA energy balance'!W64</f>
        <v>0</v>
      </c>
      <c r="X64" s="385">
        <f>'IEA energy balance'!X64</f>
        <v>0</v>
      </c>
      <c r="Y64" s="385">
        <f>'IEA energy balance'!Y64</f>
        <v>0</v>
      </c>
      <c r="Z64" s="385">
        <f>'IEA energy balance'!Z64</f>
        <v>0</v>
      </c>
      <c r="AA64" s="385">
        <f>'IEA energy balance'!AA64</f>
        <v>0</v>
      </c>
      <c r="AB64" s="385">
        <f>'IEA energy balance'!AB64</f>
        <v>0</v>
      </c>
      <c r="AC64" s="385">
        <f>'IEA energy balance'!AC64</f>
        <v>0</v>
      </c>
      <c r="AD64" s="385">
        <f>'IEA energy balance'!AD64</f>
        <v>0</v>
      </c>
      <c r="AE64" s="385">
        <f>'IEA energy balance'!AE64</f>
        <v>0</v>
      </c>
      <c r="AF64" s="385">
        <f>'IEA energy balance'!AF64</f>
        <v>0</v>
      </c>
      <c r="AG64" s="385">
        <f>'IEA energy balance'!AG64</f>
        <v>0</v>
      </c>
      <c r="AH64" s="385">
        <f>'IEA energy balance'!AH64</f>
        <v>0</v>
      </c>
      <c r="AI64" s="385">
        <f>'IEA energy balance'!AI64</f>
        <v>0</v>
      </c>
      <c r="AJ64" s="385">
        <f>'IEA energy balance'!AJ64</f>
        <v>0</v>
      </c>
      <c r="AK64" s="385">
        <f>'IEA energy balance'!AK64</f>
        <v>0</v>
      </c>
      <c r="AL64" s="385">
        <f>'IEA energy balance'!AL64</f>
        <v>0</v>
      </c>
      <c r="AM64" s="385">
        <f>'IEA energy balance'!AM64</f>
        <v>0</v>
      </c>
      <c r="AN64" s="385">
        <f>'IEA energy balance'!AN64</f>
        <v>0</v>
      </c>
      <c r="AO64" s="385">
        <f>'IEA energy balance'!AO64</f>
        <v>0</v>
      </c>
      <c r="AP64" s="385">
        <f>'IEA energy balance'!AP64</f>
        <v>0</v>
      </c>
      <c r="AQ64" s="385">
        <f>'IEA energy balance'!AQ64</f>
        <v>0</v>
      </c>
      <c r="AR64" s="385">
        <f>'IEA energy balance'!AR64</f>
        <v>0</v>
      </c>
      <c r="AS64" s="385">
        <f>'IEA energy balance'!AS64</f>
        <v>0</v>
      </c>
      <c r="AT64" s="385">
        <f>'IEA energy balance'!AT64</f>
        <v>0</v>
      </c>
      <c r="AU64" s="384" t="e">
        <f>'IEA energy balance'!AU64-('Results by fuel'!$G$53*'CEB allocation factors'!AX40)</f>
        <v>#DIV/0!</v>
      </c>
      <c r="AV64" s="384" t="e">
        <f>'IEA energy balance'!AV64-('Results by fuel'!$G$51*'CEB allocation factors'!AY40)</f>
        <v>#DIV/0!</v>
      </c>
      <c r="AW64" s="384" t="e">
        <f>'IEA energy balance'!AW64-('Results by fuel'!$G$66*'CEB allocation factors'!AZ40)</f>
        <v>#DIV/0!</v>
      </c>
      <c r="AX64" s="384" t="e">
        <f>'IEA energy balance'!AX64-('Results by fuel'!$G$66*'CEB allocation factors'!BA40)</f>
        <v>#DIV/0!</v>
      </c>
      <c r="AY64" s="384" t="e">
        <f>'IEA energy balance'!AY64-('Results by fuel'!$G$66*'CEB allocation factors'!BB40)</f>
        <v>#DIV/0!</v>
      </c>
      <c r="AZ64" s="384" t="e">
        <f>'IEA energy balance'!AZ64-('Results by fuel'!$G$53*'CEB allocation factors'!BC40)</f>
        <v>#DIV/0!</v>
      </c>
      <c r="BA64" s="385">
        <f>'IEA energy balance'!BA64</f>
        <v>0</v>
      </c>
      <c r="BB64" s="385">
        <f>'IEA energy balance'!BB64</f>
        <v>0</v>
      </c>
      <c r="BC64" s="385">
        <f>'IEA energy balance'!BC64</f>
        <v>0</v>
      </c>
      <c r="BD64" s="385">
        <f>'IEA energy balance'!BD64</f>
        <v>0</v>
      </c>
      <c r="BE64" s="385">
        <f>'IEA energy balance'!BE64</f>
        <v>0</v>
      </c>
      <c r="BF64" s="385">
        <f>'IEA energy balance'!BF64</f>
        <v>0</v>
      </c>
      <c r="BG64" s="385">
        <f>'IEA energy balance'!BG64</f>
        <v>0</v>
      </c>
      <c r="BH64" s="385">
        <f>'IEA energy balance'!BH64</f>
        <v>0</v>
      </c>
      <c r="BI64" s="385">
        <f>'IEA energy balance'!BI64</f>
        <v>0</v>
      </c>
      <c r="BJ64" s="385">
        <f>'IEA energy balance'!BJ64</f>
        <v>0</v>
      </c>
      <c r="BK64" s="385">
        <f>'IEA energy balance'!BK64</f>
        <v>0</v>
      </c>
      <c r="BL64" s="385">
        <f>'IEA energy balance'!BL64</f>
        <v>0</v>
      </c>
      <c r="BM64" s="384" t="e">
        <f>'IEA energy balance'!BM64+('Results by fuel'!$J$54*'CEB allocation factors'!D40)</f>
        <v>#DIV/0!</v>
      </c>
      <c r="BN64" s="382" t="e">
        <f t="shared" si="63"/>
        <v>#DIV/0!</v>
      </c>
      <c r="BO64" s="390">
        <f>'IEA energy balance'!BO64</f>
        <v>0</v>
      </c>
    </row>
    <row r="65" spans="2:67">
      <c r="B65" s="32" t="s">
        <v>105</v>
      </c>
      <c r="C65" s="384">
        <f>IF(ISNUMBER('IEA energy balance'!C65),'IEA energy balance'!C65-('Results by fuel'!$G$47*'CEB allocation factors'!F41),0)</f>
        <v>0</v>
      </c>
      <c r="D65" s="384">
        <f>IF(ISNUMBER('IEA energy balance'!D65),'IEA energy balance'!D65-('Results by fuel'!$G$47*'CEB allocation factors'!G41),0)</f>
        <v>0</v>
      </c>
      <c r="E65" s="384">
        <f>IF(ISNUMBER('IEA energy balance'!E65),'IEA energy balance'!E65-('Results by fuel'!$G$47*'CEB allocation factors'!H41),0)</f>
        <v>0</v>
      </c>
      <c r="F65" s="384">
        <f>IF(ISNUMBER('IEA energy balance'!F65),'IEA energy balance'!F65-('Results by fuel'!$G$47*'CEB allocation factors'!I41),0)</f>
        <v>0</v>
      </c>
      <c r="G65" s="384">
        <f>IF(ISNUMBER('IEA energy balance'!G65),'IEA energy balance'!G65-('Results by fuel'!$G$47*'CEB allocation factors'!J41),0)</f>
        <v>0</v>
      </c>
      <c r="H65" s="384">
        <f>IF(ISNUMBER('IEA energy balance'!H65),'IEA energy balance'!H65-('Results by fuel'!$G$47*'CEB allocation factors'!K41),0)</f>
        <v>0</v>
      </c>
      <c r="I65" s="384" t="e">
        <f>'IEA energy balance'!I65-('Results by fuel'!$G$62*'CEB allocation factors'!L41)</f>
        <v>#DIV/0!</v>
      </c>
      <c r="J65" s="384">
        <f>IF(ISNUMBER('IEA energy balance'!J65),'IEA energy balance'!J65-('Results by fuel'!$G$47*'CEB allocation factors'!M41),0)</f>
        <v>0</v>
      </c>
      <c r="K65" s="384">
        <f>IF(ISNUMBER('IEA energy balance'!K65),'IEA energy balance'!K65-('Results by fuel'!$G$47*'CEB allocation factors'!N41),0)</f>
        <v>0</v>
      </c>
      <c r="L65" s="384">
        <f>IF(ISNUMBER('IEA energy balance'!L65),'IEA energy balance'!L65-('Results by fuel'!$G$47*'CEB allocation factors'!O41),0)</f>
        <v>0</v>
      </c>
      <c r="M65" s="384">
        <f>IF(ISNUMBER('IEA energy balance'!M65),'IEA energy balance'!M65-('Results by fuel'!$G$47*'CEB allocation factors'!P41),0)</f>
        <v>0</v>
      </c>
      <c r="N65" s="384">
        <f>IF(ISNUMBER('IEA energy balance'!N65),'IEA energy balance'!N65-('Results by fuel'!$G$47*'CEB allocation factors'!Q41),0)</f>
        <v>0</v>
      </c>
      <c r="O65" s="384" t="e">
        <f>'IEA energy balance'!O65-('Results by fuel'!$G$61*'CEB allocation factors'!$R$12)</f>
        <v>#DIV/0!</v>
      </c>
      <c r="P65" s="384" t="e">
        <f>'IEA energy balance'!P65-('Results by fuel'!$G$61*0)</f>
        <v>#DIV/0!</v>
      </c>
      <c r="Q65" s="384" t="e">
        <f>'IEA energy balance'!Q65-('Results by fuel'!$G$61*0)</f>
        <v>#DIV/0!</v>
      </c>
      <c r="R65" s="384" t="e">
        <f>'IEA energy balance'!R65-('Results by fuel'!$G$61*'CEB allocation factors'!$U$12)</f>
        <v>#DIV/0!</v>
      </c>
      <c r="S65" s="406">
        <v>0</v>
      </c>
      <c r="T65" s="384" t="e">
        <f>'IEA energy balance'!T65-('Results by fuel'!$G$50*'CEB allocation factors'!W41)</f>
        <v>#DIV/0!</v>
      </c>
      <c r="U65" s="26">
        <f>'IEA energy balance'!U65</f>
        <v>0</v>
      </c>
      <c r="V65" s="385">
        <f>'IEA energy balance'!V65</f>
        <v>0</v>
      </c>
      <c r="W65" s="385">
        <f>'IEA energy balance'!W65</f>
        <v>0</v>
      </c>
      <c r="X65" s="385">
        <f>'IEA energy balance'!X65</f>
        <v>0</v>
      </c>
      <c r="Y65" s="385">
        <f>'IEA energy balance'!Y65</f>
        <v>0</v>
      </c>
      <c r="Z65" s="385">
        <f>'IEA energy balance'!Z65</f>
        <v>0</v>
      </c>
      <c r="AA65" s="385">
        <f>'IEA energy balance'!AA65</f>
        <v>0</v>
      </c>
      <c r="AB65" s="385">
        <f>'IEA energy balance'!AB65</f>
        <v>0</v>
      </c>
      <c r="AC65" s="385">
        <f>'IEA energy balance'!AC65</f>
        <v>0</v>
      </c>
      <c r="AD65" s="385">
        <f>'IEA energy balance'!AD65</f>
        <v>0</v>
      </c>
      <c r="AE65" s="385">
        <f>'IEA energy balance'!AE65</f>
        <v>0</v>
      </c>
      <c r="AF65" s="385">
        <f>'IEA energy balance'!AF65</f>
        <v>0</v>
      </c>
      <c r="AG65" s="385">
        <f>'IEA energy balance'!AG65</f>
        <v>0</v>
      </c>
      <c r="AH65" s="385">
        <f>'IEA energy balance'!AH65</f>
        <v>0</v>
      </c>
      <c r="AI65" s="385">
        <f>'IEA energy balance'!AI65</f>
        <v>0</v>
      </c>
      <c r="AJ65" s="385">
        <f>'IEA energy balance'!AJ65</f>
        <v>0</v>
      </c>
      <c r="AK65" s="385">
        <f>'IEA energy balance'!AK65</f>
        <v>0</v>
      </c>
      <c r="AL65" s="385">
        <f>'IEA energy balance'!AL65</f>
        <v>0</v>
      </c>
      <c r="AM65" s="385">
        <f>'IEA energy balance'!AM65</f>
        <v>0</v>
      </c>
      <c r="AN65" s="385">
        <f>'IEA energy balance'!AN65</f>
        <v>0</v>
      </c>
      <c r="AO65" s="385">
        <f>'IEA energy balance'!AO65</f>
        <v>0</v>
      </c>
      <c r="AP65" s="385">
        <f>'IEA energy balance'!AP65</f>
        <v>0</v>
      </c>
      <c r="AQ65" s="385">
        <f>'IEA energy balance'!AQ65</f>
        <v>0</v>
      </c>
      <c r="AR65" s="385">
        <f>'IEA energy balance'!AR65</f>
        <v>0</v>
      </c>
      <c r="AS65" s="385">
        <f>'IEA energy balance'!AS65</f>
        <v>0</v>
      </c>
      <c r="AT65" s="385">
        <f>'IEA energy balance'!AT65</f>
        <v>0</v>
      </c>
      <c r="AU65" s="384" t="e">
        <f>'IEA energy balance'!AU65-('Results by fuel'!$G$53*'CEB allocation factors'!AX41)</f>
        <v>#DIV/0!</v>
      </c>
      <c r="AV65" s="384" t="e">
        <f>'IEA energy balance'!AV65-('Results by fuel'!$G$51*'CEB allocation factors'!AY41)</f>
        <v>#DIV/0!</v>
      </c>
      <c r="AW65" s="384" t="e">
        <f>'IEA energy balance'!AW65-('Results by fuel'!$G$66*'CEB allocation factors'!AZ41)</f>
        <v>#DIV/0!</v>
      </c>
      <c r="AX65" s="384" t="e">
        <f>'IEA energy balance'!AX65-('Results by fuel'!$G$66*'CEB allocation factors'!BA41)</f>
        <v>#DIV/0!</v>
      </c>
      <c r="AY65" s="384" t="e">
        <f>'IEA energy balance'!AY65-('Results by fuel'!$G$66*'CEB allocation factors'!BB41)</f>
        <v>#DIV/0!</v>
      </c>
      <c r="AZ65" s="384" t="e">
        <f>'IEA energy balance'!AZ65-('Results by fuel'!$G$53*'CEB allocation factors'!BC41)</f>
        <v>#DIV/0!</v>
      </c>
      <c r="BA65" s="385">
        <f>'IEA energy balance'!BA65</f>
        <v>0</v>
      </c>
      <c r="BB65" s="385">
        <f>'IEA energy balance'!BB65</f>
        <v>0</v>
      </c>
      <c r="BC65" s="385">
        <f>'IEA energy balance'!BC65</f>
        <v>0</v>
      </c>
      <c r="BD65" s="385">
        <f>'IEA energy balance'!BD65</f>
        <v>0</v>
      </c>
      <c r="BE65" s="385">
        <f>'IEA energy balance'!BE65</f>
        <v>0</v>
      </c>
      <c r="BF65" s="385">
        <f>'IEA energy balance'!BF65</f>
        <v>0</v>
      </c>
      <c r="BG65" s="385">
        <f>'IEA energy balance'!BG65</f>
        <v>0</v>
      </c>
      <c r="BH65" s="385">
        <f>'IEA energy balance'!BH65</f>
        <v>0</v>
      </c>
      <c r="BI65" s="385">
        <f>'IEA energy balance'!BI65</f>
        <v>0</v>
      </c>
      <c r="BJ65" s="385">
        <f>'IEA energy balance'!BJ65</f>
        <v>0</v>
      </c>
      <c r="BK65" s="385">
        <f>'IEA energy balance'!BK65</f>
        <v>0</v>
      </c>
      <c r="BL65" s="385">
        <f>'IEA energy balance'!BL65</f>
        <v>0</v>
      </c>
      <c r="BM65" s="384" t="e">
        <f>'IEA energy balance'!BM65+('Results by fuel'!$J$54*'CEB allocation factors'!D41)</f>
        <v>#DIV/0!</v>
      </c>
      <c r="BN65" s="382" t="e">
        <f t="shared" si="63"/>
        <v>#DIV/0!</v>
      </c>
      <c r="BO65" s="390">
        <f>'IEA energy balance'!BO65</f>
        <v>0</v>
      </c>
    </row>
    <row r="66" spans="2:67">
      <c r="B66" s="32" t="s">
        <v>106</v>
      </c>
      <c r="C66" s="384">
        <f>IF(ISNUMBER('IEA energy balance'!C66),'IEA energy balance'!C66-('Results by fuel'!$G$47*'CEB allocation factors'!F42),0)</f>
        <v>0</v>
      </c>
      <c r="D66" s="384">
        <f>IF(ISNUMBER('IEA energy balance'!D66),'IEA energy balance'!D66-('Results by fuel'!$G$47*'CEB allocation factors'!G42),0)</f>
        <v>0</v>
      </c>
      <c r="E66" s="384">
        <f>IF(ISNUMBER('IEA energy balance'!E66),'IEA energy balance'!E66-('Results by fuel'!$G$47*'CEB allocation factors'!H42),0)</f>
        <v>0</v>
      </c>
      <c r="F66" s="384">
        <f>IF(ISNUMBER('IEA energy balance'!F66),'IEA energy balance'!F66-('Results by fuel'!$G$47*'CEB allocation factors'!I42),0)</f>
        <v>0</v>
      </c>
      <c r="G66" s="384">
        <f>IF(ISNUMBER('IEA energy balance'!G66),'IEA energy balance'!G66-('Results by fuel'!$G$47*'CEB allocation factors'!J42),0)</f>
        <v>0</v>
      </c>
      <c r="H66" s="384">
        <f>IF(ISNUMBER('IEA energy balance'!H66),'IEA energy balance'!H66-('Results by fuel'!$G$47*'CEB allocation factors'!K42),0)</f>
        <v>0</v>
      </c>
      <c r="I66" s="384" t="e">
        <f>'IEA energy balance'!I66-('Results by fuel'!$G$62*'CEB allocation factors'!L42)</f>
        <v>#DIV/0!</v>
      </c>
      <c r="J66" s="384">
        <f>IF(ISNUMBER('IEA energy balance'!J66),'IEA energy balance'!J66-('Results by fuel'!$G$47*'CEB allocation factors'!M42),0)</f>
        <v>0</v>
      </c>
      <c r="K66" s="384">
        <f>IF(ISNUMBER('IEA energy balance'!K66),'IEA energy balance'!K66-('Results by fuel'!$G$47*'CEB allocation factors'!N42),0)</f>
        <v>0</v>
      </c>
      <c r="L66" s="384">
        <f>IF(ISNUMBER('IEA energy balance'!L66),'IEA energy balance'!L66-('Results by fuel'!$G$47*'CEB allocation factors'!O42),0)</f>
        <v>0</v>
      </c>
      <c r="M66" s="384">
        <f>IF(ISNUMBER('IEA energy balance'!M66),'IEA energy balance'!M66-('Results by fuel'!$G$47*'CEB allocation factors'!P42),0)</f>
        <v>0</v>
      </c>
      <c r="N66" s="384">
        <f>IF(ISNUMBER('IEA energy balance'!N66),'IEA energy balance'!N66-('Results by fuel'!$G$47*'CEB allocation factors'!Q42),0)</f>
        <v>0</v>
      </c>
      <c r="O66" s="384" t="e">
        <f>'IEA energy balance'!O66-('Results by fuel'!$G$61*'CEB allocation factors'!$R$12)</f>
        <v>#DIV/0!</v>
      </c>
      <c r="P66" s="384" t="e">
        <f>'IEA energy balance'!P66-('Results by fuel'!$G$61*0)</f>
        <v>#DIV/0!</v>
      </c>
      <c r="Q66" s="384" t="e">
        <f>'IEA energy balance'!Q66-('Results by fuel'!$G$61*0)</f>
        <v>#DIV/0!</v>
      </c>
      <c r="R66" s="384" t="e">
        <f>'IEA energy balance'!R66-('Results by fuel'!$G$61*'CEB allocation factors'!$U$12)</f>
        <v>#DIV/0!</v>
      </c>
      <c r="S66" s="406">
        <v>0</v>
      </c>
      <c r="T66" s="384" t="e">
        <f>'IEA energy balance'!T66-('Results by fuel'!$G$50*'CEB allocation factors'!W42)</f>
        <v>#DIV/0!</v>
      </c>
      <c r="U66" s="26">
        <f>'IEA energy balance'!U66</f>
        <v>0</v>
      </c>
      <c r="V66" s="385">
        <f>'IEA energy balance'!V66</f>
        <v>0</v>
      </c>
      <c r="W66" s="385">
        <f>'IEA energy balance'!W66</f>
        <v>0</v>
      </c>
      <c r="X66" s="385">
        <f>'IEA energy balance'!X66</f>
        <v>0</v>
      </c>
      <c r="Y66" s="385">
        <f>'IEA energy balance'!Y66</f>
        <v>0</v>
      </c>
      <c r="Z66" s="385">
        <f>'IEA energy balance'!Z66</f>
        <v>0</v>
      </c>
      <c r="AA66" s="385">
        <f>'IEA energy balance'!AA66</f>
        <v>0</v>
      </c>
      <c r="AB66" s="385">
        <f>'IEA energy balance'!AB66</f>
        <v>0</v>
      </c>
      <c r="AC66" s="385">
        <f>'IEA energy balance'!AC66</f>
        <v>0</v>
      </c>
      <c r="AD66" s="385">
        <f>'IEA energy balance'!AD66</f>
        <v>0</v>
      </c>
      <c r="AE66" s="385">
        <f>'IEA energy balance'!AE66</f>
        <v>0</v>
      </c>
      <c r="AF66" s="385">
        <f>'IEA energy balance'!AF66</f>
        <v>0</v>
      </c>
      <c r="AG66" s="385">
        <f>'IEA energy balance'!AG66</f>
        <v>0</v>
      </c>
      <c r="AH66" s="385">
        <f>'IEA energy balance'!AH66</f>
        <v>0</v>
      </c>
      <c r="AI66" s="385">
        <f>'IEA energy balance'!AI66</f>
        <v>0</v>
      </c>
      <c r="AJ66" s="385">
        <f>'IEA energy balance'!AJ66</f>
        <v>0</v>
      </c>
      <c r="AK66" s="385">
        <f>'IEA energy balance'!AK66</f>
        <v>0</v>
      </c>
      <c r="AL66" s="385">
        <f>'IEA energy balance'!AL66</f>
        <v>0</v>
      </c>
      <c r="AM66" s="385">
        <f>'IEA energy balance'!AM66</f>
        <v>0</v>
      </c>
      <c r="AN66" s="385">
        <f>'IEA energy balance'!AN66</f>
        <v>0</v>
      </c>
      <c r="AO66" s="385">
        <f>'IEA energy balance'!AO66</f>
        <v>0</v>
      </c>
      <c r="AP66" s="385">
        <f>'IEA energy balance'!AP66</f>
        <v>0</v>
      </c>
      <c r="AQ66" s="385">
        <f>'IEA energy balance'!AQ66</f>
        <v>0</v>
      </c>
      <c r="AR66" s="385">
        <f>'IEA energy balance'!AR66</f>
        <v>0</v>
      </c>
      <c r="AS66" s="385">
        <f>'IEA energy balance'!AS66</f>
        <v>0</v>
      </c>
      <c r="AT66" s="385">
        <f>'IEA energy balance'!AT66</f>
        <v>0</v>
      </c>
      <c r="AU66" s="384" t="e">
        <f>'IEA energy balance'!AU66-('Results by fuel'!$G$53*'CEB allocation factors'!AX42)</f>
        <v>#DIV/0!</v>
      </c>
      <c r="AV66" s="384" t="e">
        <f>'IEA energy balance'!AV66-('Results by fuel'!$G$51*'CEB allocation factors'!AY42)</f>
        <v>#DIV/0!</v>
      </c>
      <c r="AW66" s="384" t="e">
        <f>'IEA energy balance'!AW66-('Results by fuel'!$G$66*'CEB allocation factors'!AZ42)</f>
        <v>#DIV/0!</v>
      </c>
      <c r="AX66" s="384" t="e">
        <f>'IEA energy balance'!AX66-('Results by fuel'!$G$66*'CEB allocation factors'!BA42)</f>
        <v>#DIV/0!</v>
      </c>
      <c r="AY66" s="384" t="e">
        <f>'IEA energy balance'!AY66-('Results by fuel'!$G$66*'CEB allocation factors'!BB42)</f>
        <v>#DIV/0!</v>
      </c>
      <c r="AZ66" s="384" t="e">
        <f>'IEA energy balance'!AZ66-('Results by fuel'!$G$53*'CEB allocation factors'!BC42)</f>
        <v>#DIV/0!</v>
      </c>
      <c r="BA66" s="385">
        <f>'IEA energy balance'!BA66</f>
        <v>0</v>
      </c>
      <c r="BB66" s="385">
        <f>'IEA energy balance'!BB66</f>
        <v>0</v>
      </c>
      <c r="BC66" s="385">
        <f>'IEA energy balance'!BC66</f>
        <v>0</v>
      </c>
      <c r="BD66" s="385">
        <f>'IEA energy balance'!BD66</f>
        <v>0</v>
      </c>
      <c r="BE66" s="385">
        <f>'IEA energy balance'!BE66</f>
        <v>0</v>
      </c>
      <c r="BF66" s="385">
        <f>'IEA energy balance'!BF66</f>
        <v>0</v>
      </c>
      <c r="BG66" s="385">
        <f>'IEA energy balance'!BG66</f>
        <v>0</v>
      </c>
      <c r="BH66" s="385">
        <f>'IEA energy balance'!BH66</f>
        <v>0</v>
      </c>
      <c r="BI66" s="385">
        <f>'IEA energy balance'!BI66</f>
        <v>0</v>
      </c>
      <c r="BJ66" s="385">
        <f>'IEA energy balance'!BJ66</f>
        <v>0</v>
      </c>
      <c r="BK66" s="385">
        <f>'IEA energy balance'!BK66</f>
        <v>0</v>
      </c>
      <c r="BL66" s="385">
        <f>'IEA energy balance'!BL66</f>
        <v>0</v>
      </c>
      <c r="BM66" s="384" t="e">
        <f>'IEA energy balance'!BM66+('Results by fuel'!$J$54*'CEB allocation factors'!D42)</f>
        <v>#DIV/0!</v>
      </c>
      <c r="BN66" s="382" t="e">
        <f t="shared" si="63"/>
        <v>#DIV/0!</v>
      </c>
      <c r="BO66" s="390">
        <f>'IEA energy balance'!BO66</f>
        <v>0</v>
      </c>
    </row>
    <row r="67" spans="2:67">
      <c r="B67" s="32" t="s">
        <v>107</v>
      </c>
      <c r="C67" s="384">
        <f>IF(ISNUMBER('IEA energy balance'!C67),'IEA energy balance'!C67-('Results by fuel'!$G$47*'CEB allocation factors'!F43),0)</f>
        <v>0</v>
      </c>
      <c r="D67" s="384">
        <f>IF(ISNUMBER('IEA energy balance'!D67),'IEA energy balance'!D67-('Results by fuel'!$G$47*'CEB allocation factors'!G43),0)</f>
        <v>0</v>
      </c>
      <c r="E67" s="384">
        <f>IF(ISNUMBER('IEA energy balance'!E67),'IEA energy balance'!E67-('Results by fuel'!$G$47*'CEB allocation factors'!H43),0)</f>
        <v>0</v>
      </c>
      <c r="F67" s="384">
        <f>IF(ISNUMBER('IEA energy balance'!F67),'IEA energy balance'!F67-('Results by fuel'!$G$47*'CEB allocation factors'!I43),0)</f>
        <v>0</v>
      </c>
      <c r="G67" s="384">
        <f>IF(ISNUMBER('IEA energy balance'!G67),'IEA energy balance'!G67-('Results by fuel'!$G$47*'CEB allocation factors'!J43),0)</f>
        <v>0</v>
      </c>
      <c r="H67" s="384">
        <f>IF(ISNUMBER('IEA energy balance'!H67),'IEA energy balance'!H67-('Results by fuel'!$G$47*'CEB allocation factors'!K43),0)</f>
        <v>0</v>
      </c>
      <c r="I67" s="384" t="e">
        <f>'IEA energy balance'!I67-('Results by fuel'!$G$62*'CEB allocation factors'!L43)</f>
        <v>#DIV/0!</v>
      </c>
      <c r="J67" s="384">
        <f>IF(ISNUMBER('IEA energy balance'!J67),'IEA energy balance'!J67-('Results by fuel'!$G$47*'CEB allocation factors'!M43),0)</f>
        <v>0</v>
      </c>
      <c r="K67" s="384">
        <f>IF(ISNUMBER('IEA energy balance'!K67),'IEA energy balance'!K67-('Results by fuel'!$G$47*'CEB allocation factors'!N43),0)</f>
        <v>0</v>
      </c>
      <c r="L67" s="384">
        <f>IF(ISNUMBER('IEA energy balance'!L67),'IEA energy balance'!L67-('Results by fuel'!$G$47*'CEB allocation factors'!O43),0)</f>
        <v>0</v>
      </c>
      <c r="M67" s="384">
        <f>IF(ISNUMBER('IEA energy balance'!M67),'IEA energy balance'!M67-('Results by fuel'!$G$47*'CEB allocation factors'!P43),0)</f>
        <v>0</v>
      </c>
      <c r="N67" s="384">
        <f>IF(ISNUMBER('IEA energy balance'!N67),'IEA energy balance'!N67-('Results by fuel'!$G$47*'CEB allocation factors'!Q43),0)</f>
        <v>0</v>
      </c>
      <c r="O67" s="384" t="e">
        <f>'IEA energy balance'!O67-('Results by fuel'!$G$61*'CEB allocation factors'!$R$12)</f>
        <v>#DIV/0!</v>
      </c>
      <c r="P67" s="384" t="e">
        <f>'IEA energy balance'!P67-('Results by fuel'!$G$61*0)</f>
        <v>#DIV/0!</v>
      </c>
      <c r="Q67" s="384" t="e">
        <f>'IEA energy balance'!Q67-('Results by fuel'!$G$61*0)</f>
        <v>#DIV/0!</v>
      </c>
      <c r="R67" s="384" t="e">
        <f>'IEA energy balance'!R67-('Results by fuel'!$G$61*'CEB allocation factors'!$U$12)</f>
        <v>#DIV/0!</v>
      </c>
      <c r="S67" s="406">
        <v>0</v>
      </c>
      <c r="T67" s="384" t="e">
        <f>'IEA energy balance'!T67-('Results by fuel'!$G$50*'CEB allocation factors'!W43)</f>
        <v>#DIV/0!</v>
      </c>
      <c r="U67" s="26">
        <f>'IEA energy balance'!U67</f>
        <v>0</v>
      </c>
      <c r="V67" s="385">
        <f>'IEA energy balance'!V67</f>
        <v>0</v>
      </c>
      <c r="W67" s="385">
        <f>'IEA energy balance'!W67</f>
        <v>0</v>
      </c>
      <c r="X67" s="385">
        <f>'IEA energy balance'!X67</f>
        <v>0</v>
      </c>
      <c r="Y67" s="385">
        <f>'IEA energy balance'!Y67</f>
        <v>0</v>
      </c>
      <c r="Z67" s="385">
        <f>'IEA energy balance'!Z67</f>
        <v>0</v>
      </c>
      <c r="AA67" s="385">
        <f>'IEA energy balance'!AA67</f>
        <v>0</v>
      </c>
      <c r="AB67" s="385">
        <f>'IEA energy balance'!AB67</f>
        <v>0</v>
      </c>
      <c r="AC67" s="385">
        <f>'IEA energy balance'!AC67</f>
        <v>0</v>
      </c>
      <c r="AD67" s="385">
        <f>'IEA energy balance'!AD67</f>
        <v>0</v>
      </c>
      <c r="AE67" s="385">
        <f>'IEA energy balance'!AE67</f>
        <v>0</v>
      </c>
      <c r="AF67" s="385">
        <f>'IEA energy balance'!AF67</f>
        <v>0</v>
      </c>
      <c r="AG67" s="385">
        <f>'IEA energy balance'!AG67</f>
        <v>0</v>
      </c>
      <c r="AH67" s="385">
        <f>'IEA energy balance'!AH67</f>
        <v>0</v>
      </c>
      <c r="AI67" s="385">
        <f>'IEA energy balance'!AI67</f>
        <v>0</v>
      </c>
      <c r="AJ67" s="385">
        <f>'IEA energy balance'!AJ67</f>
        <v>0</v>
      </c>
      <c r="AK67" s="385">
        <f>'IEA energy balance'!AK67</f>
        <v>0</v>
      </c>
      <c r="AL67" s="385">
        <f>'IEA energy balance'!AL67</f>
        <v>0</v>
      </c>
      <c r="AM67" s="385">
        <f>'IEA energy balance'!AM67</f>
        <v>0</v>
      </c>
      <c r="AN67" s="385">
        <f>'IEA energy balance'!AN67</f>
        <v>0</v>
      </c>
      <c r="AO67" s="385">
        <f>'IEA energy balance'!AO67</f>
        <v>0</v>
      </c>
      <c r="AP67" s="385">
        <f>'IEA energy balance'!AP67</f>
        <v>0</v>
      </c>
      <c r="AQ67" s="385">
        <f>'IEA energy balance'!AQ67</f>
        <v>0</v>
      </c>
      <c r="AR67" s="385">
        <f>'IEA energy balance'!AR67</f>
        <v>0</v>
      </c>
      <c r="AS67" s="385">
        <f>'IEA energy balance'!AS67</f>
        <v>0</v>
      </c>
      <c r="AT67" s="385">
        <f>'IEA energy balance'!AT67</f>
        <v>0</v>
      </c>
      <c r="AU67" s="384" t="e">
        <f>'IEA energy balance'!AU67-('Results by fuel'!$G$53*'CEB allocation factors'!AX43)</f>
        <v>#DIV/0!</v>
      </c>
      <c r="AV67" s="384" t="e">
        <f>'IEA energy balance'!AV67-('Results by fuel'!$G$51*'CEB allocation factors'!AY43)</f>
        <v>#DIV/0!</v>
      </c>
      <c r="AW67" s="384" t="e">
        <f>'IEA energy balance'!AW67-('Results by fuel'!$G$66*'CEB allocation factors'!AZ43)</f>
        <v>#DIV/0!</v>
      </c>
      <c r="AX67" s="384" t="e">
        <f>'IEA energy balance'!AX67-('Results by fuel'!$G$66*'CEB allocation factors'!BA43)</f>
        <v>#DIV/0!</v>
      </c>
      <c r="AY67" s="384" t="e">
        <f>'IEA energy balance'!AY67-('Results by fuel'!$G$66*'CEB allocation factors'!BB43)</f>
        <v>#DIV/0!</v>
      </c>
      <c r="AZ67" s="384" t="e">
        <f>'IEA energy balance'!AZ67-('Results by fuel'!$G$53*'CEB allocation factors'!BC43)</f>
        <v>#DIV/0!</v>
      </c>
      <c r="BA67" s="385">
        <f>'IEA energy balance'!BA67</f>
        <v>0</v>
      </c>
      <c r="BB67" s="385">
        <f>'IEA energy balance'!BB67</f>
        <v>0</v>
      </c>
      <c r="BC67" s="385">
        <f>'IEA energy balance'!BC67</f>
        <v>0</v>
      </c>
      <c r="BD67" s="385">
        <f>'IEA energy balance'!BD67</f>
        <v>0</v>
      </c>
      <c r="BE67" s="385">
        <f>'IEA energy balance'!BE67</f>
        <v>0</v>
      </c>
      <c r="BF67" s="385">
        <f>'IEA energy balance'!BF67</f>
        <v>0</v>
      </c>
      <c r="BG67" s="385">
        <f>'IEA energy balance'!BG67</f>
        <v>0</v>
      </c>
      <c r="BH67" s="385">
        <f>'IEA energy balance'!BH67</f>
        <v>0</v>
      </c>
      <c r="BI67" s="385">
        <f>'IEA energy balance'!BI67</f>
        <v>0</v>
      </c>
      <c r="BJ67" s="385">
        <f>'IEA energy balance'!BJ67</f>
        <v>0</v>
      </c>
      <c r="BK67" s="385">
        <f>'IEA energy balance'!BK67</f>
        <v>0</v>
      </c>
      <c r="BL67" s="385">
        <f>'IEA energy balance'!BL67</f>
        <v>0</v>
      </c>
      <c r="BM67" s="384" t="e">
        <f>'IEA energy balance'!BM67+('Results by fuel'!$J$54*'CEB allocation factors'!D43)</f>
        <v>#DIV/0!</v>
      </c>
      <c r="BN67" s="382" t="e">
        <f t="shared" si="63"/>
        <v>#DIV/0!</v>
      </c>
      <c r="BO67" s="390">
        <f>'IEA energy balance'!BO67</f>
        <v>0</v>
      </c>
    </row>
    <row r="68" spans="2:67">
      <c r="B68" s="32" t="s">
        <v>108</v>
      </c>
      <c r="C68" s="384">
        <f>IF(ISNUMBER('IEA energy balance'!C68),'IEA energy balance'!C68-('Results by fuel'!$G$47*'CEB allocation factors'!F44),0)</f>
        <v>0</v>
      </c>
      <c r="D68" s="384">
        <f>IF(ISNUMBER('IEA energy balance'!D68),'IEA energy balance'!D68-('Results by fuel'!$G$47*'CEB allocation factors'!G44),0)</f>
        <v>0</v>
      </c>
      <c r="E68" s="384">
        <f>IF(ISNUMBER('IEA energy balance'!E68),'IEA energy balance'!E68-('Results by fuel'!$G$47*'CEB allocation factors'!H44),0)</f>
        <v>0</v>
      </c>
      <c r="F68" s="384">
        <f>IF(ISNUMBER('IEA energy balance'!F68),'IEA energy balance'!F68-('Results by fuel'!$G$47*'CEB allocation factors'!I44),0)</f>
        <v>0</v>
      </c>
      <c r="G68" s="384">
        <f>IF(ISNUMBER('IEA energy balance'!G68),'IEA energy balance'!G68-('Results by fuel'!$G$47*'CEB allocation factors'!J44),0)</f>
        <v>0</v>
      </c>
      <c r="H68" s="384">
        <f>IF(ISNUMBER('IEA energy balance'!H68),'IEA energy balance'!H68-('Results by fuel'!$G$47*'CEB allocation factors'!K44),0)</f>
        <v>0</v>
      </c>
      <c r="I68" s="384" t="e">
        <f>'IEA energy balance'!I68-('Results by fuel'!$G$62*'CEB allocation factors'!L44)</f>
        <v>#DIV/0!</v>
      </c>
      <c r="J68" s="384">
        <f>IF(ISNUMBER('IEA energy balance'!J68),'IEA energy balance'!J68-('Results by fuel'!$G$47*'CEB allocation factors'!M44),0)</f>
        <v>0</v>
      </c>
      <c r="K68" s="384">
        <f>IF(ISNUMBER('IEA energy balance'!K68),'IEA energy balance'!K68-('Results by fuel'!$G$47*'CEB allocation factors'!N44),0)</f>
        <v>0</v>
      </c>
      <c r="L68" s="384">
        <f>IF(ISNUMBER('IEA energy balance'!L68),'IEA energy balance'!L68-('Results by fuel'!$G$47*'CEB allocation factors'!O44),0)</f>
        <v>0</v>
      </c>
      <c r="M68" s="384">
        <f>IF(ISNUMBER('IEA energy balance'!M68),'IEA energy balance'!M68-('Results by fuel'!$G$47*'CEB allocation factors'!P44),0)</f>
        <v>0</v>
      </c>
      <c r="N68" s="384">
        <f>IF(ISNUMBER('IEA energy balance'!N68),'IEA energy balance'!N68-('Results by fuel'!$G$47*'CEB allocation factors'!Q44),0)</f>
        <v>0</v>
      </c>
      <c r="O68" s="384" t="e">
        <f>'IEA energy balance'!O68-('Results by fuel'!$G$61*'CEB allocation factors'!$R$12)</f>
        <v>#DIV/0!</v>
      </c>
      <c r="P68" s="384" t="e">
        <f>'IEA energy balance'!P68-('Results by fuel'!$G$61*0)</f>
        <v>#DIV/0!</v>
      </c>
      <c r="Q68" s="384" t="e">
        <f>'IEA energy balance'!Q68-('Results by fuel'!$G$61*0)</f>
        <v>#DIV/0!</v>
      </c>
      <c r="R68" s="384" t="e">
        <f>'IEA energy balance'!R68-('Results by fuel'!$G$61*'CEB allocation factors'!$U$12)</f>
        <v>#DIV/0!</v>
      </c>
      <c r="S68" s="406">
        <v>0</v>
      </c>
      <c r="T68" s="384" t="e">
        <f>'IEA energy balance'!T68-('Results by fuel'!$G$50*'CEB allocation factors'!W44)</f>
        <v>#DIV/0!</v>
      </c>
      <c r="U68" s="26">
        <f>'IEA energy balance'!U68</f>
        <v>0</v>
      </c>
      <c r="V68" s="385">
        <f>'IEA energy balance'!V68</f>
        <v>0</v>
      </c>
      <c r="W68" s="385">
        <f>'IEA energy balance'!W68</f>
        <v>0</v>
      </c>
      <c r="X68" s="385">
        <f>'IEA energy balance'!X68</f>
        <v>0</v>
      </c>
      <c r="Y68" s="385">
        <f>'IEA energy balance'!Y68</f>
        <v>0</v>
      </c>
      <c r="Z68" s="385">
        <f>'IEA energy balance'!Z68</f>
        <v>0</v>
      </c>
      <c r="AA68" s="385">
        <f>'IEA energy balance'!AA68</f>
        <v>0</v>
      </c>
      <c r="AB68" s="385">
        <f>'IEA energy balance'!AB68</f>
        <v>0</v>
      </c>
      <c r="AC68" s="385">
        <f>'IEA energy balance'!AC68</f>
        <v>0</v>
      </c>
      <c r="AD68" s="385">
        <f>'IEA energy balance'!AD68</f>
        <v>0</v>
      </c>
      <c r="AE68" s="385">
        <f>'IEA energy balance'!AE68</f>
        <v>0</v>
      </c>
      <c r="AF68" s="385">
        <f>'IEA energy balance'!AF68</f>
        <v>0</v>
      </c>
      <c r="AG68" s="385">
        <f>'IEA energy balance'!AG68</f>
        <v>0</v>
      </c>
      <c r="AH68" s="385">
        <f>'IEA energy balance'!AH68</f>
        <v>0</v>
      </c>
      <c r="AI68" s="385">
        <f>'IEA energy balance'!AI68</f>
        <v>0</v>
      </c>
      <c r="AJ68" s="385">
        <f>'IEA energy balance'!AJ68</f>
        <v>0</v>
      </c>
      <c r="AK68" s="385">
        <f>'IEA energy balance'!AK68</f>
        <v>0</v>
      </c>
      <c r="AL68" s="385">
        <f>'IEA energy balance'!AL68</f>
        <v>0</v>
      </c>
      <c r="AM68" s="385">
        <f>'IEA energy balance'!AM68</f>
        <v>0</v>
      </c>
      <c r="AN68" s="385">
        <f>'IEA energy balance'!AN68</f>
        <v>0</v>
      </c>
      <c r="AO68" s="385">
        <f>'IEA energy balance'!AO68</f>
        <v>0</v>
      </c>
      <c r="AP68" s="385">
        <f>'IEA energy balance'!AP68</f>
        <v>0</v>
      </c>
      <c r="AQ68" s="385">
        <f>'IEA energy balance'!AQ68</f>
        <v>0</v>
      </c>
      <c r="AR68" s="385">
        <f>'IEA energy balance'!AR68</f>
        <v>0</v>
      </c>
      <c r="AS68" s="385">
        <f>'IEA energy balance'!AS68</f>
        <v>0</v>
      </c>
      <c r="AT68" s="385">
        <f>'IEA energy balance'!AT68</f>
        <v>0</v>
      </c>
      <c r="AU68" s="384" t="e">
        <f>'IEA energy balance'!AU68-('Results by fuel'!$G$53*'CEB allocation factors'!AX44)</f>
        <v>#DIV/0!</v>
      </c>
      <c r="AV68" s="384" t="e">
        <f>'IEA energy balance'!AV68-('Results by fuel'!$G$51*'CEB allocation factors'!AY44)</f>
        <v>#DIV/0!</v>
      </c>
      <c r="AW68" s="384" t="e">
        <f>'IEA energy balance'!AW68-('Results by fuel'!$G$66*'CEB allocation factors'!AZ44)</f>
        <v>#DIV/0!</v>
      </c>
      <c r="AX68" s="384" t="e">
        <f>'IEA energy balance'!AX68-('Results by fuel'!$G$66*'CEB allocation factors'!BA44)</f>
        <v>#DIV/0!</v>
      </c>
      <c r="AY68" s="384" t="e">
        <f>'IEA energy balance'!AY68-('Results by fuel'!$G$66*'CEB allocation factors'!BB44)</f>
        <v>#DIV/0!</v>
      </c>
      <c r="AZ68" s="384" t="e">
        <f>'IEA energy balance'!AZ68-('Results by fuel'!$G$53*'CEB allocation factors'!BC44)</f>
        <v>#DIV/0!</v>
      </c>
      <c r="BA68" s="385">
        <f>'IEA energy balance'!BA68</f>
        <v>0</v>
      </c>
      <c r="BB68" s="385">
        <f>'IEA energy balance'!BB68</f>
        <v>0</v>
      </c>
      <c r="BC68" s="385">
        <f>'IEA energy balance'!BC68</f>
        <v>0</v>
      </c>
      <c r="BD68" s="385">
        <f>'IEA energy balance'!BD68</f>
        <v>0</v>
      </c>
      <c r="BE68" s="385">
        <f>'IEA energy balance'!BE68</f>
        <v>0</v>
      </c>
      <c r="BF68" s="385">
        <f>'IEA energy balance'!BF68</f>
        <v>0</v>
      </c>
      <c r="BG68" s="385">
        <f>'IEA energy balance'!BG68</f>
        <v>0</v>
      </c>
      <c r="BH68" s="385">
        <f>'IEA energy balance'!BH68</f>
        <v>0</v>
      </c>
      <c r="BI68" s="385">
        <f>'IEA energy balance'!BI68</f>
        <v>0</v>
      </c>
      <c r="BJ68" s="385">
        <f>'IEA energy balance'!BJ68</f>
        <v>0</v>
      </c>
      <c r="BK68" s="385">
        <f>'IEA energy balance'!BK68</f>
        <v>0</v>
      </c>
      <c r="BL68" s="385">
        <f>'IEA energy balance'!BL68</f>
        <v>0</v>
      </c>
      <c r="BM68" s="384" t="e">
        <f>'IEA energy balance'!BM68+('Results by fuel'!$J$54*'CEB allocation factors'!D44)</f>
        <v>#DIV/0!</v>
      </c>
      <c r="BN68" s="382" t="e">
        <f t="shared" si="63"/>
        <v>#DIV/0!</v>
      </c>
      <c r="BO68" s="390">
        <f>'IEA energy balance'!BO68</f>
        <v>0</v>
      </c>
    </row>
    <row r="69" spans="2:67">
      <c r="B69" s="32" t="s">
        <v>109</v>
      </c>
      <c r="C69" s="384">
        <f>IF(ISNUMBER('IEA energy balance'!C69),'IEA energy balance'!C69-('Results by fuel'!$G$47*'CEB allocation factors'!F45),0)</f>
        <v>0</v>
      </c>
      <c r="D69" s="384">
        <f>IF(ISNUMBER('IEA energy balance'!D69),'IEA energy balance'!D69-('Results by fuel'!$G$47*'CEB allocation factors'!G45),0)</f>
        <v>0</v>
      </c>
      <c r="E69" s="384">
        <f>IF(ISNUMBER('IEA energy balance'!E69),'IEA energy balance'!E69-('Results by fuel'!$G$47*'CEB allocation factors'!H45),0)</f>
        <v>0</v>
      </c>
      <c r="F69" s="384">
        <f>IF(ISNUMBER('IEA energy balance'!F69),'IEA energy balance'!F69-('Results by fuel'!$G$47*'CEB allocation factors'!I45),0)</f>
        <v>0</v>
      </c>
      <c r="G69" s="384">
        <f>IF(ISNUMBER('IEA energy balance'!G69),'IEA energy balance'!G69-('Results by fuel'!$G$47*'CEB allocation factors'!J45),0)</f>
        <v>0</v>
      </c>
      <c r="H69" s="384">
        <f>IF(ISNUMBER('IEA energy balance'!H69),'IEA energy balance'!H69-('Results by fuel'!$G$47*'CEB allocation factors'!K45),0)</f>
        <v>0</v>
      </c>
      <c r="I69" s="384" t="e">
        <f>'IEA energy balance'!I69-('Results by fuel'!$G$62*'CEB allocation factors'!L45)</f>
        <v>#DIV/0!</v>
      </c>
      <c r="J69" s="384">
        <f>IF(ISNUMBER('IEA energy balance'!J69),'IEA energy balance'!J69-('Results by fuel'!$G$47*'CEB allocation factors'!M45),0)</f>
        <v>0</v>
      </c>
      <c r="K69" s="384">
        <f>IF(ISNUMBER('IEA energy balance'!K69),'IEA energy balance'!K69-('Results by fuel'!$G$47*'CEB allocation factors'!N45),0)</f>
        <v>0</v>
      </c>
      <c r="L69" s="384">
        <f>IF(ISNUMBER('IEA energy balance'!L69),'IEA energy balance'!L69-('Results by fuel'!$G$47*'CEB allocation factors'!O45),0)</f>
        <v>0</v>
      </c>
      <c r="M69" s="384">
        <f>IF(ISNUMBER('IEA energy balance'!M69),'IEA energy balance'!M69-('Results by fuel'!$G$47*'CEB allocation factors'!P45),0)</f>
        <v>0</v>
      </c>
      <c r="N69" s="384">
        <f>IF(ISNUMBER('IEA energy balance'!N69),'IEA energy balance'!N69-('Results by fuel'!$G$47*'CEB allocation factors'!Q45),0)</f>
        <v>0</v>
      </c>
      <c r="O69" s="384" t="e">
        <f>'IEA energy balance'!O69-('Results by fuel'!$G$61*'CEB allocation factors'!$R$12)</f>
        <v>#DIV/0!</v>
      </c>
      <c r="P69" s="384" t="e">
        <f>'IEA energy balance'!P69-('Results by fuel'!$G$61*0)</f>
        <v>#DIV/0!</v>
      </c>
      <c r="Q69" s="384" t="e">
        <f>'IEA energy balance'!Q69-('Results by fuel'!$G$61*0)</f>
        <v>#DIV/0!</v>
      </c>
      <c r="R69" s="384" t="e">
        <f>'IEA energy balance'!R69-('Results by fuel'!$G$61*'CEB allocation factors'!$U$12)</f>
        <v>#DIV/0!</v>
      </c>
      <c r="S69" s="406">
        <v>0</v>
      </c>
      <c r="T69" s="384" t="e">
        <f>'IEA energy balance'!T69-('Results by fuel'!$G$50*'CEB allocation factors'!W45)</f>
        <v>#DIV/0!</v>
      </c>
      <c r="U69" s="26">
        <f>'IEA energy balance'!U69</f>
        <v>0</v>
      </c>
      <c r="V69" s="385">
        <f>'IEA energy balance'!V69</f>
        <v>0</v>
      </c>
      <c r="W69" s="385">
        <f>'IEA energy balance'!W69</f>
        <v>0</v>
      </c>
      <c r="X69" s="385">
        <f>'IEA energy balance'!X69</f>
        <v>0</v>
      </c>
      <c r="Y69" s="385">
        <f>'IEA energy balance'!Y69</f>
        <v>0</v>
      </c>
      <c r="Z69" s="385">
        <f>'IEA energy balance'!Z69</f>
        <v>0</v>
      </c>
      <c r="AA69" s="385">
        <f>'IEA energy balance'!AA69</f>
        <v>0</v>
      </c>
      <c r="AB69" s="385">
        <f>'IEA energy balance'!AB69</f>
        <v>0</v>
      </c>
      <c r="AC69" s="385">
        <f>'IEA energy balance'!AC69</f>
        <v>0</v>
      </c>
      <c r="AD69" s="385">
        <f>'IEA energy balance'!AD69</f>
        <v>0</v>
      </c>
      <c r="AE69" s="385">
        <f>'IEA energy balance'!AE69</f>
        <v>0</v>
      </c>
      <c r="AF69" s="385">
        <f>'IEA energy balance'!AF69</f>
        <v>0</v>
      </c>
      <c r="AG69" s="385">
        <f>'IEA energy balance'!AG69</f>
        <v>0</v>
      </c>
      <c r="AH69" s="385">
        <f>'IEA energy balance'!AH69</f>
        <v>0</v>
      </c>
      <c r="AI69" s="385">
        <f>'IEA energy balance'!AI69</f>
        <v>0</v>
      </c>
      <c r="AJ69" s="385">
        <f>'IEA energy balance'!AJ69</f>
        <v>0</v>
      </c>
      <c r="AK69" s="385">
        <f>'IEA energy balance'!AK69</f>
        <v>0</v>
      </c>
      <c r="AL69" s="385">
        <f>'IEA energy balance'!AL69</f>
        <v>0</v>
      </c>
      <c r="AM69" s="385">
        <f>'IEA energy balance'!AM69</f>
        <v>0</v>
      </c>
      <c r="AN69" s="385">
        <f>'IEA energy balance'!AN69</f>
        <v>0</v>
      </c>
      <c r="AO69" s="385">
        <f>'IEA energy balance'!AO69</f>
        <v>0</v>
      </c>
      <c r="AP69" s="385">
        <f>'IEA energy balance'!AP69</f>
        <v>0</v>
      </c>
      <c r="AQ69" s="385">
        <f>'IEA energy balance'!AQ69</f>
        <v>0</v>
      </c>
      <c r="AR69" s="385">
        <f>'IEA energy balance'!AR69</f>
        <v>0</v>
      </c>
      <c r="AS69" s="385">
        <f>'IEA energy balance'!AS69</f>
        <v>0</v>
      </c>
      <c r="AT69" s="385">
        <f>'IEA energy balance'!AT69</f>
        <v>0</v>
      </c>
      <c r="AU69" s="384" t="e">
        <f>'IEA energy balance'!AU69-('Results by fuel'!$G$53*'CEB allocation factors'!AX45)</f>
        <v>#DIV/0!</v>
      </c>
      <c r="AV69" s="384" t="e">
        <f>'IEA energy balance'!AV69-('Results by fuel'!$G$51*'CEB allocation factors'!AY45)</f>
        <v>#DIV/0!</v>
      </c>
      <c r="AW69" s="384" t="e">
        <f>'IEA energy balance'!AW69-('Results by fuel'!$G$66*'CEB allocation factors'!AZ45)</f>
        <v>#DIV/0!</v>
      </c>
      <c r="AX69" s="384" t="e">
        <f>'IEA energy balance'!AX69-('Results by fuel'!$G$66*'CEB allocation factors'!BA45)</f>
        <v>#DIV/0!</v>
      </c>
      <c r="AY69" s="384" t="e">
        <f>'IEA energy balance'!AY69-('Results by fuel'!$G$66*'CEB allocation factors'!BB45)</f>
        <v>#DIV/0!</v>
      </c>
      <c r="AZ69" s="384" t="e">
        <f>'IEA energy balance'!AZ69-('Results by fuel'!$G$53*'CEB allocation factors'!BC45)</f>
        <v>#DIV/0!</v>
      </c>
      <c r="BA69" s="385">
        <f>'IEA energy balance'!BA69</f>
        <v>0</v>
      </c>
      <c r="BB69" s="385">
        <f>'IEA energy balance'!BB69</f>
        <v>0</v>
      </c>
      <c r="BC69" s="385">
        <f>'IEA energy balance'!BC69</f>
        <v>0</v>
      </c>
      <c r="BD69" s="385">
        <f>'IEA energy balance'!BD69</f>
        <v>0</v>
      </c>
      <c r="BE69" s="385">
        <f>'IEA energy balance'!BE69</f>
        <v>0</v>
      </c>
      <c r="BF69" s="385">
        <f>'IEA energy balance'!BF69</f>
        <v>0</v>
      </c>
      <c r="BG69" s="385">
        <f>'IEA energy balance'!BG69</f>
        <v>0</v>
      </c>
      <c r="BH69" s="385">
        <f>'IEA energy balance'!BH69</f>
        <v>0</v>
      </c>
      <c r="BI69" s="385">
        <f>'IEA energy balance'!BI69</f>
        <v>0</v>
      </c>
      <c r="BJ69" s="385">
        <f>'IEA energy balance'!BJ69</f>
        <v>0</v>
      </c>
      <c r="BK69" s="385">
        <f>'IEA energy balance'!BK69</f>
        <v>0</v>
      </c>
      <c r="BL69" s="385">
        <f>'IEA energy balance'!BL69</f>
        <v>0</v>
      </c>
      <c r="BM69" s="384" t="e">
        <f>'IEA energy balance'!BM69+('Results by fuel'!$J$54*'CEB allocation factors'!D45)</f>
        <v>#DIV/0!</v>
      </c>
      <c r="BN69" s="382" t="e">
        <f t="shared" si="63"/>
        <v>#DIV/0!</v>
      </c>
      <c r="BO69" s="390">
        <f>'IEA energy balance'!BO69</f>
        <v>0</v>
      </c>
    </row>
    <row r="70" spans="2:67">
      <c r="B70" s="32" t="s">
        <v>110</v>
      </c>
      <c r="C70" s="384">
        <f>IF(ISNUMBER('IEA energy balance'!C70),'IEA energy balance'!C70-('Results by fuel'!$G$47*'CEB allocation factors'!F46),0)</f>
        <v>0</v>
      </c>
      <c r="D70" s="384">
        <f>IF(ISNUMBER('IEA energy balance'!D70),'IEA energy balance'!D70-('Results by fuel'!$G$47*'CEB allocation factors'!G46),0)</f>
        <v>0</v>
      </c>
      <c r="E70" s="384">
        <f>IF(ISNUMBER('IEA energy balance'!E70),'IEA energy balance'!E70-('Results by fuel'!$G$47*'CEB allocation factors'!H46),0)</f>
        <v>0</v>
      </c>
      <c r="F70" s="384">
        <f>IF(ISNUMBER('IEA energy balance'!F70),'IEA energy balance'!F70-('Results by fuel'!$G$47*'CEB allocation factors'!I46),0)</f>
        <v>0</v>
      </c>
      <c r="G70" s="384">
        <f>IF(ISNUMBER('IEA energy balance'!G70),'IEA energy balance'!G70-('Results by fuel'!$G$47*'CEB allocation factors'!J46),0)</f>
        <v>0</v>
      </c>
      <c r="H70" s="384">
        <f>IF(ISNUMBER('IEA energy balance'!H70),'IEA energy balance'!H70-('Results by fuel'!$G$47*'CEB allocation factors'!K46),0)</f>
        <v>0</v>
      </c>
      <c r="I70" s="384" t="e">
        <f>'IEA energy balance'!I70-('Results by fuel'!$G$62*'CEB allocation factors'!L46)</f>
        <v>#DIV/0!</v>
      </c>
      <c r="J70" s="384">
        <f>IF(ISNUMBER('IEA energy balance'!J70),'IEA energy balance'!J70-('Results by fuel'!$G$47*'CEB allocation factors'!M46),0)</f>
        <v>0</v>
      </c>
      <c r="K70" s="384">
        <f>IF(ISNUMBER('IEA energy balance'!K70),'IEA energy balance'!K70-('Results by fuel'!$G$47*'CEB allocation factors'!N46),0)</f>
        <v>0</v>
      </c>
      <c r="L70" s="384">
        <f>IF(ISNUMBER('IEA energy balance'!L70),'IEA energy balance'!L70-('Results by fuel'!$G$47*'CEB allocation factors'!O46),0)</f>
        <v>0</v>
      </c>
      <c r="M70" s="384">
        <f>IF(ISNUMBER('IEA energy balance'!M70),'IEA energy balance'!M70-('Results by fuel'!$G$47*'CEB allocation factors'!P46),0)</f>
        <v>0</v>
      </c>
      <c r="N70" s="384">
        <f>IF(ISNUMBER('IEA energy balance'!N70),'IEA energy balance'!N70-('Results by fuel'!$G$47*'CEB allocation factors'!Q46),0)</f>
        <v>0</v>
      </c>
      <c r="O70" s="384" t="e">
        <f>'IEA energy balance'!O70-('Results by fuel'!$G$61*'CEB allocation factors'!$R$12)</f>
        <v>#DIV/0!</v>
      </c>
      <c r="P70" s="384" t="e">
        <f>'IEA energy balance'!P70-('Results by fuel'!$G$61*0)</f>
        <v>#DIV/0!</v>
      </c>
      <c r="Q70" s="384" t="e">
        <f>'IEA energy balance'!Q70-('Results by fuel'!$G$61*0)</f>
        <v>#DIV/0!</v>
      </c>
      <c r="R70" s="384" t="e">
        <f>'IEA energy balance'!R70-('Results by fuel'!$G$61*'CEB allocation factors'!$U$12)</f>
        <v>#DIV/0!</v>
      </c>
      <c r="S70" s="406">
        <v>0</v>
      </c>
      <c r="T70" s="384" t="e">
        <f>'IEA energy balance'!T70-('Results by fuel'!$G$50*'CEB allocation factors'!W46)</f>
        <v>#DIV/0!</v>
      </c>
      <c r="U70" s="26">
        <f>'IEA energy balance'!U70</f>
        <v>0</v>
      </c>
      <c r="V70" s="385">
        <f>'IEA energy balance'!V70</f>
        <v>0</v>
      </c>
      <c r="W70" s="385">
        <f>'IEA energy balance'!W70</f>
        <v>0</v>
      </c>
      <c r="X70" s="385">
        <f>'IEA energy balance'!X70</f>
        <v>0</v>
      </c>
      <c r="Y70" s="385">
        <f>'IEA energy balance'!Y70</f>
        <v>0</v>
      </c>
      <c r="Z70" s="385">
        <f>'IEA energy balance'!Z70</f>
        <v>0</v>
      </c>
      <c r="AA70" s="385">
        <f>'IEA energy balance'!AA70</f>
        <v>0</v>
      </c>
      <c r="AB70" s="385">
        <f>'IEA energy balance'!AB70</f>
        <v>0</v>
      </c>
      <c r="AC70" s="385">
        <f>'IEA energy balance'!AC70</f>
        <v>0</v>
      </c>
      <c r="AD70" s="385">
        <f>'IEA energy balance'!AD70</f>
        <v>0</v>
      </c>
      <c r="AE70" s="385">
        <f>'IEA energy balance'!AE70</f>
        <v>0</v>
      </c>
      <c r="AF70" s="385">
        <f>'IEA energy balance'!AF70</f>
        <v>0</v>
      </c>
      <c r="AG70" s="385">
        <f>'IEA energy balance'!AG70</f>
        <v>0</v>
      </c>
      <c r="AH70" s="385">
        <f>'IEA energy balance'!AH70</f>
        <v>0</v>
      </c>
      <c r="AI70" s="385">
        <f>'IEA energy balance'!AI70</f>
        <v>0</v>
      </c>
      <c r="AJ70" s="385">
        <f>'IEA energy balance'!AJ70</f>
        <v>0</v>
      </c>
      <c r="AK70" s="385">
        <f>'IEA energy balance'!AK70</f>
        <v>0</v>
      </c>
      <c r="AL70" s="385">
        <f>'IEA energy balance'!AL70</f>
        <v>0</v>
      </c>
      <c r="AM70" s="385">
        <f>'IEA energy balance'!AM70</f>
        <v>0</v>
      </c>
      <c r="AN70" s="385">
        <f>'IEA energy balance'!AN70</f>
        <v>0</v>
      </c>
      <c r="AO70" s="385">
        <f>'IEA energy balance'!AO70</f>
        <v>0</v>
      </c>
      <c r="AP70" s="385">
        <f>'IEA energy balance'!AP70</f>
        <v>0</v>
      </c>
      <c r="AQ70" s="385">
        <f>'IEA energy balance'!AQ70</f>
        <v>0</v>
      </c>
      <c r="AR70" s="385">
        <f>'IEA energy balance'!AR70</f>
        <v>0</v>
      </c>
      <c r="AS70" s="385">
        <f>'IEA energy balance'!AS70</f>
        <v>0</v>
      </c>
      <c r="AT70" s="385">
        <f>'IEA energy balance'!AT70</f>
        <v>0</v>
      </c>
      <c r="AU70" s="384" t="e">
        <f>'IEA energy balance'!AU70-('Results by fuel'!$G$53*'CEB allocation factors'!AX46)</f>
        <v>#DIV/0!</v>
      </c>
      <c r="AV70" s="384" t="e">
        <f>'IEA energy balance'!AV70-('Results by fuel'!$G$51*'CEB allocation factors'!AY46)</f>
        <v>#DIV/0!</v>
      </c>
      <c r="AW70" s="384" t="e">
        <f>'IEA energy balance'!AW70-('Results by fuel'!$G$66*'CEB allocation factors'!AZ46)</f>
        <v>#DIV/0!</v>
      </c>
      <c r="AX70" s="384" t="e">
        <f>'IEA energy balance'!AX70-('Results by fuel'!$G$66*'CEB allocation factors'!BA46)</f>
        <v>#DIV/0!</v>
      </c>
      <c r="AY70" s="384" t="e">
        <f>'IEA energy balance'!AY70-('Results by fuel'!$G$66*'CEB allocation factors'!BB46)</f>
        <v>#DIV/0!</v>
      </c>
      <c r="AZ70" s="384" t="e">
        <f>'IEA energy balance'!AZ70-('Results by fuel'!$G$53*'CEB allocation factors'!BC46)</f>
        <v>#DIV/0!</v>
      </c>
      <c r="BA70" s="385">
        <f>'IEA energy balance'!BA70</f>
        <v>0</v>
      </c>
      <c r="BB70" s="385">
        <f>'IEA energy balance'!BB70</f>
        <v>0</v>
      </c>
      <c r="BC70" s="385">
        <f>'IEA energy balance'!BC70</f>
        <v>0</v>
      </c>
      <c r="BD70" s="385">
        <f>'IEA energy balance'!BD70</f>
        <v>0</v>
      </c>
      <c r="BE70" s="385">
        <f>'IEA energy balance'!BE70</f>
        <v>0</v>
      </c>
      <c r="BF70" s="385">
        <f>'IEA energy balance'!BF70</f>
        <v>0</v>
      </c>
      <c r="BG70" s="385">
        <f>'IEA energy balance'!BG70</f>
        <v>0</v>
      </c>
      <c r="BH70" s="385">
        <f>'IEA energy balance'!BH70</f>
        <v>0</v>
      </c>
      <c r="BI70" s="385">
        <f>'IEA energy balance'!BI70</f>
        <v>0</v>
      </c>
      <c r="BJ70" s="385">
        <f>'IEA energy balance'!BJ70</f>
        <v>0</v>
      </c>
      <c r="BK70" s="385">
        <f>'IEA energy balance'!BK70</f>
        <v>0</v>
      </c>
      <c r="BL70" s="385">
        <f>'IEA energy balance'!BL70</f>
        <v>0</v>
      </c>
      <c r="BM70" s="384" t="e">
        <f>'IEA energy balance'!BM70+('Results by fuel'!$J$54*'CEB allocation factors'!D46)</f>
        <v>#DIV/0!</v>
      </c>
      <c r="BN70" s="382" t="e">
        <f t="shared" si="63"/>
        <v>#DIV/0!</v>
      </c>
      <c r="BO70" s="390">
        <f>'IEA energy balance'!BO70</f>
        <v>0</v>
      </c>
    </row>
    <row r="71" spans="2:67">
      <c r="B71" s="32" t="s">
        <v>111</v>
      </c>
      <c r="C71" s="384">
        <f>IF(ISNUMBER('IEA energy balance'!C71),'IEA energy balance'!C71-('Results by fuel'!$G$47*'CEB allocation factors'!F47),0)</f>
        <v>0</v>
      </c>
      <c r="D71" s="384">
        <f>IF(ISNUMBER('IEA energy balance'!D71),'IEA energy balance'!D71-('Results by fuel'!$G$47*'CEB allocation factors'!G47),0)</f>
        <v>0</v>
      </c>
      <c r="E71" s="384">
        <f>IF(ISNUMBER('IEA energy balance'!E71),'IEA energy balance'!E71-('Results by fuel'!$G$47*'CEB allocation factors'!H47),0)</f>
        <v>0</v>
      </c>
      <c r="F71" s="384">
        <f>IF(ISNUMBER('IEA energy balance'!F71),'IEA energy balance'!F71-('Results by fuel'!$G$47*'CEB allocation factors'!I47),0)</f>
        <v>0</v>
      </c>
      <c r="G71" s="384">
        <f>IF(ISNUMBER('IEA energy balance'!G71),'IEA energy balance'!G71-('Results by fuel'!$G$47*'CEB allocation factors'!J47),0)</f>
        <v>0</v>
      </c>
      <c r="H71" s="384">
        <f>IF(ISNUMBER('IEA energy balance'!H71),'IEA energy balance'!H71-('Results by fuel'!$G$47*'CEB allocation factors'!K47),0)</f>
        <v>0</v>
      </c>
      <c r="I71" s="384" t="e">
        <f>'IEA energy balance'!I71-('Results by fuel'!$G$62*'CEB allocation factors'!L47)</f>
        <v>#DIV/0!</v>
      </c>
      <c r="J71" s="384">
        <f>IF(ISNUMBER('IEA energy balance'!J71),'IEA energy balance'!J71-('Results by fuel'!$G$47*'CEB allocation factors'!M47),0)</f>
        <v>0</v>
      </c>
      <c r="K71" s="384">
        <f>IF(ISNUMBER('IEA energy balance'!K71),'IEA energy balance'!K71-('Results by fuel'!$G$47*'CEB allocation factors'!N47),0)</f>
        <v>0</v>
      </c>
      <c r="L71" s="384">
        <f>IF(ISNUMBER('IEA energy balance'!L71),'IEA energy balance'!L71-('Results by fuel'!$G$47*'CEB allocation factors'!O47),0)</f>
        <v>0</v>
      </c>
      <c r="M71" s="384">
        <f>IF(ISNUMBER('IEA energy balance'!M71),'IEA energy balance'!M71-('Results by fuel'!$G$47*'CEB allocation factors'!P47),0)</f>
        <v>0</v>
      </c>
      <c r="N71" s="384">
        <f>IF(ISNUMBER('IEA energy balance'!N71),'IEA energy balance'!N71-('Results by fuel'!$G$47*'CEB allocation factors'!Q47),0)</f>
        <v>0</v>
      </c>
      <c r="O71" s="384" t="e">
        <f>'IEA energy balance'!O71-('Results by fuel'!$G$61*'CEB allocation factors'!$R$12)</f>
        <v>#DIV/0!</v>
      </c>
      <c r="P71" s="384" t="e">
        <f>'IEA energy balance'!P71-('Results by fuel'!$G$61*0)</f>
        <v>#DIV/0!</v>
      </c>
      <c r="Q71" s="384" t="e">
        <f>'IEA energy balance'!Q71-('Results by fuel'!$G$61*0)</f>
        <v>#DIV/0!</v>
      </c>
      <c r="R71" s="384" t="e">
        <f>'IEA energy balance'!R71-('Results by fuel'!$G$61*'CEB allocation factors'!$U$12)</f>
        <v>#DIV/0!</v>
      </c>
      <c r="S71" s="406">
        <v>0</v>
      </c>
      <c r="T71" s="384" t="e">
        <f>'IEA energy balance'!T71-('Results by fuel'!$G$50*'CEB allocation factors'!W47)</f>
        <v>#DIV/0!</v>
      </c>
      <c r="U71" s="26">
        <f>'IEA energy balance'!U71</f>
        <v>0</v>
      </c>
      <c r="V71" s="385">
        <f>'IEA energy balance'!V71</f>
        <v>0</v>
      </c>
      <c r="W71" s="385">
        <f>'IEA energy balance'!W71</f>
        <v>0</v>
      </c>
      <c r="X71" s="385">
        <f>'IEA energy balance'!X71</f>
        <v>0</v>
      </c>
      <c r="Y71" s="385">
        <f>'IEA energy balance'!Y71</f>
        <v>0</v>
      </c>
      <c r="Z71" s="385">
        <f>'IEA energy balance'!Z71</f>
        <v>0</v>
      </c>
      <c r="AA71" s="385">
        <f>'IEA energy balance'!AA71</f>
        <v>0</v>
      </c>
      <c r="AB71" s="385">
        <f>'IEA energy balance'!AB71</f>
        <v>0</v>
      </c>
      <c r="AC71" s="385">
        <f>'IEA energy balance'!AC71</f>
        <v>0</v>
      </c>
      <c r="AD71" s="385">
        <f>'IEA energy balance'!AD71</f>
        <v>0</v>
      </c>
      <c r="AE71" s="385">
        <f>'IEA energy balance'!AE71</f>
        <v>0</v>
      </c>
      <c r="AF71" s="385">
        <f>'IEA energy balance'!AF71</f>
        <v>0</v>
      </c>
      <c r="AG71" s="385">
        <f>'IEA energy balance'!AG71</f>
        <v>0</v>
      </c>
      <c r="AH71" s="385">
        <f>'IEA energy balance'!AH71</f>
        <v>0</v>
      </c>
      <c r="AI71" s="385">
        <f>'IEA energy balance'!AI71</f>
        <v>0</v>
      </c>
      <c r="AJ71" s="385">
        <f>'IEA energy balance'!AJ71</f>
        <v>0</v>
      </c>
      <c r="AK71" s="385">
        <f>'IEA energy balance'!AK71</f>
        <v>0</v>
      </c>
      <c r="AL71" s="385">
        <f>'IEA energy balance'!AL71</f>
        <v>0</v>
      </c>
      <c r="AM71" s="385">
        <f>'IEA energy balance'!AM71</f>
        <v>0</v>
      </c>
      <c r="AN71" s="385">
        <f>'IEA energy balance'!AN71</f>
        <v>0</v>
      </c>
      <c r="AO71" s="385">
        <f>'IEA energy balance'!AO71</f>
        <v>0</v>
      </c>
      <c r="AP71" s="385">
        <f>'IEA energy balance'!AP71</f>
        <v>0</v>
      </c>
      <c r="AQ71" s="385">
        <f>'IEA energy balance'!AQ71</f>
        <v>0</v>
      </c>
      <c r="AR71" s="385">
        <f>'IEA energy balance'!AR71</f>
        <v>0</v>
      </c>
      <c r="AS71" s="385">
        <f>'IEA energy balance'!AS71</f>
        <v>0</v>
      </c>
      <c r="AT71" s="385">
        <f>'IEA energy balance'!AT71</f>
        <v>0</v>
      </c>
      <c r="AU71" s="384" t="e">
        <f>'IEA energy balance'!AU71-('Results by fuel'!$G$53*'CEB allocation factors'!AX47)</f>
        <v>#DIV/0!</v>
      </c>
      <c r="AV71" s="384" t="e">
        <f>'IEA energy balance'!AV71-('Results by fuel'!$G$51*'CEB allocation factors'!AY47)</f>
        <v>#DIV/0!</v>
      </c>
      <c r="AW71" s="384" t="e">
        <f>'IEA energy balance'!AW71-('Results by fuel'!$G$66*'CEB allocation factors'!AZ47)</f>
        <v>#DIV/0!</v>
      </c>
      <c r="AX71" s="384" t="e">
        <f>'IEA energy balance'!AX71-('Results by fuel'!$G$66*'CEB allocation factors'!BA47)</f>
        <v>#DIV/0!</v>
      </c>
      <c r="AY71" s="384" t="e">
        <f>'IEA energy balance'!AY71-('Results by fuel'!$G$66*'CEB allocation factors'!BB47)</f>
        <v>#DIV/0!</v>
      </c>
      <c r="AZ71" s="384" t="e">
        <f>'IEA energy balance'!AZ71-('Results by fuel'!$G$53*'CEB allocation factors'!BC47)</f>
        <v>#DIV/0!</v>
      </c>
      <c r="BA71" s="385">
        <f>'IEA energy balance'!BA71</f>
        <v>0</v>
      </c>
      <c r="BB71" s="385">
        <f>'IEA energy balance'!BB71</f>
        <v>0</v>
      </c>
      <c r="BC71" s="385">
        <f>'IEA energy balance'!BC71</f>
        <v>0</v>
      </c>
      <c r="BD71" s="385">
        <f>'IEA energy balance'!BD71</f>
        <v>0</v>
      </c>
      <c r="BE71" s="385">
        <f>'IEA energy balance'!BE71</f>
        <v>0</v>
      </c>
      <c r="BF71" s="385">
        <f>'IEA energy balance'!BF71</f>
        <v>0</v>
      </c>
      <c r="BG71" s="385">
        <f>'IEA energy balance'!BG71</f>
        <v>0</v>
      </c>
      <c r="BH71" s="385">
        <f>'IEA energy balance'!BH71</f>
        <v>0</v>
      </c>
      <c r="BI71" s="385">
        <f>'IEA energy balance'!BI71</f>
        <v>0</v>
      </c>
      <c r="BJ71" s="385">
        <f>'IEA energy balance'!BJ71</f>
        <v>0</v>
      </c>
      <c r="BK71" s="385">
        <f>'IEA energy balance'!BK71</f>
        <v>0</v>
      </c>
      <c r="BL71" s="385">
        <f>'IEA energy balance'!BL71</f>
        <v>0</v>
      </c>
      <c r="BM71" s="384" t="e">
        <f>'IEA energy balance'!BM71+('Results by fuel'!$J$54*'CEB allocation factors'!D47)</f>
        <v>#DIV/0!</v>
      </c>
      <c r="BN71" s="382" t="e">
        <f t="shared" si="63"/>
        <v>#DIV/0!</v>
      </c>
      <c r="BO71" s="390">
        <f>'IEA energy balance'!BO71</f>
        <v>0</v>
      </c>
    </row>
    <row r="72" spans="2:67">
      <c r="B72" s="32" t="s">
        <v>112</v>
      </c>
      <c r="C72" s="384">
        <f>IF(ISNUMBER('IEA energy balance'!C72),'IEA energy balance'!C72-('Results by fuel'!$G$47*'CEB allocation factors'!F48),0)</f>
        <v>0</v>
      </c>
      <c r="D72" s="384">
        <f>IF(ISNUMBER('IEA energy balance'!D72),'IEA energy balance'!D72-('Results by fuel'!$G$47*'CEB allocation factors'!G48),0)</f>
        <v>0</v>
      </c>
      <c r="E72" s="384">
        <f>IF(ISNUMBER('IEA energy balance'!E72),'IEA energy balance'!E72-('Results by fuel'!$G$47*'CEB allocation factors'!H48),0)</f>
        <v>0</v>
      </c>
      <c r="F72" s="384">
        <f>IF(ISNUMBER('IEA energy balance'!F72),'IEA energy balance'!F72-('Results by fuel'!$G$47*'CEB allocation factors'!I48),0)</f>
        <v>0</v>
      </c>
      <c r="G72" s="384">
        <f>IF(ISNUMBER('IEA energy balance'!G72),'IEA energy balance'!G72-('Results by fuel'!$G$47*'CEB allocation factors'!J48),0)</f>
        <v>0</v>
      </c>
      <c r="H72" s="384">
        <f>IF(ISNUMBER('IEA energy balance'!H72),'IEA energy balance'!H72-('Results by fuel'!$G$47*'CEB allocation factors'!K48),0)</f>
        <v>0</v>
      </c>
      <c r="I72" s="384" t="e">
        <f>'IEA energy balance'!I72-('Results by fuel'!$G$62*'CEB allocation factors'!L48)</f>
        <v>#DIV/0!</v>
      </c>
      <c r="J72" s="384">
        <f>IF(ISNUMBER('IEA energy balance'!J72),'IEA energy balance'!J72-('Results by fuel'!$G$47*'CEB allocation factors'!M48),0)</f>
        <v>0</v>
      </c>
      <c r="K72" s="384">
        <f>IF(ISNUMBER('IEA energy balance'!K72),'IEA energy balance'!K72-('Results by fuel'!$G$47*'CEB allocation factors'!N48),0)</f>
        <v>0</v>
      </c>
      <c r="L72" s="384">
        <f>IF(ISNUMBER('IEA energy balance'!L72),'IEA energy balance'!L72-('Results by fuel'!$G$47*'CEB allocation factors'!O48),0)</f>
        <v>0</v>
      </c>
      <c r="M72" s="384">
        <f>IF(ISNUMBER('IEA energy balance'!M72),'IEA energy balance'!M72-('Results by fuel'!$G$47*'CEB allocation factors'!P48),0)</f>
        <v>0</v>
      </c>
      <c r="N72" s="384">
        <f>IF(ISNUMBER('IEA energy balance'!N72),'IEA energy balance'!N72-('Results by fuel'!$G$47*'CEB allocation factors'!Q48),0)</f>
        <v>0</v>
      </c>
      <c r="O72" s="384" t="e">
        <f>'IEA energy balance'!O72-('Results by fuel'!$G$61*'CEB allocation factors'!$R$12)</f>
        <v>#DIV/0!</v>
      </c>
      <c r="P72" s="384" t="e">
        <f>'IEA energy balance'!P72-('Results by fuel'!$G$61*0)</f>
        <v>#DIV/0!</v>
      </c>
      <c r="Q72" s="384" t="e">
        <f>'IEA energy balance'!Q72-('Results by fuel'!$G$61*0)</f>
        <v>#DIV/0!</v>
      </c>
      <c r="R72" s="384" t="e">
        <f>'IEA energy balance'!R72-('Results by fuel'!$G$61*'CEB allocation factors'!$U$12)</f>
        <v>#DIV/0!</v>
      </c>
      <c r="S72" s="406">
        <v>0</v>
      </c>
      <c r="T72" s="384" t="e">
        <f>'IEA energy balance'!T72-('Results by fuel'!$G$50*'CEB allocation factors'!W48)</f>
        <v>#DIV/0!</v>
      </c>
      <c r="U72" s="26">
        <f>'IEA energy balance'!U72</f>
        <v>0</v>
      </c>
      <c r="V72" s="385">
        <f>'IEA energy balance'!V72</f>
        <v>0</v>
      </c>
      <c r="W72" s="385">
        <f>'IEA energy balance'!W72</f>
        <v>0</v>
      </c>
      <c r="X72" s="385">
        <f>'IEA energy balance'!X72</f>
        <v>0</v>
      </c>
      <c r="Y72" s="385">
        <f>'IEA energy balance'!Y72</f>
        <v>0</v>
      </c>
      <c r="Z72" s="385">
        <f>'IEA energy balance'!Z72</f>
        <v>0</v>
      </c>
      <c r="AA72" s="385">
        <f>'IEA energy balance'!AA72</f>
        <v>0</v>
      </c>
      <c r="AB72" s="385">
        <f>'IEA energy balance'!AB72</f>
        <v>0</v>
      </c>
      <c r="AC72" s="385">
        <f>'IEA energy balance'!AC72</f>
        <v>0</v>
      </c>
      <c r="AD72" s="385">
        <f>'IEA energy balance'!AD72</f>
        <v>0</v>
      </c>
      <c r="AE72" s="385">
        <f>'IEA energy balance'!AE72</f>
        <v>0</v>
      </c>
      <c r="AF72" s="385">
        <f>'IEA energy balance'!AF72</f>
        <v>0</v>
      </c>
      <c r="AG72" s="385">
        <f>'IEA energy balance'!AG72</f>
        <v>0</v>
      </c>
      <c r="AH72" s="385">
        <f>'IEA energy balance'!AH72</f>
        <v>0</v>
      </c>
      <c r="AI72" s="385">
        <f>'IEA energy balance'!AI72</f>
        <v>0</v>
      </c>
      <c r="AJ72" s="385">
        <f>'IEA energy balance'!AJ72</f>
        <v>0</v>
      </c>
      <c r="AK72" s="385">
        <f>'IEA energy balance'!AK72</f>
        <v>0</v>
      </c>
      <c r="AL72" s="385">
        <f>'IEA energy balance'!AL72</f>
        <v>0</v>
      </c>
      <c r="AM72" s="385">
        <f>'IEA energy balance'!AM72</f>
        <v>0</v>
      </c>
      <c r="AN72" s="385">
        <f>'IEA energy balance'!AN72</f>
        <v>0</v>
      </c>
      <c r="AO72" s="385">
        <f>'IEA energy balance'!AO72</f>
        <v>0</v>
      </c>
      <c r="AP72" s="385">
        <f>'IEA energy balance'!AP72</f>
        <v>0</v>
      </c>
      <c r="AQ72" s="385">
        <f>'IEA energy balance'!AQ72</f>
        <v>0</v>
      </c>
      <c r="AR72" s="385">
        <f>'IEA energy balance'!AR72</f>
        <v>0</v>
      </c>
      <c r="AS72" s="385">
        <f>'IEA energy balance'!AS72</f>
        <v>0</v>
      </c>
      <c r="AT72" s="385">
        <f>'IEA energy balance'!AT72</f>
        <v>0</v>
      </c>
      <c r="AU72" s="384" t="e">
        <f>'IEA energy balance'!AU72-('Results by fuel'!$G$53*'CEB allocation factors'!AX48)</f>
        <v>#DIV/0!</v>
      </c>
      <c r="AV72" s="384" t="e">
        <f>'IEA energy balance'!AV72-('Results by fuel'!$G$51*'CEB allocation factors'!AY48)</f>
        <v>#DIV/0!</v>
      </c>
      <c r="AW72" s="384" t="e">
        <f>'IEA energy balance'!AW72-('Results by fuel'!$G$66*'CEB allocation factors'!AZ48)</f>
        <v>#DIV/0!</v>
      </c>
      <c r="AX72" s="384" t="e">
        <f>'IEA energy balance'!AX72-('Results by fuel'!$G$66*'CEB allocation factors'!BA48)</f>
        <v>#DIV/0!</v>
      </c>
      <c r="AY72" s="384" t="e">
        <f>'IEA energy balance'!AY72-('Results by fuel'!$G$66*'CEB allocation factors'!BB48)</f>
        <v>#DIV/0!</v>
      </c>
      <c r="AZ72" s="384" t="e">
        <f>'IEA energy balance'!AZ72-('Results by fuel'!$G$53*'CEB allocation factors'!BC48)</f>
        <v>#DIV/0!</v>
      </c>
      <c r="BA72" s="385">
        <f>'IEA energy balance'!BA72</f>
        <v>0</v>
      </c>
      <c r="BB72" s="385">
        <f>'IEA energy balance'!BB72</f>
        <v>0</v>
      </c>
      <c r="BC72" s="385">
        <f>'IEA energy balance'!BC72</f>
        <v>0</v>
      </c>
      <c r="BD72" s="385">
        <f>'IEA energy balance'!BD72</f>
        <v>0</v>
      </c>
      <c r="BE72" s="385">
        <f>'IEA energy balance'!BE72</f>
        <v>0</v>
      </c>
      <c r="BF72" s="385">
        <f>'IEA energy balance'!BF72</f>
        <v>0</v>
      </c>
      <c r="BG72" s="385">
        <f>'IEA energy balance'!BG72</f>
        <v>0</v>
      </c>
      <c r="BH72" s="385">
        <f>'IEA energy balance'!BH72</f>
        <v>0</v>
      </c>
      <c r="BI72" s="385">
        <f>'IEA energy balance'!BI72</f>
        <v>0</v>
      </c>
      <c r="BJ72" s="385">
        <f>'IEA energy balance'!BJ72</f>
        <v>0</v>
      </c>
      <c r="BK72" s="385">
        <f>'IEA energy balance'!BK72</f>
        <v>0</v>
      </c>
      <c r="BL72" s="385">
        <f>'IEA energy balance'!BL72</f>
        <v>0</v>
      </c>
      <c r="BM72" s="384" t="e">
        <f>'IEA energy balance'!BM72+('Results by fuel'!$J$54*'CEB allocation factors'!D48)</f>
        <v>#DIV/0!</v>
      </c>
      <c r="BN72" s="382" t="e">
        <f t="shared" si="63"/>
        <v>#DIV/0!</v>
      </c>
      <c r="BO72" s="390">
        <f>'IEA energy balance'!BO72</f>
        <v>0</v>
      </c>
    </row>
    <row r="73" spans="2:67" ht="16" thickBot="1">
      <c r="B73" s="32" t="s">
        <v>113</v>
      </c>
      <c r="C73" s="384">
        <f>IF(ISNUMBER('IEA energy balance'!C73),'IEA energy balance'!C73-('Results by fuel'!$G$47*'CEB allocation factors'!F49),0)</f>
        <v>0</v>
      </c>
      <c r="D73" s="384">
        <f>IF(ISNUMBER('IEA energy balance'!D73),'IEA energy balance'!D73-('Results by fuel'!$G$47*'CEB allocation factors'!G49),0)</f>
        <v>0</v>
      </c>
      <c r="E73" s="384">
        <f>IF(ISNUMBER('IEA energy balance'!E73),'IEA energy balance'!E73-('Results by fuel'!$G$47*'CEB allocation factors'!H49),0)</f>
        <v>0</v>
      </c>
      <c r="F73" s="384">
        <f>IF(ISNUMBER('IEA energy balance'!F73),'IEA energy balance'!F73-('Results by fuel'!$G$47*'CEB allocation factors'!I49),0)</f>
        <v>0</v>
      </c>
      <c r="G73" s="384">
        <f>IF(ISNUMBER('IEA energy balance'!G73),'IEA energy balance'!G73-('Results by fuel'!$G$47*'CEB allocation factors'!J49),0)</f>
        <v>0</v>
      </c>
      <c r="H73" s="384">
        <f>IF(ISNUMBER('IEA energy balance'!H73),'IEA energy balance'!H73-('Results by fuel'!$G$47*'CEB allocation factors'!K49),0)</f>
        <v>0</v>
      </c>
      <c r="I73" s="384" t="e">
        <f>'IEA energy balance'!I73-('Results by fuel'!$G$62*'CEB allocation factors'!L49)</f>
        <v>#DIV/0!</v>
      </c>
      <c r="J73" s="384">
        <f>IF(ISNUMBER('IEA energy balance'!J73),'IEA energy balance'!J73-('Results by fuel'!$G$47*'CEB allocation factors'!M49),0)</f>
        <v>0</v>
      </c>
      <c r="K73" s="384">
        <f>IF(ISNUMBER('IEA energy balance'!K73),'IEA energy balance'!K73-('Results by fuel'!$G$47*'CEB allocation factors'!N49),0)</f>
        <v>0</v>
      </c>
      <c r="L73" s="384">
        <f>IF(ISNUMBER('IEA energy balance'!L73),'IEA energy balance'!L73-('Results by fuel'!$G$47*'CEB allocation factors'!O49),0)</f>
        <v>0</v>
      </c>
      <c r="M73" s="384">
        <f>IF(ISNUMBER('IEA energy balance'!M73),'IEA energy balance'!M73-('Results by fuel'!$G$47*'CEB allocation factors'!P49),0)</f>
        <v>0</v>
      </c>
      <c r="N73" s="384">
        <f>IF(ISNUMBER('IEA energy balance'!N73),'IEA energy balance'!N73-('Results by fuel'!$G$47*'CEB allocation factors'!Q49),0)</f>
        <v>0</v>
      </c>
      <c r="O73" s="384" t="e">
        <f>'IEA energy balance'!O73-('Results by fuel'!$G$61*'CEB allocation factors'!$R$12)</f>
        <v>#DIV/0!</v>
      </c>
      <c r="P73" s="384" t="e">
        <f>'IEA energy balance'!P73-('Results by fuel'!$G$61*0)</f>
        <v>#DIV/0!</v>
      </c>
      <c r="Q73" s="384" t="e">
        <f>'IEA energy balance'!Q73-('Results by fuel'!$G$61*0)</f>
        <v>#DIV/0!</v>
      </c>
      <c r="R73" s="384" t="e">
        <f>'IEA energy balance'!R73-('Results by fuel'!$G$61*'CEB allocation factors'!$U$12)</f>
        <v>#DIV/0!</v>
      </c>
      <c r="S73" s="406">
        <v>0</v>
      </c>
      <c r="T73" s="384" t="e">
        <f>'IEA energy balance'!T73-('Results by fuel'!$G$50*'CEB allocation factors'!W49)</f>
        <v>#DIV/0!</v>
      </c>
      <c r="U73" s="26">
        <f>'IEA energy balance'!U73</f>
        <v>0</v>
      </c>
      <c r="V73" s="385">
        <f>'IEA energy balance'!V73</f>
        <v>0</v>
      </c>
      <c r="W73" s="385">
        <f>'IEA energy balance'!W73</f>
        <v>0</v>
      </c>
      <c r="X73" s="385">
        <f>'IEA energy balance'!X73</f>
        <v>0</v>
      </c>
      <c r="Y73" s="385">
        <f>'IEA energy balance'!Y73</f>
        <v>0</v>
      </c>
      <c r="Z73" s="385">
        <f>'IEA energy balance'!Z73</f>
        <v>0</v>
      </c>
      <c r="AA73" s="385">
        <f>'IEA energy balance'!AA73</f>
        <v>0</v>
      </c>
      <c r="AB73" s="385">
        <f>'IEA energy balance'!AB73</f>
        <v>0</v>
      </c>
      <c r="AC73" s="385">
        <f>'IEA energy balance'!AC73</f>
        <v>0</v>
      </c>
      <c r="AD73" s="385">
        <f>'IEA energy balance'!AD73</f>
        <v>0</v>
      </c>
      <c r="AE73" s="385">
        <f>'IEA energy balance'!AE73</f>
        <v>0</v>
      </c>
      <c r="AF73" s="385">
        <f>'IEA energy balance'!AF73</f>
        <v>0</v>
      </c>
      <c r="AG73" s="385">
        <f>'IEA energy balance'!AG73</f>
        <v>0</v>
      </c>
      <c r="AH73" s="385">
        <f>'IEA energy balance'!AH73</f>
        <v>0</v>
      </c>
      <c r="AI73" s="385">
        <f>'IEA energy balance'!AI73</f>
        <v>0</v>
      </c>
      <c r="AJ73" s="385">
        <f>'IEA energy balance'!AJ73</f>
        <v>0</v>
      </c>
      <c r="AK73" s="385">
        <f>'IEA energy balance'!AK73</f>
        <v>0</v>
      </c>
      <c r="AL73" s="385">
        <f>'IEA energy balance'!AL73</f>
        <v>0</v>
      </c>
      <c r="AM73" s="385">
        <f>'IEA energy balance'!AM73</f>
        <v>0</v>
      </c>
      <c r="AN73" s="385">
        <f>'IEA energy balance'!AN73</f>
        <v>0</v>
      </c>
      <c r="AO73" s="385">
        <f>'IEA energy balance'!AO73</f>
        <v>0</v>
      </c>
      <c r="AP73" s="385">
        <f>'IEA energy balance'!AP73</f>
        <v>0</v>
      </c>
      <c r="AQ73" s="385">
        <f>'IEA energy balance'!AQ73</f>
        <v>0</v>
      </c>
      <c r="AR73" s="385">
        <f>'IEA energy balance'!AR73</f>
        <v>0</v>
      </c>
      <c r="AS73" s="385">
        <f>'IEA energy balance'!AS73</f>
        <v>0</v>
      </c>
      <c r="AT73" s="385">
        <f>'IEA energy balance'!AT73</f>
        <v>0</v>
      </c>
      <c r="AU73" s="384" t="e">
        <f>'IEA energy balance'!AU73-('Results by fuel'!$G$53*'CEB allocation factors'!AX49)</f>
        <v>#DIV/0!</v>
      </c>
      <c r="AV73" s="384" t="e">
        <f>'IEA energy balance'!AV73-('Results by fuel'!$G$51*'CEB allocation factors'!AY49)</f>
        <v>#DIV/0!</v>
      </c>
      <c r="AW73" s="384" t="e">
        <f>'IEA energy balance'!AW73-('Results by fuel'!$G$66*'CEB allocation factors'!AZ49)</f>
        <v>#DIV/0!</v>
      </c>
      <c r="AX73" s="384" t="e">
        <f>'IEA energy balance'!AX73-('Results by fuel'!$G$66*'CEB allocation factors'!BA49)</f>
        <v>#DIV/0!</v>
      </c>
      <c r="AY73" s="384" t="e">
        <f>'IEA energy balance'!AY73-('Results by fuel'!$G$66*'CEB allocation factors'!BB49)</f>
        <v>#DIV/0!</v>
      </c>
      <c r="AZ73" s="384" t="e">
        <f>'IEA energy balance'!AZ73-('Results by fuel'!$G$53*'CEB allocation factors'!BC49)</f>
        <v>#DIV/0!</v>
      </c>
      <c r="BA73" s="385">
        <f>'IEA energy balance'!BA73</f>
        <v>0</v>
      </c>
      <c r="BB73" s="385">
        <f>'IEA energy balance'!BB73</f>
        <v>0</v>
      </c>
      <c r="BC73" s="385">
        <f>'IEA energy balance'!BC73</f>
        <v>0</v>
      </c>
      <c r="BD73" s="385">
        <f>'IEA energy balance'!BD73</f>
        <v>0</v>
      </c>
      <c r="BE73" s="385">
        <f>'IEA energy balance'!BE73</f>
        <v>0</v>
      </c>
      <c r="BF73" s="385">
        <f>'IEA energy balance'!BF73</f>
        <v>0</v>
      </c>
      <c r="BG73" s="385">
        <f>'IEA energy balance'!BG73</f>
        <v>0</v>
      </c>
      <c r="BH73" s="385">
        <f>'IEA energy balance'!BH73</f>
        <v>0</v>
      </c>
      <c r="BI73" s="385">
        <f>'IEA energy balance'!BI73</f>
        <v>0</v>
      </c>
      <c r="BJ73" s="385">
        <f>'IEA energy balance'!BJ73</f>
        <v>0</v>
      </c>
      <c r="BK73" s="385">
        <f>'IEA energy balance'!BK73</f>
        <v>0</v>
      </c>
      <c r="BL73" s="385">
        <f>'IEA energy balance'!BL73</f>
        <v>0</v>
      </c>
      <c r="BM73" s="384" t="e">
        <f>'IEA energy balance'!BM73+('Results by fuel'!$J$54*'CEB allocation factors'!D49)</f>
        <v>#DIV/0!</v>
      </c>
      <c r="BN73" s="382" t="e">
        <f t="shared" si="63"/>
        <v>#DIV/0!</v>
      </c>
      <c r="BO73" s="390">
        <f>'IEA energy balance'!BO73</f>
        <v>0</v>
      </c>
    </row>
    <row r="74" spans="2:67" ht="16" thickBot="1">
      <c r="B74" s="40" t="s">
        <v>114</v>
      </c>
      <c r="C74" s="41">
        <f>'IEA energy balance'!C74</f>
        <v>0</v>
      </c>
      <c r="D74" s="41">
        <f>'IEA energy balance'!D74</f>
        <v>0</v>
      </c>
      <c r="E74" s="397">
        <f>'IEA energy balance'!E74</f>
        <v>0</v>
      </c>
      <c r="F74" s="397">
        <f>'IEA energy balance'!F74</f>
        <v>0</v>
      </c>
      <c r="G74" s="397">
        <f>'IEA energy balance'!G74</f>
        <v>0</v>
      </c>
      <c r="H74" s="397">
        <f>'IEA energy balance'!H74</f>
        <v>0</v>
      </c>
      <c r="I74" s="397">
        <f>'IEA energy balance'!I74</f>
        <v>0</v>
      </c>
      <c r="J74" s="397">
        <f>'IEA energy balance'!J74</f>
        <v>0</v>
      </c>
      <c r="K74" s="397">
        <f>'IEA energy balance'!K74</f>
        <v>0</v>
      </c>
      <c r="L74" s="397">
        <f>'IEA energy balance'!L74</f>
        <v>0</v>
      </c>
      <c r="M74" s="397">
        <f>'IEA energy balance'!M74</f>
        <v>0</v>
      </c>
      <c r="N74" s="397">
        <f>'IEA energy balance'!N74</f>
        <v>0</v>
      </c>
      <c r="O74" s="397">
        <f>'IEA energy balance'!O74</f>
        <v>0</v>
      </c>
      <c r="P74" s="397">
        <f>'IEA energy balance'!P74</f>
        <v>0</v>
      </c>
      <c r="Q74" s="397">
        <f>'IEA energy balance'!Q74</f>
        <v>0</v>
      </c>
      <c r="R74" s="397">
        <f>'IEA energy balance'!R74</f>
        <v>0</v>
      </c>
      <c r="S74" s="397">
        <f>'IEA energy balance'!S74</f>
        <v>0</v>
      </c>
      <c r="T74" s="397">
        <f>'IEA energy balance'!T74</f>
        <v>0</v>
      </c>
      <c r="U74" s="41">
        <f>'IEA energy balance'!U74</f>
        <v>0</v>
      </c>
      <c r="V74" s="397">
        <f>'IEA energy balance'!V74</f>
        <v>0</v>
      </c>
      <c r="W74" s="397">
        <f>'IEA energy balance'!W74</f>
        <v>0</v>
      </c>
      <c r="X74" s="397">
        <f>'IEA energy balance'!X74</f>
        <v>0</v>
      </c>
      <c r="Y74" s="397">
        <f>'IEA energy balance'!Y74</f>
        <v>0</v>
      </c>
      <c r="Z74" s="397">
        <f>'IEA energy balance'!Z74</f>
        <v>0</v>
      </c>
      <c r="AA74" s="397">
        <f>'IEA energy balance'!AA74</f>
        <v>0</v>
      </c>
      <c r="AB74" s="397">
        <f>'IEA energy balance'!AB74</f>
        <v>0</v>
      </c>
      <c r="AC74" s="397">
        <f>'IEA energy balance'!AC74</f>
        <v>0</v>
      </c>
      <c r="AD74" s="397">
        <f>'IEA energy balance'!AD74</f>
        <v>0</v>
      </c>
      <c r="AE74" s="397">
        <f>'IEA energy balance'!AE74</f>
        <v>0</v>
      </c>
      <c r="AF74" s="397">
        <f>'IEA energy balance'!AF74</f>
        <v>0</v>
      </c>
      <c r="AG74" s="397">
        <f>'IEA energy balance'!AG74</f>
        <v>0</v>
      </c>
      <c r="AH74" s="397">
        <f>'IEA energy balance'!AH74</f>
        <v>0</v>
      </c>
      <c r="AI74" s="397">
        <f>'IEA energy balance'!AI74</f>
        <v>0</v>
      </c>
      <c r="AJ74" s="397">
        <f>'IEA energy balance'!AJ74</f>
        <v>0</v>
      </c>
      <c r="AK74" s="397">
        <f>'IEA energy balance'!AK74</f>
        <v>0</v>
      </c>
      <c r="AL74" s="397">
        <f>'IEA energy balance'!AL74</f>
        <v>0</v>
      </c>
      <c r="AM74" s="397">
        <f>'IEA energy balance'!AM74</f>
        <v>0</v>
      </c>
      <c r="AN74" s="397">
        <f>'IEA energy balance'!AN74</f>
        <v>0</v>
      </c>
      <c r="AO74" s="397">
        <f>'IEA energy balance'!AO74</f>
        <v>0</v>
      </c>
      <c r="AP74" s="397">
        <f>'IEA energy balance'!AP74</f>
        <v>0</v>
      </c>
      <c r="AQ74" s="397">
        <f>'IEA energy balance'!AQ74</f>
        <v>0</v>
      </c>
      <c r="AR74" s="397">
        <f>'IEA energy balance'!AR74</f>
        <v>0</v>
      </c>
      <c r="AS74" s="397">
        <f>'IEA energy balance'!AS74</f>
        <v>0</v>
      </c>
      <c r="AT74" s="397">
        <f>'IEA energy balance'!AT74</f>
        <v>0</v>
      </c>
      <c r="AU74" s="397">
        <f>'IEA energy balance'!AU74</f>
        <v>0</v>
      </c>
      <c r="AV74" s="397">
        <f>'IEA energy balance'!AV74</f>
        <v>0</v>
      </c>
      <c r="AW74" s="397">
        <f>'IEA energy balance'!AW74</f>
        <v>0</v>
      </c>
      <c r="AX74" s="397">
        <f>'IEA energy balance'!AX74</f>
        <v>0</v>
      </c>
      <c r="AY74" s="397">
        <f>'IEA energy balance'!AY74</f>
        <v>0</v>
      </c>
      <c r="AZ74" s="397">
        <f>'IEA energy balance'!AZ74</f>
        <v>0</v>
      </c>
      <c r="BA74" s="397">
        <f>'IEA energy balance'!BA74</f>
        <v>0</v>
      </c>
      <c r="BB74" s="397">
        <f>'IEA energy balance'!BB74</f>
        <v>0</v>
      </c>
      <c r="BC74" s="397">
        <f>'IEA energy balance'!BC74</f>
        <v>0</v>
      </c>
      <c r="BD74" s="397">
        <f>'IEA energy balance'!BD74</f>
        <v>0</v>
      </c>
      <c r="BE74" s="397">
        <f>'IEA energy balance'!BE74</f>
        <v>0</v>
      </c>
      <c r="BF74" s="397">
        <f>'IEA energy balance'!BF74</f>
        <v>0</v>
      </c>
      <c r="BG74" s="397">
        <f>'IEA energy balance'!BG74</f>
        <v>0</v>
      </c>
      <c r="BH74" s="397">
        <f>'IEA energy balance'!BH74</f>
        <v>0</v>
      </c>
      <c r="BI74" s="397">
        <f>'IEA energy balance'!BI74</f>
        <v>0</v>
      </c>
      <c r="BJ74" s="397">
        <f>'IEA energy balance'!BJ74</f>
        <v>0</v>
      </c>
      <c r="BK74" s="397">
        <f>'IEA energy balance'!BK74</f>
        <v>0</v>
      </c>
      <c r="BL74" s="397">
        <f>'IEA energy balance'!BL74</f>
        <v>0</v>
      </c>
      <c r="BM74" s="397">
        <f>'IEA energy balance'!BM74</f>
        <v>0</v>
      </c>
      <c r="BN74" s="398">
        <f>'IEA energy balance'!BN74</f>
        <v>0</v>
      </c>
      <c r="BO74" s="399">
        <f>'IEA energy balance'!BO74</f>
        <v>0</v>
      </c>
    </row>
    <row r="75" spans="2:67">
      <c r="B75" s="32" t="s">
        <v>115</v>
      </c>
      <c r="C75" s="26">
        <f>'IEA energy balance'!C75</f>
        <v>0</v>
      </c>
      <c r="D75" s="26">
        <f>'IEA energy balance'!D75</f>
        <v>0</v>
      </c>
      <c r="E75" s="385">
        <f>'IEA energy balance'!E75</f>
        <v>0</v>
      </c>
      <c r="F75" s="385">
        <f>'IEA energy balance'!F75</f>
        <v>0</v>
      </c>
      <c r="G75" s="385">
        <f>'IEA energy balance'!G75</f>
        <v>0</v>
      </c>
      <c r="H75" s="385">
        <f>'IEA energy balance'!H75</f>
        <v>0</v>
      </c>
      <c r="I75" s="385">
        <f>'IEA energy balance'!I75</f>
        <v>0</v>
      </c>
      <c r="J75" s="385">
        <f>'IEA energy balance'!J75</f>
        <v>0</v>
      </c>
      <c r="K75" s="385">
        <f>'IEA energy balance'!K75</f>
        <v>0</v>
      </c>
      <c r="L75" s="385">
        <f>'IEA energy balance'!L75</f>
        <v>0</v>
      </c>
      <c r="M75" s="385">
        <f>'IEA energy balance'!M75</f>
        <v>0</v>
      </c>
      <c r="N75" s="385">
        <f>'IEA energy balance'!N75</f>
        <v>0</v>
      </c>
      <c r="O75" s="385">
        <f>'IEA energy balance'!O75</f>
        <v>0</v>
      </c>
      <c r="P75" s="385">
        <f>'IEA energy balance'!P75</f>
        <v>0</v>
      </c>
      <c r="Q75" s="385">
        <f>'IEA energy balance'!Q75</f>
        <v>0</v>
      </c>
      <c r="R75" s="385">
        <f>'IEA energy balance'!R75</f>
        <v>0</v>
      </c>
      <c r="S75" s="385">
        <f>'IEA energy balance'!S75</f>
        <v>0</v>
      </c>
      <c r="T75" s="385">
        <f>'IEA energy balance'!T75</f>
        <v>0</v>
      </c>
      <c r="U75" s="26">
        <f>'IEA energy balance'!U75</f>
        <v>0</v>
      </c>
      <c r="V75" s="385">
        <f>'IEA energy balance'!V75</f>
        <v>0</v>
      </c>
      <c r="W75" s="385">
        <f>'IEA energy balance'!W75</f>
        <v>0</v>
      </c>
      <c r="X75" s="385">
        <f>'IEA energy balance'!X75</f>
        <v>0</v>
      </c>
      <c r="Y75" s="385">
        <f>'IEA energy balance'!Y75</f>
        <v>0</v>
      </c>
      <c r="Z75" s="385">
        <f>'IEA energy balance'!Z75</f>
        <v>0</v>
      </c>
      <c r="AA75" s="385">
        <f>'IEA energy balance'!AA75</f>
        <v>0</v>
      </c>
      <c r="AB75" s="385">
        <f>'IEA energy balance'!AB75</f>
        <v>0</v>
      </c>
      <c r="AC75" s="385">
        <f>'IEA energy balance'!AC75</f>
        <v>0</v>
      </c>
      <c r="AD75" s="385">
        <f>'IEA energy balance'!AD75</f>
        <v>0</v>
      </c>
      <c r="AE75" s="385">
        <f>'IEA energy balance'!AE75</f>
        <v>0</v>
      </c>
      <c r="AF75" s="385">
        <f>'IEA energy balance'!AF75</f>
        <v>0</v>
      </c>
      <c r="AG75" s="385">
        <f>'IEA energy balance'!AG75</f>
        <v>0</v>
      </c>
      <c r="AH75" s="385">
        <f>'IEA energy balance'!AH75</f>
        <v>0</v>
      </c>
      <c r="AI75" s="385">
        <f>'IEA energy balance'!AI75</f>
        <v>0</v>
      </c>
      <c r="AJ75" s="385">
        <f>'IEA energy balance'!AJ75</f>
        <v>0</v>
      </c>
      <c r="AK75" s="385">
        <f>'IEA energy balance'!AK75</f>
        <v>0</v>
      </c>
      <c r="AL75" s="385">
        <f>'IEA energy balance'!AL75</f>
        <v>0</v>
      </c>
      <c r="AM75" s="385">
        <f>'IEA energy balance'!AM75</f>
        <v>0</v>
      </c>
      <c r="AN75" s="385">
        <f>'IEA energy balance'!AN75</f>
        <v>0</v>
      </c>
      <c r="AO75" s="385">
        <f>'IEA energy balance'!AO75</f>
        <v>0</v>
      </c>
      <c r="AP75" s="385">
        <f>'IEA energy balance'!AP75</f>
        <v>0</v>
      </c>
      <c r="AQ75" s="385">
        <f>'IEA energy balance'!AQ75</f>
        <v>0</v>
      </c>
      <c r="AR75" s="385">
        <f>'IEA energy balance'!AR75</f>
        <v>0</v>
      </c>
      <c r="AS75" s="385">
        <f>'IEA energy balance'!AS75</f>
        <v>0</v>
      </c>
      <c r="AT75" s="385">
        <f>'IEA energy balance'!AT75</f>
        <v>0</v>
      </c>
      <c r="AU75" s="385">
        <f>'IEA energy balance'!AU75</f>
        <v>0</v>
      </c>
      <c r="AV75" s="385">
        <f>'IEA energy balance'!AV75</f>
        <v>0</v>
      </c>
      <c r="AW75" s="385">
        <f>'IEA energy balance'!AW75</f>
        <v>0</v>
      </c>
      <c r="AX75" s="385">
        <f>'IEA energy balance'!AX75</f>
        <v>0</v>
      </c>
      <c r="AY75" s="385">
        <f>'IEA energy balance'!AY75</f>
        <v>0</v>
      </c>
      <c r="AZ75" s="385">
        <f>'IEA energy balance'!AZ75</f>
        <v>0</v>
      </c>
      <c r="BA75" s="385">
        <f>'IEA energy balance'!BA75</f>
        <v>0</v>
      </c>
      <c r="BB75" s="385">
        <f>'IEA energy balance'!BB75</f>
        <v>0</v>
      </c>
      <c r="BC75" s="385">
        <f>'IEA energy balance'!BC75</f>
        <v>0</v>
      </c>
      <c r="BD75" s="385">
        <f>'IEA energy balance'!BD75</f>
        <v>0</v>
      </c>
      <c r="BE75" s="385">
        <f>'IEA energy balance'!BE75</f>
        <v>0</v>
      </c>
      <c r="BF75" s="385">
        <f>'IEA energy balance'!BF75</f>
        <v>0</v>
      </c>
      <c r="BG75" s="385">
        <f>'IEA energy balance'!BG75</f>
        <v>0</v>
      </c>
      <c r="BH75" s="385">
        <f>'IEA energy balance'!BH75</f>
        <v>0</v>
      </c>
      <c r="BI75" s="385">
        <f>'IEA energy balance'!BI75</f>
        <v>0</v>
      </c>
      <c r="BJ75" s="385">
        <f>'IEA energy balance'!BJ75</f>
        <v>0</v>
      </c>
      <c r="BK75" s="385">
        <f>'IEA energy balance'!BK75</f>
        <v>0</v>
      </c>
      <c r="BL75" s="385">
        <f>'IEA energy balance'!BL75</f>
        <v>0</v>
      </c>
      <c r="BM75" s="385">
        <f>'IEA energy balance'!BM75</f>
        <v>0</v>
      </c>
      <c r="BN75" s="386">
        <f>'IEA energy balance'!BN75</f>
        <v>0</v>
      </c>
      <c r="BO75" s="387">
        <f>'IEA energy balance'!BO75</f>
        <v>0</v>
      </c>
    </row>
    <row r="76" spans="2:67">
      <c r="B76" s="32" t="s">
        <v>116</v>
      </c>
      <c r="C76" s="26">
        <f>'IEA energy balance'!C76</f>
        <v>0</v>
      </c>
      <c r="D76" s="26">
        <f>'IEA energy balance'!D76</f>
        <v>0</v>
      </c>
      <c r="E76" s="385">
        <f>'IEA energy balance'!E76</f>
        <v>0</v>
      </c>
      <c r="F76" s="385">
        <f>'IEA energy balance'!F76</f>
        <v>0</v>
      </c>
      <c r="G76" s="385">
        <f>'IEA energy balance'!G76</f>
        <v>0</v>
      </c>
      <c r="H76" s="385">
        <f>'IEA energy balance'!H76</f>
        <v>0</v>
      </c>
      <c r="I76" s="385">
        <f>'IEA energy balance'!I76</f>
        <v>0</v>
      </c>
      <c r="J76" s="385">
        <f>'IEA energy balance'!J76</f>
        <v>0</v>
      </c>
      <c r="K76" s="385">
        <f>'IEA energy balance'!K76</f>
        <v>0</v>
      </c>
      <c r="L76" s="385">
        <f>'IEA energy balance'!L76</f>
        <v>0</v>
      </c>
      <c r="M76" s="385">
        <f>'IEA energy balance'!M76</f>
        <v>0</v>
      </c>
      <c r="N76" s="385">
        <f>'IEA energy balance'!N76</f>
        <v>0</v>
      </c>
      <c r="O76" s="385">
        <f>'IEA energy balance'!O76</f>
        <v>0</v>
      </c>
      <c r="P76" s="385">
        <f>'IEA energy balance'!P76</f>
        <v>0</v>
      </c>
      <c r="Q76" s="385">
        <f>'IEA energy balance'!Q76</f>
        <v>0</v>
      </c>
      <c r="R76" s="385">
        <f>'IEA energy balance'!R76</f>
        <v>0</v>
      </c>
      <c r="S76" s="385">
        <f>'IEA energy balance'!S76</f>
        <v>0</v>
      </c>
      <c r="T76" s="385">
        <f>'IEA energy balance'!T76</f>
        <v>0</v>
      </c>
      <c r="U76" s="26">
        <f>'IEA energy balance'!U76</f>
        <v>0</v>
      </c>
      <c r="V76" s="385">
        <f>'IEA energy balance'!V76</f>
        <v>0</v>
      </c>
      <c r="W76" s="385">
        <f>'IEA energy balance'!W76</f>
        <v>0</v>
      </c>
      <c r="X76" s="385">
        <f>'IEA energy balance'!X76</f>
        <v>0</v>
      </c>
      <c r="Y76" s="385">
        <f>'IEA energy balance'!Y76</f>
        <v>0</v>
      </c>
      <c r="Z76" s="385">
        <f>'IEA energy balance'!Z76</f>
        <v>0</v>
      </c>
      <c r="AA76" s="385">
        <f>'IEA energy balance'!AA76</f>
        <v>0</v>
      </c>
      <c r="AB76" s="385">
        <f>'IEA energy balance'!AB76</f>
        <v>0</v>
      </c>
      <c r="AC76" s="385">
        <f>'IEA energy balance'!AC76</f>
        <v>0</v>
      </c>
      <c r="AD76" s="385">
        <f>'IEA energy balance'!AD76</f>
        <v>0</v>
      </c>
      <c r="AE76" s="385">
        <f>'IEA energy balance'!AE76</f>
        <v>0</v>
      </c>
      <c r="AF76" s="385">
        <f>'IEA energy balance'!AF76</f>
        <v>0</v>
      </c>
      <c r="AG76" s="385">
        <f>'IEA energy balance'!AG76</f>
        <v>0</v>
      </c>
      <c r="AH76" s="385">
        <f>'IEA energy balance'!AH76</f>
        <v>0</v>
      </c>
      <c r="AI76" s="385">
        <f>'IEA energy balance'!AI76</f>
        <v>0</v>
      </c>
      <c r="AJ76" s="385">
        <f>'IEA energy balance'!AJ76</f>
        <v>0</v>
      </c>
      <c r="AK76" s="385">
        <f>'IEA energy balance'!AK76</f>
        <v>0</v>
      </c>
      <c r="AL76" s="385">
        <f>'IEA energy balance'!AL76</f>
        <v>0</v>
      </c>
      <c r="AM76" s="385">
        <f>'IEA energy balance'!AM76</f>
        <v>0</v>
      </c>
      <c r="AN76" s="385">
        <f>'IEA energy balance'!AN76</f>
        <v>0</v>
      </c>
      <c r="AO76" s="385">
        <f>'IEA energy balance'!AO76</f>
        <v>0</v>
      </c>
      <c r="AP76" s="385">
        <f>'IEA energy balance'!AP76</f>
        <v>0</v>
      </c>
      <c r="AQ76" s="385">
        <f>'IEA energy balance'!AQ76</f>
        <v>0</v>
      </c>
      <c r="AR76" s="385">
        <f>'IEA energy balance'!AR76</f>
        <v>0</v>
      </c>
      <c r="AS76" s="385">
        <f>'IEA energy balance'!AS76</f>
        <v>0</v>
      </c>
      <c r="AT76" s="385">
        <f>'IEA energy balance'!AT76</f>
        <v>0</v>
      </c>
      <c r="AU76" s="385">
        <f>'IEA energy balance'!AU76</f>
        <v>0</v>
      </c>
      <c r="AV76" s="385">
        <f>'IEA energy balance'!AV76</f>
        <v>0</v>
      </c>
      <c r="AW76" s="385">
        <f>'IEA energy balance'!AW76</f>
        <v>0</v>
      </c>
      <c r="AX76" s="385">
        <f>'IEA energy balance'!AX76</f>
        <v>0</v>
      </c>
      <c r="AY76" s="385">
        <f>'IEA energy balance'!AY76</f>
        <v>0</v>
      </c>
      <c r="AZ76" s="385">
        <f>'IEA energy balance'!AZ76</f>
        <v>0</v>
      </c>
      <c r="BA76" s="385">
        <f>'IEA energy balance'!BA76</f>
        <v>0</v>
      </c>
      <c r="BB76" s="385">
        <f>'IEA energy balance'!BB76</f>
        <v>0</v>
      </c>
      <c r="BC76" s="385">
        <f>'IEA energy balance'!BC76</f>
        <v>0</v>
      </c>
      <c r="BD76" s="385">
        <f>'IEA energy balance'!BD76</f>
        <v>0</v>
      </c>
      <c r="BE76" s="385">
        <f>'IEA energy balance'!BE76</f>
        <v>0</v>
      </c>
      <c r="BF76" s="385">
        <f>'IEA energy balance'!BF76</f>
        <v>0</v>
      </c>
      <c r="BG76" s="385">
        <f>'IEA energy balance'!BG76</f>
        <v>0</v>
      </c>
      <c r="BH76" s="385">
        <f>'IEA energy balance'!BH76</f>
        <v>0</v>
      </c>
      <c r="BI76" s="385">
        <f>'IEA energy balance'!BI76</f>
        <v>0</v>
      </c>
      <c r="BJ76" s="385">
        <f>'IEA energy balance'!BJ76</f>
        <v>0</v>
      </c>
      <c r="BK76" s="385">
        <f>'IEA energy balance'!BK76</f>
        <v>0</v>
      </c>
      <c r="BL76" s="385">
        <f>'IEA energy balance'!BL76</f>
        <v>0</v>
      </c>
      <c r="BM76" s="385">
        <f>'IEA energy balance'!BM76</f>
        <v>0</v>
      </c>
      <c r="BN76" s="386">
        <f>'IEA energy balance'!BN76</f>
        <v>0</v>
      </c>
      <c r="BO76" s="387">
        <f>'IEA energy balance'!BO76</f>
        <v>0</v>
      </c>
    </row>
    <row r="77" spans="2:67">
      <c r="B77" s="32" t="s">
        <v>117</v>
      </c>
      <c r="C77" s="26">
        <f>'IEA energy balance'!C77</f>
        <v>0</v>
      </c>
      <c r="D77" s="26">
        <f>'IEA energy balance'!D77</f>
        <v>0</v>
      </c>
      <c r="E77" s="385">
        <f>'IEA energy balance'!E77</f>
        <v>0</v>
      </c>
      <c r="F77" s="385">
        <f>'IEA energy balance'!F77</f>
        <v>0</v>
      </c>
      <c r="G77" s="385">
        <f>'IEA energy balance'!G77</f>
        <v>0</v>
      </c>
      <c r="H77" s="385">
        <f>'IEA energy balance'!H77</f>
        <v>0</v>
      </c>
      <c r="I77" s="385">
        <f>'IEA energy balance'!I77</f>
        <v>0</v>
      </c>
      <c r="J77" s="385">
        <f>'IEA energy balance'!J77</f>
        <v>0</v>
      </c>
      <c r="K77" s="385">
        <f>'IEA energy balance'!K77</f>
        <v>0</v>
      </c>
      <c r="L77" s="385">
        <f>'IEA energy balance'!L77</f>
        <v>0</v>
      </c>
      <c r="M77" s="385">
        <f>'IEA energy balance'!M77</f>
        <v>0</v>
      </c>
      <c r="N77" s="385">
        <f>'IEA energy balance'!N77</f>
        <v>0</v>
      </c>
      <c r="O77" s="385">
        <f>'IEA energy balance'!O77</f>
        <v>0</v>
      </c>
      <c r="P77" s="385">
        <f>'IEA energy balance'!P77</f>
        <v>0</v>
      </c>
      <c r="Q77" s="385">
        <f>'IEA energy balance'!Q77</f>
        <v>0</v>
      </c>
      <c r="R77" s="385">
        <f>'IEA energy balance'!R77</f>
        <v>0</v>
      </c>
      <c r="S77" s="385">
        <f>'IEA energy balance'!S77</f>
        <v>0</v>
      </c>
      <c r="T77" s="385">
        <f>'IEA energy balance'!T77</f>
        <v>0</v>
      </c>
      <c r="U77" s="26">
        <f>'IEA energy balance'!U77</f>
        <v>0</v>
      </c>
      <c r="V77" s="385">
        <f>'IEA energy balance'!V77</f>
        <v>0</v>
      </c>
      <c r="W77" s="385">
        <f>'IEA energy balance'!W77</f>
        <v>0</v>
      </c>
      <c r="X77" s="385">
        <f>'IEA energy balance'!X77</f>
        <v>0</v>
      </c>
      <c r="Y77" s="385">
        <f>'IEA energy balance'!Y77</f>
        <v>0</v>
      </c>
      <c r="Z77" s="385">
        <f>'IEA energy balance'!Z77</f>
        <v>0</v>
      </c>
      <c r="AA77" s="385">
        <f>'IEA energy balance'!AA77</f>
        <v>0</v>
      </c>
      <c r="AB77" s="385">
        <f>'IEA energy balance'!AB77</f>
        <v>0</v>
      </c>
      <c r="AC77" s="385">
        <f>'IEA energy balance'!AC77</f>
        <v>0</v>
      </c>
      <c r="AD77" s="385">
        <f>'IEA energy balance'!AD77</f>
        <v>0</v>
      </c>
      <c r="AE77" s="385">
        <f>'IEA energy balance'!AE77</f>
        <v>0</v>
      </c>
      <c r="AF77" s="385">
        <f>'IEA energy balance'!AF77</f>
        <v>0</v>
      </c>
      <c r="AG77" s="385">
        <f>'IEA energy balance'!AG77</f>
        <v>0</v>
      </c>
      <c r="AH77" s="385">
        <f>'IEA energy balance'!AH77</f>
        <v>0</v>
      </c>
      <c r="AI77" s="385">
        <f>'IEA energy balance'!AI77</f>
        <v>0</v>
      </c>
      <c r="AJ77" s="385">
        <f>'IEA energy balance'!AJ77</f>
        <v>0</v>
      </c>
      <c r="AK77" s="385">
        <f>'IEA energy balance'!AK77</f>
        <v>0</v>
      </c>
      <c r="AL77" s="385">
        <f>'IEA energy balance'!AL77</f>
        <v>0</v>
      </c>
      <c r="AM77" s="385">
        <f>'IEA energy balance'!AM77</f>
        <v>0</v>
      </c>
      <c r="AN77" s="385">
        <f>'IEA energy balance'!AN77</f>
        <v>0</v>
      </c>
      <c r="AO77" s="385">
        <f>'IEA energy balance'!AO77</f>
        <v>0</v>
      </c>
      <c r="AP77" s="385">
        <f>'IEA energy balance'!AP77</f>
        <v>0</v>
      </c>
      <c r="AQ77" s="385">
        <f>'IEA energy balance'!AQ77</f>
        <v>0</v>
      </c>
      <c r="AR77" s="385">
        <f>'IEA energy balance'!AR77</f>
        <v>0</v>
      </c>
      <c r="AS77" s="385">
        <f>'IEA energy balance'!AS77</f>
        <v>0</v>
      </c>
      <c r="AT77" s="385">
        <f>'IEA energy balance'!AT77</f>
        <v>0</v>
      </c>
      <c r="AU77" s="385">
        <f>'IEA energy balance'!AU77</f>
        <v>0</v>
      </c>
      <c r="AV77" s="385">
        <f>'IEA energy balance'!AV77</f>
        <v>0</v>
      </c>
      <c r="AW77" s="385">
        <f>'IEA energy balance'!AW77</f>
        <v>0</v>
      </c>
      <c r="AX77" s="385">
        <f>'IEA energy balance'!AX77</f>
        <v>0</v>
      </c>
      <c r="AY77" s="385">
        <f>'IEA energy balance'!AY77</f>
        <v>0</v>
      </c>
      <c r="AZ77" s="385">
        <f>'IEA energy balance'!AZ77</f>
        <v>0</v>
      </c>
      <c r="BA77" s="385">
        <f>'IEA energy balance'!BA77</f>
        <v>0</v>
      </c>
      <c r="BB77" s="385">
        <f>'IEA energy balance'!BB77</f>
        <v>0</v>
      </c>
      <c r="BC77" s="385">
        <f>'IEA energy balance'!BC77</f>
        <v>0</v>
      </c>
      <c r="BD77" s="385">
        <f>'IEA energy balance'!BD77</f>
        <v>0</v>
      </c>
      <c r="BE77" s="385">
        <f>'IEA energy balance'!BE77</f>
        <v>0</v>
      </c>
      <c r="BF77" s="385">
        <f>'IEA energy balance'!BF77</f>
        <v>0</v>
      </c>
      <c r="BG77" s="385">
        <f>'IEA energy balance'!BG77</f>
        <v>0</v>
      </c>
      <c r="BH77" s="385">
        <f>'IEA energy balance'!BH77</f>
        <v>0</v>
      </c>
      <c r="BI77" s="385">
        <f>'IEA energy balance'!BI77</f>
        <v>0</v>
      </c>
      <c r="BJ77" s="385">
        <f>'IEA energy balance'!BJ77</f>
        <v>0</v>
      </c>
      <c r="BK77" s="385">
        <f>'IEA energy balance'!BK77</f>
        <v>0</v>
      </c>
      <c r="BL77" s="385">
        <f>'IEA energy balance'!BL77</f>
        <v>0</v>
      </c>
      <c r="BM77" s="385">
        <f>'IEA energy balance'!BM77</f>
        <v>0</v>
      </c>
      <c r="BN77" s="386">
        <f>'IEA energy balance'!BN77</f>
        <v>0</v>
      </c>
      <c r="BO77" s="387">
        <f>'IEA energy balance'!BO77</f>
        <v>0</v>
      </c>
    </row>
    <row r="78" spans="2:67">
      <c r="B78" s="32" t="s">
        <v>118</v>
      </c>
      <c r="C78" s="26">
        <f>'IEA energy balance'!C78</f>
        <v>0</v>
      </c>
      <c r="D78" s="26">
        <f>'IEA energy balance'!D78</f>
        <v>0</v>
      </c>
      <c r="E78" s="385">
        <f>'IEA energy balance'!E78</f>
        <v>0</v>
      </c>
      <c r="F78" s="385">
        <f>'IEA energy balance'!F78</f>
        <v>0</v>
      </c>
      <c r="G78" s="385">
        <f>'IEA energy balance'!G78</f>
        <v>0</v>
      </c>
      <c r="H78" s="385">
        <f>'IEA energy balance'!H78</f>
        <v>0</v>
      </c>
      <c r="I78" s="385">
        <f>'IEA energy balance'!I78</f>
        <v>0</v>
      </c>
      <c r="J78" s="385">
        <f>'IEA energy balance'!J78</f>
        <v>0</v>
      </c>
      <c r="K78" s="385">
        <f>'IEA energy balance'!K78</f>
        <v>0</v>
      </c>
      <c r="L78" s="385">
        <f>'IEA energy balance'!L78</f>
        <v>0</v>
      </c>
      <c r="M78" s="385">
        <f>'IEA energy balance'!M78</f>
        <v>0</v>
      </c>
      <c r="N78" s="385">
        <f>'IEA energy balance'!N78</f>
        <v>0</v>
      </c>
      <c r="O78" s="385">
        <f>'IEA energy balance'!O78</f>
        <v>0</v>
      </c>
      <c r="P78" s="385">
        <f>'IEA energy balance'!P78</f>
        <v>0</v>
      </c>
      <c r="Q78" s="385">
        <f>'IEA energy balance'!Q78</f>
        <v>0</v>
      </c>
      <c r="R78" s="385">
        <f>'IEA energy balance'!R78</f>
        <v>0</v>
      </c>
      <c r="S78" s="385">
        <f>'IEA energy balance'!S78</f>
        <v>0</v>
      </c>
      <c r="T78" s="385">
        <f>'IEA energy balance'!T78</f>
        <v>0</v>
      </c>
      <c r="U78" s="26">
        <f>'IEA energy balance'!U78</f>
        <v>0</v>
      </c>
      <c r="V78" s="385">
        <f>'IEA energy balance'!V78</f>
        <v>0</v>
      </c>
      <c r="W78" s="385">
        <f>'IEA energy balance'!W78</f>
        <v>0</v>
      </c>
      <c r="X78" s="385">
        <f>'IEA energy balance'!X78</f>
        <v>0</v>
      </c>
      <c r="Y78" s="385">
        <f>'IEA energy balance'!Y78</f>
        <v>0</v>
      </c>
      <c r="Z78" s="385">
        <f>'IEA energy balance'!Z78</f>
        <v>0</v>
      </c>
      <c r="AA78" s="385">
        <f>'IEA energy balance'!AA78</f>
        <v>0</v>
      </c>
      <c r="AB78" s="385">
        <f>'IEA energy balance'!AB78</f>
        <v>0</v>
      </c>
      <c r="AC78" s="385">
        <f>'IEA energy balance'!AC78</f>
        <v>0</v>
      </c>
      <c r="AD78" s="385">
        <f>'IEA energy balance'!AD78</f>
        <v>0</v>
      </c>
      <c r="AE78" s="385">
        <f>'IEA energy balance'!AE78</f>
        <v>0</v>
      </c>
      <c r="AF78" s="385">
        <f>'IEA energy balance'!AF78</f>
        <v>0</v>
      </c>
      <c r="AG78" s="385">
        <f>'IEA energy balance'!AG78</f>
        <v>0</v>
      </c>
      <c r="AH78" s="385">
        <f>'IEA energy balance'!AH78</f>
        <v>0</v>
      </c>
      <c r="AI78" s="385">
        <f>'IEA energy balance'!AI78</f>
        <v>0</v>
      </c>
      <c r="AJ78" s="385">
        <f>'IEA energy balance'!AJ78</f>
        <v>0</v>
      </c>
      <c r="AK78" s="385">
        <f>'IEA energy balance'!AK78</f>
        <v>0</v>
      </c>
      <c r="AL78" s="385">
        <f>'IEA energy balance'!AL78</f>
        <v>0</v>
      </c>
      <c r="AM78" s="385">
        <f>'IEA energy balance'!AM78</f>
        <v>0</v>
      </c>
      <c r="AN78" s="385">
        <f>'IEA energy balance'!AN78</f>
        <v>0</v>
      </c>
      <c r="AO78" s="385">
        <f>'IEA energy balance'!AO78</f>
        <v>0</v>
      </c>
      <c r="AP78" s="385">
        <f>'IEA energy balance'!AP78</f>
        <v>0</v>
      </c>
      <c r="AQ78" s="385">
        <f>'IEA energy balance'!AQ78</f>
        <v>0</v>
      </c>
      <c r="AR78" s="385">
        <f>'IEA energy balance'!AR78</f>
        <v>0</v>
      </c>
      <c r="AS78" s="385">
        <f>'IEA energy balance'!AS78</f>
        <v>0</v>
      </c>
      <c r="AT78" s="385">
        <f>'IEA energy balance'!AT78</f>
        <v>0</v>
      </c>
      <c r="AU78" s="385">
        <f>'IEA energy balance'!AU78</f>
        <v>0</v>
      </c>
      <c r="AV78" s="385">
        <f>'IEA energy balance'!AV78</f>
        <v>0</v>
      </c>
      <c r="AW78" s="385">
        <f>'IEA energy balance'!AW78</f>
        <v>0</v>
      </c>
      <c r="AX78" s="385">
        <f>'IEA energy balance'!AX78</f>
        <v>0</v>
      </c>
      <c r="AY78" s="385">
        <f>'IEA energy balance'!AY78</f>
        <v>0</v>
      </c>
      <c r="AZ78" s="385">
        <f>'IEA energy balance'!AZ78</f>
        <v>0</v>
      </c>
      <c r="BA78" s="385">
        <f>'IEA energy balance'!BA78</f>
        <v>0</v>
      </c>
      <c r="BB78" s="385">
        <f>'IEA energy balance'!BB78</f>
        <v>0</v>
      </c>
      <c r="BC78" s="385">
        <f>'IEA energy balance'!BC78</f>
        <v>0</v>
      </c>
      <c r="BD78" s="385">
        <f>'IEA energy balance'!BD78</f>
        <v>0</v>
      </c>
      <c r="BE78" s="385">
        <f>'IEA energy balance'!BE78</f>
        <v>0</v>
      </c>
      <c r="BF78" s="385">
        <f>'IEA energy balance'!BF78</f>
        <v>0</v>
      </c>
      <c r="BG78" s="385">
        <f>'IEA energy balance'!BG78</f>
        <v>0</v>
      </c>
      <c r="BH78" s="385">
        <f>'IEA energy balance'!BH78</f>
        <v>0</v>
      </c>
      <c r="BI78" s="385">
        <f>'IEA energy balance'!BI78</f>
        <v>0</v>
      </c>
      <c r="BJ78" s="385">
        <f>'IEA energy balance'!BJ78</f>
        <v>0</v>
      </c>
      <c r="BK78" s="385">
        <f>'IEA energy balance'!BK78</f>
        <v>0</v>
      </c>
      <c r="BL78" s="385">
        <f>'IEA energy balance'!BL78</f>
        <v>0</v>
      </c>
      <c r="BM78" s="385">
        <f>'IEA energy balance'!BM78</f>
        <v>0</v>
      </c>
      <c r="BN78" s="386">
        <f>'IEA energy balance'!BN78</f>
        <v>0</v>
      </c>
      <c r="BO78" s="387">
        <f>'IEA energy balance'!BO78</f>
        <v>0</v>
      </c>
    </row>
    <row r="79" spans="2:67">
      <c r="B79" s="32" t="s">
        <v>119</v>
      </c>
      <c r="C79" s="26">
        <f>'IEA energy balance'!C79</f>
        <v>0</v>
      </c>
      <c r="D79" s="26">
        <f>'IEA energy balance'!D79</f>
        <v>0</v>
      </c>
      <c r="E79" s="385">
        <f>'IEA energy balance'!E79</f>
        <v>0</v>
      </c>
      <c r="F79" s="385">
        <f>'IEA energy balance'!F79</f>
        <v>0</v>
      </c>
      <c r="G79" s="385">
        <f>'IEA energy balance'!G79</f>
        <v>0</v>
      </c>
      <c r="H79" s="385">
        <f>'IEA energy balance'!H79</f>
        <v>0</v>
      </c>
      <c r="I79" s="385">
        <f>'IEA energy balance'!I79</f>
        <v>0</v>
      </c>
      <c r="J79" s="385">
        <f>'IEA energy balance'!J79</f>
        <v>0</v>
      </c>
      <c r="K79" s="385">
        <f>'IEA energy balance'!K79</f>
        <v>0</v>
      </c>
      <c r="L79" s="385">
        <f>'IEA energy balance'!L79</f>
        <v>0</v>
      </c>
      <c r="M79" s="385">
        <f>'IEA energy balance'!M79</f>
        <v>0</v>
      </c>
      <c r="N79" s="385">
        <f>'IEA energy balance'!N79</f>
        <v>0</v>
      </c>
      <c r="O79" s="385">
        <f>'IEA energy balance'!O79</f>
        <v>0</v>
      </c>
      <c r="P79" s="385">
        <f>'IEA energy balance'!P79</f>
        <v>0</v>
      </c>
      <c r="Q79" s="385">
        <f>'IEA energy balance'!Q79</f>
        <v>0</v>
      </c>
      <c r="R79" s="385">
        <f>'IEA energy balance'!R79</f>
        <v>0</v>
      </c>
      <c r="S79" s="385">
        <f>'IEA energy balance'!S79</f>
        <v>0</v>
      </c>
      <c r="T79" s="385">
        <f>'IEA energy balance'!T79</f>
        <v>0</v>
      </c>
      <c r="U79" s="26">
        <f>'IEA energy balance'!U79</f>
        <v>0</v>
      </c>
      <c r="V79" s="385">
        <f>'IEA energy balance'!V79</f>
        <v>0</v>
      </c>
      <c r="W79" s="385">
        <f>'IEA energy balance'!W79</f>
        <v>0</v>
      </c>
      <c r="X79" s="385">
        <f>'IEA energy balance'!X79</f>
        <v>0</v>
      </c>
      <c r="Y79" s="385">
        <f>'IEA energy balance'!Y79</f>
        <v>0</v>
      </c>
      <c r="Z79" s="385">
        <f>'IEA energy balance'!Z79</f>
        <v>0</v>
      </c>
      <c r="AA79" s="385">
        <f>'IEA energy balance'!AA79</f>
        <v>0</v>
      </c>
      <c r="AB79" s="385">
        <f>'IEA energy balance'!AB79</f>
        <v>0</v>
      </c>
      <c r="AC79" s="385">
        <f>'IEA energy balance'!AC79</f>
        <v>0</v>
      </c>
      <c r="AD79" s="385">
        <f>'IEA energy balance'!AD79</f>
        <v>0</v>
      </c>
      <c r="AE79" s="385">
        <f>'IEA energy balance'!AE79</f>
        <v>0</v>
      </c>
      <c r="AF79" s="385">
        <f>'IEA energy balance'!AF79</f>
        <v>0</v>
      </c>
      <c r="AG79" s="385">
        <f>'IEA energy balance'!AG79</f>
        <v>0</v>
      </c>
      <c r="AH79" s="385">
        <f>'IEA energy balance'!AH79</f>
        <v>0</v>
      </c>
      <c r="AI79" s="385">
        <f>'IEA energy balance'!AI79</f>
        <v>0</v>
      </c>
      <c r="AJ79" s="385">
        <f>'IEA energy balance'!AJ79</f>
        <v>0</v>
      </c>
      <c r="AK79" s="385">
        <f>'IEA energy balance'!AK79</f>
        <v>0</v>
      </c>
      <c r="AL79" s="385">
        <f>'IEA energy balance'!AL79</f>
        <v>0</v>
      </c>
      <c r="AM79" s="385">
        <f>'IEA energy balance'!AM79</f>
        <v>0</v>
      </c>
      <c r="AN79" s="385">
        <f>'IEA energy balance'!AN79</f>
        <v>0</v>
      </c>
      <c r="AO79" s="385">
        <f>'IEA energy balance'!AO79</f>
        <v>0</v>
      </c>
      <c r="AP79" s="385">
        <f>'IEA energy balance'!AP79</f>
        <v>0</v>
      </c>
      <c r="AQ79" s="385">
        <f>'IEA energy balance'!AQ79</f>
        <v>0</v>
      </c>
      <c r="AR79" s="385">
        <f>'IEA energy balance'!AR79</f>
        <v>0</v>
      </c>
      <c r="AS79" s="385">
        <f>'IEA energy balance'!AS79</f>
        <v>0</v>
      </c>
      <c r="AT79" s="385">
        <f>'IEA energy balance'!AT79</f>
        <v>0</v>
      </c>
      <c r="AU79" s="385">
        <f>'IEA energy balance'!AU79</f>
        <v>0</v>
      </c>
      <c r="AV79" s="385">
        <f>'IEA energy balance'!AV79</f>
        <v>0</v>
      </c>
      <c r="AW79" s="385">
        <f>'IEA energy balance'!AW79</f>
        <v>0</v>
      </c>
      <c r="AX79" s="385">
        <f>'IEA energy balance'!AX79</f>
        <v>0</v>
      </c>
      <c r="AY79" s="385">
        <f>'IEA energy balance'!AY79</f>
        <v>0</v>
      </c>
      <c r="AZ79" s="385">
        <f>'IEA energy balance'!AZ79</f>
        <v>0</v>
      </c>
      <c r="BA79" s="385">
        <f>'IEA energy balance'!BA79</f>
        <v>0</v>
      </c>
      <c r="BB79" s="385">
        <f>'IEA energy balance'!BB79</f>
        <v>0</v>
      </c>
      <c r="BC79" s="385">
        <f>'IEA energy balance'!BC79</f>
        <v>0</v>
      </c>
      <c r="BD79" s="385">
        <f>'IEA energy balance'!BD79</f>
        <v>0</v>
      </c>
      <c r="BE79" s="385">
        <f>'IEA energy balance'!BE79</f>
        <v>0</v>
      </c>
      <c r="BF79" s="385">
        <f>'IEA energy balance'!BF79</f>
        <v>0</v>
      </c>
      <c r="BG79" s="385">
        <f>'IEA energy balance'!BG79</f>
        <v>0</v>
      </c>
      <c r="BH79" s="385">
        <f>'IEA energy balance'!BH79</f>
        <v>0</v>
      </c>
      <c r="BI79" s="385">
        <f>'IEA energy balance'!BI79</f>
        <v>0</v>
      </c>
      <c r="BJ79" s="385">
        <f>'IEA energy balance'!BJ79</f>
        <v>0</v>
      </c>
      <c r="BK79" s="385">
        <f>'IEA energy balance'!BK79</f>
        <v>0</v>
      </c>
      <c r="BL79" s="385">
        <f>'IEA energy balance'!BL79</f>
        <v>0</v>
      </c>
      <c r="BM79" s="385">
        <f>'IEA energy balance'!BM79</f>
        <v>0</v>
      </c>
      <c r="BN79" s="386">
        <f>'IEA energy balance'!BN79</f>
        <v>0</v>
      </c>
      <c r="BO79" s="387">
        <f>'IEA energy balance'!BO79</f>
        <v>0</v>
      </c>
    </row>
    <row r="80" spans="2:67" ht="16" thickBot="1">
      <c r="B80" s="32" t="s">
        <v>120</v>
      </c>
      <c r="C80" s="26">
        <f>'IEA energy balance'!C80</f>
        <v>0</v>
      </c>
      <c r="D80" s="26">
        <f>'IEA energy balance'!D80</f>
        <v>0</v>
      </c>
      <c r="E80" s="385">
        <f>'IEA energy balance'!E80</f>
        <v>0</v>
      </c>
      <c r="F80" s="385">
        <f>'IEA energy balance'!F80</f>
        <v>0</v>
      </c>
      <c r="G80" s="385">
        <f>'IEA energy balance'!G80</f>
        <v>0</v>
      </c>
      <c r="H80" s="385">
        <f>'IEA energy balance'!H80</f>
        <v>0</v>
      </c>
      <c r="I80" s="385">
        <f>'IEA energy balance'!I80</f>
        <v>0</v>
      </c>
      <c r="J80" s="385">
        <f>'IEA energy balance'!J80</f>
        <v>0</v>
      </c>
      <c r="K80" s="385">
        <f>'IEA energy balance'!K80</f>
        <v>0</v>
      </c>
      <c r="L80" s="385">
        <f>'IEA energy balance'!L80</f>
        <v>0</v>
      </c>
      <c r="M80" s="385">
        <f>'IEA energy balance'!M80</f>
        <v>0</v>
      </c>
      <c r="N80" s="385">
        <f>'IEA energy balance'!N80</f>
        <v>0</v>
      </c>
      <c r="O80" s="385">
        <f>'IEA energy balance'!O80</f>
        <v>0</v>
      </c>
      <c r="P80" s="385">
        <f>'IEA energy balance'!P80</f>
        <v>0</v>
      </c>
      <c r="Q80" s="385">
        <f>'IEA energy balance'!Q80</f>
        <v>0</v>
      </c>
      <c r="R80" s="385">
        <f>'IEA energy balance'!R80</f>
        <v>0</v>
      </c>
      <c r="S80" s="385">
        <f>'IEA energy balance'!S80</f>
        <v>0</v>
      </c>
      <c r="T80" s="385">
        <f>'IEA energy balance'!T80</f>
        <v>0</v>
      </c>
      <c r="U80" s="26">
        <f>'IEA energy balance'!U80</f>
        <v>0</v>
      </c>
      <c r="V80" s="385">
        <f>'IEA energy balance'!V80</f>
        <v>0</v>
      </c>
      <c r="W80" s="385">
        <f>'IEA energy balance'!W80</f>
        <v>0</v>
      </c>
      <c r="X80" s="385">
        <f>'IEA energy balance'!X80</f>
        <v>0</v>
      </c>
      <c r="Y80" s="385">
        <f>'IEA energy balance'!Y80</f>
        <v>0</v>
      </c>
      <c r="Z80" s="385">
        <f>'IEA energy balance'!Z80</f>
        <v>0</v>
      </c>
      <c r="AA80" s="385">
        <f>'IEA energy balance'!AA80</f>
        <v>0</v>
      </c>
      <c r="AB80" s="385">
        <f>'IEA energy balance'!AB80</f>
        <v>0</v>
      </c>
      <c r="AC80" s="385">
        <f>'IEA energy balance'!AC80</f>
        <v>0</v>
      </c>
      <c r="AD80" s="385">
        <f>'IEA energy balance'!AD80</f>
        <v>0</v>
      </c>
      <c r="AE80" s="385">
        <f>'IEA energy balance'!AE80</f>
        <v>0</v>
      </c>
      <c r="AF80" s="385">
        <f>'IEA energy balance'!AF80</f>
        <v>0</v>
      </c>
      <c r="AG80" s="385">
        <f>'IEA energy balance'!AG80</f>
        <v>0</v>
      </c>
      <c r="AH80" s="385">
        <f>'IEA energy balance'!AH80</f>
        <v>0</v>
      </c>
      <c r="AI80" s="385">
        <f>'IEA energy balance'!AI80</f>
        <v>0</v>
      </c>
      <c r="AJ80" s="385">
        <f>'IEA energy balance'!AJ80</f>
        <v>0</v>
      </c>
      <c r="AK80" s="385">
        <f>'IEA energy balance'!AK80</f>
        <v>0</v>
      </c>
      <c r="AL80" s="385">
        <f>'IEA energy balance'!AL80</f>
        <v>0</v>
      </c>
      <c r="AM80" s="385">
        <f>'IEA energy balance'!AM80</f>
        <v>0</v>
      </c>
      <c r="AN80" s="385">
        <f>'IEA energy balance'!AN80</f>
        <v>0</v>
      </c>
      <c r="AO80" s="385">
        <f>'IEA energy balance'!AO80</f>
        <v>0</v>
      </c>
      <c r="AP80" s="385">
        <f>'IEA energy balance'!AP80</f>
        <v>0</v>
      </c>
      <c r="AQ80" s="385">
        <f>'IEA energy balance'!AQ80</f>
        <v>0</v>
      </c>
      <c r="AR80" s="385">
        <f>'IEA energy balance'!AR80</f>
        <v>0</v>
      </c>
      <c r="AS80" s="385">
        <f>'IEA energy balance'!AS80</f>
        <v>0</v>
      </c>
      <c r="AT80" s="385">
        <f>'IEA energy balance'!AT80</f>
        <v>0</v>
      </c>
      <c r="AU80" s="385">
        <f>'IEA energy balance'!AU80</f>
        <v>0</v>
      </c>
      <c r="AV80" s="385">
        <f>'IEA energy balance'!AV80</f>
        <v>0</v>
      </c>
      <c r="AW80" s="385">
        <f>'IEA energy balance'!AW80</f>
        <v>0</v>
      </c>
      <c r="AX80" s="385">
        <f>'IEA energy balance'!AX80</f>
        <v>0</v>
      </c>
      <c r="AY80" s="385">
        <f>'IEA energy balance'!AY80</f>
        <v>0</v>
      </c>
      <c r="AZ80" s="385">
        <f>'IEA energy balance'!AZ80</f>
        <v>0</v>
      </c>
      <c r="BA80" s="385">
        <f>'IEA energy balance'!BA80</f>
        <v>0</v>
      </c>
      <c r="BB80" s="385">
        <f>'IEA energy balance'!BB80</f>
        <v>0</v>
      </c>
      <c r="BC80" s="385">
        <f>'IEA energy balance'!BC80</f>
        <v>0</v>
      </c>
      <c r="BD80" s="385">
        <f>'IEA energy balance'!BD80</f>
        <v>0</v>
      </c>
      <c r="BE80" s="385">
        <f>'IEA energy balance'!BE80</f>
        <v>0</v>
      </c>
      <c r="BF80" s="385">
        <f>'IEA energy balance'!BF80</f>
        <v>0</v>
      </c>
      <c r="BG80" s="385">
        <f>'IEA energy balance'!BG80</f>
        <v>0</v>
      </c>
      <c r="BH80" s="385">
        <f>'IEA energy balance'!BH80</f>
        <v>0</v>
      </c>
      <c r="BI80" s="385">
        <f>'IEA energy balance'!BI80</f>
        <v>0</v>
      </c>
      <c r="BJ80" s="385">
        <f>'IEA energy balance'!BJ80</f>
        <v>0</v>
      </c>
      <c r="BK80" s="385">
        <f>'IEA energy balance'!BK80</f>
        <v>0</v>
      </c>
      <c r="BL80" s="385">
        <f>'IEA energy balance'!BL80</f>
        <v>0</v>
      </c>
      <c r="BM80" s="385">
        <f>'IEA energy balance'!BM80</f>
        <v>0</v>
      </c>
      <c r="BN80" s="386">
        <f>'IEA energy balance'!BN80</f>
        <v>0</v>
      </c>
      <c r="BO80" s="387">
        <f>'IEA energy balance'!BO80</f>
        <v>0</v>
      </c>
    </row>
    <row r="81" spans="2:67" ht="16" thickBot="1">
      <c r="B81" s="40" t="s">
        <v>121</v>
      </c>
      <c r="C81" s="378">
        <f>SUM(C82:C86)</f>
        <v>0</v>
      </c>
      <c r="D81" s="378">
        <f>SUM(D82:D86)</f>
        <v>0</v>
      </c>
      <c r="E81" s="391">
        <f t="shared" ref="E81:BM81" si="64">SUM(E82:E86)</f>
        <v>0</v>
      </c>
      <c r="F81" s="391">
        <f t="shared" si="64"/>
        <v>0</v>
      </c>
      <c r="G81" s="391">
        <f t="shared" si="64"/>
        <v>0</v>
      </c>
      <c r="H81" s="391">
        <f t="shared" si="64"/>
        <v>0</v>
      </c>
      <c r="I81" s="391">
        <f t="shared" si="64"/>
        <v>0</v>
      </c>
      <c r="J81" s="391">
        <f t="shared" si="64"/>
        <v>0</v>
      </c>
      <c r="K81" s="391">
        <f t="shared" si="64"/>
        <v>0</v>
      </c>
      <c r="L81" s="391">
        <f t="shared" si="64"/>
        <v>0</v>
      </c>
      <c r="M81" s="391">
        <f t="shared" si="64"/>
        <v>0</v>
      </c>
      <c r="N81" s="391">
        <f t="shared" si="64"/>
        <v>0</v>
      </c>
      <c r="O81" s="391">
        <f t="shared" si="64"/>
        <v>0</v>
      </c>
      <c r="P81" s="391">
        <f t="shared" si="64"/>
        <v>0</v>
      </c>
      <c r="Q81" s="391">
        <f t="shared" si="64"/>
        <v>0</v>
      </c>
      <c r="R81" s="391">
        <f t="shared" si="64"/>
        <v>0</v>
      </c>
      <c r="S81" s="391">
        <f t="shared" si="64"/>
        <v>0</v>
      </c>
      <c r="T81" s="391" t="e">
        <f t="shared" si="64"/>
        <v>#DIV/0!</v>
      </c>
      <c r="U81" s="378">
        <f t="shared" si="64"/>
        <v>0</v>
      </c>
      <c r="V81" s="391">
        <f t="shared" si="64"/>
        <v>0</v>
      </c>
      <c r="W81" s="391">
        <f t="shared" si="64"/>
        <v>0</v>
      </c>
      <c r="X81" s="391">
        <f t="shared" si="64"/>
        <v>0</v>
      </c>
      <c r="Y81" s="391">
        <f t="shared" si="64"/>
        <v>0</v>
      </c>
      <c r="Z81" s="391">
        <f t="shared" si="64"/>
        <v>0</v>
      </c>
      <c r="AA81" s="391">
        <f t="shared" si="64"/>
        <v>0</v>
      </c>
      <c r="AB81" s="391">
        <f t="shared" si="64"/>
        <v>0</v>
      </c>
      <c r="AC81" s="391">
        <f t="shared" si="64"/>
        <v>0</v>
      </c>
      <c r="AD81" s="391">
        <f t="shared" si="64"/>
        <v>0</v>
      </c>
      <c r="AE81" s="391">
        <f t="shared" si="64"/>
        <v>0</v>
      </c>
      <c r="AF81" s="391">
        <f t="shared" si="64"/>
        <v>0</v>
      </c>
      <c r="AG81" s="391">
        <f t="shared" si="64"/>
        <v>0</v>
      </c>
      <c r="AH81" s="391">
        <f t="shared" si="64"/>
        <v>0</v>
      </c>
      <c r="AI81" s="391">
        <f t="shared" si="64"/>
        <v>0</v>
      </c>
      <c r="AJ81" s="391">
        <f t="shared" si="64"/>
        <v>0</v>
      </c>
      <c r="AK81" s="391">
        <f t="shared" si="64"/>
        <v>0</v>
      </c>
      <c r="AL81" s="391">
        <f t="shared" si="64"/>
        <v>0</v>
      </c>
      <c r="AM81" s="391">
        <f t="shared" si="64"/>
        <v>0</v>
      </c>
      <c r="AN81" s="391">
        <f t="shared" si="64"/>
        <v>0</v>
      </c>
      <c r="AO81" s="391">
        <f t="shared" si="64"/>
        <v>0</v>
      </c>
      <c r="AP81" s="391">
        <f t="shared" si="64"/>
        <v>0</v>
      </c>
      <c r="AQ81" s="391">
        <f t="shared" si="64"/>
        <v>0</v>
      </c>
      <c r="AR81" s="391">
        <f t="shared" si="64"/>
        <v>0</v>
      </c>
      <c r="AS81" s="391">
        <f t="shared" si="64"/>
        <v>0</v>
      </c>
      <c r="AT81" s="391">
        <f t="shared" si="64"/>
        <v>0</v>
      </c>
      <c r="AU81" s="391" t="e">
        <f t="shared" si="64"/>
        <v>#DIV/0!</v>
      </c>
      <c r="AV81" s="391" t="e">
        <f t="shared" si="64"/>
        <v>#DIV/0!</v>
      </c>
      <c r="AW81" s="391">
        <f t="shared" si="64"/>
        <v>0</v>
      </c>
      <c r="AX81" s="391">
        <f t="shared" si="64"/>
        <v>0</v>
      </c>
      <c r="AY81" s="391">
        <f t="shared" si="64"/>
        <v>0</v>
      </c>
      <c r="AZ81" s="391" t="e">
        <f t="shared" si="64"/>
        <v>#DIV/0!</v>
      </c>
      <c r="BA81" s="391">
        <f t="shared" si="64"/>
        <v>0</v>
      </c>
      <c r="BB81" s="391">
        <f t="shared" si="64"/>
        <v>0</v>
      </c>
      <c r="BC81" s="391">
        <f t="shared" si="64"/>
        <v>0</v>
      </c>
      <c r="BD81" s="391">
        <f t="shared" si="64"/>
        <v>0</v>
      </c>
      <c r="BE81" s="391">
        <f t="shared" si="64"/>
        <v>0</v>
      </c>
      <c r="BF81" s="391">
        <f t="shared" si="64"/>
        <v>0</v>
      </c>
      <c r="BG81" s="391">
        <f t="shared" si="64"/>
        <v>0</v>
      </c>
      <c r="BH81" s="391">
        <f t="shared" si="64"/>
        <v>0</v>
      </c>
      <c r="BI81" s="391">
        <f t="shared" si="64"/>
        <v>0</v>
      </c>
      <c r="BJ81" s="391">
        <f t="shared" si="64"/>
        <v>0</v>
      </c>
      <c r="BK81" s="391">
        <f t="shared" si="64"/>
        <v>0</v>
      </c>
      <c r="BL81" s="391">
        <f t="shared" si="64"/>
        <v>0</v>
      </c>
      <c r="BM81" s="391" t="e">
        <f t="shared" si="64"/>
        <v>#DIV/0!</v>
      </c>
      <c r="BN81" s="392" t="e">
        <f>SUM(C81:BM81)</f>
        <v>#DIV/0!</v>
      </c>
      <c r="BO81" s="393">
        <f>'IEA energy balance'!BO81</f>
        <v>0</v>
      </c>
    </row>
    <row r="82" spans="2:67">
      <c r="B82" s="32" t="s">
        <v>122</v>
      </c>
      <c r="C82" s="26">
        <f>'IEA energy balance'!C82</f>
        <v>0</v>
      </c>
      <c r="D82" s="26">
        <f>'IEA energy balance'!D82</f>
        <v>0</v>
      </c>
      <c r="E82" s="385">
        <f>'IEA energy balance'!E82</f>
        <v>0</v>
      </c>
      <c r="F82" s="385">
        <f>'IEA energy balance'!F82</f>
        <v>0</v>
      </c>
      <c r="G82" s="385">
        <f>'IEA energy balance'!G82</f>
        <v>0</v>
      </c>
      <c r="H82" s="385">
        <f>'IEA energy balance'!H82</f>
        <v>0</v>
      </c>
      <c r="I82" s="385">
        <f>'IEA energy balance'!I82</f>
        <v>0</v>
      </c>
      <c r="J82" s="385">
        <f>'IEA energy balance'!J82</f>
        <v>0</v>
      </c>
      <c r="K82" s="385">
        <f>'IEA energy balance'!K82</f>
        <v>0</v>
      </c>
      <c r="L82" s="385">
        <f>'IEA energy balance'!L82</f>
        <v>0</v>
      </c>
      <c r="M82" s="385">
        <f>'IEA energy balance'!M82</f>
        <v>0</v>
      </c>
      <c r="N82" s="385">
        <f>'IEA energy balance'!N82</f>
        <v>0</v>
      </c>
      <c r="O82" s="385">
        <f>'IEA energy balance'!O82</f>
        <v>0</v>
      </c>
      <c r="P82" s="385">
        <f>'IEA energy balance'!P82</f>
        <v>0</v>
      </c>
      <c r="Q82" s="385">
        <f>'IEA energy balance'!Q82</f>
        <v>0</v>
      </c>
      <c r="R82" s="385">
        <f>'IEA energy balance'!R82</f>
        <v>0</v>
      </c>
      <c r="S82" s="385">
        <f>'IEA energy balance'!S82</f>
        <v>0</v>
      </c>
      <c r="T82" s="417" t="e">
        <f>'IEA energy balance'!T82-('Results by fuel'!G20)</f>
        <v>#DIV/0!</v>
      </c>
      <c r="U82" s="26">
        <f>'IEA energy balance'!U82</f>
        <v>0</v>
      </c>
      <c r="V82" s="385">
        <f>'IEA energy balance'!V82</f>
        <v>0</v>
      </c>
      <c r="W82" s="385">
        <f>'IEA energy balance'!W82</f>
        <v>0</v>
      </c>
      <c r="X82" s="385">
        <f>'IEA energy balance'!X82</f>
        <v>0</v>
      </c>
      <c r="Y82" s="385">
        <f>'IEA energy balance'!Y82</f>
        <v>0</v>
      </c>
      <c r="Z82" s="385">
        <f>'IEA energy balance'!Z82</f>
        <v>0</v>
      </c>
      <c r="AA82" s="385">
        <f>'IEA energy balance'!AA82</f>
        <v>0</v>
      </c>
      <c r="AB82" s="385">
        <f>'IEA energy balance'!AB82</f>
        <v>0</v>
      </c>
      <c r="AC82" s="385">
        <f>'IEA energy balance'!AC82</f>
        <v>0</v>
      </c>
      <c r="AD82" s="385">
        <f>'IEA energy balance'!AD82</f>
        <v>0</v>
      </c>
      <c r="AE82" s="385">
        <f>'IEA energy balance'!AE82</f>
        <v>0</v>
      </c>
      <c r="AF82" s="385">
        <f>'IEA energy balance'!AF82</f>
        <v>0</v>
      </c>
      <c r="AG82" s="385">
        <f>'IEA energy balance'!AG82</f>
        <v>0</v>
      </c>
      <c r="AH82" s="385">
        <f>'IEA energy balance'!AH82</f>
        <v>0</v>
      </c>
      <c r="AI82" s="385">
        <f>'IEA energy balance'!AI82</f>
        <v>0</v>
      </c>
      <c r="AJ82" s="385">
        <f>'IEA energy balance'!AJ82</f>
        <v>0</v>
      </c>
      <c r="AK82" s="385">
        <f>'IEA energy balance'!AK82</f>
        <v>0</v>
      </c>
      <c r="AL82" s="385">
        <f>'IEA energy balance'!AL82</f>
        <v>0</v>
      </c>
      <c r="AM82" s="385">
        <f>'IEA energy balance'!AM82</f>
        <v>0</v>
      </c>
      <c r="AN82" s="385">
        <f>'IEA energy balance'!AN82</f>
        <v>0</v>
      </c>
      <c r="AO82" s="385">
        <f>'IEA energy balance'!AO82</f>
        <v>0</v>
      </c>
      <c r="AP82" s="385">
        <f>'IEA energy balance'!AP82</f>
        <v>0</v>
      </c>
      <c r="AQ82" s="385">
        <f>'IEA energy balance'!AQ82</f>
        <v>0</v>
      </c>
      <c r="AR82" s="385">
        <f>'IEA energy balance'!AR82</f>
        <v>0</v>
      </c>
      <c r="AS82" s="385">
        <f>'IEA energy balance'!AS82</f>
        <v>0</v>
      </c>
      <c r="AT82" s="385">
        <f>'IEA energy balance'!AT82</f>
        <v>0</v>
      </c>
      <c r="AU82" s="417" t="e">
        <f>'IEA energy balance'!AU82-('Results by fuel'!G22*'CEB allocation factors'!AX12)</f>
        <v>#DIV/0!</v>
      </c>
      <c r="AV82" s="417" t="e">
        <f>'IEA energy balance'!AV82-('Results by fuel'!G21)</f>
        <v>#DIV/0!</v>
      </c>
      <c r="AW82" s="385">
        <f>'IEA energy balance'!AW82</f>
        <v>0</v>
      </c>
      <c r="AX82" s="385">
        <f>'IEA energy balance'!AX82</f>
        <v>0</v>
      </c>
      <c r="AY82" s="385">
        <f>'IEA energy balance'!AY82</f>
        <v>0</v>
      </c>
      <c r="AZ82" s="417" t="e">
        <f>'IEA energy balance'!AZ82-('Results by fuel'!G22*'CEB allocation factors'!AX12)</f>
        <v>#DIV/0!</v>
      </c>
      <c r="BA82" s="385">
        <f>'IEA energy balance'!BA82</f>
        <v>0</v>
      </c>
      <c r="BB82" s="385">
        <f>'IEA energy balance'!BB82</f>
        <v>0</v>
      </c>
      <c r="BC82" s="385">
        <f>'IEA energy balance'!BC82</f>
        <v>0</v>
      </c>
      <c r="BD82" s="385">
        <f>'IEA energy balance'!BD82</f>
        <v>0</v>
      </c>
      <c r="BE82" s="385">
        <f>'IEA energy balance'!BE82</f>
        <v>0</v>
      </c>
      <c r="BF82" s="385">
        <f>'IEA energy balance'!BF82</f>
        <v>0</v>
      </c>
      <c r="BG82" s="385">
        <f>'IEA energy balance'!BG82</f>
        <v>0</v>
      </c>
      <c r="BH82" s="385">
        <f>'IEA energy balance'!BH82</f>
        <v>0</v>
      </c>
      <c r="BI82" s="385">
        <f>'IEA energy balance'!BI82</f>
        <v>0</v>
      </c>
      <c r="BJ82" s="385">
        <f>'IEA energy balance'!BJ82</f>
        <v>0</v>
      </c>
      <c r="BK82" s="385">
        <f>'IEA energy balance'!BK82</f>
        <v>0</v>
      </c>
      <c r="BL82" s="385">
        <f>'IEA energy balance'!BL82</f>
        <v>0</v>
      </c>
      <c r="BM82" s="384" t="e">
        <f>'IEA energy balance'!BM82+(('Results by fuel'!J23-(0.25*'Results by fuel'!H21)))</f>
        <v>#DIV/0!</v>
      </c>
      <c r="BN82" s="382" t="e">
        <f>SUM(C82:BM82)</f>
        <v>#DIV/0!</v>
      </c>
      <c r="BO82" s="390">
        <f>'IEA energy balance'!BO82</f>
        <v>0</v>
      </c>
    </row>
    <row r="83" spans="2:67">
      <c r="B83" s="32" t="s">
        <v>123</v>
      </c>
      <c r="C83" s="26">
        <f>'IEA energy balance'!C83</f>
        <v>0</v>
      </c>
      <c r="D83" s="26">
        <f>'IEA energy balance'!D83</f>
        <v>0</v>
      </c>
      <c r="E83" s="385">
        <f>'IEA energy balance'!E83</f>
        <v>0</v>
      </c>
      <c r="F83" s="385">
        <f>'IEA energy balance'!F83</f>
        <v>0</v>
      </c>
      <c r="G83" s="385">
        <f>'IEA energy balance'!G83</f>
        <v>0</v>
      </c>
      <c r="H83" s="385">
        <f>'IEA energy balance'!H83</f>
        <v>0</v>
      </c>
      <c r="I83" s="385">
        <f>'IEA energy balance'!I83</f>
        <v>0</v>
      </c>
      <c r="J83" s="385">
        <f>'IEA energy balance'!J83</f>
        <v>0</v>
      </c>
      <c r="K83" s="385">
        <f>'IEA energy balance'!K83</f>
        <v>0</v>
      </c>
      <c r="L83" s="385">
        <f>'IEA energy balance'!L83</f>
        <v>0</v>
      </c>
      <c r="M83" s="385">
        <f>'IEA energy balance'!M83</f>
        <v>0</v>
      </c>
      <c r="N83" s="385">
        <f>'IEA energy balance'!N83</f>
        <v>0</v>
      </c>
      <c r="O83" s="385">
        <f>'IEA energy balance'!O83</f>
        <v>0</v>
      </c>
      <c r="P83" s="385">
        <f>'IEA energy balance'!P83</f>
        <v>0</v>
      </c>
      <c r="Q83" s="385">
        <f>'IEA energy balance'!Q83</f>
        <v>0</v>
      </c>
      <c r="R83" s="385">
        <f>'IEA energy balance'!R83</f>
        <v>0</v>
      </c>
      <c r="S83" s="385">
        <f>'IEA energy balance'!S83</f>
        <v>0</v>
      </c>
      <c r="T83" s="417" t="e">
        <f>'IEA energy balance'!T83-('Results by fuel'!G29)</f>
        <v>#DIV/0!</v>
      </c>
      <c r="U83" s="26">
        <f>'IEA energy balance'!U83</f>
        <v>0</v>
      </c>
      <c r="V83" s="385">
        <f>'IEA energy balance'!V83</f>
        <v>0</v>
      </c>
      <c r="W83" s="385">
        <f>'IEA energy balance'!W83</f>
        <v>0</v>
      </c>
      <c r="X83" s="385">
        <f>'IEA energy balance'!X83</f>
        <v>0</v>
      </c>
      <c r="Y83" s="385">
        <f>'IEA energy balance'!Y83</f>
        <v>0</v>
      </c>
      <c r="Z83" s="385">
        <f>'IEA energy balance'!Z83</f>
        <v>0</v>
      </c>
      <c r="AA83" s="385">
        <f>'IEA energy balance'!AA83</f>
        <v>0</v>
      </c>
      <c r="AB83" s="385">
        <f>'IEA energy balance'!AB83</f>
        <v>0</v>
      </c>
      <c r="AC83" s="385">
        <f>'IEA energy balance'!AC83</f>
        <v>0</v>
      </c>
      <c r="AD83" s="385">
        <f>'IEA energy balance'!AD83</f>
        <v>0</v>
      </c>
      <c r="AE83" s="385">
        <f>'IEA energy balance'!AE83</f>
        <v>0</v>
      </c>
      <c r="AF83" s="385">
        <f>'IEA energy balance'!AF83</f>
        <v>0</v>
      </c>
      <c r="AG83" s="385">
        <f>'IEA energy balance'!AG83</f>
        <v>0</v>
      </c>
      <c r="AH83" s="385">
        <f>'IEA energy balance'!AH83</f>
        <v>0</v>
      </c>
      <c r="AI83" s="385">
        <f>'IEA energy balance'!AI83</f>
        <v>0</v>
      </c>
      <c r="AJ83" s="385">
        <f>'IEA energy balance'!AJ83</f>
        <v>0</v>
      </c>
      <c r="AK83" s="385">
        <f>'IEA energy balance'!AK83</f>
        <v>0</v>
      </c>
      <c r="AL83" s="385">
        <f>'IEA energy balance'!AL83</f>
        <v>0</v>
      </c>
      <c r="AM83" s="385">
        <f>'IEA energy balance'!AM83</f>
        <v>0</v>
      </c>
      <c r="AN83" s="385">
        <f>'IEA energy balance'!AN83</f>
        <v>0</v>
      </c>
      <c r="AO83" s="385">
        <f>'IEA energy balance'!AO83</f>
        <v>0</v>
      </c>
      <c r="AP83" s="385">
        <f>'IEA energy balance'!AP83</f>
        <v>0</v>
      </c>
      <c r="AQ83" s="385">
        <f>'IEA energy balance'!AQ83</f>
        <v>0</v>
      </c>
      <c r="AR83" s="385">
        <f>'IEA energy balance'!AR83</f>
        <v>0</v>
      </c>
      <c r="AS83" s="385">
        <f>'IEA energy balance'!AS83</f>
        <v>0</v>
      </c>
      <c r="AT83" s="385">
        <f>'IEA energy balance'!AT83</f>
        <v>0</v>
      </c>
      <c r="AU83" s="417" t="e">
        <f>'IEA energy balance'!AU83-('Results by fuel'!G31*'CEB allocation factors'!AX12)</f>
        <v>#DIV/0!</v>
      </c>
      <c r="AV83" s="417" t="e">
        <f>'IEA energy balance'!AV83-('Results by fuel'!G30)</f>
        <v>#DIV/0!</v>
      </c>
      <c r="AW83" s="385">
        <f>'IEA energy balance'!AW83</f>
        <v>0</v>
      </c>
      <c r="AX83" s="385">
        <f>'IEA energy balance'!AX83</f>
        <v>0</v>
      </c>
      <c r="AY83" s="385">
        <f>'IEA energy balance'!AY83</f>
        <v>0</v>
      </c>
      <c r="AZ83" s="417" t="e">
        <f>'IEA energy balance'!AZ83-('Results by fuel'!G31*'CEB allocation factors'!AX12)</f>
        <v>#DIV/0!</v>
      </c>
      <c r="BA83" s="385">
        <f>'IEA energy balance'!BA83</f>
        <v>0</v>
      </c>
      <c r="BB83" s="385">
        <f>'IEA energy balance'!BB83</f>
        <v>0</v>
      </c>
      <c r="BC83" s="385">
        <f>'IEA energy balance'!BC83</f>
        <v>0</v>
      </c>
      <c r="BD83" s="385">
        <f>'IEA energy balance'!BD83</f>
        <v>0</v>
      </c>
      <c r="BE83" s="385">
        <f>'IEA energy balance'!BE83</f>
        <v>0</v>
      </c>
      <c r="BF83" s="385">
        <f>'IEA energy balance'!BF83</f>
        <v>0</v>
      </c>
      <c r="BG83" s="385">
        <f>'IEA energy balance'!BG83</f>
        <v>0</v>
      </c>
      <c r="BH83" s="385">
        <f>'IEA energy balance'!BH83</f>
        <v>0</v>
      </c>
      <c r="BI83" s="385">
        <f>'IEA energy balance'!BI83</f>
        <v>0</v>
      </c>
      <c r="BJ83" s="385">
        <f>'IEA energy balance'!BJ83</f>
        <v>0</v>
      </c>
      <c r="BK83" s="385">
        <f>'IEA energy balance'!BK83</f>
        <v>0</v>
      </c>
      <c r="BL83" s="385">
        <f>'IEA energy balance'!BL83</f>
        <v>0</v>
      </c>
      <c r="BM83" s="384" t="e">
        <f>'IEA energy balance'!BM83+(('Results by fuel'!J32-(0.25*'Results by fuel'!H30)))</f>
        <v>#DIV/0!</v>
      </c>
      <c r="BN83" s="382" t="e">
        <f>SUM(C83:BM83)</f>
        <v>#DIV/0!</v>
      </c>
      <c r="BO83" s="390">
        <f>'IEA energy balance'!BO83</f>
        <v>0</v>
      </c>
    </row>
    <row r="84" spans="2:67">
      <c r="B84" s="32" t="s">
        <v>124</v>
      </c>
      <c r="C84" s="26">
        <f>'IEA energy balance'!C84</f>
        <v>0</v>
      </c>
      <c r="D84" s="26">
        <f>'IEA energy balance'!D84</f>
        <v>0</v>
      </c>
      <c r="E84" s="385">
        <f>'IEA energy balance'!E84</f>
        <v>0</v>
      </c>
      <c r="F84" s="385">
        <f>'IEA energy balance'!F84</f>
        <v>0</v>
      </c>
      <c r="G84" s="385">
        <f>'IEA energy balance'!G84</f>
        <v>0</v>
      </c>
      <c r="H84" s="385">
        <f>'IEA energy balance'!H84</f>
        <v>0</v>
      </c>
      <c r="I84" s="385">
        <f>'IEA energy balance'!I84</f>
        <v>0</v>
      </c>
      <c r="J84" s="385">
        <f>'IEA energy balance'!J84</f>
        <v>0</v>
      </c>
      <c r="K84" s="385">
        <f>'IEA energy balance'!K84</f>
        <v>0</v>
      </c>
      <c r="L84" s="385">
        <f>'IEA energy balance'!L84</f>
        <v>0</v>
      </c>
      <c r="M84" s="385">
        <f>'IEA energy balance'!M84</f>
        <v>0</v>
      </c>
      <c r="N84" s="385">
        <f>'IEA energy balance'!N84</f>
        <v>0</v>
      </c>
      <c r="O84" s="385">
        <f>'IEA energy balance'!O84</f>
        <v>0</v>
      </c>
      <c r="P84" s="385">
        <f>'IEA energy balance'!P84</f>
        <v>0</v>
      </c>
      <c r="Q84" s="385">
        <f>'IEA energy balance'!Q84</f>
        <v>0</v>
      </c>
      <c r="R84" s="385">
        <f>'IEA energy balance'!R84</f>
        <v>0</v>
      </c>
      <c r="S84" s="385">
        <f>'IEA energy balance'!S84</f>
        <v>0</v>
      </c>
      <c r="T84" s="417" t="e">
        <f>'IEA energy balance'!T84-('Results by fuel'!G11)</f>
        <v>#DIV/0!</v>
      </c>
      <c r="U84" s="26">
        <f>'IEA energy balance'!U84</f>
        <v>0</v>
      </c>
      <c r="V84" s="385">
        <f>'IEA energy balance'!V84</f>
        <v>0</v>
      </c>
      <c r="W84" s="385">
        <f>'IEA energy balance'!W84</f>
        <v>0</v>
      </c>
      <c r="X84" s="385">
        <f>'IEA energy balance'!X84</f>
        <v>0</v>
      </c>
      <c r="Y84" s="385">
        <f>'IEA energy balance'!Y84</f>
        <v>0</v>
      </c>
      <c r="Z84" s="385">
        <f>'IEA energy balance'!Z84</f>
        <v>0</v>
      </c>
      <c r="AA84" s="385">
        <f>'IEA energy balance'!AA84</f>
        <v>0</v>
      </c>
      <c r="AB84" s="385">
        <f>'IEA energy balance'!AB84</f>
        <v>0</v>
      </c>
      <c r="AC84" s="385">
        <f>'IEA energy balance'!AC84</f>
        <v>0</v>
      </c>
      <c r="AD84" s="385">
        <f>'IEA energy balance'!AD84</f>
        <v>0</v>
      </c>
      <c r="AE84" s="385">
        <f>'IEA energy balance'!AE84</f>
        <v>0</v>
      </c>
      <c r="AF84" s="385">
        <f>'IEA energy balance'!AF84</f>
        <v>0</v>
      </c>
      <c r="AG84" s="385">
        <f>'IEA energy balance'!AG84</f>
        <v>0</v>
      </c>
      <c r="AH84" s="385">
        <f>'IEA energy balance'!AH84</f>
        <v>0</v>
      </c>
      <c r="AI84" s="385">
        <f>'IEA energy balance'!AI84</f>
        <v>0</v>
      </c>
      <c r="AJ84" s="385">
        <f>'IEA energy balance'!AJ84</f>
        <v>0</v>
      </c>
      <c r="AK84" s="385">
        <f>'IEA energy balance'!AK84</f>
        <v>0</v>
      </c>
      <c r="AL84" s="385">
        <f>'IEA energy balance'!AL84</f>
        <v>0</v>
      </c>
      <c r="AM84" s="385">
        <f>'IEA energy balance'!AM84</f>
        <v>0</v>
      </c>
      <c r="AN84" s="385">
        <f>'IEA energy balance'!AN84</f>
        <v>0</v>
      </c>
      <c r="AO84" s="385">
        <f>'IEA energy balance'!AO84</f>
        <v>0</v>
      </c>
      <c r="AP84" s="385">
        <f>'IEA energy balance'!AP84</f>
        <v>0</v>
      </c>
      <c r="AQ84" s="385">
        <f>'IEA energy balance'!AQ84</f>
        <v>0</v>
      </c>
      <c r="AR84" s="385">
        <f>'IEA energy balance'!AR84</f>
        <v>0</v>
      </c>
      <c r="AS84" s="385">
        <f>'IEA energy balance'!AS84</f>
        <v>0</v>
      </c>
      <c r="AT84" s="385">
        <f>'IEA energy balance'!AT84</f>
        <v>0</v>
      </c>
      <c r="AU84" s="417" t="e">
        <f>'IEA energy balance'!AU84-('Results by fuel'!G13*'CEB allocation factors'!AX12)</f>
        <v>#DIV/0!</v>
      </c>
      <c r="AV84" s="417" t="e">
        <f>'IEA energy balance'!AV84-('Results by fuel'!G12)</f>
        <v>#DIV/0!</v>
      </c>
      <c r="AW84" s="385">
        <f>'IEA energy balance'!AW84</f>
        <v>0</v>
      </c>
      <c r="AX84" s="385">
        <f>'IEA energy balance'!AX84</f>
        <v>0</v>
      </c>
      <c r="AY84" s="385">
        <f>'IEA energy balance'!AY84</f>
        <v>0</v>
      </c>
      <c r="AZ84" s="417" t="e">
        <f>'IEA energy balance'!AZ84-('Results by fuel'!G13*'CEB allocation factors'!BC12)</f>
        <v>#DIV/0!</v>
      </c>
      <c r="BA84" s="385">
        <f>'IEA energy balance'!BA84</f>
        <v>0</v>
      </c>
      <c r="BB84" s="385">
        <f>'IEA energy balance'!BB84</f>
        <v>0</v>
      </c>
      <c r="BC84" s="385">
        <f>'IEA energy balance'!BC84</f>
        <v>0</v>
      </c>
      <c r="BD84" s="385">
        <f>'IEA energy balance'!BD84</f>
        <v>0</v>
      </c>
      <c r="BE84" s="385">
        <f>'IEA energy balance'!BE84</f>
        <v>0</v>
      </c>
      <c r="BF84" s="385">
        <f>'IEA energy balance'!BF84</f>
        <v>0</v>
      </c>
      <c r="BG84" s="385">
        <f>'IEA energy balance'!BG84</f>
        <v>0</v>
      </c>
      <c r="BH84" s="385">
        <f>'IEA energy balance'!BH84</f>
        <v>0</v>
      </c>
      <c r="BI84" s="385">
        <f>'IEA energy balance'!BI84</f>
        <v>0</v>
      </c>
      <c r="BJ84" s="385">
        <f>'IEA energy balance'!BJ84</f>
        <v>0</v>
      </c>
      <c r="BK84" s="385">
        <f>'IEA energy balance'!BK84</f>
        <v>0</v>
      </c>
      <c r="BL84" s="385">
        <f>'IEA energy balance'!BL84</f>
        <v>0</v>
      </c>
      <c r="BM84" s="384" t="e">
        <f>'IEA energy balance'!BM84+(('Results by fuel'!J14-(0.25*'Results by fuel'!H12)))</f>
        <v>#DIV/0!</v>
      </c>
      <c r="BN84" s="382" t="e">
        <f>SUM(C84:BM84)</f>
        <v>#DIV/0!</v>
      </c>
      <c r="BO84" s="390">
        <f>'IEA energy balance'!BO84</f>
        <v>0</v>
      </c>
    </row>
    <row r="85" spans="2:67">
      <c r="B85" s="32" t="s">
        <v>125</v>
      </c>
      <c r="C85" s="26">
        <f>'IEA energy balance'!C85</f>
        <v>0</v>
      </c>
      <c r="D85" s="26">
        <f>'IEA energy balance'!D85</f>
        <v>0</v>
      </c>
      <c r="E85" s="385">
        <f>'IEA energy balance'!E85</f>
        <v>0</v>
      </c>
      <c r="F85" s="385">
        <f>'IEA energy balance'!F85</f>
        <v>0</v>
      </c>
      <c r="G85" s="385">
        <f>'IEA energy balance'!G85</f>
        <v>0</v>
      </c>
      <c r="H85" s="385">
        <f>'IEA energy balance'!H85</f>
        <v>0</v>
      </c>
      <c r="I85" s="385">
        <f>'IEA energy balance'!I85</f>
        <v>0</v>
      </c>
      <c r="J85" s="385">
        <f>'IEA energy balance'!J85</f>
        <v>0</v>
      </c>
      <c r="K85" s="385">
        <f>'IEA energy balance'!K85</f>
        <v>0</v>
      </c>
      <c r="L85" s="385">
        <f>'IEA energy balance'!L85</f>
        <v>0</v>
      </c>
      <c r="M85" s="385">
        <f>'IEA energy balance'!M85</f>
        <v>0</v>
      </c>
      <c r="N85" s="385">
        <f>'IEA energy balance'!N85</f>
        <v>0</v>
      </c>
      <c r="O85" s="385">
        <f>'IEA energy balance'!O85</f>
        <v>0</v>
      </c>
      <c r="P85" s="385">
        <f>'IEA energy balance'!P85</f>
        <v>0</v>
      </c>
      <c r="Q85" s="385">
        <f>'IEA energy balance'!Q85</f>
        <v>0</v>
      </c>
      <c r="R85" s="385">
        <f>'IEA energy balance'!R85</f>
        <v>0</v>
      </c>
      <c r="S85" s="385">
        <f>'IEA energy balance'!S85</f>
        <v>0</v>
      </c>
      <c r="T85" s="385">
        <f>'IEA energy balance'!T85</f>
        <v>0</v>
      </c>
      <c r="U85" s="26">
        <f>'IEA energy balance'!U85</f>
        <v>0</v>
      </c>
      <c r="V85" s="385">
        <f>'IEA energy balance'!V85</f>
        <v>0</v>
      </c>
      <c r="W85" s="385">
        <f>'IEA energy balance'!W85</f>
        <v>0</v>
      </c>
      <c r="X85" s="385">
        <f>'IEA energy balance'!X85</f>
        <v>0</v>
      </c>
      <c r="Y85" s="385">
        <f>'IEA energy balance'!Y85</f>
        <v>0</v>
      </c>
      <c r="Z85" s="385">
        <f>'IEA energy balance'!Z85</f>
        <v>0</v>
      </c>
      <c r="AA85" s="385">
        <f>'IEA energy balance'!AA85</f>
        <v>0</v>
      </c>
      <c r="AB85" s="385">
        <f>'IEA energy balance'!AB85</f>
        <v>0</v>
      </c>
      <c r="AC85" s="385">
        <f>'IEA energy balance'!AC85</f>
        <v>0</v>
      </c>
      <c r="AD85" s="385">
        <f>'IEA energy balance'!AD85</f>
        <v>0</v>
      </c>
      <c r="AE85" s="385">
        <f>'IEA energy balance'!AE85</f>
        <v>0</v>
      </c>
      <c r="AF85" s="385">
        <f>'IEA energy balance'!AF85</f>
        <v>0</v>
      </c>
      <c r="AG85" s="385">
        <f>'IEA energy balance'!AG85</f>
        <v>0</v>
      </c>
      <c r="AH85" s="385">
        <f>'IEA energy balance'!AH85</f>
        <v>0</v>
      </c>
      <c r="AI85" s="385">
        <f>'IEA energy balance'!AI85</f>
        <v>0</v>
      </c>
      <c r="AJ85" s="385">
        <f>'IEA energy balance'!AJ85</f>
        <v>0</v>
      </c>
      <c r="AK85" s="385">
        <f>'IEA energy balance'!AK85</f>
        <v>0</v>
      </c>
      <c r="AL85" s="385">
        <f>'IEA energy balance'!AL85</f>
        <v>0</v>
      </c>
      <c r="AM85" s="385">
        <f>'IEA energy balance'!AM85</f>
        <v>0</v>
      </c>
      <c r="AN85" s="385">
        <f>'IEA energy balance'!AN85</f>
        <v>0</v>
      </c>
      <c r="AO85" s="385">
        <f>'IEA energy balance'!AO85</f>
        <v>0</v>
      </c>
      <c r="AP85" s="385">
        <f>'IEA energy balance'!AP85</f>
        <v>0</v>
      </c>
      <c r="AQ85" s="385">
        <f>'IEA energy balance'!AQ85</f>
        <v>0</v>
      </c>
      <c r="AR85" s="385">
        <f>'IEA energy balance'!AR85</f>
        <v>0</v>
      </c>
      <c r="AS85" s="385">
        <f>'IEA energy balance'!AS85</f>
        <v>0</v>
      </c>
      <c r="AT85" s="385">
        <f>'IEA energy balance'!AT85</f>
        <v>0</v>
      </c>
      <c r="AU85" s="385">
        <f>'IEA energy balance'!AU85</f>
        <v>0</v>
      </c>
      <c r="AV85" s="385">
        <f>'IEA energy balance'!AV85</f>
        <v>0</v>
      </c>
      <c r="AW85" s="385">
        <f>'IEA energy balance'!AW85</f>
        <v>0</v>
      </c>
      <c r="AX85" s="385">
        <f>'IEA energy balance'!AX85</f>
        <v>0</v>
      </c>
      <c r="AY85" s="385">
        <f>'IEA energy balance'!AY85</f>
        <v>0</v>
      </c>
      <c r="AZ85" s="385">
        <f>'IEA energy balance'!AZ85</f>
        <v>0</v>
      </c>
      <c r="BA85" s="385">
        <f>'IEA energy balance'!BA85</f>
        <v>0</v>
      </c>
      <c r="BB85" s="385">
        <f>'IEA energy balance'!BB85</f>
        <v>0</v>
      </c>
      <c r="BC85" s="385">
        <f>'IEA energy balance'!BC85</f>
        <v>0</v>
      </c>
      <c r="BD85" s="385">
        <f>'IEA energy balance'!BD85</f>
        <v>0</v>
      </c>
      <c r="BE85" s="385">
        <f>'IEA energy balance'!BE85</f>
        <v>0</v>
      </c>
      <c r="BF85" s="385">
        <f>'IEA energy balance'!BF85</f>
        <v>0</v>
      </c>
      <c r="BG85" s="385">
        <f>'IEA energy balance'!BG85</f>
        <v>0</v>
      </c>
      <c r="BH85" s="385">
        <f>'IEA energy balance'!BH85</f>
        <v>0</v>
      </c>
      <c r="BI85" s="385">
        <f>'IEA energy balance'!BI85</f>
        <v>0</v>
      </c>
      <c r="BJ85" s="385">
        <f>'IEA energy balance'!BJ85</f>
        <v>0</v>
      </c>
      <c r="BK85" s="385">
        <f>'IEA energy balance'!BK85</f>
        <v>0</v>
      </c>
      <c r="BL85" s="385">
        <f>'IEA energy balance'!BL85</f>
        <v>0</v>
      </c>
      <c r="BM85" s="385">
        <f>'IEA energy balance'!BM85</f>
        <v>0</v>
      </c>
      <c r="BN85" s="386">
        <f>'IEA energy balance'!BN85</f>
        <v>0</v>
      </c>
      <c r="BO85" s="387">
        <f>'IEA energy balance'!BO85</f>
        <v>0</v>
      </c>
    </row>
    <row r="86" spans="2:67" ht="16" thickBot="1">
      <c r="B86" s="32" t="s">
        <v>126</v>
      </c>
      <c r="C86" s="26">
        <f>'IEA energy balance'!C86</f>
        <v>0</v>
      </c>
      <c r="D86" s="26">
        <f>'IEA energy balance'!D86</f>
        <v>0</v>
      </c>
      <c r="E86" s="385">
        <f>'IEA energy balance'!E86</f>
        <v>0</v>
      </c>
      <c r="F86" s="385">
        <f>'IEA energy balance'!F86</f>
        <v>0</v>
      </c>
      <c r="G86" s="385">
        <f>'IEA energy balance'!G86</f>
        <v>0</v>
      </c>
      <c r="H86" s="385">
        <f>'IEA energy balance'!H86</f>
        <v>0</v>
      </c>
      <c r="I86" s="385">
        <f>'IEA energy balance'!I86</f>
        <v>0</v>
      </c>
      <c r="J86" s="385">
        <f>'IEA energy balance'!J86</f>
        <v>0</v>
      </c>
      <c r="K86" s="385">
        <f>'IEA energy balance'!K86</f>
        <v>0</v>
      </c>
      <c r="L86" s="385">
        <f>'IEA energy balance'!L86</f>
        <v>0</v>
      </c>
      <c r="M86" s="385">
        <f>'IEA energy balance'!M86</f>
        <v>0</v>
      </c>
      <c r="N86" s="385">
        <f>'IEA energy balance'!N86</f>
        <v>0</v>
      </c>
      <c r="O86" s="385">
        <f>'IEA energy balance'!O86</f>
        <v>0</v>
      </c>
      <c r="P86" s="385">
        <f>'IEA energy balance'!P86</f>
        <v>0</v>
      </c>
      <c r="Q86" s="385">
        <f>'IEA energy balance'!Q86</f>
        <v>0</v>
      </c>
      <c r="R86" s="385">
        <f>'IEA energy balance'!R86</f>
        <v>0</v>
      </c>
      <c r="S86" s="385">
        <f>'IEA energy balance'!S86</f>
        <v>0</v>
      </c>
      <c r="T86" s="385">
        <f>'IEA energy balance'!T86</f>
        <v>0</v>
      </c>
      <c r="U86" s="26">
        <f>'IEA energy balance'!U86</f>
        <v>0</v>
      </c>
      <c r="V86" s="385">
        <f>'IEA energy balance'!V86</f>
        <v>0</v>
      </c>
      <c r="W86" s="385">
        <f>'IEA energy balance'!W86</f>
        <v>0</v>
      </c>
      <c r="X86" s="385">
        <f>'IEA energy balance'!X86</f>
        <v>0</v>
      </c>
      <c r="Y86" s="385">
        <f>'IEA energy balance'!Y86</f>
        <v>0</v>
      </c>
      <c r="Z86" s="385">
        <f>'IEA energy balance'!Z86</f>
        <v>0</v>
      </c>
      <c r="AA86" s="385">
        <f>'IEA energy balance'!AA86</f>
        <v>0</v>
      </c>
      <c r="AB86" s="385">
        <f>'IEA energy balance'!AB86</f>
        <v>0</v>
      </c>
      <c r="AC86" s="385">
        <f>'IEA energy balance'!AC86</f>
        <v>0</v>
      </c>
      <c r="AD86" s="385">
        <f>'IEA energy balance'!AD86</f>
        <v>0</v>
      </c>
      <c r="AE86" s="385">
        <f>'IEA energy balance'!AE86</f>
        <v>0</v>
      </c>
      <c r="AF86" s="385">
        <f>'IEA energy balance'!AF86</f>
        <v>0</v>
      </c>
      <c r="AG86" s="385">
        <f>'IEA energy balance'!AG86</f>
        <v>0</v>
      </c>
      <c r="AH86" s="385">
        <f>'IEA energy balance'!AH86</f>
        <v>0</v>
      </c>
      <c r="AI86" s="385">
        <f>'IEA energy balance'!AI86</f>
        <v>0</v>
      </c>
      <c r="AJ86" s="385">
        <f>'IEA energy balance'!AJ86</f>
        <v>0</v>
      </c>
      <c r="AK86" s="385">
        <f>'IEA energy balance'!AK86</f>
        <v>0</v>
      </c>
      <c r="AL86" s="385">
        <f>'IEA energy balance'!AL86</f>
        <v>0</v>
      </c>
      <c r="AM86" s="385">
        <f>'IEA energy balance'!AM86</f>
        <v>0</v>
      </c>
      <c r="AN86" s="385">
        <f>'IEA energy balance'!AN86</f>
        <v>0</v>
      </c>
      <c r="AO86" s="385">
        <f>'IEA energy balance'!AO86</f>
        <v>0</v>
      </c>
      <c r="AP86" s="385">
        <f>'IEA energy balance'!AP86</f>
        <v>0</v>
      </c>
      <c r="AQ86" s="385">
        <f>'IEA energy balance'!AQ86</f>
        <v>0</v>
      </c>
      <c r="AR86" s="385">
        <f>'IEA energy balance'!AR86</f>
        <v>0</v>
      </c>
      <c r="AS86" s="385">
        <f>'IEA energy balance'!AS86</f>
        <v>0</v>
      </c>
      <c r="AT86" s="385">
        <f>'IEA energy balance'!AT86</f>
        <v>0</v>
      </c>
      <c r="AU86" s="385">
        <f>'IEA energy balance'!AU86</f>
        <v>0</v>
      </c>
      <c r="AV86" s="385">
        <f>'IEA energy balance'!AV86</f>
        <v>0</v>
      </c>
      <c r="AW86" s="385">
        <f>'IEA energy balance'!AW86</f>
        <v>0</v>
      </c>
      <c r="AX86" s="385">
        <f>'IEA energy balance'!AX86</f>
        <v>0</v>
      </c>
      <c r="AY86" s="385">
        <f>'IEA energy balance'!AY86</f>
        <v>0</v>
      </c>
      <c r="AZ86" s="385">
        <f>'IEA energy balance'!AZ86</f>
        <v>0</v>
      </c>
      <c r="BA86" s="385">
        <f>'IEA energy balance'!BA86</f>
        <v>0</v>
      </c>
      <c r="BB86" s="385">
        <f>'IEA energy balance'!BB86</f>
        <v>0</v>
      </c>
      <c r="BC86" s="385">
        <f>'IEA energy balance'!BC86</f>
        <v>0</v>
      </c>
      <c r="BD86" s="385">
        <f>'IEA energy balance'!BD86</f>
        <v>0</v>
      </c>
      <c r="BE86" s="385">
        <f>'IEA energy balance'!BE86</f>
        <v>0</v>
      </c>
      <c r="BF86" s="385">
        <f>'IEA energy balance'!BF86</f>
        <v>0</v>
      </c>
      <c r="BG86" s="385">
        <f>'IEA energy balance'!BG86</f>
        <v>0</v>
      </c>
      <c r="BH86" s="385">
        <f>'IEA energy balance'!BH86</f>
        <v>0</v>
      </c>
      <c r="BI86" s="385">
        <f>'IEA energy balance'!BI86</f>
        <v>0</v>
      </c>
      <c r="BJ86" s="385">
        <f>'IEA energy balance'!BJ86</f>
        <v>0</v>
      </c>
      <c r="BK86" s="385">
        <f>'IEA energy balance'!BK86</f>
        <v>0</v>
      </c>
      <c r="BL86" s="385">
        <f>'IEA energy balance'!BL86</f>
        <v>0</v>
      </c>
      <c r="BM86" s="385">
        <f>'IEA energy balance'!BM86</f>
        <v>0</v>
      </c>
      <c r="BN86" s="386">
        <f>'IEA energy balance'!BN86</f>
        <v>0</v>
      </c>
      <c r="BO86" s="387">
        <f>'IEA energy balance'!BO86</f>
        <v>0</v>
      </c>
    </row>
    <row r="87" spans="2:67" ht="16" thickBot="1">
      <c r="B87" s="40" t="s">
        <v>127</v>
      </c>
      <c r="C87" s="41">
        <f>'IEA energy balance'!C87</f>
        <v>0</v>
      </c>
      <c r="D87" s="41">
        <f>'IEA energy balance'!D87</f>
        <v>0</v>
      </c>
      <c r="E87" s="397">
        <f>'IEA energy balance'!E87</f>
        <v>0</v>
      </c>
      <c r="F87" s="397">
        <f>'IEA energy balance'!F87</f>
        <v>0</v>
      </c>
      <c r="G87" s="397">
        <f>'IEA energy balance'!G87</f>
        <v>0</v>
      </c>
      <c r="H87" s="397">
        <f>'IEA energy balance'!H87</f>
        <v>0</v>
      </c>
      <c r="I87" s="397">
        <f>'IEA energy balance'!I87</f>
        <v>0</v>
      </c>
      <c r="J87" s="397">
        <f>'IEA energy balance'!J87</f>
        <v>0</v>
      </c>
      <c r="K87" s="397">
        <f>'IEA energy balance'!K87</f>
        <v>0</v>
      </c>
      <c r="L87" s="397">
        <f>'IEA energy balance'!L87</f>
        <v>0</v>
      </c>
      <c r="M87" s="397">
        <f>'IEA energy balance'!M87</f>
        <v>0</v>
      </c>
      <c r="N87" s="397">
        <f>'IEA energy balance'!N87</f>
        <v>0</v>
      </c>
      <c r="O87" s="397">
        <f>'IEA energy balance'!O87</f>
        <v>0</v>
      </c>
      <c r="P87" s="397">
        <f>'IEA energy balance'!P87</f>
        <v>0</v>
      </c>
      <c r="Q87" s="397">
        <f>'IEA energy balance'!Q87</f>
        <v>0</v>
      </c>
      <c r="R87" s="397">
        <f>'IEA energy balance'!R87</f>
        <v>0</v>
      </c>
      <c r="S87" s="397">
        <f>'IEA energy balance'!S87</f>
        <v>0</v>
      </c>
      <c r="T87" s="397">
        <f>'IEA energy balance'!T87</f>
        <v>0</v>
      </c>
      <c r="U87" s="41">
        <f>'IEA energy balance'!U87</f>
        <v>0</v>
      </c>
      <c r="V87" s="397">
        <f>'IEA energy balance'!V87</f>
        <v>0</v>
      </c>
      <c r="W87" s="397">
        <f>'IEA energy balance'!W87</f>
        <v>0</v>
      </c>
      <c r="X87" s="397">
        <f>'IEA energy balance'!X87</f>
        <v>0</v>
      </c>
      <c r="Y87" s="397">
        <f>'IEA energy balance'!Y87</f>
        <v>0</v>
      </c>
      <c r="Z87" s="397">
        <f>'IEA energy balance'!Z87</f>
        <v>0</v>
      </c>
      <c r="AA87" s="397">
        <f>'IEA energy balance'!AA87</f>
        <v>0</v>
      </c>
      <c r="AB87" s="397">
        <f>'IEA energy balance'!AB87</f>
        <v>0</v>
      </c>
      <c r="AC87" s="397">
        <f>'IEA energy balance'!AC87</f>
        <v>0</v>
      </c>
      <c r="AD87" s="397">
        <f>'IEA energy balance'!AD87</f>
        <v>0</v>
      </c>
      <c r="AE87" s="397">
        <f>'IEA energy balance'!AE87</f>
        <v>0</v>
      </c>
      <c r="AF87" s="397">
        <f>'IEA energy balance'!AF87</f>
        <v>0</v>
      </c>
      <c r="AG87" s="397">
        <f>'IEA energy balance'!AG87</f>
        <v>0</v>
      </c>
      <c r="AH87" s="397">
        <f>'IEA energy balance'!AH87</f>
        <v>0</v>
      </c>
      <c r="AI87" s="397">
        <f>'IEA energy balance'!AI87</f>
        <v>0</v>
      </c>
      <c r="AJ87" s="397">
        <f>'IEA energy balance'!AJ87</f>
        <v>0</v>
      </c>
      <c r="AK87" s="397">
        <f>'IEA energy balance'!AK87</f>
        <v>0</v>
      </c>
      <c r="AL87" s="397">
        <f>'IEA energy balance'!AL87</f>
        <v>0</v>
      </c>
      <c r="AM87" s="397">
        <f>'IEA energy balance'!AM87</f>
        <v>0</v>
      </c>
      <c r="AN87" s="397">
        <f>'IEA energy balance'!AN87</f>
        <v>0</v>
      </c>
      <c r="AO87" s="397">
        <f>'IEA energy balance'!AO87</f>
        <v>0</v>
      </c>
      <c r="AP87" s="397">
        <f>'IEA energy balance'!AP87</f>
        <v>0</v>
      </c>
      <c r="AQ87" s="397">
        <f>'IEA energy balance'!AQ87</f>
        <v>0</v>
      </c>
      <c r="AR87" s="397">
        <f>'IEA energy balance'!AR87</f>
        <v>0</v>
      </c>
      <c r="AS87" s="397">
        <f>'IEA energy balance'!AS87</f>
        <v>0</v>
      </c>
      <c r="AT87" s="397">
        <f>'IEA energy balance'!AT87</f>
        <v>0</v>
      </c>
      <c r="AU87" s="397">
        <f>'IEA energy balance'!AU87</f>
        <v>0</v>
      </c>
      <c r="AV87" s="397">
        <f>'IEA energy balance'!AV87</f>
        <v>0</v>
      </c>
      <c r="AW87" s="397">
        <f>'IEA energy balance'!AW87</f>
        <v>0</v>
      </c>
      <c r="AX87" s="397">
        <f>'IEA energy balance'!AX87</f>
        <v>0</v>
      </c>
      <c r="AY87" s="397">
        <f>'IEA energy balance'!AY87</f>
        <v>0</v>
      </c>
      <c r="AZ87" s="397">
        <f>'IEA energy balance'!AZ87</f>
        <v>0</v>
      </c>
      <c r="BA87" s="397">
        <f>'IEA energy balance'!BA87</f>
        <v>0</v>
      </c>
      <c r="BB87" s="397">
        <f>'IEA energy balance'!BB87</f>
        <v>0</v>
      </c>
      <c r="BC87" s="397">
        <f>'IEA energy balance'!BC87</f>
        <v>0</v>
      </c>
      <c r="BD87" s="397">
        <f>'IEA energy balance'!BD87</f>
        <v>0</v>
      </c>
      <c r="BE87" s="397">
        <f>'IEA energy balance'!BE87</f>
        <v>0</v>
      </c>
      <c r="BF87" s="397">
        <f>'IEA energy balance'!BF87</f>
        <v>0</v>
      </c>
      <c r="BG87" s="397">
        <f>'IEA energy balance'!BG87</f>
        <v>0</v>
      </c>
      <c r="BH87" s="397">
        <f>'IEA energy balance'!BH87</f>
        <v>0</v>
      </c>
      <c r="BI87" s="397">
        <f>'IEA energy balance'!BI87</f>
        <v>0</v>
      </c>
      <c r="BJ87" s="397">
        <f>'IEA energy balance'!BJ87</f>
        <v>0</v>
      </c>
      <c r="BK87" s="397">
        <f>'IEA energy balance'!BK87</f>
        <v>0</v>
      </c>
      <c r="BL87" s="397">
        <f>'IEA energy balance'!BL87</f>
        <v>0</v>
      </c>
      <c r="BM87" s="397">
        <f>'IEA energy balance'!BM87</f>
        <v>0</v>
      </c>
      <c r="BN87" s="398">
        <f>'IEA energy balance'!BN87</f>
        <v>0</v>
      </c>
      <c r="BO87" s="399">
        <f>'IEA energy balance'!BO87</f>
        <v>0</v>
      </c>
    </row>
    <row r="88" spans="2:67">
      <c r="B88" s="32" t="s">
        <v>128</v>
      </c>
      <c r="C88" s="26">
        <f>'IEA energy balance'!C88</f>
        <v>0</v>
      </c>
      <c r="D88" s="26">
        <f>'IEA energy balance'!D88</f>
        <v>0</v>
      </c>
      <c r="E88" s="385">
        <f>'IEA energy balance'!E88</f>
        <v>0</v>
      </c>
      <c r="F88" s="385">
        <f>'IEA energy balance'!F88</f>
        <v>0</v>
      </c>
      <c r="G88" s="385">
        <f>'IEA energy balance'!G88</f>
        <v>0</v>
      </c>
      <c r="H88" s="385">
        <f>'IEA energy balance'!H88</f>
        <v>0</v>
      </c>
      <c r="I88" s="385">
        <f>'IEA energy balance'!I88</f>
        <v>0</v>
      </c>
      <c r="J88" s="385">
        <f>'IEA energy balance'!J88</f>
        <v>0</v>
      </c>
      <c r="K88" s="385">
        <f>'IEA energy balance'!K88</f>
        <v>0</v>
      </c>
      <c r="L88" s="385">
        <f>'IEA energy balance'!L88</f>
        <v>0</v>
      </c>
      <c r="M88" s="385">
        <f>'IEA energy balance'!M88</f>
        <v>0</v>
      </c>
      <c r="N88" s="385">
        <f>'IEA energy balance'!N88</f>
        <v>0</v>
      </c>
      <c r="O88" s="385">
        <f>'IEA energy balance'!O88</f>
        <v>0</v>
      </c>
      <c r="P88" s="385">
        <f>'IEA energy balance'!P88</f>
        <v>0</v>
      </c>
      <c r="Q88" s="385">
        <f>'IEA energy balance'!Q88</f>
        <v>0</v>
      </c>
      <c r="R88" s="385">
        <f>'IEA energy balance'!R88</f>
        <v>0</v>
      </c>
      <c r="S88" s="385">
        <f>'IEA energy balance'!S88</f>
        <v>0</v>
      </c>
      <c r="T88" s="385">
        <f>'IEA energy balance'!T88</f>
        <v>0</v>
      </c>
      <c r="U88" s="26">
        <f>'IEA energy balance'!U88</f>
        <v>0</v>
      </c>
      <c r="V88" s="385">
        <f>'IEA energy balance'!V88</f>
        <v>0</v>
      </c>
      <c r="W88" s="385">
        <f>'IEA energy balance'!W88</f>
        <v>0</v>
      </c>
      <c r="X88" s="385">
        <f>'IEA energy balance'!X88</f>
        <v>0</v>
      </c>
      <c r="Y88" s="385">
        <f>'IEA energy balance'!Y88</f>
        <v>0</v>
      </c>
      <c r="Z88" s="385">
        <f>'IEA energy balance'!Z88</f>
        <v>0</v>
      </c>
      <c r="AA88" s="385">
        <f>'IEA energy balance'!AA88</f>
        <v>0</v>
      </c>
      <c r="AB88" s="385">
        <f>'IEA energy balance'!AB88</f>
        <v>0</v>
      </c>
      <c r="AC88" s="385">
        <f>'IEA energy balance'!AC88</f>
        <v>0</v>
      </c>
      <c r="AD88" s="385">
        <f>'IEA energy balance'!AD88</f>
        <v>0</v>
      </c>
      <c r="AE88" s="385">
        <f>'IEA energy balance'!AE88</f>
        <v>0</v>
      </c>
      <c r="AF88" s="385">
        <f>'IEA energy balance'!AF88</f>
        <v>0</v>
      </c>
      <c r="AG88" s="385">
        <f>'IEA energy balance'!AG88</f>
        <v>0</v>
      </c>
      <c r="AH88" s="385">
        <f>'IEA energy balance'!AH88</f>
        <v>0</v>
      </c>
      <c r="AI88" s="385">
        <f>'IEA energy balance'!AI88</f>
        <v>0</v>
      </c>
      <c r="AJ88" s="385">
        <f>'IEA energy balance'!AJ88</f>
        <v>0</v>
      </c>
      <c r="AK88" s="385">
        <f>'IEA energy balance'!AK88</f>
        <v>0</v>
      </c>
      <c r="AL88" s="385">
        <f>'IEA energy balance'!AL88</f>
        <v>0</v>
      </c>
      <c r="AM88" s="385">
        <f>'IEA energy balance'!AM88</f>
        <v>0</v>
      </c>
      <c r="AN88" s="385">
        <f>'IEA energy balance'!AN88</f>
        <v>0</v>
      </c>
      <c r="AO88" s="385">
        <f>'IEA energy balance'!AO88</f>
        <v>0</v>
      </c>
      <c r="AP88" s="385">
        <f>'IEA energy balance'!AP88</f>
        <v>0</v>
      </c>
      <c r="AQ88" s="385">
        <f>'IEA energy balance'!AQ88</f>
        <v>0</v>
      </c>
      <c r="AR88" s="385">
        <f>'IEA energy balance'!AR88</f>
        <v>0</v>
      </c>
      <c r="AS88" s="385">
        <f>'IEA energy balance'!AS88</f>
        <v>0</v>
      </c>
      <c r="AT88" s="385">
        <f>'IEA energy balance'!AT88</f>
        <v>0</v>
      </c>
      <c r="AU88" s="385">
        <f>'IEA energy balance'!AU88</f>
        <v>0</v>
      </c>
      <c r="AV88" s="385">
        <f>'IEA energy balance'!AV88</f>
        <v>0</v>
      </c>
      <c r="AW88" s="385">
        <f>'IEA energy balance'!AW88</f>
        <v>0</v>
      </c>
      <c r="AX88" s="385">
        <f>'IEA energy balance'!AX88</f>
        <v>0</v>
      </c>
      <c r="AY88" s="385">
        <f>'IEA energy balance'!AY88</f>
        <v>0</v>
      </c>
      <c r="AZ88" s="385">
        <f>'IEA energy balance'!AZ88</f>
        <v>0</v>
      </c>
      <c r="BA88" s="385">
        <f>'IEA energy balance'!BA88</f>
        <v>0</v>
      </c>
      <c r="BB88" s="385">
        <f>'IEA energy balance'!BB88</f>
        <v>0</v>
      </c>
      <c r="BC88" s="385">
        <f>'IEA energy balance'!BC88</f>
        <v>0</v>
      </c>
      <c r="BD88" s="385">
        <f>'IEA energy balance'!BD88</f>
        <v>0</v>
      </c>
      <c r="BE88" s="385">
        <f>'IEA energy balance'!BE88</f>
        <v>0</v>
      </c>
      <c r="BF88" s="385">
        <f>'IEA energy balance'!BF88</f>
        <v>0</v>
      </c>
      <c r="BG88" s="385">
        <f>'IEA energy balance'!BG88</f>
        <v>0</v>
      </c>
      <c r="BH88" s="385">
        <f>'IEA energy balance'!BH88</f>
        <v>0</v>
      </c>
      <c r="BI88" s="385">
        <f>'IEA energy balance'!BI88</f>
        <v>0</v>
      </c>
      <c r="BJ88" s="385">
        <f>'IEA energy balance'!BJ88</f>
        <v>0</v>
      </c>
      <c r="BK88" s="385">
        <f>'IEA energy balance'!BK88</f>
        <v>0</v>
      </c>
      <c r="BL88" s="385">
        <f>'IEA energy balance'!BL88</f>
        <v>0</v>
      </c>
      <c r="BM88" s="385">
        <f>'IEA energy balance'!BM88</f>
        <v>0</v>
      </c>
      <c r="BN88" s="386">
        <f>'IEA energy balance'!BN88</f>
        <v>0</v>
      </c>
      <c r="BO88" s="387">
        <f>'IEA energy balance'!BO88</f>
        <v>0</v>
      </c>
    </row>
    <row r="89" spans="2:67">
      <c r="B89" s="32" t="s">
        <v>129</v>
      </c>
      <c r="C89" s="26">
        <f>'IEA energy balance'!C89</f>
        <v>0</v>
      </c>
      <c r="D89" s="26">
        <f>'IEA energy balance'!D89</f>
        <v>0</v>
      </c>
      <c r="E89" s="385">
        <f>'IEA energy balance'!E89</f>
        <v>0</v>
      </c>
      <c r="F89" s="385">
        <f>'IEA energy balance'!F89</f>
        <v>0</v>
      </c>
      <c r="G89" s="385">
        <f>'IEA energy balance'!G89</f>
        <v>0</v>
      </c>
      <c r="H89" s="385">
        <f>'IEA energy balance'!H89</f>
        <v>0</v>
      </c>
      <c r="I89" s="385">
        <f>'IEA energy balance'!I89</f>
        <v>0</v>
      </c>
      <c r="J89" s="385">
        <f>'IEA energy balance'!J89</f>
        <v>0</v>
      </c>
      <c r="K89" s="385">
        <f>'IEA energy balance'!K89</f>
        <v>0</v>
      </c>
      <c r="L89" s="385">
        <f>'IEA energy balance'!L89</f>
        <v>0</v>
      </c>
      <c r="M89" s="385">
        <f>'IEA energy balance'!M89</f>
        <v>0</v>
      </c>
      <c r="N89" s="385">
        <f>'IEA energy balance'!N89</f>
        <v>0</v>
      </c>
      <c r="O89" s="385">
        <f>'IEA energy balance'!O89</f>
        <v>0</v>
      </c>
      <c r="P89" s="385">
        <f>'IEA energy balance'!P89</f>
        <v>0</v>
      </c>
      <c r="Q89" s="385">
        <f>'IEA energy balance'!Q89</f>
        <v>0</v>
      </c>
      <c r="R89" s="385">
        <f>'IEA energy balance'!R89</f>
        <v>0</v>
      </c>
      <c r="S89" s="385">
        <f>'IEA energy balance'!S89</f>
        <v>0</v>
      </c>
      <c r="T89" s="385">
        <f>'IEA energy balance'!T89</f>
        <v>0</v>
      </c>
      <c r="U89" s="26">
        <f>'IEA energy balance'!U89</f>
        <v>0</v>
      </c>
      <c r="V89" s="385">
        <f>'IEA energy balance'!V89</f>
        <v>0</v>
      </c>
      <c r="W89" s="385">
        <f>'IEA energy balance'!W89</f>
        <v>0</v>
      </c>
      <c r="X89" s="385">
        <f>'IEA energy balance'!X89</f>
        <v>0</v>
      </c>
      <c r="Y89" s="385">
        <f>'IEA energy balance'!Y89</f>
        <v>0</v>
      </c>
      <c r="Z89" s="385">
        <f>'IEA energy balance'!Z89</f>
        <v>0</v>
      </c>
      <c r="AA89" s="385">
        <f>'IEA energy balance'!AA89</f>
        <v>0</v>
      </c>
      <c r="AB89" s="385">
        <f>'IEA energy balance'!AB89</f>
        <v>0</v>
      </c>
      <c r="AC89" s="385">
        <f>'IEA energy balance'!AC89</f>
        <v>0</v>
      </c>
      <c r="AD89" s="385">
        <f>'IEA energy balance'!AD89</f>
        <v>0</v>
      </c>
      <c r="AE89" s="385">
        <f>'IEA energy balance'!AE89</f>
        <v>0</v>
      </c>
      <c r="AF89" s="385">
        <f>'IEA energy balance'!AF89</f>
        <v>0</v>
      </c>
      <c r="AG89" s="385">
        <f>'IEA energy balance'!AG89</f>
        <v>0</v>
      </c>
      <c r="AH89" s="385">
        <f>'IEA energy balance'!AH89</f>
        <v>0</v>
      </c>
      <c r="AI89" s="385">
        <f>'IEA energy balance'!AI89</f>
        <v>0</v>
      </c>
      <c r="AJ89" s="385">
        <f>'IEA energy balance'!AJ89</f>
        <v>0</v>
      </c>
      <c r="AK89" s="385">
        <f>'IEA energy balance'!AK89</f>
        <v>0</v>
      </c>
      <c r="AL89" s="385">
        <f>'IEA energy balance'!AL89</f>
        <v>0</v>
      </c>
      <c r="AM89" s="385">
        <f>'IEA energy balance'!AM89</f>
        <v>0</v>
      </c>
      <c r="AN89" s="385">
        <f>'IEA energy balance'!AN89</f>
        <v>0</v>
      </c>
      <c r="AO89" s="385">
        <f>'IEA energy balance'!AO89</f>
        <v>0</v>
      </c>
      <c r="AP89" s="385">
        <f>'IEA energy balance'!AP89</f>
        <v>0</v>
      </c>
      <c r="AQ89" s="385">
        <f>'IEA energy balance'!AQ89</f>
        <v>0</v>
      </c>
      <c r="AR89" s="385">
        <f>'IEA energy balance'!AR89</f>
        <v>0</v>
      </c>
      <c r="AS89" s="385">
        <f>'IEA energy balance'!AS89</f>
        <v>0</v>
      </c>
      <c r="AT89" s="385">
        <f>'IEA energy balance'!AT89</f>
        <v>0</v>
      </c>
      <c r="AU89" s="385">
        <f>'IEA energy balance'!AU89</f>
        <v>0</v>
      </c>
      <c r="AV89" s="385">
        <f>'IEA energy balance'!AV89</f>
        <v>0</v>
      </c>
      <c r="AW89" s="385">
        <f>'IEA energy balance'!AW89</f>
        <v>0</v>
      </c>
      <c r="AX89" s="385">
        <f>'IEA energy balance'!AX89</f>
        <v>0</v>
      </c>
      <c r="AY89" s="385">
        <f>'IEA energy balance'!AY89</f>
        <v>0</v>
      </c>
      <c r="AZ89" s="385">
        <f>'IEA energy balance'!AZ89</f>
        <v>0</v>
      </c>
      <c r="BA89" s="385">
        <f>'IEA energy balance'!BA89</f>
        <v>0</v>
      </c>
      <c r="BB89" s="385">
        <f>'IEA energy balance'!BB89</f>
        <v>0</v>
      </c>
      <c r="BC89" s="385">
        <f>'IEA energy balance'!BC89</f>
        <v>0</v>
      </c>
      <c r="BD89" s="385">
        <f>'IEA energy balance'!BD89</f>
        <v>0</v>
      </c>
      <c r="BE89" s="385">
        <f>'IEA energy balance'!BE89</f>
        <v>0</v>
      </c>
      <c r="BF89" s="385">
        <f>'IEA energy balance'!BF89</f>
        <v>0</v>
      </c>
      <c r="BG89" s="385">
        <f>'IEA energy balance'!BG89</f>
        <v>0</v>
      </c>
      <c r="BH89" s="385">
        <f>'IEA energy balance'!BH89</f>
        <v>0</v>
      </c>
      <c r="BI89" s="385">
        <f>'IEA energy balance'!BI89</f>
        <v>0</v>
      </c>
      <c r="BJ89" s="385">
        <f>'IEA energy balance'!BJ89</f>
        <v>0</v>
      </c>
      <c r="BK89" s="385">
        <f>'IEA energy balance'!BK89</f>
        <v>0</v>
      </c>
      <c r="BL89" s="385">
        <f>'IEA energy balance'!BL89</f>
        <v>0</v>
      </c>
      <c r="BM89" s="385">
        <f>'IEA energy balance'!BM89</f>
        <v>0</v>
      </c>
      <c r="BN89" s="386">
        <f>'IEA energy balance'!BN89</f>
        <v>0</v>
      </c>
      <c r="BO89" s="387">
        <f>'IEA energy balance'!BO89</f>
        <v>0</v>
      </c>
    </row>
    <row r="90" spans="2:67">
      <c r="B90" s="32" t="s">
        <v>130</v>
      </c>
      <c r="C90" s="26">
        <f>'IEA energy balance'!C90</f>
        <v>0</v>
      </c>
      <c r="D90" s="26">
        <f>'IEA energy balance'!D90</f>
        <v>0</v>
      </c>
      <c r="E90" s="385">
        <f>'IEA energy balance'!E90</f>
        <v>0</v>
      </c>
      <c r="F90" s="385">
        <f>'IEA energy balance'!F90</f>
        <v>0</v>
      </c>
      <c r="G90" s="385">
        <f>'IEA energy balance'!G90</f>
        <v>0</v>
      </c>
      <c r="H90" s="385">
        <f>'IEA energy balance'!H90</f>
        <v>0</v>
      </c>
      <c r="I90" s="385">
        <f>'IEA energy balance'!I90</f>
        <v>0</v>
      </c>
      <c r="J90" s="385">
        <f>'IEA energy balance'!J90</f>
        <v>0</v>
      </c>
      <c r="K90" s="385">
        <f>'IEA energy balance'!K90</f>
        <v>0</v>
      </c>
      <c r="L90" s="385">
        <f>'IEA energy balance'!L90</f>
        <v>0</v>
      </c>
      <c r="M90" s="385">
        <f>'IEA energy balance'!M90</f>
        <v>0</v>
      </c>
      <c r="N90" s="385">
        <f>'IEA energy balance'!N90</f>
        <v>0</v>
      </c>
      <c r="O90" s="385">
        <f>'IEA energy balance'!O90</f>
        <v>0</v>
      </c>
      <c r="P90" s="385">
        <f>'IEA energy balance'!P90</f>
        <v>0</v>
      </c>
      <c r="Q90" s="385">
        <f>'IEA energy balance'!Q90</f>
        <v>0</v>
      </c>
      <c r="R90" s="385">
        <f>'IEA energy balance'!R90</f>
        <v>0</v>
      </c>
      <c r="S90" s="385">
        <f>'IEA energy balance'!S90</f>
        <v>0</v>
      </c>
      <c r="T90" s="385">
        <f>'IEA energy balance'!T90</f>
        <v>0</v>
      </c>
      <c r="U90" s="26">
        <f>'IEA energy balance'!U90</f>
        <v>0</v>
      </c>
      <c r="V90" s="385">
        <f>'IEA energy balance'!V90</f>
        <v>0</v>
      </c>
      <c r="W90" s="385">
        <f>'IEA energy balance'!W90</f>
        <v>0</v>
      </c>
      <c r="X90" s="385">
        <f>'IEA energy balance'!X90</f>
        <v>0</v>
      </c>
      <c r="Y90" s="385">
        <f>'IEA energy balance'!Y90</f>
        <v>0</v>
      </c>
      <c r="Z90" s="385">
        <f>'IEA energy balance'!Z90</f>
        <v>0</v>
      </c>
      <c r="AA90" s="385">
        <f>'IEA energy balance'!AA90</f>
        <v>0</v>
      </c>
      <c r="AB90" s="385">
        <f>'IEA energy balance'!AB90</f>
        <v>0</v>
      </c>
      <c r="AC90" s="385">
        <f>'IEA energy balance'!AC90</f>
        <v>0</v>
      </c>
      <c r="AD90" s="385">
        <f>'IEA energy balance'!AD90</f>
        <v>0</v>
      </c>
      <c r="AE90" s="385">
        <f>'IEA energy balance'!AE90</f>
        <v>0</v>
      </c>
      <c r="AF90" s="385">
        <f>'IEA energy balance'!AF90</f>
        <v>0</v>
      </c>
      <c r="AG90" s="385">
        <f>'IEA energy balance'!AG90</f>
        <v>0</v>
      </c>
      <c r="AH90" s="385">
        <f>'IEA energy balance'!AH90</f>
        <v>0</v>
      </c>
      <c r="AI90" s="385">
        <f>'IEA energy balance'!AI90</f>
        <v>0</v>
      </c>
      <c r="AJ90" s="385">
        <f>'IEA energy balance'!AJ90</f>
        <v>0</v>
      </c>
      <c r="AK90" s="385">
        <f>'IEA energy balance'!AK90</f>
        <v>0</v>
      </c>
      <c r="AL90" s="385">
        <f>'IEA energy balance'!AL90</f>
        <v>0</v>
      </c>
      <c r="AM90" s="385">
        <f>'IEA energy balance'!AM90</f>
        <v>0</v>
      </c>
      <c r="AN90" s="385">
        <f>'IEA energy balance'!AN90</f>
        <v>0</v>
      </c>
      <c r="AO90" s="385">
        <f>'IEA energy balance'!AO90</f>
        <v>0</v>
      </c>
      <c r="AP90" s="385">
        <f>'IEA energy balance'!AP90</f>
        <v>0</v>
      </c>
      <c r="AQ90" s="385">
        <f>'IEA energy balance'!AQ90</f>
        <v>0</v>
      </c>
      <c r="AR90" s="385">
        <f>'IEA energy balance'!AR90</f>
        <v>0</v>
      </c>
      <c r="AS90" s="385">
        <f>'IEA energy balance'!AS90</f>
        <v>0</v>
      </c>
      <c r="AT90" s="385">
        <f>'IEA energy balance'!AT90</f>
        <v>0</v>
      </c>
      <c r="AU90" s="385">
        <f>'IEA energy balance'!AU90</f>
        <v>0</v>
      </c>
      <c r="AV90" s="385">
        <f>'IEA energy balance'!AV90</f>
        <v>0</v>
      </c>
      <c r="AW90" s="385">
        <f>'IEA energy balance'!AW90</f>
        <v>0</v>
      </c>
      <c r="AX90" s="385">
        <f>'IEA energy balance'!AX90</f>
        <v>0</v>
      </c>
      <c r="AY90" s="385">
        <f>'IEA energy balance'!AY90</f>
        <v>0</v>
      </c>
      <c r="AZ90" s="385">
        <f>'IEA energy balance'!AZ90</f>
        <v>0</v>
      </c>
      <c r="BA90" s="385">
        <f>'IEA energy balance'!BA90</f>
        <v>0</v>
      </c>
      <c r="BB90" s="385">
        <f>'IEA energy balance'!BB90</f>
        <v>0</v>
      </c>
      <c r="BC90" s="385">
        <f>'IEA energy balance'!BC90</f>
        <v>0</v>
      </c>
      <c r="BD90" s="385">
        <f>'IEA energy balance'!BD90</f>
        <v>0</v>
      </c>
      <c r="BE90" s="385">
        <f>'IEA energy balance'!BE90</f>
        <v>0</v>
      </c>
      <c r="BF90" s="385">
        <f>'IEA energy balance'!BF90</f>
        <v>0</v>
      </c>
      <c r="BG90" s="385">
        <f>'IEA energy balance'!BG90</f>
        <v>0</v>
      </c>
      <c r="BH90" s="385">
        <f>'IEA energy balance'!BH90</f>
        <v>0</v>
      </c>
      <c r="BI90" s="385">
        <f>'IEA energy balance'!BI90</f>
        <v>0</v>
      </c>
      <c r="BJ90" s="385">
        <f>'IEA energy balance'!BJ90</f>
        <v>0</v>
      </c>
      <c r="BK90" s="385">
        <f>'IEA energy balance'!BK90</f>
        <v>0</v>
      </c>
      <c r="BL90" s="385">
        <f>'IEA energy balance'!BL90</f>
        <v>0</v>
      </c>
      <c r="BM90" s="385">
        <f>'IEA energy balance'!BM90</f>
        <v>0</v>
      </c>
      <c r="BN90" s="386">
        <f>'IEA energy balance'!BN90</f>
        <v>0</v>
      </c>
      <c r="BO90" s="387">
        <f>'IEA energy balance'!BO90</f>
        <v>0</v>
      </c>
    </row>
    <row r="91" spans="2:67" ht="16" thickBot="1">
      <c r="B91" s="32" t="s">
        <v>131</v>
      </c>
      <c r="C91" s="26">
        <f>'IEA energy balance'!C91</f>
        <v>0</v>
      </c>
      <c r="D91" s="26">
        <f>'IEA energy balance'!D91</f>
        <v>0</v>
      </c>
      <c r="E91" s="385">
        <f>'IEA energy balance'!E91</f>
        <v>0</v>
      </c>
      <c r="F91" s="385">
        <f>'IEA energy balance'!F91</f>
        <v>0</v>
      </c>
      <c r="G91" s="385">
        <f>'IEA energy balance'!G91</f>
        <v>0</v>
      </c>
      <c r="H91" s="385">
        <f>'IEA energy balance'!H91</f>
        <v>0</v>
      </c>
      <c r="I91" s="385">
        <f>'IEA energy balance'!I91</f>
        <v>0</v>
      </c>
      <c r="J91" s="385">
        <f>'IEA energy balance'!J91</f>
        <v>0</v>
      </c>
      <c r="K91" s="385">
        <f>'IEA energy balance'!K91</f>
        <v>0</v>
      </c>
      <c r="L91" s="385">
        <f>'IEA energy balance'!L91</f>
        <v>0</v>
      </c>
      <c r="M91" s="385">
        <f>'IEA energy balance'!M91</f>
        <v>0</v>
      </c>
      <c r="N91" s="385">
        <f>'IEA energy balance'!N91</f>
        <v>0</v>
      </c>
      <c r="O91" s="385">
        <f>'IEA energy balance'!O91</f>
        <v>0</v>
      </c>
      <c r="P91" s="385">
        <f>'IEA energy balance'!P91</f>
        <v>0</v>
      </c>
      <c r="Q91" s="385">
        <f>'IEA energy balance'!Q91</f>
        <v>0</v>
      </c>
      <c r="R91" s="385">
        <f>'IEA energy balance'!R91</f>
        <v>0</v>
      </c>
      <c r="S91" s="385">
        <f>'IEA energy balance'!S91</f>
        <v>0</v>
      </c>
      <c r="T91" s="385">
        <f>'IEA energy balance'!T91</f>
        <v>0</v>
      </c>
      <c r="U91" s="26">
        <f>'IEA energy balance'!U91</f>
        <v>0</v>
      </c>
      <c r="V91" s="385">
        <f>'IEA energy balance'!V91</f>
        <v>0</v>
      </c>
      <c r="W91" s="385">
        <f>'IEA energy balance'!W91</f>
        <v>0</v>
      </c>
      <c r="X91" s="385">
        <f>'IEA energy balance'!X91</f>
        <v>0</v>
      </c>
      <c r="Y91" s="385">
        <f>'IEA energy balance'!Y91</f>
        <v>0</v>
      </c>
      <c r="Z91" s="385">
        <f>'IEA energy balance'!Z91</f>
        <v>0</v>
      </c>
      <c r="AA91" s="385">
        <f>'IEA energy balance'!AA91</f>
        <v>0</v>
      </c>
      <c r="AB91" s="385">
        <f>'IEA energy balance'!AB91</f>
        <v>0</v>
      </c>
      <c r="AC91" s="385">
        <f>'IEA energy balance'!AC91</f>
        <v>0</v>
      </c>
      <c r="AD91" s="385">
        <f>'IEA energy balance'!AD91</f>
        <v>0</v>
      </c>
      <c r="AE91" s="385">
        <f>'IEA energy balance'!AE91</f>
        <v>0</v>
      </c>
      <c r="AF91" s="385">
        <f>'IEA energy balance'!AF91</f>
        <v>0</v>
      </c>
      <c r="AG91" s="385">
        <f>'IEA energy balance'!AG91</f>
        <v>0</v>
      </c>
      <c r="AH91" s="385">
        <f>'IEA energy balance'!AH91</f>
        <v>0</v>
      </c>
      <c r="AI91" s="385">
        <f>'IEA energy balance'!AI91</f>
        <v>0</v>
      </c>
      <c r="AJ91" s="385">
        <f>'IEA energy balance'!AJ91</f>
        <v>0</v>
      </c>
      <c r="AK91" s="385">
        <f>'IEA energy balance'!AK91</f>
        <v>0</v>
      </c>
      <c r="AL91" s="385">
        <f>'IEA energy balance'!AL91</f>
        <v>0</v>
      </c>
      <c r="AM91" s="385">
        <f>'IEA energy balance'!AM91</f>
        <v>0</v>
      </c>
      <c r="AN91" s="385">
        <f>'IEA energy balance'!AN91</f>
        <v>0</v>
      </c>
      <c r="AO91" s="385">
        <f>'IEA energy balance'!AO91</f>
        <v>0</v>
      </c>
      <c r="AP91" s="385">
        <f>'IEA energy balance'!AP91</f>
        <v>0</v>
      </c>
      <c r="AQ91" s="385">
        <f>'IEA energy balance'!AQ91</f>
        <v>0</v>
      </c>
      <c r="AR91" s="385">
        <f>'IEA energy balance'!AR91</f>
        <v>0</v>
      </c>
      <c r="AS91" s="385">
        <f>'IEA energy balance'!AS91</f>
        <v>0</v>
      </c>
      <c r="AT91" s="385">
        <f>'IEA energy balance'!AT91</f>
        <v>0</v>
      </c>
      <c r="AU91" s="385">
        <f>'IEA energy balance'!AU91</f>
        <v>0</v>
      </c>
      <c r="AV91" s="385">
        <f>'IEA energy balance'!AV91</f>
        <v>0</v>
      </c>
      <c r="AW91" s="385">
        <f>'IEA energy balance'!AW91</f>
        <v>0</v>
      </c>
      <c r="AX91" s="385">
        <f>'IEA energy balance'!AX91</f>
        <v>0</v>
      </c>
      <c r="AY91" s="385">
        <f>'IEA energy balance'!AY91</f>
        <v>0</v>
      </c>
      <c r="AZ91" s="385">
        <f>'IEA energy balance'!AZ91</f>
        <v>0</v>
      </c>
      <c r="BA91" s="385">
        <f>'IEA energy balance'!BA91</f>
        <v>0</v>
      </c>
      <c r="BB91" s="385">
        <f>'IEA energy balance'!BB91</f>
        <v>0</v>
      </c>
      <c r="BC91" s="385">
        <f>'IEA energy balance'!BC91</f>
        <v>0</v>
      </c>
      <c r="BD91" s="385">
        <f>'IEA energy balance'!BD91</f>
        <v>0</v>
      </c>
      <c r="BE91" s="385">
        <f>'IEA energy balance'!BE91</f>
        <v>0</v>
      </c>
      <c r="BF91" s="385">
        <f>'IEA energy balance'!BF91</f>
        <v>0</v>
      </c>
      <c r="BG91" s="385">
        <f>'IEA energy balance'!BG91</f>
        <v>0</v>
      </c>
      <c r="BH91" s="385">
        <f>'IEA energy balance'!BH91</f>
        <v>0</v>
      </c>
      <c r="BI91" s="385">
        <f>'IEA energy balance'!BI91</f>
        <v>0</v>
      </c>
      <c r="BJ91" s="385">
        <f>'IEA energy balance'!BJ91</f>
        <v>0</v>
      </c>
      <c r="BK91" s="385">
        <f>'IEA energy balance'!BK91</f>
        <v>0</v>
      </c>
      <c r="BL91" s="385">
        <f>'IEA energy balance'!BL91</f>
        <v>0</v>
      </c>
      <c r="BM91" s="385">
        <f>'IEA energy balance'!BM91</f>
        <v>0</v>
      </c>
      <c r="BN91" s="386">
        <f>'IEA energy balance'!BN91</f>
        <v>0</v>
      </c>
      <c r="BO91" s="387">
        <f>'IEA energy balance'!BO91</f>
        <v>0</v>
      </c>
    </row>
    <row r="92" spans="2:67" ht="16" thickBot="1">
      <c r="B92" s="40" t="s">
        <v>132</v>
      </c>
      <c r="C92" s="41">
        <f>'IEA energy balance'!C92</f>
        <v>0</v>
      </c>
      <c r="D92" s="41">
        <f>'IEA energy balance'!D92</f>
        <v>0</v>
      </c>
      <c r="E92" s="397">
        <f>'IEA energy balance'!E92</f>
        <v>0</v>
      </c>
      <c r="F92" s="397">
        <f>'IEA energy balance'!F92</f>
        <v>0</v>
      </c>
      <c r="G92" s="397">
        <f>'IEA energy balance'!G92</f>
        <v>0</v>
      </c>
      <c r="H92" s="397">
        <f>'IEA energy balance'!H92</f>
        <v>0</v>
      </c>
      <c r="I92" s="397">
        <f>'IEA energy balance'!I92</f>
        <v>0</v>
      </c>
      <c r="J92" s="397">
        <f>'IEA energy balance'!J92</f>
        <v>0</v>
      </c>
      <c r="K92" s="397">
        <f>'IEA energy balance'!K92</f>
        <v>0</v>
      </c>
      <c r="L92" s="397">
        <f>'IEA energy balance'!L92</f>
        <v>0</v>
      </c>
      <c r="M92" s="397">
        <f>'IEA energy balance'!M92</f>
        <v>0</v>
      </c>
      <c r="N92" s="397">
        <f>'IEA energy balance'!N92</f>
        <v>0</v>
      </c>
      <c r="O92" s="397">
        <f>'IEA energy balance'!O92</f>
        <v>0</v>
      </c>
      <c r="P92" s="397">
        <f>'IEA energy balance'!P92</f>
        <v>0</v>
      </c>
      <c r="Q92" s="397">
        <f>'IEA energy balance'!Q92</f>
        <v>0</v>
      </c>
      <c r="R92" s="397">
        <f>'IEA energy balance'!R92</f>
        <v>0</v>
      </c>
      <c r="S92" s="397">
        <f>'IEA energy balance'!S92</f>
        <v>0</v>
      </c>
      <c r="T92" s="397">
        <f>'IEA energy balance'!T92</f>
        <v>0</v>
      </c>
      <c r="U92" s="41">
        <f>'IEA energy balance'!U92</f>
        <v>0</v>
      </c>
      <c r="V92" s="397">
        <f>'IEA energy balance'!V92</f>
        <v>0</v>
      </c>
      <c r="W92" s="397">
        <f>'IEA energy balance'!W92</f>
        <v>0</v>
      </c>
      <c r="X92" s="397">
        <f>'IEA energy balance'!X92</f>
        <v>0</v>
      </c>
      <c r="Y92" s="397">
        <f>'IEA energy balance'!Y92</f>
        <v>0</v>
      </c>
      <c r="Z92" s="397">
        <f>'IEA energy balance'!Z92</f>
        <v>0</v>
      </c>
      <c r="AA92" s="397">
        <f>'IEA energy balance'!AA92</f>
        <v>0</v>
      </c>
      <c r="AB92" s="397">
        <f>'IEA energy balance'!AB92</f>
        <v>0</v>
      </c>
      <c r="AC92" s="397">
        <f>'IEA energy balance'!AC92</f>
        <v>0</v>
      </c>
      <c r="AD92" s="397">
        <f>'IEA energy balance'!AD92</f>
        <v>0</v>
      </c>
      <c r="AE92" s="397">
        <f>'IEA energy balance'!AE92</f>
        <v>0</v>
      </c>
      <c r="AF92" s="397">
        <f>'IEA energy balance'!AF92</f>
        <v>0</v>
      </c>
      <c r="AG92" s="397">
        <f>'IEA energy balance'!AG92</f>
        <v>0</v>
      </c>
      <c r="AH92" s="397">
        <f>'IEA energy balance'!AH92</f>
        <v>0</v>
      </c>
      <c r="AI92" s="397">
        <f>'IEA energy balance'!AI92</f>
        <v>0</v>
      </c>
      <c r="AJ92" s="397">
        <f>'IEA energy balance'!AJ92</f>
        <v>0</v>
      </c>
      <c r="AK92" s="397">
        <f>'IEA energy balance'!AK92</f>
        <v>0</v>
      </c>
      <c r="AL92" s="397">
        <f>'IEA energy balance'!AL92</f>
        <v>0</v>
      </c>
      <c r="AM92" s="397">
        <f>'IEA energy balance'!AM92</f>
        <v>0</v>
      </c>
      <c r="AN92" s="397">
        <f>'IEA energy balance'!AN92</f>
        <v>0</v>
      </c>
      <c r="AO92" s="397">
        <f>'IEA energy balance'!AO92</f>
        <v>0</v>
      </c>
      <c r="AP92" s="397">
        <f>'IEA energy balance'!AP92</f>
        <v>0</v>
      </c>
      <c r="AQ92" s="397">
        <f>'IEA energy balance'!AQ92</f>
        <v>0</v>
      </c>
      <c r="AR92" s="397">
        <f>'IEA energy balance'!AR92</f>
        <v>0</v>
      </c>
      <c r="AS92" s="397">
        <f>'IEA energy balance'!AS92</f>
        <v>0</v>
      </c>
      <c r="AT92" s="397">
        <f>'IEA energy balance'!AT92</f>
        <v>0</v>
      </c>
      <c r="AU92" s="397">
        <f>'IEA energy balance'!AU92</f>
        <v>0</v>
      </c>
      <c r="AV92" s="397">
        <f>'IEA energy balance'!AV92</f>
        <v>0</v>
      </c>
      <c r="AW92" s="397">
        <f>'IEA energy balance'!AW92</f>
        <v>0</v>
      </c>
      <c r="AX92" s="397">
        <f>'IEA energy balance'!AX92</f>
        <v>0</v>
      </c>
      <c r="AY92" s="397">
        <f>'IEA energy balance'!AY92</f>
        <v>0</v>
      </c>
      <c r="AZ92" s="397">
        <f>'IEA energy balance'!AZ92</f>
        <v>0</v>
      </c>
      <c r="BA92" s="397">
        <f>'IEA energy balance'!BA92</f>
        <v>0</v>
      </c>
      <c r="BB92" s="397">
        <f>'IEA energy balance'!BB92</f>
        <v>0</v>
      </c>
      <c r="BC92" s="397">
        <f>'IEA energy balance'!BC92</f>
        <v>0</v>
      </c>
      <c r="BD92" s="397">
        <f>'IEA energy balance'!BD92</f>
        <v>0</v>
      </c>
      <c r="BE92" s="397">
        <f>'IEA energy balance'!BE92</f>
        <v>0</v>
      </c>
      <c r="BF92" s="397">
        <f>'IEA energy balance'!BF92</f>
        <v>0</v>
      </c>
      <c r="BG92" s="397">
        <f>'IEA energy balance'!BG92</f>
        <v>0</v>
      </c>
      <c r="BH92" s="397">
        <f>'IEA energy balance'!BH92</f>
        <v>0</v>
      </c>
      <c r="BI92" s="397">
        <f>'IEA energy balance'!BI92</f>
        <v>0</v>
      </c>
      <c r="BJ92" s="397">
        <f>'IEA energy balance'!BJ92</f>
        <v>0</v>
      </c>
      <c r="BK92" s="397">
        <f>'IEA energy balance'!BK92</f>
        <v>0</v>
      </c>
      <c r="BL92" s="397">
        <f>'IEA energy balance'!BL92</f>
        <v>0</v>
      </c>
      <c r="BM92" s="397">
        <f>'IEA energy balance'!BM92</f>
        <v>0</v>
      </c>
      <c r="BN92" s="398">
        <f>'IEA energy balance'!BN92</f>
        <v>0</v>
      </c>
      <c r="BO92" s="399">
        <f>'IEA energy balance'!BO92</f>
        <v>0</v>
      </c>
    </row>
    <row r="93" spans="2:67">
      <c r="B93" s="32" t="s">
        <v>133</v>
      </c>
      <c r="C93" s="26">
        <f>'IEA energy balance'!C93</f>
        <v>0</v>
      </c>
      <c r="D93" s="26">
        <f>'IEA energy balance'!D93</f>
        <v>0</v>
      </c>
      <c r="E93" s="385">
        <f>'IEA energy balance'!E93</f>
        <v>0</v>
      </c>
      <c r="F93" s="385">
        <f>'IEA energy balance'!F93</f>
        <v>0</v>
      </c>
      <c r="G93" s="385">
        <f>'IEA energy balance'!G93</f>
        <v>0</v>
      </c>
      <c r="H93" s="385">
        <f>'IEA energy balance'!H93</f>
        <v>0</v>
      </c>
      <c r="I93" s="385">
        <f>'IEA energy balance'!I93</f>
        <v>0</v>
      </c>
      <c r="J93" s="385">
        <f>'IEA energy balance'!J93</f>
        <v>0</v>
      </c>
      <c r="K93" s="385">
        <f>'IEA energy balance'!K93</f>
        <v>0</v>
      </c>
      <c r="L93" s="385">
        <f>'IEA energy balance'!L93</f>
        <v>0</v>
      </c>
      <c r="M93" s="385">
        <f>'IEA energy balance'!M93</f>
        <v>0</v>
      </c>
      <c r="N93" s="385">
        <f>'IEA energy balance'!N93</f>
        <v>0</v>
      </c>
      <c r="O93" s="385">
        <f>'IEA energy balance'!O93</f>
        <v>0</v>
      </c>
      <c r="P93" s="385">
        <f>'IEA energy balance'!P93</f>
        <v>0</v>
      </c>
      <c r="Q93" s="385">
        <f>'IEA energy balance'!Q93</f>
        <v>0</v>
      </c>
      <c r="R93" s="385">
        <f>'IEA energy balance'!R93</f>
        <v>0</v>
      </c>
      <c r="S93" s="385">
        <f>'IEA energy balance'!S93</f>
        <v>0</v>
      </c>
      <c r="T93" s="385">
        <f>'IEA energy balance'!T93</f>
        <v>0</v>
      </c>
      <c r="U93" s="26">
        <f>'IEA energy balance'!U93</f>
        <v>0</v>
      </c>
      <c r="V93" s="385">
        <f>'IEA energy balance'!V93</f>
        <v>0</v>
      </c>
      <c r="W93" s="385">
        <f>'IEA energy balance'!W93</f>
        <v>0</v>
      </c>
      <c r="X93" s="385">
        <f>'IEA energy balance'!X93</f>
        <v>0</v>
      </c>
      <c r="Y93" s="385">
        <f>'IEA energy balance'!Y93</f>
        <v>0</v>
      </c>
      <c r="Z93" s="385">
        <f>'IEA energy balance'!Z93</f>
        <v>0</v>
      </c>
      <c r="AA93" s="385">
        <f>'IEA energy balance'!AA93</f>
        <v>0</v>
      </c>
      <c r="AB93" s="385">
        <f>'IEA energy balance'!AB93</f>
        <v>0</v>
      </c>
      <c r="AC93" s="385">
        <f>'IEA energy balance'!AC93</f>
        <v>0</v>
      </c>
      <c r="AD93" s="385">
        <f>'IEA energy balance'!AD93</f>
        <v>0</v>
      </c>
      <c r="AE93" s="385">
        <f>'IEA energy balance'!AE93</f>
        <v>0</v>
      </c>
      <c r="AF93" s="385">
        <f>'IEA energy balance'!AF93</f>
        <v>0</v>
      </c>
      <c r="AG93" s="385">
        <f>'IEA energy balance'!AG93</f>
        <v>0</v>
      </c>
      <c r="AH93" s="385">
        <f>'IEA energy balance'!AH93</f>
        <v>0</v>
      </c>
      <c r="AI93" s="385">
        <f>'IEA energy balance'!AI93</f>
        <v>0</v>
      </c>
      <c r="AJ93" s="385">
        <f>'IEA energy balance'!AJ93</f>
        <v>0</v>
      </c>
      <c r="AK93" s="385">
        <f>'IEA energy balance'!AK93</f>
        <v>0</v>
      </c>
      <c r="AL93" s="385">
        <f>'IEA energy balance'!AL93</f>
        <v>0</v>
      </c>
      <c r="AM93" s="385">
        <f>'IEA energy balance'!AM93</f>
        <v>0</v>
      </c>
      <c r="AN93" s="385">
        <f>'IEA energy balance'!AN93</f>
        <v>0</v>
      </c>
      <c r="AO93" s="385">
        <f>'IEA energy balance'!AO93</f>
        <v>0</v>
      </c>
      <c r="AP93" s="385">
        <f>'IEA energy balance'!AP93</f>
        <v>0</v>
      </c>
      <c r="AQ93" s="385">
        <f>'IEA energy balance'!AQ93</f>
        <v>0</v>
      </c>
      <c r="AR93" s="385">
        <f>'IEA energy balance'!AR93</f>
        <v>0</v>
      </c>
      <c r="AS93" s="385">
        <f>'IEA energy balance'!AS93</f>
        <v>0</v>
      </c>
      <c r="AT93" s="385">
        <f>'IEA energy balance'!AT93</f>
        <v>0</v>
      </c>
      <c r="AU93" s="385">
        <f>'IEA energy balance'!AU93</f>
        <v>0</v>
      </c>
      <c r="AV93" s="385">
        <f>'IEA energy balance'!AV93</f>
        <v>0</v>
      </c>
      <c r="AW93" s="385">
        <f>'IEA energy balance'!AW93</f>
        <v>0</v>
      </c>
      <c r="AX93" s="385">
        <f>'IEA energy balance'!AX93</f>
        <v>0</v>
      </c>
      <c r="AY93" s="385">
        <f>'IEA energy balance'!AY93</f>
        <v>0</v>
      </c>
      <c r="AZ93" s="385">
        <f>'IEA energy balance'!AZ93</f>
        <v>0</v>
      </c>
      <c r="BA93" s="385">
        <f>'IEA energy balance'!BA93</f>
        <v>0</v>
      </c>
      <c r="BB93" s="385">
        <f>'IEA energy balance'!BB93</f>
        <v>0</v>
      </c>
      <c r="BC93" s="385">
        <f>'IEA energy balance'!BC93</f>
        <v>0</v>
      </c>
      <c r="BD93" s="385">
        <f>'IEA energy balance'!BD93</f>
        <v>0</v>
      </c>
      <c r="BE93" s="385">
        <f>'IEA energy balance'!BE93</f>
        <v>0</v>
      </c>
      <c r="BF93" s="385">
        <f>'IEA energy balance'!BF93</f>
        <v>0</v>
      </c>
      <c r="BG93" s="385">
        <f>'IEA energy balance'!BG93</f>
        <v>0</v>
      </c>
      <c r="BH93" s="385">
        <f>'IEA energy balance'!BH93</f>
        <v>0</v>
      </c>
      <c r="BI93" s="385">
        <f>'IEA energy balance'!BI93</f>
        <v>0</v>
      </c>
      <c r="BJ93" s="385">
        <f>'IEA energy balance'!BJ93</f>
        <v>0</v>
      </c>
      <c r="BK93" s="385">
        <f>'IEA energy balance'!BK93</f>
        <v>0</v>
      </c>
      <c r="BL93" s="385">
        <f>'IEA energy balance'!BL93</f>
        <v>0</v>
      </c>
      <c r="BM93" s="385">
        <f>'IEA energy balance'!BM93</f>
        <v>0</v>
      </c>
      <c r="BN93" s="386">
        <f>'IEA energy balance'!BN93</f>
        <v>0</v>
      </c>
      <c r="BO93" s="387">
        <f>'IEA energy balance'!BO93</f>
        <v>0</v>
      </c>
    </row>
    <row r="94" spans="2:67">
      <c r="B94" s="32" t="s">
        <v>134</v>
      </c>
      <c r="C94" s="26">
        <f>'IEA energy balance'!C94</f>
        <v>0</v>
      </c>
      <c r="D94" s="26">
        <f>'IEA energy balance'!D94</f>
        <v>0</v>
      </c>
      <c r="E94" s="385">
        <f>'IEA energy balance'!E94</f>
        <v>0</v>
      </c>
      <c r="F94" s="385">
        <f>'IEA energy balance'!F94</f>
        <v>0</v>
      </c>
      <c r="G94" s="385">
        <f>'IEA energy balance'!G94</f>
        <v>0</v>
      </c>
      <c r="H94" s="385">
        <f>'IEA energy balance'!H94</f>
        <v>0</v>
      </c>
      <c r="I94" s="385">
        <f>'IEA energy balance'!I94</f>
        <v>0</v>
      </c>
      <c r="J94" s="385">
        <f>'IEA energy balance'!J94</f>
        <v>0</v>
      </c>
      <c r="K94" s="385">
        <f>'IEA energy balance'!K94</f>
        <v>0</v>
      </c>
      <c r="L94" s="385">
        <f>'IEA energy balance'!L94</f>
        <v>0</v>
      </c>
      <c r="M94" s="385">
        <f>'IEA energy balance'!M94</f>
        <v>0</v>
      </c>
      <c r="N94" s="385">
        <f>'IEA energy balance'!N94</f>
        <v>0</v>
      </c>
      <c r="O94" s="385">
        <f>'IEA energy balance'!O94</f>
        <v>0</v>
      </c>
      <c r="P94" s="385">
        <f>'IEA energy balance'!P94</f>
        <v>0</v>
      </c>
      <c r="Q94" s="385">
        <f>'IEA energy balance'!Q94</f>
        <v>0</v>
      </c>
      <c r="R94" s="385">
        <f>'IEA energy balance'!R94</f>
        <v>0</v>
      </c>
      <c r="S94" s="385">
        <f>'IEA energy balance'!S94</f>
        <v>0</v>
      </c>
      <c r="T94" s="385">
        <f>'IEA energy balance'!T94</f>
        <v>0</v>
      </c>
      <c r="U94" s="26">
        <f>'IEA energy balance'!U94</f>
        <v>0</v>
      </c>
      <c r="V94" s="385">
        <f>'IEA energy balance'!V94</f>
        <v>0</v>
      </c>
      <c r="W94" s="385">
        <f>'IEA energy balance'!W94</f>
        <v>0</v>
      </c>
      <c r="X94" s="385">
        <f>'IEA energy balance'!X94</f>
        <v>0</v>
      </c>
      <c r="Y94" s="385">
        <f>'IEA energy balance'!Y94</f>
        <v>0</v>
      </c>
      <c r="Z94" s="385">
        <f>'IEA energy balance'!Z94</f>
        <v>0</v>
      </c>
      <c r="AA94" s="385">
        <f>'IEA energy balance'!AA94</f>
        <v>0</v>
      </c>
      <c r="AB94" s="385">
        <f>'IEA energy balance'!AB94</f>
        <v>0</v>
      </c>
      <c r="AC94" s="385">
        <f>'IEA energy balance'!AC94</f>
        <v>0</v>
      </c>
      <c r="AD94" s="385">
        <f>'IEA energy balance'!AD94</f>
        <v>0</v>
      </c>
      <c r="AE94" s="385">
        <f>'IEA energy balance'!AE94</f>
        <v>0</v>
      </c>
      <c r="AF94" s="385">
        <f>'IEA energy balance'!AF94</f>
        <v>0</v>
      </c>
      <c r="AG94" s="385">
        <f>'IEA energy balance'!AG94</f>
        <v>0</v>
      </c>
      <c r="AH94" s="385">
        <f>'IEA energy balance'!AH94</f>
        <v>0</v>
      </c>
      <c r="AI94" s="385">
        <f>'IEA energy balance'!AI94</f>
        <v>0</v>
      </c>
      <c r="AJ94" s="385">
        <f>'IEA energy balance'!AJ94</f>
        <v>0</v>
      </c>
      <c r="AK94" s="385">
        <f>'IEA energy balance'!AK94</f>
        <v>0</v>
      </c>
      <c r="AL94" s="385">
        <f>'IEA energy balance'!AL94</f>
        <v>0</v>
      </c>
      <c r="AM94" s="385">
        <f>'IEA energy balance'!AM94</f>
        <v>0</v>
      </c>
      <c r="AN94" s="385">
        <f>'IEA energy balance'!AN94</f>
        <v>0</v>
      </c>
      <c r="AO94" s="385">
        <f>'IEA energy balance'!AO94</f>
        <v>0</v>
      </c>
      <c r="AP94" s="385">
        <f>'IEA energy balance'!AP94</f>
        <v>0</v>
      </c>
      <c r="AQ94" s="385">
        <f>'IEA energy balance'!AQ94</f>
        <v>0</v>
      </c>
      <c r="AR94" s="385">
        <f>'IEA energy balance'!AR94</f>
        <v>0</v>
      </c>
      <c r="AS94" s="385">
        <f>'IEA energy balance'!AS94</f>
        <v>0</v>
      </c>
      <c r="AT94" s="385">
        <f>'IEA energy balance'!AT94</f>
        <v>0</v>
      </c>
      <c r="AU94" s="385">
        <f>'IEA energy balance'!AU94</f>
        <v>0</v>
      </c>
      <c r="AV94" s="385">
        <f>'IEA energy balance'!AV94</f>
        <v>0</v>
      </c>
      <c r="AW94" s="385">
        <f>'IEA energy balance'!AW94</f>
        <v>0</v>
      </c>
      <c r="AX94" s="385">
        <f>'IEA energy balance'!AX94</f>
        <v>0</v>
      </c>
      <c r="AY94" s="385">
        <f>'IEA energy balance'!AY94</f>
        <v>0</v>
      </c>
      <c r="AZ94" s="385">
        <f>'IEA energy balance'!AZ94</f>
        <v>0</v>
      </c>
      <c r="BA94" s="385">
        <f>'IEA energy balance'!BA94</f>
        <v>0</v>
      </c>
      <c r="BB94" s="385">
        <f>'IEA energy balance'!BB94</f>
        <v>0</v>
      </c>
      <c r="BC94" s="385">
        <f>'IEA energy balance'!BC94</f>
        <v>0</v>
      </c>
      <c r="BD94" s="385">
        <f>'IEA energy balance'!BD94</f>
        <v>0</v>
      </c>
      <c r="BE94" s="385">
        <f>'IEA energy balance'!BE94</f>
        <v>0</v>
      </c>
      <c r="BF94" s="385">
        <f>'IEA energy balance'!BF94</f>
        <v>0</v>
      </c>
      <c r="BG94" s="385">
        <f>'IEA energy balance'!BG94</f>
        <v>0</v>
      </c>
      <c r="BH94" s="385">
        <f>'IEA energy balance'!BH94</f>
        <v>0</v>
      </c>
      <c r="BI94" s="385">
        <f>'IEA energy balance'!BI94</f>
        <v>0</v>
      </c>
      <c r="BJ94" s="385">
        <f>'IEA energy balance'!BJ94</f>
        <v>0</v>
      </c>
      <c r="BK94" s="385">
        <f>'IEA energy balance'!BK94</f>
        <v>0</v>
      </c>
      <c r="BL94" s="385">
        <f>'IEA energy balance'!BL94</f>
        <v>0</v>
      </c>
      <c r="BM94" s="385">
        <f>'IEA energy balance'!BM94</f>
        <v>0</v>
      </c>
      <c r="BN94" s="386">
        <f>'IEA energy balance'!BN94</f>
        <v>0</v>
      </c>
      <c r="BO94" s="387">
        <f>'IEA energy balance'!BO94</f>
        <v>0</v>
      </c>
    </row>
    <row r="95" spans="2:67">
      <c r="B95" s="32" t="s">
        <v>135</v>
      </c>
      <c r="C95" s="26">
        <f>'IEA energy balance'!C95</f>
        <v>0</v>
      </c>
      <c r="D95" s="26">
        <f>'IEA energy balance'!D95</f>
        <v>0</v>
      </c>
      <c r="E95" s="385">
        <f>'IEA energy balance'!E95</f>
        <v>0</v>
      </c>
      <c r="F95" s="385">
        <f>'IEA energy balance'!F95</f>
        <v>0</v>
      </c>
      <c r="G95" s="385">
        <f>'IEA energy balance'!G95</f>
        <v>0</v>
      </c>
      <c r="H95" s="385">
        <f>'IEA energy balance'!H95</f>
        <v>0</v>
      </c>
      <c r="I95" s="385">
        <f>'IEA energy balance'!I95</f>
        <v>0</v>
      </c>
      <c r="J95" s="385">
        <f>'IEA energy balance'!J95</f>
        <v>0</v>
      </c>
      <c r="K95" s="385">
        <f>'IEA energy balance'!K95</f>
        <v>0</v>
      </c>
      <c r="L95" s="385">
        <f>'IEA energy balance'!L95</f>
        <v>0</v>
      </c>
      <c r="M95" s="385">
        <f>'IEA energy balance'!M95</f>
        <v>0</v>
      </c>
      <c r="N95" s="385">
        <f>'IEA energy balance'!N95</f>
        <v>0</v>
      </c>
      <c r="O95" s="385">
        <f>'IEA energy balance'!O95</f>
        <v>0</v>
      </c>
      <c r="P95" s="385">
        <f>'IEA energy balance'!P95</f>
        <v>0</v>
      </c>
      <c r="Q95" s="385">
        <f>'IEA energy balance'!Q95</f>
        <v>0</v>
      </c>
      <c r="R95" s="385">
        <f>'IEA energy balance'!R95</f>
        <v>0</v>
      </c>
      <c r="S95" s="385">
        <f>'IEA energy balance'!S95</f>
        <v>0</v>
      </c>
      <c r="T95" s="385">
        <f>'IEA energy balance'!T95</f>
        <v>0</v>
      </c>
      <c r="U95" s="26">
        <f>'IEA energy balance'!U95</f>
        <v>0</v>
      </c>
      <c r="V95" s="385">
        <f>'IEA energy balance'!V95</f>
        <v>0</v>
      </c>
      <c r="W95" s="385">
        <f>'IEA energy balance'!W95</f>
        <v>0</v>
      </c>
      <c r="X95" s="385">
        <f>'IEA energy balance'!X95</f>
        <v>0</v>
      </c>
      <c r="Y95" s="385">
        <f>'IEA energy balance'!Y95</f>
        <v>0</v>
      </c>
      <c r="Z95" s="385">
        <f>'IEA energy balance'!Z95</f>
        <v>0</v>
      </c>
      <c r="AA95" s="385">
        <f>'IEA energy balance'!AA95</f>
        <v>0</v>
      </c>
      <c r="AB95" s="385">
        <f>'IEA energy balance'!AB95</f>
        <v>0</v>
      </c>
      <c r="AC95" s="385">
        <f>'IEA energy balance'!AC95</f>
        <v>0</v>
      </c>
      <c r="AD95" s="385">
        <f>'IEA energy balance'!AD95</f>
        <v>0</v>
      </c>
      <c r="AE95" s="385">
        <f>'IEA energy balance'!AE95</f>
        <v>0</v>
      </c>
      <c r="AF95" s="385">
        <f>'IEA energy balance'!AF95</f>
        <v>0</v>
      </c>
      <c r="AG95" s="385">
        <f>'IEA energy balance'!AG95</f>
        <v>0</v>
      </c>
      <c r="AH95" s="385">
        <f>'IEA energy balance'!AH95</f>
        <v>0</v>
      </c>
      <c r="AI95" s="385">
        <f>'IEA energy balance'!AI95</f>
        <v>0</v>
      </c>
      <c r="AJ95" s="385">
        <f>'IEA energy balance'!AJ95</f>
        <v>0</v>
      </c>
      <c r="AK95" s="385">
        <f>'IEA energy balance'!AK95</f>
        <v>0</v>
      </c>
      <c r="AL95" s="385">
        <f>'IEA energy balance'!AL95</f>
        <v>0</v>
      </c>
      <c r="AM95" s="385">
        <f>'IEA energy balance'!AM95</f>
        <v>0</v>
      </c>
      <c r="AN95" s="385">
        <f>'IEA energy balance'!AN95</f>
        <v>0</v>
      </c>
      <c r="AO95" s="385">
        <f>'IEA energy balance'!AO95</f>
        <v>0</v>
      </c>
      <c r="AP95" s="385">
        <f>'IEA energy balance'!AP95</f>
        <v>0</v>
      </c>
      <c r="AQ95" s="385">
        <f>'IEA energy balance'!AQ95</f>
        <v>0</v>
      </c>
      <c r="AR95" s="385">
        <f>'IEA energy balance'!AR95</f>
        <v>0</v>
      </c>
      <c r="AS95" s="385">
        <f>'IEA energy balance'!AS95</f>
        <v>0</v>
      </c>
      <c r="AT95" s="385">
        <f>'IEA energy balance'!AT95</f>
        <v>0</v>
      </c>
      <c r="AU95" s="385">
        <f>'IEA energy balance'!AU95</f>
        <v>0</v>
      </c>
      <c r="AV95" s="385">
        <f>'IEA energy balance'!AV95</f>
        <v>0</v>
      </c>
      <c r="AW95" s="385">
        <f>'IEA energy balance'!AW95</f>
        <v>0</v>
      </c>
      <c r="AX95" s="385">
        <f>'IEA energy balance'!AX95</f>
        <v>0</v>
      </c>
      <c r="AY95" s="385">
        <f>'IEA energy balance'!AY95</f>
        <v>0</v>
      </c>
      <c r="AZ95" s="385">
        <f>'IEA energy balance'!AZ95</f>
        <v>0</v>
      </c>
      <c r="BA95" s="385">
        <f>'IEA energy balance'!BA95</f>
        <v>0</v>
      </c>
      <c r="BB95" s="385">
        <f>'IEA energy balance'!BB95</f>
        <v>0</v>
      </c>
      <c r="BC95" s="385">
        <f>'IEA energy balance'!BC95</f>
        <v>0</v>
      </c>
      <c r="BD95" s="385">
        <f>'IEA energy balance'!BD95</f>
        <v>0</v>
      </c>
      <c r="BE95" s="385">
        <f>'IEA energy balance'!BE95</f>
        <v>0</v>
      </c>
      <c r="BF95" s="385">
        <f>'IEA energy balance'!BF95</f>
        <v>0</v>
      </c>
      <c r="BG95" s="385">
        <f>'IEA energy balance'!BG95</f>
        <v>0</v>
      </c>
      <c r="BH95" s="385">
        <f>'IEA energy balance'!BH95</f>
        <v>0</v>
      </c>
      <c r="BI95" s="385">
        <f>'IEA energy balance'!BI95</f>
        <v>0</v>
      </c>
      <c r="BJ95" s="385">
        <f>'IEA energy balance'!BJ95</f>
        <v>0</v>
      </c>
      <c r="BK95" s="385">
        <f>'IEA energy balance'!BK95</f>
        <v>0</v>
      </c>
      <c r="BL95" s="385">
        <f>'IEA energy balance'!BL95</f>
        <v>0</v>
      </c>
      <c r="BM95" s="385">
        <f>'IEA energy balance'!BM95</f>
        <v>0</v>
      </c>
      <c r="BN95" s="386">
        <f>'IEA energy balance'!BN95</f>
        <v>0</v>
      </c>
      <c r="BO95" s="387">
        <f>'IEA energy balance'!BO95</f>
        <v>0</v>
      </c>
    </row>
    <row r="96" spans="2:67" ht="16" thickBot="1">
      <c r="B96" s="32" t="s">
        <v>136</v>
      </c>
      <c r="C96" s="26">
        <f>'IEA energy balance'!C96</f>
        <v>0</v>
      </c>
      <c r="D96" s="26">
        <f>'IEA energy balance'!D96</f>
        <v>0</v>
      </c>
      <c r="E96" s="385">
        <f>'IEA energy balance'!E96</f>
        <v>0</v>
      </c>
      <c r="F96" s="385">
        <f>'IEA energy balance'!F96</f>
        <v>0</v>
      </c>
      <c r="G96" s="385">
        <f>'IEA energy balance'!G96</f>
        <v>0</v>
      </c>
      <c r="H96" s="385">
        <f>'IEA energy balance'!H96</f>
        <v>0</v>
      </c>
      <c r="I96" s="385">
        <f>'IEA energy balance'!I96</f>
        <v>0</v>
      </c>
      <c r="J96" s="385">
        <f>'IEA energy balance'!J96</f>
        <v>0</v>
      </c>
      <c r="K96" s="385">
        <f>'IEA energy balance'!K96</f>
        <v>0</v>
      </c>
      <c r="L96" s="385">
        <f>'IEA energy balance'!L96</f>
        <v>0</v>
      </c>
      <c r="M96" s="385">
        <f>'IEA energy balance'!M96</f>
        <v>0</v>
      </c>
      <c r="N96" s="385">
        <f>'IEA energy balance'!N96</f>
        <v>0</v>
      </c>
      <c r="O96" s="385">
        <f>'IEA energy balance'!O96</f>
        <v>0</v>
      </c>
      <c r="P96" s="385">
        <f>'IEA energy balance'!P96</f>
        <v>0</v>
      </c>
      <c r="Q96" s="385">
        <f>'IEA energy balance'!Q96</f>
        <v>0</v>
      </c>
      <c r="R96" s="385">
        <f>'IEA energy balance'!R96</f>
        <v>0</v>
      </c>
      <c r="S96" s="385">
        <f>'IEA energy balance'!S96</f>
        <v>0</v>
      </c>
      <c r="T96" s="385">
        <f>'IEA energy balance'!T96</f>
        <v>0</v>
      </c>
      <c r="U96" s="26">
        <f>'IEA energy balance'!U96</f>
        <v>0</v>
      </c>
      <c r="V96" s="385">
        <f>'IEA energy balance'!V96</f>
        <v>0</v>
      </c>
      <c r="W96" s="385">
        <f>'IEA energy balance'!W96</f>
        <v>0</v>
      </c>
      <c r="X96" s="385">
        <f>'IEA energy balance'!X96</f>
        <v>0</v>
      </c>
      <c r="Y96" s="385">
        <f>'IEA energy balance'!Y96</f>
        <v>0</v>
      </c>
      <c r="Z96" s="385">
        <f>'IEA energy balance'!Z96</f>
        <v>0</v>
      </c>
      <c r="AA96" s="385">
        <f>'IEA energy balance'!AA96</f>
        <v>0</v>
      </c>
      <c r="AB96" s="385">
        <f>'IEA energy balance'!AB96</f>
        <v>0</v>
      </c>
      <c r="AC96" s="385">
        <f>'IEA energy balance'!AC96</f>
        <v>0</v>
      </c>
      <c r="AD96" s="385">
        <f>'IEA energy balance'!AD96</f>
        <v>0</v>
      </c>
      <c r="AE96" s="385">
        <f>'IEA energy balance'!AE96</f>
        <v>0</v>
      </c>
      <c r="AF96" s="385">
        <f>'IEA energy balance'!AF96</f>
        <v>0</v>
      </c>
      <c r="AG96" s="385">
        <f>'IEA energy balance'!AG96</f>
        <v>0</v>
      </c>
      <c r="AH96" s="385">
        <f>'IEA energy balance'!AH96</f>
        <v>0</v>
      </c>
      <c r="AI96" s="385">
        <f>'IEA energy balance'!AI96</f>
        <v>0</v>
      </c>
      <c r="AJ96" s="385">
        <f>'IEA energy balance'!AJ96</f>
        <v>0</v>
      </c>
      <c r="AK96" s="385">
        <f>'IEA energy balance'!AK96</f>
        <v>0</v>
      </c>
      <c r="AL96" s="385">
        <f>'IEA energy balance'!AL96</f>
        <v>0</v>
      </c>
      <c r="AM96" s="385">
        <f>'IEA energy balance'!AM96</f>
        <v>0</v>
      </c>
      <c r="AN96" s="385">
        <f>'IEA energy balance'!AN96</f>
        <v>0</v>
      </c>
      <c r="AO96" s="385">
        <f>'IEA energy balance'!AO96</f>
        <v>0</v>
      </c>
      <c r="AP96" s="385">
        <f>'IEA energy balance'!AP96</f>
        <v>0</v>
      </c>
      <c r="AQ96" s="385">
        <f>'IEA energy balance'!AQ96</f>
        <v>0</v>
      </c>
      <c r="AR96" s="385">
        <f>'IEA energy balance'!AR96</f>
        <v>0</v>
      </c>
      <c r="AS96" s="385">
        <f>'IEA energy balance'!AS96</f>
        <v>0</v>
      </c>
      <c r="AT96" s="385">
        <f>'IEA energy balance'!AT96</f>
        <v>0</v>
      </c>
      <c r="AU96" s="385">
        <f>'IEA energy balance'!AU96</f>
        <v>0</v>
      </c>
      <c r="AV96" s="385">
        <f>'IEA energy balance'!AV96</f>
        <v>0</v>
      </c>
      <c r="AW96" s="385">
        <f>'IEA energy balance'!AW96</f>
        <v>0</v>
      </c>
      <c r="AX96" s="385">
        <f>'IEA energy balance'!AX96</f>
        <v>0</v>
      </c>
      <c r="AY96" s="385">
        <f>'IEA energy balance'!AY96</f>
        <v>0</v>
      </c>
      <c r="AZ96" s="385">
        <f>'IEA energy balance'!AZ96</f>
        <v>0</v>
      </c>
      <c r="BA96" s="385">
        <f>'IEA energy balance'!BA96</f>
        <v>0</v>
      </c>
      <c r="BB96" s="385">
        <f>'IEA energy balance'!BB96</f>
        <v>0</v>
      </c>
      <c r="BC96" s="385">
        <f>'IEA energy balance'!BC96</f>
        <v>0</v>
      </c>
      <c r="BD96" s="385">
        <f>'IEA energy balance'!BD96</f>
        <v>0</v>
      </c>
      <c r="BE96" s="385">
        <f>'IEA energy balance'!BE96</f>
        <v>0</v>
      </c>
      <c r="BF96" s="385">
        <f>'IEA energy balance'!BF96</f>
        <v>0</v>
      </c>
      <c r="BG96" s="385">
        <f>'IEA energy balance'!BG96</f>
        <v>0</v>
      </c>
      <c r="BH96" s="385">
        <f>'IEA energy balance'!BH96</f>
        <v>0</v>
      </c>
      <c r="BI96" s="385">
        <f>'IEA energy balance'!BI96</f>
        <v>0</v>
      </c>
      <c r="BJ96" s="385">
        <f>'IEA energy balance'!BJ96</f>
        <v>0</v>
      </c>
      <c r="BK96" s="385">
        <f>'IEA energy balance'!BK96</f>
        <v>0</v>
      </c>
      <c r="BL96" s="385">
        <f>'IEA energy balance'!BL96</f>
        <v>0</v>
      </c>
      <c r="BM96" s="385">
        <f>'IEA energy balance'!BM96</f>
        <v>0</v>
      </c>
      <c r="BN96" s="386">
        <f>'IEA energy balance'!BN96</f>
        <v>0</v>
      </c>
      <c r="BO96" s="387">
        <f>'IEA energy balance'!BO96</f>
        <v>0</v>
      </c>
    </row>
    <row r="97" spans="2:67" ht="16" thickBot="1">
      <c r="B97" s="40" t="s">
        <v>137</v>
      </c>
      <c r="C97" s="383">
        <f>'IEA energy balance'!C97</f>
        <v>0</v>
      </c>
      <c r="D97" s="383">
        <f>'IEA energy balance'!D97</f>
        <v>0</v>
      </c>
      <c r="E97" s="400">
        <f>'IEA energy balance'!E97</f>
        <v>0</v>
      </c>
      <c r="F97" s="400">
        <f>'IEA energy balance'!F97</f>
        <v>0</v>
      </c>
      <c r="G97" s="400">
        <f>'IEA energy balance'!G97</f>
        <v>0</v>
      </c>
      <c r="H97" s="400">
        <f>'IEA energy balance'!H97</f>
        <v>0</v>
      </c>
      <c r="I97" s="400">
        <f>'IEA energy balance'!I97</f>
        <v>0</v>
      </c>
      <c r="J97" s="400">
        <f>'IEA energy balance'!J97</f>
        <v>0</v>
      </c>
      <c r="K97" s="400">
        <f>'IEA energy balance'!K97</f>
        <v>0</v>
      </c>
      <c r="L97" s="400">
        <f>'IEA energy balance'!L97</f>
        <v>0</v>
      </c>
      <c r="M97" s="400">
        <f>'IEA energy balance'!M97</f>
        <v>0</v>
      </c>
      <c r="N97" s="400">
        <f>'IEA energy balance'!N97</f>
        <v>0</v>
      </c>
      <c r="O97" s="400">
        <f>'IEA energy balance'!O97</f>
        <v>0</v>
      </c>
      <c r="P97" s="400">
        <f>'IEA energy balance'!P97</f>
        <v>0</v>
      </c>
      <c r="Q97" s="400">
        <f>'IEA energy balance'!Q97</f>
        <v>0</v>
      </c>
      <c r="R97" s="400">
        <f>'IEA energy balance'!R97</f>
        <v>0</v>
      </c>
      <c r="S97" s="400">
        <f>'IEA energy balance'!S97</f>
        <v>0</v>
      </c>
      <c r="T97" s="400">
        <f>'IEA energy balance'!T97</f>
        <v>0</v>
      </c>
      <c r="U97" s="383">
        <f>'IEA energy balance'!U97</f>
        <v>0</v>
      </c>
      <c r="V97" s="400">
        <f>'IEA energy balance'!V97</f>
        <v>0</v>
      </c>
      <c r="W97" s="400">
        <f>'IEA energy balance'!W97</f>
        <v>0</v>
      </c>
      <c r="X97" s="400">
        <f>'IEA energy balance'!X97</f>
        <v>0</v>
      </c>
      <c r="Y97" s="400">
        <f>'IEA energy balance'!Y97</f>
        <v>0</v>
      </c>
      <c r="Z97" s="400">
        <f>'IEA energy balance'!Z97</f>
        <v>0</v>
      </c>
      <c r="AA97" s="400">
        <f>'IEA energy balance'!AA97</f>
        <v>0</v>
      </c>
      <c r="AB97" s="400">
        <f>'IEA energy balance'!AB97</f>
        <v>0</v>
      </c>
      <c r="AC97" s="400">
        <f>'IEA energy balance'!AC97</f>
        <v>0</v>
      </c>
      <c r="AD97" s="400">
        <f>'IEA energy balance'!AD97</f>
        <v>0</v>
      </c>
      <c r="AE97" s="400">
        <f>'IEA energy balance'!AE97</f>
        <v>0</v>
      </c>
      <c r="AF97" s="400">
        <f>'IEA energy balance'!AF97</f>
        <v>0</v>
      </c>
      <c r="AG97" s="400">
        <f>'IEA energy balance'!AG97</f>
        <v>0</v>
      </c>
      <c r="AH97" s="400">
        <f>'IEA energy balance'!AH97</f>
        <v>0</v>
      </c>
      <c r="AI97" s="400">
        <f>'IEA energy balance'!AI97</f>
        <v>0</v>
      </c>
      <c r="AJ97" s="400">
        <f>'IEA energy balance'!AJ97</f>
        <v>0</v>
      </c>
      <c r="AK97" s="400">
        <f>'IEA energy balance'!AK97</f>
        <v>0</v>
      </c>
      <c r="AL97" s="400">
        <f>'IEA energy balance'!AL97</f>
        <v>0</v>
      </c>
      <c r="AM97" s="400">
        <f>'IEA energy balance'!AM97</f>
        <v>0</v>
      </c>
      <c r="AN97" s="400">
        <f>'IEA energy balance'!AN97</f>
        <v>0</v>
      </c>
      <c r="AO97" s="400">
        <f>'IEA energy balance'!AO97</f>
        <v>0</v>
      </c>
      <c r="AP97" s="400">
        <f>'IEA energy balance'!AP97</f>
        <v>0</v>
      </c>
      <c r="AQ97" s="400">
        <f>'IEA energy balance'!AQ97</f>
        <v>0</v>
      </c>
      <c r="AR97" s="400">
        <f>'IEA energy balance'!AR97</f>
        <v>0</v>
      </c>
      <c r="AS97" s="400">
        <f>'IEA energy balance'!AS97</f>
        <v>0</v>
      </c>
      <c r="AT97" s="400">
        <f>'IEA energy balance'!AT97</f>
        <v>0</v>
      </c>
      <c r="AU97" s="400">
        <f>'IEA energy balance'!AU97</f>
        <v>0</v>
      </c>
      <c r="AV97" s="400">
        <f>'IEA energy balance'!AV97</f>
        <v>0</v>
      </c>
      <c r="AW97" s="400">
        <f>'IEA energy balance'!AW97</f>
        <v>0</v>
      </c>
      <c r="AX97" s="400">
        <f>'IEA energy balance'!AX97</f>
        <v>0</v>
      </c>
      <c r="AY97" s="400">
        <f>'IEA energy balance'!AY97</f>
        <v>0</v>
      </c>
      <c r="AZ97" s="400">
        <f>'IEA energy balance'!AZ97</f>
        <v>0</v>
      </c>
      <c r="BA97" s="400">
        <f>'IEA energy balance'!BA97</f>
        <v>0</v>
      </c>
      <c r="BB97" s="400">
        <f>'IEA energy balance'!BB97</f>
        <v>0</v>
      </c>
      <c r="BC97" s="400">
        <f>'IEA energy balance'!BC97</f>
        <v>0</v>
      </c>
      <c r="BD97" s="400">
        <f>'IEA energy balance'!BD97</f>
        <v>0</v>
      </c>
      <c r="BE97" s="400">
        <f>'IEA energy balance'!BE97</f>
        <v>0</v>
      </c>
      <c r="BF97" s="400">
        <f>'IEA energy balance'!BF97</f>
        <v>0</v>
      </c>
      <c r="BG97" s="400">
        <f>'IEA energy balance'!BG97</f>
        <v>0</v>
      </c>
      <c r="BH97" s="400">
        <f>'IEA energy balance'!BH97</f>
        <v>0</v>
      </c>
      <c r="BI97" s="400">
        <f>'IEA energy balance'!BI97</f>
        <v>0</v>
      </c>
      <c r="BJ97" s="400">
        <f>'IEA energy balance'!BJ97</f>
        <v>0</v>
      </c>
      <c r="BK97" s="400">
        <f>'IEA energy balance'!BK97</f>
        <v>0</v>
      </c>
      <c r="BL97" s="400">
        <f>'IEA energy balance'!BL97</f>
        <v>0</v>
      </c>
      <c r="BM97" s="400">
        <f>'IEA energy balance'!BM97</f>
        <v>0</v>
      </c>
      <c r="BN97" s="401">
        <f>'IEA energy balance'!BN97</f>
        <v>0</v>
      </c>
      <c r="BO97" s="393">
        <f>'IEA energy balance'!BO97</f>
        <v>0</v>
      </c>
    </row>
    <row r="98" spans="2:67">
      <c r="B98" s="32" t="s">
        <v>138</v>
      </c>
      <c r="C98" s="20">
        <f>'IEA energy balance'!C98</f>
        <v>0</v>
      </c>
      <c r="D98" s="20">
        <f>'IEA energy balance'!D98</f>
        <v>0</v>
      </c>
      <c r="E98" s="388">
        <f>'IEA energy balance'!E98</f>
        <v>0</v>
      </c>
      <c r="F98" s="388">
        <f>'IEA energy balance'!F98</f>
        <v>0</v>
      </c>
      <c r="G98" s="388">
        <f>'IEA energy balance'!G98</f>
        <v>0</v>
      </c>
      <c r="H98" s="388">
        <f>'IEA energy balance'!H98</f>
        <v>0</v>
      </c>
      <c r="I98" s="388">
        <f>'IEA energy balance'!I98</f>
        <v>0</v>
      </c>
      <c r="J98" s="388">
        <f>'IEA energy balance'!J98</f>
        <v>0</v>
      </c>
      <c r="K98" s="388">
        <f>'IEA energy balance'!K98</f>
        <v>0</v>
      </c>
      <c r="L98" s="388">
        <f>'IEA energy balance'!L98</f>
        <v>0</v>
      </c>
      <c r="M98" s="388">
        <f>'IEA energy balance'!M98</f>
        <v>0</v>
      </c>
      <c r="N98" s="388">
        <f>'IEA energy balance'!N98</f>
        <v>0</v>
      </c>
      <c r="O98" s="388">
        <f>'IEA energy balance'!O98</f>
        <v>0</v>
      </c>
      <c r="P98" s="388">
        <f>'IEA energy balance'!P98</f>
        <v>0</v>
      </c>
      <c r="Q98" s="388">
        <f>'IEA energy balance'!Q98</f>
        <v>0</v>
      </c>
      <c r="R98" s="388">
        <f>'IEA energy balance'!R98</f>
        <v>0</v>
      </c>
      <c r="S98" s="388">
        <f>'IEA energy balance'!S98</f>
        <v>0</v>
      </c>
      <c r="T98" s="388">
        <f>'IEA energy balance'!T98</f>
        <v>0</v>
      </c>
      <c r="U98" s="20">
        <f>'IEA energy balance'!U98</f>
        <v>0</v>
      </c>
      <c r="V98" s="388">
        <f>'IEA energy balance'!V98</f>
        <v>0</v>
      </c>
      <c r="W98" s="388">
        <f>'IEA energy balance'!W98</f>
        <v>0</v>
      </c>
      <c r="X98" s="388">
        <f>'IEA energy balance'!X98</f>
        <v>0</v>
      </c>
      <c r="Y98" s="388">
        <f>'IEA energy balance'!Y98</f>
        <v>0</v>
      </c>
      <c r="Z98" s="388">
        <f>'IEA energy balance'!Z98</f>
        <v>0</v>
      </c>
      <c r="AA98" s="388">
        <f>'IEA energy balance'!AA98</f>
        <v>0</v>
      </c>
      <c r="AB98" s="388">
        <f>'IEA energy balance'!AB98</f>
        <v>0</v>
      </c>
      <c r="AC98" s="388">
        <f>'IEA energy balance'!AC98</f>
        <v>0</v>
      </c>
      <c r="AD98" s="388">
        <f>'IEA energy balance'!AD98</f>
        <v>0</v>
      </c>
      <c r="AE98" s="388">
        <f>'IEA energy balance'!AE98</f>
        <v>0</v>
      </c>
      <c r="AF98" s="388">
        <f>'IEA energy balance'!AF98</f>
        <v>0</v>
      </c>
      <c r="AG98" s="388">
        <f>'IEA energy balance'!AG98</f>
        <v>0</v>
      </c>
      <c r="AH98" s="388">
        <f>'IEA energy balance'!AH98</f>
        <v>0</v>
      </c>
      <c r="AI98" s="388">
        <f>'IEA energy balance'!AI98</f>
        <v>0</v>
      </c>
      <c r="AJ98" s="388">
        <f>'IEA energy balance'!AJ98</f>
        <v>0</v>
      </c>
      <c r="AK98" s="388">
        <f>'IEA energy balance'!AK98</f>
        <v>0</v>
      </c>
      <c r="AL98" s="388">
        <f>'IEA energy balance'!AL98</f>
        <v>0</v>
      </c>
      <c r="AM98" s="388">
        <f>'IEA energy balance'!AM98</f>
        <v>0</v>
      </c>
      <c r="AN98" s="388">
        <f>'IEA energy balance'!AN98</f>
        <v>0</v>
      </c>
      <c r="AO98" s="388">
        <f>'IEA energy balance'!AO98</f>
        <v>0</v>
      </c>
      <c r="AP98" s="388">
        <f>'IEA energy balance'!AP98</f>
        <v>0</v>
      </c>
      <c r="AQ98" s="388">
        <f>'IEA energy balance'!AQ98</f>
        <v>0</v>
      </c>
      <c r="AR98" s="388">
        <f>'IEA energy balance'!AR98</f>
        <v>0</v>
      </c>
      <c r="AS98" s="388">
        <f>'IEA energy balance'!AS98</f>
        <v>0</v>
      </c>
      <c r="AT98" s="388">
        <f>'IEA energy balance'!AT98</f>
        <v>0</v>
      </c>
      <c r="AU98" s="388">
        <f>'IEA energy balance'!AU98</f>
        <v>0</v>
      </c>
      <c r="AV98" s="388">
        <f>'IEA energy balance'!AV98</f>
        <v>0</v>
      </c>
      <c r="AW98" s="388">
        <f>'IEA energy balance'!AW98</f>
        <v>0</v>
      </c>
      <c r="AX98" s="388">
        <f>'IEA energy balance'!AX98</f>
        <v>0</v>
      </c>
      <c r="AY98" s="388">
        <f>'IEA energy balance'!AY98</f>
        <v>0</v>
      </c>
      <c r="AZ98" s="388">
        <f>'IEA energy balance'!AZ98</f>
        <v>0</v>
      </c>
      <c r="BA98" s="388">
        <f>'IEA energy balance'!BA98</f>
        <v>0</v>
      </c>
      <c r="BB98" s="388">
        <f>'IEA energy balance'!BB98</f>
        <v>0</v>
      </c>
      <c r="BC98" s="388">
        <f>'IEA energy balance'!BC98</f>
        <v>0</v>
      </c>
      <c r="BD98" s="388">
        <f>'IEA energy balance'!BD98</f>
        <v>0</v>
      </c>
      <c r="BE98" s="388">
        <f>'IEA energy balance'!BE98</f>
        <v>0</v>
      </c>
      <c r="BF98" s="388">
        <f>'IEA energy balance'!BF98</f>
        <v>0</v>
      </c>
      <c r="BG98" s="388">
        <f>'IEA energy balance'!BG98</f>
        <v>0</v>
      </c>
      <c r="BH98" s="388">
        <f>'IEA energy balance'!BH98</f>
        <v>0</v>
      </c>
      <c r="BI98" s="388">
        <f>'IEA energy balance'!BI98</f>
        <v>0</v>
      </c>
      <c r="BJ98" s="388">
        <f>'IEA energy balance'!BJ98</f>
        <v>0</v>
      </c>
      <c r="BK98" s="388">
        <f>'IEA energy balance'!BK98</f>
        <v>0</v>
      </c>
      <c r="BL98" s="388">
        <f>'IEA energy balance'!BL98</f>
        <v>0</v>
      </c>
      <c r="BM98" s="388">
        <f>'IEA energy balance'!BM98</f>
        <v>0</v>
      </c>
      <c r="BN98" s="389">
        <f>'IEA energy balance'!BN98</f>
        <v>0</v>
      </c>
      <c r="BO98" s="390">
        <f>'IEA energy balance'!BO98</f>
        <v>0</v>
      </c>
    </row>
    <row r="99" spans="2:67">
      <c r="B99" s="32" t="s">
        <v>139</v>
      </c>
      <c r="C99" s="20">
        <f>'IEA energy balance'!C99</f>
        <v>0</v>
      </c>
      <c r="D99" s="20">
        <f>'IEA energy balance'!D99</f>
        <v>0</v>
      </c>
      <c r="E99" s="388">
        <f>'IEA energy balance'!E99</f>
        <v>0</v>
      </c>
      <c r="F99" s="388">
        <f>'IEA energy balance'!F99</f>
        <v>0</v>
      </c>
      <c r="G99" s="388">
        <f>'IEA energy balance'!G99</f>
        <v>0</v>
      </c>
      <c r="H99" s="388">
        <f>'IEA energy balance'!H99</f>
        <v>0</v>
      </c>
      <c r="I99" s="388">
        <f>'IEA energy balance'!I99</f>
        <v>0</v>
      </c>
      <c r="J99" s="388">
        <f>'IEA energy balance'!J99</f>
        <v>0</v>
      </c>
      <c r="K99" s="388">
        <f>'IEA energy balance'!K99</f>
        <v>0</v>
      </c>
      <c r="L99" s="388">
        <f>'IEA energy balance'!L99</f>
        <v>0</v>
      </c>
      <c r="M99" s="388">
        <f>'IEA energy balance'!M99</f>
        <v>0</v>
      </c>
      <c r="N99" s="388">
        <f>'IEA energy balance'!N99</f>
        <v>0</v>
      </c>
      <c r="O99" s="388">
        <f>'IEA energy balance'!O99</f>
        <v>0</v>
      </c>
      <c r="P99" s="388">
        <f>'IEA energy balance'!P99</f>
        <v>0</v>
      </c>
      <c r="Q99" s="388">
        <f>'IEA energy balance'!Q99</f>
        <v>0</v>
      </c>
      <c r="R99" s="388">
        <f>'IEA energy balance'!R99</f>
        <v>0</v>
      </c>
      <c r="S99" s="388">
        <f>'IEA energy balance'!S99</f>
        <v>0</v>
      </c>
      <c r="T99" s="388">
        <f>'IEA energy balance'!T99</f>
        <v>0</v>
      </c>
      <c r="U99" s="20">
        <f>'IEA energy balance'!U99</f>
        <v>0</v>
      </c>
      <c r="V99" s="388">
        <f>'IEA energy balance'!V99</f>
        <v>0</v>
      </c>
      <c r="W99" s="388">
        <f>'IEA energy balance'!W99</f>
        <v>0</v>
      </c>
      <c r="X99" s="388">
        <f>'IEA energy balance'!X99</f>
        <v>0</v>
      </c>
      <c r="Y99" s="388">
        <f>'IEA energy balance'!Y99</f>
        <v>0</v>
      </c>
      <c r="Z99" s="388">
        <f>'IEA energy balance'!Z99</f>
        <v>0</v>
      </c>
      <c r="AA99" s="388">
        <f>'IEA energy balance'!AA99</f>
        <v>0</v>
      </c>
      <c r="AB99" s="388">
        <f>'IEA energy balance'!AB99</f>
        <v>0</v>
      </c>
      <c r="AC99" s="388">
        <f>'IEA energy balance'!AC99</f>
        <v>0</v>
      </c>
      <c r="AD99" s="388">
        <f>'IEA energy balance'!AD99</f>
        <v>0</v>
      </c>
      <c r="AE99" s="388">
        <f>'IEA energy balance'!AE99</f>
        <v>0</v>
      </c>
      <c r="AF99" s="388">
        <f>'IEA energy balance'!AF99</f>
        <v>0</v>
      </c>
      <c r="AG99" s="388">
        <f>'IEA energy balance'!AG99</f>
        <v>0</v>
      </c>
      <c r="AH99" s="388">
        <f>'IEA energy balance'!AH99</f>
        <v>0</v>
      </c>
      <c r="AI99" s="388">
        <f>'IEA energy balance'!AI99</f>
        <v>0</v>
      </c>
      <c r="AJ99" s="388">
        <f>'IEA energy balance'!AJ99</f>
        <v>0</v>
      </c>
      <c r="AK99" s="388">
        <f>'IEA energy balance'!AK99</f>
        <v>0</v>
      </c>
      <c r="AL99" s="388">
        <f>'IEA energy balance'!AL99</f>
        <v>0</v>
      </c>
      <c r="AM99" s="388">
        <f>'IEA energy balance'!AM99</f>
        <v>0</v>
      </c>
      <c r="AN99" s="388">
        <f>'IEA energy balance'!AN99</f>
        <v>0</v>
      </c>
      <c r="AO99" s="388">
        <f>'IEA energy balance'!AO99</f>
        <v>0</v>
      </c>
      <c r="AP99" s="388">
        <f>'IEA energy balance'!AP99</f>
        <v>0</v>
      </c>
      <c r="AQ99" s="388">
        <f>'IEA energy balance'!AQ99</f>
        <v>0</v>
      </c>
      <c r="AR99" s="388">
        <f>'IEA energy balance'!AR99</f>
        <v>0</v>
      </c>
      <c r="AS99" s="388">
        <f>'IEA energy balance'!AS99</f>
        <v>0</v>
      </c>
      <c r="AT99" s="388">
        <f>'IEA energy balance'!AT99</f>
        <v>0</v>
      </c>
      <c r="AU99" s="388">
        <f>'IEA energy balance'!AU99</f>
        <v>0</v>
      </c>
      <c r="AV99" s="388">
        <f>'IEA energy balance'!AV99</f>
        <v>0</v>
      </c>
      <c r="AW99" s="388">
        <f>'IEA energy balance'!AW99</f>
        <v>0</v>
      </c>
      <c r="AX99" s="388">
        <f>'IEA energy balance'!AX99</f>
        <v>0</v>
      </c>
      <c r="AY99" s="388">
        <f>'IEA energy balance'!AY99</f>
        <v>0</v>
      </c>
      <c r="AZ99" s="388">
        <f>'IEA energy balance'!AZ99</f>
        <v>0</v>
      </c>
      <c r="BA99" s="388">
        <f>'IEA energy balance'!BA99</f>
        <v>0</v>
      </c>
      <c r="BB99" s="388">
        <f>'IEA energy balance'!BB99</f>
        <v>0</v>
      </c>
      <c r="BC99" s="388">
        <f>'IEA energy balance'!BC99</f>
        <v>0</v>
      </c>
      <c r="BD99" s="388">
        <f>'IEA energy balance'!BD99</f>
        <v>0</v>
      </c>
      <c r="BE99" s="388">
        <f>'IEA energy balance'!BE99</f>
        <v>0</v>
      </c>
      <c r="BF99" s="388">
        <f>'IEA energy balance'!BF99</f>
        <v>0</v>
      </c>
      <c r="BG99" s="388">
        <f>'IEA energy balance'!BG99</f>
        <v>0</v>
      </c>
      <c r="BH99" s="388">
        <f>'IEA energy balance'!BH99</f>
        <v>0</v>
      </c>
      <c r="BI99" s="388">
        <f>'IEA energy balance'!BI99</f>
        <v>0</v>
      </c>
      <c r="BJ99" s="388">
        <f>'IEA energy balance'!BJ99</f>
        <v>0</v>
      </c>
      <c r="BK99" s="388">
        <f>'IEA energy balance'!BK99</f>
        <v>0</v>
      </c>
      <c r="BL99" s="388">
        <f>'IEA energy balance'!BL99</f>
        <v>0</v>
      </c>
      <c r="BM99" s="388">
        <f>'IEA energy balance'!BM99</f>
        <v>0</v>
      </c>
      <c r="BN99" s="389">
        <f>'IEA energy balance'!BN99</f>
        <v>0</v>
      </c>
      <c r="BO99" s="390">
        <f>'IEA energy balance'!BO99</f>
        <v>0</v>
      </c>
    </row>
    <row r="100" spans="2:67">
      <c r="B100" s="32" t="s">
        <v>140</v>
      </c>
      <c r="C100" s="26">
        <f>'IEA energy balance'!C100</f>
        <v>0</v>
      </c>
      <c r="D100" s="26">
        <f>'IEA energy balance'!D100</f>
        <v>0</v>
      </c>
      <c r="E100" s="385">
        <f>'IEA energy balance'!E100</f>
        <v>0</v>
      </c>
      <c r="F100" s="385">
        <f>'IEA energy balance'!F100</f>
        <v>0</v>
      </c>
      <c r="G100" s="385">
        <f>'IEA energy balance'!G100</f>
        <v>0</v>
      </c>
      <c r="H100" s="385">
        <f>'IEA energy balance'!H100</f>
        <v>0</v>
      </c>
      <c r="I100" s="385">
        <f>'IEA energy balance'!I100</f>
        <v>0</v>
      </c>
      <c r="J100" s="385">
        <f>'IEA energy balance'!J100</f>
        <v>0</v>
      </c>
      <c r="K100" s="385">
        <f>'IEA energy balance'!K100</f>
        <v>0</v>
      </c>
      <c r="L100" s="385">
        <f>'IEA energy balance'!L100</f>
        <v>0</v>
      </c>
      <c r="M100" s="385">
        <f>'IEA energy balance'!M100</f>
        <v>0</v>
      </c>
      <c r="N100" s="385">
        <f>'IEA energy balance'!N100</f>
        <v>0</v>
      </c>
      <c r="O100" s="385">
        <f>'IEA energy balance'!O100</f>
        <v>0</v>
      </c>
      <c r="P100" s="385">
        <f>'IEA energy balance'!P100</f>
        <v>0</v>
      </c>
      <c r="Q100" s="385">
        <f>'IEA energy balance'!Q100</f>
        <v>0</v>
      </c>
      <c r="R100" s="385">
        <f>'IEA energy balance'!R100</f>
        <v>0</v>
      </c>
      <c r="S100" s="385">
        <f>'IEA energy balance'!S100</f>
        <v>0</v>
      </c>
      <c r="T100" s="385">
        <f>'IEA energy balance'!T100</f>
        <v>0</v>
      </c>
      <c r="U100" s="26">
        <f>'IEA energy balance'!U100</f>
        <v>0</v>
      </c>
      <c r="V100" s="385">
        <f>'IEA energy balance'!V100</f>
        <v>0</v>
      </c>
      <c r="W100" s="385">
        <f>'IEA energy balance'!W100</f>
        <v>0</v>
      </c>
      <c r="X100" s="385">
        <f>'IEA energy balance'!X100</f>
        <v>0</v>
      </c>
      <c r="Y100" s="385">
        <f>'IEA energy balance'!Y100</f>
        <v>0</v>
      </c>
      <c r="Z100" s="385">
        <f>'IEA energy balance'!Z100</f>
        <v>0</v>
      </c>
      <c r="AA100" s="385">
        <f>'IEA energy balance'!AA100</f>
        <v>0</v>
      </c>
      <c r="AB100" s="385">
        <f>'IEA energy balance'!AB100</f>
        <v>0</v>
      </c>
      <c r="AC100" s="385">
        <f>'IEA energy balance'!AC100</f>
        <v>0</v>
      </c>
      <c r="AD100" s="385">
        <f>'IEA energy balance'!AD100</f>
        <v>0</v>
      </c>
      <c r="AE100" s="385">
        <f>'IEA energy balance'!AE100</f>
        <v>0</v>
      </c>
      <c r="AF100" s="385">
        <f>'IEA energy balance'!AF100</f>
        <v>0</v>
      </c>
      <c r="AG100" s="385">
        <f>'IEA energy balance'!AG100</f>
        <v>0</v>
      </c>
      <c r="AH100" s="385">
        <f>'IEA energy balance'!AH100</f>
        <v>0</v>
      </c>
      <c r="AI100" s="385">
        <f>'IEA energy balance'!AI100</f>
        <v>0</v>
      </c>
      <c r="AJ100" s="385">
        <f>'IEA energy balance'!AJ100</f>
        <v>0</v>
      </c>
      <c r="AK100" s="385">
        <f>'IEA energy balance'!AK100</f>
        <v>0</v>
      </c>
      <c r="AL100" s="385">
        <f>'IEA energy balance'!AL100</f>
        <v>0</v>
      </c>
      <c r="AM100" s="385">
        <f>'IEA energy balance'!AM100</f>
        <v>0</v>
      </c>
      <c r="AN100" s="385">
        <f>'IEA energy balance'!AN100</f>
        <v>0</v>
      </c>
      <c r="AO100" s="385">
        <f>'IEA energy balance'!AO100</f>
        <v>0</v>
      </c>
      <c r="AP100" s="385">
        <f>'IEA energy balance'!AP100</f>
        <v>0</v>
      </c>
      <c r="AQ100" s="385">
        <f>'IEA energy balance'!AQ100</f>
        <v>0</v>
      </c>
      <c r="AR100" s="385">
        <f>'IEA energy balance'!AR100</f>
        <v>0</v>
      </c>
      <c r="AS100" s="385">
        <f>'IEA energy balance'!AS100</f>
        <v>0</v>
      </c>
      <c r="AT100" s="385">
        <f>'IEA energy balance'!AT100</f>
        <v>0</v>
      </c>
      <c r="AU100" s="385">
        <f>'IEA energy balance'!AU100</f>
        <v>0</v>
      </c>
      <c r="AV100" s="385">
        <f>'IEA energy balance'!AV100</f>
        <v>0</v>
      </c>
      <c r="AW100" s="385">
        <f>'IEA energy balance'!AW100</f>
        <v>0</v>
      </c>
      <c r="AX100" s="385">
        <f>'IEA energy balance'!AX100</f>
        <v>0</v>
      </c>
      <c r="AY100" s="385">
        <f>'IEA energy balance'!AY100</f>
        <v>0</v>
      </c>
      <c r="AZ100" s="385">
        <f>'IEA energy balance'!AZ100</f>
        <v>0</v>
      </c>
      <c r="BA100" s="385">
        <f>'IEA energy balance'!BA100</f>
        <v>0</v>
      </c>
      <c r="BB100" s="385">
        <f>'IEA energy balance'!BB100</f>
        <v>0</v>
      </c>
      <c r="BC100" s="385">
        <f>'IEA energy balance'!BC100</f>
        <v>0</v>
      </c>
      <c r="BD100" s="385">
        <f>'IEA energy balance'!BD100</f>
        <v>0</v>
      </c>
      <c r="BE100" s="385">
        <f>'IEA energy balance'!BE100</f>
        <v>0</v>
      </c>
      <c r="BF100" s="385">
        <f>'IEA energy balance'!BF100</f>
        <v>0</v>
      </c>
      <c r="BG100" s="385">
        <f>'IEA energy balance'!BG100</f>
        <v>0</v>
      </c>
      <c r="BH100" s="385">
        <f>'IEA energy balance'!BH100</f>
        <v>0</v>
      </c>
      <c r="BI100" s="385">
        <f>'IEA energy balance'!BI100</f>
        <v>0</v>
      </c>
      <c r="BJ100" s="385">
        <f>'IEA energy balance'!BJ100</f>
        <v>0</v>
      </c>
      <c r="BK100" s="385">
        <f>'IEA energy balance'!BK100</f>
        <v>0</v>
      </c>
      <c r="BL100" s="385">
        <f>'IEA energy balance'!BL100</f>
        <v>0</v>
      </c>
      <c r="BM100" s="385">
        <f>'IEA energy balance'!BM100</f>
        <v>0</v>
      </c>
      <c r="BN100" s="386">
        <f>'IEA energy balance'!BN100</f>
        <v>0</v>
      </c>
      <c r="BO100" s="390">
        <f>'IEA energy balance'!BO100</f>
        <v>0</v>
      </c>
    </row>
    <row r="101" spans="2:67" ht="16" thickBot="1">
      <c r="B101" s="34" t="s">
        <v>141</v>
      </c>
      <c r="C101" s="35">
        <f>'IEA energy balance'!C101</f>
        <v>0</v>
      </c>
      <c r="D101" s="35">
        <f>'IEA energy balance'!D101</f>
        <v>0</v>
      </c>
      <c r="E101" s="402">
        <f>'IEA energy balance'!E101</f>
        <v>0</v>
      </c>
      <c r="F101" s="402">
        <f>'IEA energy balance'!F101</f>
        <v>0</v>
      </c>
      <c r="G101" s="402">
        <f>'IEA energy balance'!G101</f>
        <v>0</v>
      </c>
      <c r="H101" s="402">
        <f>'IEA energy balance'!H101</f>
        <v>0</v>
      </c>
      <c r="I101" s="402">
        <f>'IEA energy balance'!I101</f>
        <v>0</v>
      </c>
      <c r="J101" s="402">
        <f>'IEA energy balance'!J101</f>
        <v>0</v>
      </c>
      <c r="K101" s="402">
        <f>'IEA energy balance'!K101</f>
        <v>0</v>
      </c>
      <c r="L101" s="402">
        <f>'IEA energy balance'!L101</f>
        <v>0</v>
      </c>
      <c r="M101" s="402">
        <f>'IEA energy balance'!M101</f>
        <v>0</v>
      </c>
      <c r="N101" s="402">
        <f>'IEA energy balance'!N101</f>
        <v>0</v>
      </c>
      <c r="O101" s="402">
        <f>'IEA energy balance'!O101</f>
        <v>0</v>
      </c>
      <c r="P101" s="402">
        <f>'IEA energy balance'!P101</f>
        <v>0</v>
      </c>
      <c r="Q101" s="402">
        <f>'IEA energy balance'!Q101</f>
        <v>0</v>
      </c>
      <c r="R101" s="402">
        <f>'IEA energy balance'!R101</f>
        <v>0</v>
      </c>
      <c r="S101" s="402">
        <f>'IEA energy balance'!S101</f>
        <v>0</v>
      </c>
      <c r="T101" s="402">
        <f>'IEA energy balance'!T101</f>
        <v>0</v>
      </c>
      <c r="U101" s="35">
        <f>'IEA energy balance'!U101</f>
        <v>0</v>
      </c>
      <c r="V101" s="402">
        <f>'IEA energy balance'!V101</f>
        <v>0</v>
      </c>
      <c r="W101" s="402">
        <f>'IEA energy balance'!W101</f>
        <v>0</v>
      </c>
      <c r="X101" s="402">
        <f>'IEA energy balance'!X101</f>
        <v>0</v>
      </c>
      <c r="Y101" s="402">
        <f>'IEA energy balance'!Y101</f>
        <v>0</v>
      </c>
      <c r="Z101" s="402">
        <f>'IEA energy balance'!Z101</f>
        <v>0</v>
      </c>
      <c r="AA101" s="402">
        <f>'IEA energy balance'!AA101</f>
        <v>0</v>
      </c>
      <c r="AB101" s="402">
        <f>'IEA energy balance'!AB101</f>
        <v>0</v>
      </c>
      <c r="AC101" s="402">
        <f>'IEA energy balance'!AC101</f>
        <v>0</v>
      </c>
      <c r="AD101" s="402">
        <f>'IEA energy balance'!AD101</f>
        <v>0</v>
      </c>
      <c r="AE101" s="402">
        <f>'IEA energy balance'!AE101</f>
        <v>0</v>
      </c>
      <c r="AF101" s="402">
        <f>'IEA energy balance'!AF101</f>
        <v>0</v>
      </c>
      <c r="AG101" s="402">
        <f>'IEA energy balance'!AG101</f>
        <v>0</v>
      </c>
      <c r="AH101" s="402">
        <f>'IEA energy balance'!AH101</f>
        <v>0</v>
      </c>
      <c r="AI101" s="402">
        <f>'IEA energy balance'!AI101</f>
        <v>0</v>
      </c>
      <c r="AJ101" s="402">
        <f>'IEA energy balance'!AJ101</f>
        <v>0</v>
      </c>
      <c r="AK101" s="402">
        <f>'IEA energy balance'!AK101</f>
        <v>0</v>
      </c>
      <c r="AL101" s="402">
        <f>'IEA energy balance'!AL101</f>
        <v>0</v>
      </c>
      <c r="AM101" s="402">
        <f>'IEA energy balance'!AM101</f>
        <v>0</v>
      </c>
      <c r="AN101" s="402">
        <f>'IEA energy balance'!AN101</f>
        <v>0</v>
      </c>
      <c r="AO101" s="402">
        <f>'IEA energy balance'!AO101</f>
        <v>0</v>
      </c>
      <c r="AP101" s="402">
        <f>'IEA energy balance'!AP101</f>
        <v>0</v>
      </c>
      <c r="AQ101" s="402">
        <f>'IEA energy balance'!AQ101</f>
        <v>0</v>
      </c>
      <c r="AR101" s="402">
        <f>'IEA energy balance'!AR101</f>
        <v>0</v>
      </c>
      <c r="AS101" s="402">
        <f>'IEA energy balance'!AS101</f>
        <v>0</v>
      </c>
      <c r="AT101" s="402">
        <f>'IEA energy balance'!AT101</f>
        <v>0</v>
      </c>
      <c r="AU101" s="402">
        <f>'IEA energy balance'!AU101</f>
        <v>0</v>
      </c>
      <c r="AV101" s="402">
        <f>'IEA energy balance'!AV101</f>
        <v>0</v>
      </c>
      <c r="AW101" s="402">
        <f>'IEA energy balance'!AW101</f>
        <v>0</v>
      </c>
      <c r="AX101" s="402">
        <f>'IEA energy balance'!AX101</f>
        <v>0</v>
      </c>
      <c r="AY101" s="402">
        <f>'IEA energy balance'!AY101</f>
        <v>0</v>
      </c>
      <c r="AZ101" s="402">
        <f>'IEA energy balance'!AZ101</f>
        <v>0</v>
      </c>
      <c r="BA101" s="402">
        <f>'IEA energy balance'!BA101</f>
        <v>0</v>
      </c>
      <c r="BB101" s="402">
        <f>'IEA energy balance'!BB101</f>
        <v>0</v>
      </c>
      <c r="BC101" s="402">
        <f>'IEA energy balance'!BC101</f>
        <v>0</v>
      </c>
      <c r="BD101" s="402">
        <f>'IEA energy balance'!BD101</f>
        <v>0</v>
      </c>
      <c r="BE101" s="402">
        <f>'IEA energy balance'!BE101</f>
        <v>0</v>
      </c>
      <c r="BF101" s="402">
        <f>'IEA energy balance'!BF101</f>
        <v>0</v>
      </c>
      <c r="BG101" s="402">
        <f>'IEA energy balance'!BG101</f>
        <v>0</v>
      </c>
      <c r="BH101" s="402">
        <f>'IEA energy balance'!BH101</f>
        <v>0</v>
      </c>
      <c r="BI101" s="402">
        <f>'IEA energy balance'!BI101</f>
        <v>0</v>
      </c>
      <c r="BJ101" s="402">
        <f>'IEA energy balance'!BJ101</f>
        <v>0</v>
      </c>
      <c r="BK101" s="402">
        <f>'IEA energy balance'!BK101</f>
        <v>0</v>
      </c>
      <c r="BL101" s="402">
        <f>'IEA energy balance'!BL101</f>
        <v>0</v>
      </c>
      <c r="BM101" s="402">
        <f>'IEA energy balance'!BM101</f>
        <v>0</v>
      </c>
      <c r="BN101" s="403">
        <f>'IEA energy balance'!BN101</f>
        <v>0</v>
      </c>
      <c r="BO101" s="404">
        <f>'IEA energy balance'!BO101</f>
        <v>0</v>
      </c>
    </row>
  </sheetData>
  <mergeCells count="1">
    <mergeCell ref="B5:H5"/>
  </mergeCells>
  <conditionalFormatting sqref="C59:BM86">
    <cfRule type="cellIs" dxfId="12"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79998168889431442"/>
  </sheetPr>
  <dimension ref="B2:AR14"/>
  <sheetViews>
    <sheetView workbookViewId="0">
      <pane xSplit="3" topLeftCell="D1" activePane="topRight" state="frozen"/>
      <selection pane="topRight"/>
    </sheetView>
  </sheetViews>
  <sheetFormatPr baseColWidth="10" defaultRowHeight="15" x14ac:dyDescent="0"/>
  <cols>
    <col min="1" max="1" width="10.83203125" style="2"/>
    <col min="2" max="2" width="19.33203125" style="2" customWidth="1"/>
    <col min="3" max="3" width="22.33203125" style="2" customWidth="1"/>
    <col min="4" max="42" width="12.33203125" style="2" customWidth="1"/>
    <col min="43" max="43" width="18.5" style="2" bestFit="1" customWidth="1"/>
    <col min="44" max="16384" width="10.83203125" style="2"/>
  </cols>
  <sheetData>
    <row r="2" spans="2:44" ht="20">
      <c r="B2" s="18" t="s">
        <v>232</v>
      </c>
    </row>
    <row r="4" spans="2:44">
      <c r="B4" s="3" t="s">
        <v>37</v>
      </c>
      <c r="C4" s="4"/>
      <c r="D4" s="4"/>
      <c r="E4" s="4"/>
      <c r="F4" s="4"/>
      <c r="G4" s="4"/>
      <c r="H4" s="5"/>
    </row>
    <row r="5" spans="2:44" ht="67" customHeight="1">
      <c r="B5" s="704" t="s">
        <v>426</v>
      </c>
      <c r="C5" s="709"/>
      <c r="D5" s="709"/>
      <c r="E5" s="709"/>
      <c r="F5" s="709"/>
      <c r="G5" s="709"/>
      <c r="H5" s="705"/>
    </row>
    <row r="6" spans="2:44" ht="16" thickBot="1"/>
    <row r="7" spans="2:44">
      <c r="B7" s="491"/>
      <c r="C7" s="492" t="s">
        <v>58</v>
      </c>
      <c r="D7" s="493" t="s">
        <v>235</v>
      </c>
      <c r="E7" s="493" t="s">
        <v>229</v>
      </c>
      <c r="F7" s="494" t="s">
        <v>91</v>
      </c>
      <c r="G7" s="494" t="s">
        <v>92</v>
      </c>
      <c r="H7" s="494" t="s">
        <v>81</v>
      </c>
      <c r="I7" s="494" t="s">
        <v>80</v>
      </c>
      <c r="J7" s="494" t="s">
        <v>82</v>
      </c>
      <c r="K7" s="494" t="s">
        <v>79</v>
      </c>
      <c r="L7" s="494" t="s">
        <v>78</v>
      </c>
      <c r="M7" s="494" t="s">
        <v>83</v>
      </c>
      <c r="N7" s="494" t="s">
        <v>85</v>
      </c>
      <c r="O7" s="494" t="s">
        <v>94</v>
      </c>
      <c r="P7" s="494" t="s">
        <v>93</v>
      </c>
      <c r="Q7" s="494" t="s">
        <v>86</v>
      </c>
      <c r="R7" s="494" t="s">
        <v>88</v>
      </c>
      <c r="S7" s="494" t="s">
        <v>236</v>
      </c>
      <c r="T7" s="493" t="s">
        <v>230</v>
      </c>
      <c r="U7" s="494" t="s">
        <v>101</v>
      </c>
      <c r="V7" s="494" t="s">
        <v>102</v>
      </c>
      <c r="W7" s="494" t="s">
        <v>103</v>
      </c>
      <c r="X7" s="494" t="s">
        <v>104</v>
      </c>
      <c r="Y7" s="494" t="s">
        <v>105</v>
      </c>
      <c r="Z7" s="494" t="s">
        <v>106</v>
      </c>
      <c r="AA7" s="494" t="s">
        <v>107</v>
      </c>
      <c r="AB7" s="494" t="s">
        <v>108</v>
      </c>
      <c r="AC7" s="494" t="s">
        <v>237</v>
      </c>
      <c r="AD7" s="494" t="s">
        <v>110</v>
      </c>
      <c r="AE7" s="494" t="s">
        <v>111</v>
      </c>
      <c r="AF7" s="494" t="s">
        <v>112</v>
      </c>
      <c r="AG7" s="494" t="s">
        <v>238</v>
      </c>
      <c r="AH7" s="493" t="s">
        <v>239</v>
      </c>
      <c r="AI7" s="494" t="s">
        <v>117</v>
      </c>
      <c r="AJ7" s="494" t="s">
        <v>118</v>
      </c>
      <c r="AK7" s="494" t="s">
        <v>240</v>
      </c>
      <c r="AL7" s="493" t="s">
        <v>121</v>
      </c>
      <c r="AM7" s="494" t="s">
        <v>241</v>
      </c>
      <c r="AN7" s="494" t="s">
        <v>122</v>
      </c>
      <c r="AO7" s="494" t="s">
        <v>51</v>
      </c>
      <c r="AP7" s="494" t="s">
        <v>125</v>
      </c>
      <c r="AQ7" s="495" t="s">
        <v>242</v>
      </c>
    </row>
    <row r="8" spans="2:44">
      <c r="B8" s="496" t="s">
        <v>57</v>
      </c>
      <c r="C8" s="84" t="s">
        <v>244</v>
      </c>
      <c r="D8" s="497"/>
      <c r="E8" s="497"/>
      <c r="F8" s="498"/>
      <c r="G8" s="77"/>
      <c r="H8" s="77"/>
      <c r="I8" s="77"/>
      <c r="J8" s="77"/>
      <c r="K8" s="77"/>
      <c r="L8" s="77"/>
      <c r="M8" s="77"/>
      <c r="N8" s="77"/>
      <c r="O8" s="77"/>
      <c r="P8" s="77"/>
      <c r="Q8" s="77"/>
      <c r="R8" s="77"/>
      <c r="S8" s="77"/>
      <c r="T8" s="497"/>
      <c r="U8" s="77"/>
      <c r="V8" s="77"/>
      <c r="W8" s="77"/>
      <c r="X8" s="77"/>
      <c r="Y8" s="77"/>
      <c r="Z8" s="77"/>
      <c r="AA8" s="77"/>
      <c r="AB8" s="77"/>
      <c r="AC8" s="77"/>
      <c r="AD8" s="77"/>
      <c r="AE8" s="77"/>
      <c r="AF8" s="77"/>
      <c r="AG8" s="77"/>
      <c r="AH8" s="497"/>
      <c r="AI8" s="77"/>
      <c r="AJ8" s="77"/>
      <c r="AK8" s="77"/>
      <c r="AL8" s="497"/>
      <c r="AM8" s="77"/>
      <c r="AN8" s="77"/>
      <c r="AO8" s="77"/>
      <c r="AP8" s="77"/>
      <c r="AQ8" s="303"/>
    </row>
    <row r="9" spans="2:44">
      <c r="B9" s="499" t="s">
        <v>248</v>
      </c>
      <c r="C9" s="83" t="s">
        <v>72</v>
      </c>
      <c r="D9" s="500">
        <f>'IEA autoproducer prod.'!E11*kWh_MJ_conversion</f>
        <v>0</v>
      </c>
      <c r="E9" s="239">
        <f>'IEA autoproducer prod.'!F11*kWh_MJ_conversion</f>
        <v>0</v>
      </c>
      <c r="F9" s="501">
        <f>'IEA autoproducer prod.'!G11*kWh_MJ_conversion</f>
        <v>0</v>
      </c>
      <c r="G9" s="28">
        <f>'IEA autoproducer prod.'!H11*kWh_MJ_conversion</f>
        <v>0</v>
      </c>
      <c r="H9" s="28">
        <f>'IEA autoproducer prod.'!I11*kWh_MJ_conversion</f>
        <v>0</v>
      </c>
      <c r="I9" s="28">
        <f>'IEA autoproducer prod.'!J11*kWh_MJ_conversion</f>
        <v>0</v>
      </c>
      <c r="J9" s="28">
        <f>'IEA autoproducer prod.'!K11*kWh_MJ_conversion</f>
        <v>0</v>
      </c>
      <c r="K9" s="28">
        <f>'IEA autoproducer prod.'!L11*kWh_MJ_conversion</f>
        <v>0</v>
      </c>
      <c r="L9" s="28">
        <f>'IEA autoproducer prod.'!M11*kWh_MJ_conversion</f>
        <v>0</v>
      </c>
      <c r="M9" s="28">
        <f>'IEA autoproducer prod.'!N11*kWh_MJ_conversion</f>
        <v>0</v>
      </c>
      <c r="N9" s="28">
        <f>'IEA autoproducer prod.'!O11*kWh_MJ_conversion</f>
        <v>0</v>
      </c>
      <c r="O9" s="28">
        <f>'IEA autoproducer prod.'!P11*kWh_MJ_conversion</f>
        <v>0</v>
      </c>
      <c r="P9" s="28">
        <f>'IEA autoproducer prod.'!Q11*kWh_MJ_conversion</f>
        <v>0</v>
      </c>
      <c r="Q9" s="28">
        <f>'IEA autoproducer prod.'!R11*kWh_MJ_conversion</f>
        <v>0</v>
      </c>
      <c r="R9" s="28">
        <f>'IEA autoproducer prod.'!S11*kWh_MJ_conversion</f>
        <v>0</v>
      </c>
      <c r="S9" s="28">
        <f>'IEA autoproducer prod.'!T11*kWh_MJ_conversion</f>
        <v>0</v>
      </c>
      <c r="T9" s="502">
        <f>'IEA autoproducer prod.'!U11*kWh_MJ_conversion</f>
        <v>0</v>
      </c>
      <c r="U9" s="28">
        <f>'IEA autoproducer prod.'!V11*kWh_MJ_conversion</f>
        <v>0</v>
      </c>
      <c r="V9" s="28">
        <f>'IEA autoproducer prod.'!W11*kWh_MJ_conversion</f>
        <v>0</v>
      </c>
      <c r="W9" s="28">
        <f>'IEA autoproducer prod.'!X11*kWh_MJ_conversion</f>
        <v>0</v>
      </c>
      <c r="X9" s="28">
        <f>'IEA autoproducer prod.'!Y11*kWh_MJ_conversion</f>
        <v>0</v>
      </c>
      <c r="Y9" s="28">
        <f>'IEA autoproducer prod.'!Z11*kWh_MJ_conversion</f>
        <v>0</v>
      </c>
      <c r="Z9" s="28">
        <f>'IEA autoproducer prod.'!AA11*kWh_MJ_conversion</f>
        <v>0</v>
      </c>
      <c r="AA9" s="28">
        <f>'IEA autoproducer prod.'!AB11*kWh_MJ_conversion</f>
        <v>0</v>
      </c>
      <c r="AB9" s="28">
        <f>'IEA autoproducer prod.'!AC11*kWh_MJ_conversion</f>
        <v>0</v>
      </c>
      <c r="AC9" s="28">
        <f>'IEA autoproducer prod.'!AD11*kWh_MJ_conversion</f>
        <v>0</v>
      </c>
      <c r="AD9" s="28">
        <f>'IEA autoproducer prod.'!AE11*kWh_MJ_conversion</f>
        <v>0</v>
      </c>
      <c r="AE9" s="28">
        <f>'IEA autoproducer prod.'!AF11*kWh_MJ_conversion</f>
        <v>0</v>
      </c>
      <c r="AF9" s="28">
        <f>'IEA autoproducer prod.'!AG11*kWh_MJ_conversion</f>
        <v>0</v>
      </c>
      <c r="AG9" s="28">
        <f>'IEA autoproducer prod.'!AH11*kWh_MJ_conversion</f>
        <v>0</v>
      </c>
      <c r="AH9" s="502">
        <f>'IEA autoproducer prod.'!AI11*kWh_MJ_conversion</f>
        <v>0</v>
      </c>
      <c r="AI9" s="28">
        <f>'IEA autoproducer prod.'!AJ11*kWh_MJ_conversion</f>
        <v>0</v>
      </c>
      <c r="AJ9" s="28">
        <f>'IEA autoproducer prod.'!AK11*kWh_MJ_conversion</f>
        <v>0</v>
      </c>
      <c r="AK9" s="28">
        <f>'IEA autoproducer prod.'!AL11*kWh_MJ_conversion</f>
        <v>0</v>
      </c>
      <c r="AL9" s="502">
        <f>'IEA autoproducer prod.'!AM11*kWh_MJ_conversion</f>
        <v>0</v>
      </c>
      <c r="AM9" s="28">
        <f>'IEA autoproducer prod.'!AN11*kWh_MJ_conversion</f>
        <v>0</v>
      </c>
      <c r="AN9" s="28">
        <f>'IEA autoproducer prod.'!AO11*kWh_MJ_conversion</f>
        <v>0</v>
      </c>
      <c r="AO9" s="28">
        <f>'IEA autoproducer prod.'!AP11*kWh_MJ_conversion</f>
        <v>0</v>
      </c>
      <c r="AP9" s="28">
        <f>'IEA autoproducer prod.'!AQ11*kWh_MJ_conversion</f>
        <v>0</v>
      </c>
      <c r="AQ9" s="503">
        <f>'IEA autoproducer prod.'!AR11*kWh_MJ_conversion</f>
        <v>0</v>
      </c>
      <c r="AR9" s="26"/>
    </row>
    <row r="10" spans="2:44">
      <c r="B10" s="499" t="s">
        <v>249</v>
      </c>
      <c r="C10" s="83" t="s">
        <v>72</v>
      </c>
      <c r="D10" s="500">
        <f>'IEA energy balance'!BN96*kWh_MJ_conversion</f>
        <v>0</v>
      </c>
      <c r="E10" s="500"/>
      <c r="F10" s="28"/>
      <c r="G10" s="28"/>
      <c r="H10" s="28"/>
      <c r="I10" s="28"/>
      <c r="J10" s="28"/>
      <c r="K10" s="28"/>
      <c r="L10" s="28"/>
      <c r="M10" s="28"/>
      <c r="N10" s="28"/>
      <c r="O10" s="28"/>
      <c r="P10" s="28"/>
      <c r="Q10" s="28"/>
      <c r="R10" s="28"/>
      <c r="S10" s="28"/>
      <c r="T10" s="500"/>
      <c r="U10" s="28"/>
      <c r="V10" s="28"/>
      <c r="W10" s="28"/>
      <c r="X10" s="28"/>
      <c r="Y10" s="28"/>
      <c r="Z10" s="28"/>
      <c r="AA10" s="28"/>
      <c r="AB10" s="28"/>
      <c r="AC10" s="28"/>
      <c r="AD10" s="28"/>
      <c r="AE10" s="28"/>
      <c r="AF10" s="28"/>
      <c r="AG10" s="28"/>
      <c r="AH10" s="500"/>
      <c r="AI10" s="28"/>
      <c r="AJ10" s="28"/>
      <c r="AK10" s="28"/>
      <c r="AL10" s="500"/>
      <c r="AM10" s="28"/>
      <c r="AN10" s="28"/>
      <c r="AO10" s="28"/>
      <c r="AP10" s="28"/>
      <c r="AQ10" s="185"/>
    </row>
    <row r="11" spans="2:44">
      <c r="B11" s="499"/>
      <c r="C11" s="28"/>
      <c r="D11" s="500"/>
      <c r="E11" s="500"/>
      <c r="F11" s="28"/>
      <c r="G11" s="28"/>
      <c r="H11" s="28"/>
      <c r="I11" s="28"/>
      <c r="J11" s="28"/>
      <c r="K11" s="28"/>
      <c r="L11" s="28"/>
      <c r="M11" s="28"/>
      <c r="N11" s="28"/>
      <c r="O11" s="28"/>
      <c r="P11" s="28"/>
      <c r="Q11" s="28"/>
      <c r="R11" s="28"/>
      <c r="S11" s="28"/>
      <c r="T11" s="500"/>
      <c r="U11" s="28"/>
      <c r="V11" s="28"/>
      <c r="W11" s="28"/>
      <c r="X11" s="28"/>
      <c r="Y11" s="28"/>
      <c r="Z11" s="28"/>
      <c r="AA11" s="28"/>
      <c r="AB11" s="28"/>
      <c r="AC11" s="28"/>
      <c r="AD11" s="28"/>
      <c r="AE11" s="28"/>
      <c r="AF11" s="28"/>
      <c r="AG11" s="28"/>
      <c r="AH11" s="500"/>
      <c r="AI11" s="28"/>
      <c r="AJ11" s="28"/>
      <c r="AK11" s="28"/>
      <c r="AL11" s="500"/>
      <c r="AM11" s="28"/>
      <c r="AN11" s="28"/>
      <c r="AO11" s="28"/>
      <c r="AP11" s="28"/>
      <c r="AQ11" s="185"/>
    </row>
    <row r="12" spans="2:44">
      <c r="B12" s="499" t="s">
        <v>250</v>
      </c>
      <c r="C12" s="467" t="s">
        <v>589</v>
      </c>
      <c r="D12" s="270" t="e">
        <f>D10/D9</f>
        <v>#DIV/0!</v>
      </c>
      <c r="E12" s="500"/>
      <c r="F12" s="28"/>
      <c r="G12" s="28"/>
      <c r="H12" s="28"/>
      <c r="I12" s="28"/>
      <c r="J12" s="28"/>
      <c r="K12" s="28"/>
      <c r="L12" s="28"/>
      <c r="M12" s="28"/>
      <c r="N12" s="28"/>
      <c r="O12" s="28"/>
      <c r="P12" s="28"/>
      <c r="Q12" s="28"/>
      <c r="R12" s="28"/>
      <c r="S12" s="28"/>
      <c r="T12" s="500"/>
      <c r="U12" s="28"/>
      <c r="V12" s="28"/>
      <c r="W12" s="28"/>
      <c r="X12" s="28"/>
      <c r="Y12" s="28"/>
      <c r="Z12" s="28"/>
      <c r="AA12" s="28"/>
      <c r="AB12" s="28"/>
      <c r="AC12" s="28"/>
      <c r="AD12" s="28"/>
      <c r="AE12" s="28"/>
      <c r="AF12" s="28"/>
      <c r="AG12" s="28"/>
      <c r="AH12" s="500"/>
      <c r="AI12" s="28"/>
      <c r="AJ12" s="28"/>
      <c r="AK12" s="28"/>
      <c r="AL12" s="500"/>
      <c r="AM12" s="28"/>
      <c r="AN12" s="28"/>
      <c r="AO12" s="28"/>
      <c r="AP12" s="28"/>
      <c r="AQ12" s="185"/>
    </row>
    <row r="13" spans="2:44">
      <c r="B13" s="499"/>
      <c r="C13" s="28"/>
      <c r="D13" s="61"/>
      <c r="E13" s="500"/>
      <c r="F13" s="28"/>
      <c r="G13" s="28"/>
      <c r="H13" s="28"/>
      <c r="I13" s="28"/>
      <c r="J13" s="28"/>
      <c r="K13" s="28"/>
      <c r="L13" s="28"/>
      <c r="M13" s="28"/>
      <c r="N13" s="28"/>
      <c r="O13" s="28"/>
      <c r="P13" s="28"/>
      <c r="Q13" s="28"/>
      <c r="R13" s="28"/>
      <c r="S13" s="28"/>
      <c r="T13" s="500"/>
      <c r="U13" s="28"/>
      <c r="V13" s="28"/>
      <c r="W13" s="28"/>
      <c r="X13" s="28"/>
      <c r="Y13" s="28"/>
      <c r="Z13" s="28"/>
      <c r="AA13" s="28"/>
      <c r="AB13" s="28"/>
      <c r="AC13" s="28"/>
      <c r="AD13" s="28"/>
      <c r="AE13" s="28"/>
      <c r="AF13" s="28"/>
      <c r="AG13" s="28"/>
      <c r="AH13" s="500"/>
      <c r="AI13" s="28"/>
      <c r="AJ13" s="28"/>
      <c r="AK13" s="28"/>
      <c r="AL13" s="500"/>
      <c r="AM13" s="28"/>
      <c r="AN13" s="28"/>
      <c r="AO13" s="28"/>
      <c r="AP13" s="28"/>
      <c r="AQ13" s="185"/>
    </row>
    <row r="14" spans="2:44" ht="16" thickBot="1">
      <c r="B14" s="504" t="s">
        <v>249</v>
      </c>
      <c r="C14" s="294" t="s">
        <v>72</v>
      </c>
      <c r="D14" s="505" t="e">
        <f>D9*net_gross_conv</f>
        <v>#DIV/0!</v>
      </c>
      <c r="E14" s="505" t="e">
        <f>E9*net_gross_conv</f>
        <v>#DIV/0!</v>
      </c>
      <c r="F14" s="506"/>
      <c r="G14" s="506"/>
      <c r="H14" s="506"/>
      <c r="I14" s="506"/>
      <c r="J14" s="506"/>
      <c r="K14" s="506"/>
      <c r="L14" s="506"/>
      <c r="M14" s="506"/>
      <c r="N14" s="506"/>
      <c r="O14" s="506"/>
      <c r="P14" s="506"/>
      <c r="Q14" s="506"/>
      <c r="R14" s="506"/>
      <c r="S14" s="506"/>
      <c r="T14" s="505" t="e">
        <f>T9*net_gross_conv</f>
        <v>#DIV/0!</v>
      </c>
      <c r="U14" s="506"/>
      <c r="V14" s="506"/>
      <c r="W14" s="506"/>
      <c r="X14" s="506"/>
      <c r="Y14" s="506"/>
      <c r="Z14" s="506"/>
      <c r="AA14" s="506"/>
      <c r="AB14" s="506"/>
      <c r="AC14" s="506"/>
      <c r="AD14" s="506"/>
      <c r="AE14" s="506"/>
      <c r="AF14" s="506"/>
      <c r="AG14" s="506"/>
      <c r="AH14" s="507"/>
      <c r="AI14" s="506"/>
      <c r="AJ14" s="506"/>
      <c r="AK14" s="506"/>
      <c r="AL14" s="505" t="e">
        <f t="shared" ref="AL14:AQ14" si="0">AL9*net_gross_conv</f>
        <v>#DIV/0!</v>
      </c>
      <c r="AM14" s="508" t="e">
        <f t="shared" si="0"/>
        <v>#DIV/0!</v>
      </c>
      <c r="AN14" s="509" t="e">
        <f t="shared" si="0"/>
        <v>#DIV/0!</v>
      </c>
      <c r="AO14" s="509" t="e">
        <f t="shared" si="0"/>
        <v>#DIV/0!</v>
      </c>
      <c r="AP14" s="509" t="e">
        <f t="shared" si="0"/>
        <v>#DIV/0!</v>
      </c>
      <c r="AQ14" s="510" t="e">
        <f t="shared" si="0"/>
        <v>#DIV/0!</v>
      </c>
    </row>
  </sheetData>
  <mergeCells count="1">
    <mergeCell ref="B5: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79998168889431442"/>
  </sheetPr>
  <dimension ref="B2:BE1048576"/>
  <sheetViews>
    <sheetView workbookViewId="0"/>
  </sheetViews>
  <sheetFormatPr baseColWidth="10" defaultRowHeight="15" x14ac:dyDescent="0.75"/>
  <cols>
    <col min="1" max="1" width="10.83203125" style="2"/>
    <col min="2" max="2" width="49.5" style="2" customWidth="1"/>
    <col min="3" max="4" width="16.33203125" style="2" customWidth="1"/>
    <col min="5" max="5" width="50.1640625" style="2" customWidth="1"/>
    <col min="6" max="22" width="14.1640625" style="2" customWidth="1"/>
    <col min="23" max="23" width="17.1640625" style="2" customWidth="1"/>
    <col min="24" max="53" width="14.1640625" style="2" customWidth="1"/>
    <col min="54" max="54" width="10.83203125" style="2"/>
    <col min="55" max="55" width="19.83203125" style="2" customWidth="1"/>
    <col min="56" max="16384" width="10.83203125" style="2"/>
  </cols>
  <sheetData>
    <row r="2" spans="2:57" ht="20">
      <c r="B2" s="18" t="s">
        <v>223</v>
      </c>
    </row>
    <row r="4" spans="2:57">
      <c r="B4" s="3" t="s">
        <v>37</v>
      </c>
      <c r="C4" s="4"/>
      <c r="D4" s="4"/>
      <c r="E4" s="4"/>
      <c r="F4" s="4"/>
      <c r="G4" s="4"/>
      <c r="H4" s="5"/>
    </row>
    <row r="5" spans="2:57">
      <c r="B5" s="12" t="s">
        <v>427</v>
      </c>
      <c r="C5" s="9"/>
      <c r="D5" s="9"/>
      <c r="E5" s="9"/>
      <c r="F5" s="9"/>
      <c r="G5" s="9"/>
      <c r="H5" s="10"/>
    </row>
    <row r="6" spans="2:57" ht="16" thickBot="1"/>
    <row r="7" spans="2:57" ht="16" thickBot="1">
      <c r="E7" s="3" t="s">
        <v>224</v>
      </c>
      <c r="F7" s="320"/>
      <c r="G7" s="119"/>
      <c r="H7" s="119"/>
      <c r="I7" s="119"/>
      <c r="J7" s="119"/>
      <c r="K7" s="119"/>
      <c r="L7" s="119"/>
      <c r="M7" s="119"/>
      <c r="N7" s="119"/>
      <c r="O7" s="119"/>
      <c r="P7" s="119"/>
      <c r="Q7" s="119"/>
      <c r="R7" s="119"/>
      <c r="S7" s="119"/>
      <c r="T7" s="119"/>
      <c r="U7" s="119"/>
      <c r="V7" s="119"/>
      <c r="W7" s="300"/>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320"/>
      <c r="AV7" s="119"/>
      <c r="AW7" s="96"/>
      <c r="AX7" s="320"/>
      <c r="AY7" s="119"/>
      <c r="AZ7" s="119"/>
      <c r="BA7" s="119"/>
      <c r="BB7" s="119"/>
      <c r="BC7" s="96"/>
      <c r="BD7" s="5"/>
    </row>
    <row r="8" spans="2:57">
      <c r="E8" s="59" t="s">
        <v>57</v>
      </c>
      <c r="F8" s="316" t="s">
        <v>142</v>
      </c>
      <c r="G8" s="44" t="s">
        <v>143</v>
      </c>
      <c r="H8" s="44" t="s">
        <v>144</v>
      </c>
      <c r="I8" s="44" t="s">
        <v>145</v>
      </c>
      <c r="J8" s="44" t="s">
        <v>146</v>
      </c>
      <c r="K8" s="44" t="s">
        <v>147</v>
      </c>
      <c r="L8" s="310" t="s">
        <v>148</v>
      </c>
      <c r="M8" s="44" t="s">
        <v>149</v>
      </c>
      <c r="N8" s="44" t="s">
        <v>150</v>
      </c>
      <c r="O8" s="44" t="s">
        <v>151</v>
      </c>
      <c r="P8" s="44" t="s">
        <v>152</v>
      </c>
      <c r="Q8" s="44" t="s">
        <v>153</v>
      </c>
      <c r="R8" s="314" t="s">
        <v>154</v>
      </c>
      <c r="S8" s="176" t="s">
        <v>155</v>
      </c>
      <c r="T8" s="176" t="s">
        <v>156</v>
      </c>
      <c r="U8" s="177" t="s">
        <v>157</v>
      </c>
      <c r="V8" s="44" t="s">
        <v>158</v>
      </c>
      <c r="W8" s="311" t="s">
        <v>159</v>
      </c>
      <c r="X8" s="44" t="s">
        <v>160</v>
      </c>
      <c r="Y8" s="44" t="s">
        <v>161</v>
      </c>
      <c r="Z8" s="44" t="s">
        <v>162</v>
      </c>
      <c r="AA8" s="44" t="s">
        <v>163</v>
      </c>
      <c r="AB8" s="44" t="s">
        <v>164</v>
      </c>
      <c r="AC8" s="44" t="s">
        <v>165</v>
      </c>
      <c r="AD8" s="44" t="s">
        <v>166</v>
      </c>
      <c r="AE8" s="44" t="s">
        <v>167</v>
      </c>
      <c r="AF8" s="44" t="s">
        <v>168</v>
      </c>
      <c r="AG8" s="44" t="s">
        <v>169</v>
      </c>
      <c r="AH8" s="44" t="s">
        <v>170</v>
      </c>
      <c r="AI8" s="44" t="s">
        <v>171</v>
      </c>
      <c r="AJ8" s="44" t="s">
        <v>172</v>
      </c>
      <c r="AK8" s="44" t="s">
        <v>173</v>
      </c>
      <c r="AL8" s="44" t="s">
        <v>174</v>
      </c>
      <c r="AM8" s="44" t="s">
        <v>175</v>
      </c>
      <c r="AN8" s="44" t="s">
        <v>176</v>
      </c>
      <c r="AO8" s="44" t="s">
        <v>177</v>
      </c>
      <c r="AP8" s="44" t="s">
        <v>178</v>
      </c>
      <c r="AQ8" s="44" t="s">
        <v>179</v>
      </c>
      <c r="AR8" s="44" t="s">
        <v>180</v>
      </c>
      <c r="AS8" s="44" t="s">
        <v>181</v>
      </c>
      <c r="AT8" s="44" t="s">
        <v>182</v>
      </c>
      <c r="AU8" s="316" t="s">
        <v>183</v>
      </c>
      <c r="AV8" s="310" t="s">
        <v>184</v>
      </c>
      <c r="AW8" s="45" t="s">
        <v>185</v>
      </c>
      <c r="AX8" s="316" t="s">
        <v>186</v>
      </c>
      <c r="AY8" s="314" t="s">
        <v>187</v>
      </c>
      <c r="AZ8" s="314" t="s">
        <v>188</v>
      </c>
      <c r="BA8" s="176" t="s">
        <v>189</v>
      </c>
      <c r="BB8" s="177" t="s">
        <v>190</v>
      </c>
      <c r="BC8" s="45" t="s">
        <v>191</v>
      </c>
      <c r="BD8" s="49" t="s">
        <v>192</v>
      </c>
    </row>
    <row r="9" spans="2:57">
      <c r="E9" s="58" t="s">
        <v>135</v>
      </c>
      <c r="F9" s="315">
        <f>IF(ISNUMBER('IEA energy balance'!C95),'IEA energy balance'!C95,0)</f>
        <v>0</v>
      </c>
      <c r="G9" s="26">
        <f>IF(ISNUMBER('IEA energy balance'!D95),'IEA energy balance'!D95,0)</f>
        <v>0</v>
      </c>
      <c r="H9" s="26">
        <f>IF(ISNUMBER('IEA energy balance'!E95),'IEA energy balance'!E95,0)</f>
        <v>0</v>
      </c>
      <c r="I9" s="26">
        <f>IF(ISNUMBER('IEA energy balance'!F95),'IEA energy balance'!F95,0)</f>
        <v>0</v>
      </c>
      <c r="J9" s="26">
        <f>IF(ISNUMBER('IEA energy balance'!G95),'IEA energy balance'!G95,0)</f>
        <v>0</v>
      </c>
      <c r="K9" s="26">
        <f>IF(ISNUMBER('IEA energy balance'!H95),'IEA energy balance'!H95,0)</f>
        <v>0</v>
      </c>
      <c r="L9" s="251">
        <f>IF(ISNUMBER('IEA energy balance'!I95),'IEA energy balance'!I95,0)</f>
        <v>0</v>
      </c>
      <c r="M9" s="26">
        <f>IF(ISNUMBER('IEA energy balance'!J95),'IEA energy balance'!J95,0)</f>
        <v>0</v>
      </c>
      <c r="N9" s="26">
        <f>IF(ISNUMBER('IEA energy balance'!K95),'IEA energy balance'!K95,0)</f>
        <v>0</v>
      </c>
      <c r="O9" s="26">
        <f>IF(ISNUMBER('IEA energy balance'!L95),'IEA energy balance'!L95,0)</f>
        <v>0</v>
      </c>
      <c r="P9" s="26">
        <f>IF(ISNUMBER('IEA energy balance'!M95),'IEA energy balance'!M95,0)</f>
        <v>0</v>
      </c>
      <c r="Q9" s="26">
        <f>IF(ISNUMBER('IEA energy balance'!N95),'IEA energy balance'!N95,0)</f>
        <v>0</v>
      </c>
      <c r="R9" s="315">
        <f>IF(ISNUMBER('IEA energy balance'!O95),'IEA energy balance'!O95,0)</f>
        <v>0</v>
      </c>
      <c r="S9" s="26">
        <f>IF(ISNUMBER('IEA energy balance'!P95),'IEA energy balance'!P95,0)</f>
        <v>0</v>
      </c>
      <c r="T9" s="26">
        <f>IF(ISNUMBER('IEA energy balance'!Q95),'IEA energy balance'!Q95,0)</f>
        <v>0</v>
      </c>
      <c r="U9" s="33">
        <f>IF(ISNUMBER('IEA energy balance'!R95),'IEA energy balance'!R95,0)</f>
        <v>0</v>
      </c>
      <c r="V9" s="26">
        <f>IF(ISNUMBER('IEA energy balance'!S95),'IEA energy balance'!S95,0)</f>
        <v>0</v>
      </c>
      <c r="W9" s="251">
        <f>IF(ISNUMBER('IEA energy balance'!T95),'IEA energy balance'!T95,0)</f>
        <v>0</v>
      </c>
      <c r="X9" s="26">
        <f>IF(ISNUMBER('IEA energy balance'!U95),'IEA energy balance'!U95,0)</f>
        <v>0</v>
      </c>
      <c r="Y9" s="26">
        <f>IF(ISNUMBER('IEA energy balance'!V95),'IEA energy balance'!V95,0)</f>
        <v>0</v>
      </c>
      <c r="Z9" s="26">
        <f>IF(ISNUMBER('IEA energy balance'!W95),'IEA energy balance'!W95,0)</f>
        <v>0</v>
      </c>
      <c r="AA9" s="26">
        <f>IF(ISNUMBER('IEA energy balance'!X95),'IEA energy balance'!X95,0)</f>
        <v>0</v>
      </c>
      <c r="AB9" s="26">
        <f>IF(ISNUMBER('IEA energy balance'!Y95),'IEA energy balance'!Y95,0)</f>
        <v>0</v>
      </c>
      <c r="AC9" s="26">
        <f>IF(ISNUMBER('IEA energy balance'!Z95),'IEA energy balance'!Z95,0)</f>
        <v>0</v>
      </c>
      <c r="AD9" s="26">
        <f>IF(ISNUMBER('IEA energy balance'!AA95),'IEA energy balance'!AA95,0)</f>
        <v>0</v>
      </c>
      <c r="AE9" s="26">
        <f>IF(ISNUMBER('IEA energy balance'!AB95),'IEA energy balance'!AB95,0)</f>
        <v>0</v>
      </c>
      <c r="AF9" s="26">
        <f>IF(ISNUMBER('IEA energy balance'!AC95),'IEA energy balance'!AC95,0)</f>
        <v>0</v>
      </c>
      <c r="AG9" s="26">
        <f>IF(ISNUMBER('IEA energy balance'!AD95),'IEA energy balance'!AD95,0)</f>
        <v>0</v>
      </c>
      <c r="AH9" s="26">
        <f>IF(ISNUMBER('IEA energy balance'!AE95),'IEA energy balance'!AE95,0)</f>
        <v>0</v>
      </c>
      <c r="AI9" s="26">
        <f>IF(ISNUMBER('IEA energy balance'!AF95),'IEA energy balance'!AF95,0)</f>
        <v>0</v>
      </c>
      <c r="AJ9" s="26">
        <f>IF(ISNUMBER('IEA energy balance'!AG95),'IEA energy balance'!AG95,0)</f>
        <v>0</v>
      </c>
      <c r="AK9" s="26">
        <f>IF(ISNUMBER('IEA energy balance'!AH95),'IEA energy balance'!AH95,0)</f>
        <v>0</v>
      </c>
      <c r="AL9" s="26">
        <f>IF(ISNUMBER('IEA energy balance'!AI95),'IEA energy balance'!AI95,0)</f>
        <v>0</v>
      </c>
      <c r="AM9" s="26">
        <f>IF(ISNUMBER('IEA energy balance'!AJ95),'IEA energy balance'!AJ95,0)</f>
        <v>0</v>
      </c>
      <c r="AN9" s="26">
        <f>IF(ISNUMBER('IEA energy balance'!AK95),'IEA energy balance'!AK95,0)</f>
        <v>0</v>
      </c>
      <c r="AO9" s="26">
        <f>IF(ISNUMBER('IEA energy balance'!AL95),'IEA energy balance'!AL95,0)</f>
        <v>0</v>
      </c>
      <c r="AP9" s="26">
        <f>IF(ISNUMBER('IEA energy balance'!AM95),'IEA energy balance'!AM95,0)</f>
        <v>0</v>
      </c>
      <c r="AQ9" s="26">
        <f>IF(ISNUMBER('IEA energy balance'!AN95),'IEA energy balance'!AN95,0)</f>
        <v>0</v>
      </c>
      <c r="AR9" s="26">
        <f>IF(ISNUMBER('IEA energy balance'!AO95),'IEA energy balance'!AO95,0)</f>
        <v>0</v>
      </c>
      <c r="AS9" s="26">
        <f>IF(ISNUMBER('IEA energy balance'!AP95),'IEA energy balance'!AP95,0)</f>
        <v>0</v>
      </c>
      <c r="AT9" s="26">
        <f>IF(ISNUMBER('IEA energy balance'!AQ95),'IEA energy balance'!AQ95,0)</f>
        <v>0</v>
      </c>
      <c r="AU9" s="315">
        <f>IF(ISNUMBER('IEA energy balance'!AR95),'IEA energy balance'!AR95,0)</f>
        <v>0</v>
      </c>
      <c r="AV9" s="251">
        <f>IF(ISNUMBER('IEA energy balance'!AS95),'IEA energy balance'!AS95,0)</f>
        <v>0</v>
      </c>
      <c r="AW9" s="33">
        <f>IF(ISNUMBER('IEA energy balance'!AT95),'IEA energy balance'!AT95,0)</f>
        <v>0</v>
      </c>
      <c r="AX9" s="315">
        <f>IF(ISNUMBER('IEA energy balance'!AU95),'IEA energy balance'!AU95,0)</f>
        <v>0</v>
      </c>
      <c r="AY9" s="315">
        <f>IF(ISNUMBER('IEA energy balance'!AV95),'IEA energy balance'!AV95,0)</f>
        <v>0</v>
      </c>
      <c r="AZ9" s="315">
        <f>IF(ISNUMBER('IEA energy balance'!AW95),'IEA energy balance'!AW95,0)</f>
        <v>0</v>
      </c>
      <c r="BA9" s="26">
        <f>IF(ISNUMBER('IEA energy balance'!AX95),'IEA energy balance'!AX95,0)</f>
        <v>0</v>
      </c>
      <c r="BB9" s="33">
        <f>IF(ISNUMBER('IEA energy balance'!AY95),'IEA energy balance'!AY95,0)</f>
        <v>0</v>
      </c>
      <c r="BC9" s="33">
        <f>IF(ISNUMBER('IEA energy balance'!AZ95),'IEA energy balance'!AZ95,0)</f>
        <v>0</v>
      </c>
      <c r="BD9" s="26">
        <f>'IEA energy balance'!BA95</f>
        <v>0</v>
      </c>
      <c r="BE9" s="11"/>
    </row>
    <row r="10" spans="2:57">
      <c r="E10" s="59" t="s">
        <v>136</v>
      </c>
      <c r="F10" s="316">
        <f>IF(ISNUMBER('IEA energy balance'!C96),'IEA energy balance'!C96,0)</f>
        <v>0</v>
      </c>
      <c r="G10" s="44">
        <f>IF(ISNUMBER('IEA energy balance'!D96),'IEA energy balance'!D96,0)</f>
        <v>0</v>
      </c>
      <c r="H10" s="44">
        <f>IF(ISNUMBER('IEA energy balance'!E96),'IEA energy balance'!E96,0)</f>
        <v>0</v>
      </c>
      <c r="I10" s="44">
        <f>IF(ISNUMBER('IEA energy balance'!F96),'IEA energy balance'!F96,0)</f>
        <v>0</v>
      </c>
      <c r="J10" s="44">
        <f>IF(ISNUMBER('IEA energy balance'!G96),'IEA energy balance'!G96,0)</f>
        <v>0</v>
      </c>
      <c r="K10" s="44">
        <f>IF(ISNUMBER('IEA energy balance'!H96),'IEA energy balance'!H96,0)</f>
        <v>0</v>
      </c>
      <c r="L10" s="311">
        <f>IF(ISNUMBER('IEA energy balance'!I96),'IEA energy balance'!I96,0)</f>
        <v>0</v>
      </c>
      <c r="M10" s="44">
        <f>IF(ISNUMBER('IEA energy balance'!J96),'IEA energy balance'!J96,0)</f>
        <v>0</v>
      </c>
      <c r="N10" s="44">
        <f>IF(ISNUMBER('IEA energy balance'!K96),'IEA energy balance'!K96,0)</f>
        <v>0</v>
      </c>
      <c r="O10" s="44">
        <f>IF(ISNUMBER('IEA energy balance'!L96),'IEA energy balance'!L96,0)</f>
        <v>0</v>
      </c>
      <c r="P10" s="44">
        <f>IF(ISNUMBER('IEA energy balance'!M96),'IEA energy balance'!M96,0)</f>
        <v>0</v>
      </c>
      <c r="Q10" s="44">
        <f>IF(ISNUMBER('IEA energy balance'!N96),'IEA energy balance'!N96,0)</f>
        <v>0</v>
      </c>
      <c r="R10" s="316">
        <f>IF(ISNUMBER('IEA energy balance'!O96),'IEA energy balance'!O96,0)</f>
        <v>0</v>
      </c>
      <c r="S10" s="26">
        <f>IF(ISNUMBER('IEA energy balance'!P96),'IEA energy balance'!P96,0)</f>
        <v>0</v>
      </c>
      <c r="T10" s="26">
        <f>IF(ISNUMBER('IEA energy balance'!Q96),'IEA energy balance'!Q96,0)</f>
        <v>0</v>
      </c>
      <c r="U10" s="45">
        <f>IF(ISNUMBER('IEA energy balance'!R96),'IEA energy balance'!R96,0)</f>
        <v>0</v>
      </c>
      <c r="V10" s="44">
        <f>IF(ISNUMBER('IEA energy balance'!S96),'IEA energy balance'!S96,0)</f>
        <v>0</v>
      </c>
      <c r="W10" s="311">
        <f>IF(ISNUMBER('IEA energy balance'!T96),'IEA energy balance'!T96,0)</f>
        <v>0</v>
      </c>
      <c r="X10" s="44">
        <f>IF(ISNUMBER('IEA energy balance'!U96),'IEA energy balance'!U96,0)</f>
        <v>0</v>
      </c>
      <c r="Y10" s="44">
        <f>IF(ISNUMBER('IEA energy balance'!V96),'IEA energy balance'!V96,0)</f>
        <v>0</v>
      </c>
      <c r="Z10" s="44">
        <f>IF(ISNUMBER('IEA energy balance'!W96),'IEA energy balance'!W96,0)</f>
        <v>0</v>
      </c>
      <c r="AA10" s="44">
        <f>IF(ISNUMBER('IEA energy balance'!X96),'IEA energy balance'!X96,0)</f>
        <v>0</v>
      </c>
      <c r="AB10" s="44">
        <f>IF(ISNUMBER('IEA energy balance'!Y96),'IEA energy balance'!Y96,0)</f>
        <v>0</v>
      </c>
      <c r="AC10" s="44">
        <f>IF(ISNUMBER('IEA energy balance'!Z96),'IEA energy balance'!Z96,0)</f>
        <v>0</v>
      </c>
      <c r="AD10" s="44">
        <f>IF(ISNUMBER('IEA energy balance'!AA96),'IEA energy balance'!AA96,0)</f>
        <v>0</v>
      </c>
      <c r="AE10" s="44">
        <f>IF(ISNUMBER('IEA energy balance'!AB96),'IEA energy balance'!AB96,0)</f>
        <v>0</v>
      </c>
      <c r="AF10" s="44">
        <f>IF(ISNUMBER('IEA energy balance'!AC96),'IEA energy balance'!AC96,0)</f>
        <v>0</v>
      </c>
      <c r="AG10" s="44">
        <f>IF(ISNUMBER('IEA energy balance'!AD96),'IEA energy balance'!AD96,0)</f>
        <v>0</v>
      </c>
      <c r="AH10" s="44">
        <f>IF(ISNUMBER('IEA energy balance'!AE96),'IEA energy balance'!AE96,0)</f>
        <v>0</v>
      </c>
      <c r="AI10" s="44">
        <f>IF(ISNUMBER('IEA energy balance'!AF96),'IEA energy balance'!AF96,0)</f>
        <v>0</v>
      </c>
      <c r="AJ10" s="44">
        <f>IF(ISNUMBER('IEA energy balance'!AG96),'IEA energy balance'!AG96,0)</f>
        <v>0</v>
      </c>
      <c r="AK10" s="44">
        <f>IF(ISNUMBER('IEA energy balance'!AH96),'IEA energy balance'!AH96,0)</f>
        <v>0</v>
      </c>
      <c r="AL10" s="44">
        <f>IF(ISNUMBER('IEA energy balance'!AI96),'IEA energy balance'!AI96,0)</f>
        <v>0</v>
      </c>
      <c r="AM10" s="44">
        <f>IF(ISNUMBER('IEA energy balance'!AJ96),'IEA energy balance'!AJ96,0)</f>
        <v>0</v>
      </c>
      <c r="AN10" s="44">
        <f>IF(ISNUMBER('IEA energy balance'!AK96),'IEA energy balance'!AK96,0)</f>
        <v>0</v>
      </c>
      <c r="AO10" s="44">
        <f>IF(ISNUMBER('IEA energy balance'!AL96),'IEA energy balance'!AL96,0)</f>
        <v>0</v>
      </c>
      <c r="AP10" s="44">
        <f>IF(ISNUMBER('IEA energy balance'!AM96),'IEA energy balance'!AM96,0)</f>
        <v>0</v>
      </c>
      <c r="AQ10" s="44">
        <f>IF(ISNUMBER('IEA energy balance'!AN96),'IEA energy balance'!AN96,0)</f>
        <v>0</v>
      </c>
      <c r="AR10" s="44">
        <f>IF(ISNUMBER('IEA energy balance'!AO96),'IEA energy balance'!AO96,0)</f>
        <v>0</v>
      </c>
      <c r="AS10" s="44">
        <f>IF(ISNUMBER('IEA energy balance'!AP96),'IEA energy balance'!AP96,0)</f>
        <v>0</v>
      </c>
      <c r="AT10" s="44">
        <f>IF(ISNUMBER('IEA energy balance'!AQ96),'IEA energy balance'!AQ96,0)</f>
        <v>0</v>
      </c>
      <c r="AU10" s="316">
        <f>IF(ISNUMBER('IEA energy balance'!AR96),'IEA energy balance'!AR96,0)</f>
        <v>0</v>
      </c>
      <c r="AV10" s="311">
        <f>IF(ISNUMBER('IEA energy balance'!AS96),'IEA energy balance'!AS96,0)</f>
        <v>0</v>
      </c>
      <c r="AW10" s="45">
        <f>IF(ISNUMBER('IEA energy balance'!AT96),'IEA energy balance'!AT96,0)</f>
        <v>0</v>
      </c>
      <c r="AX10" s="316">
        <f>IF(ISNUMBER('IEA energy balance'!AU96),'IEA energy balance'!AU96,0)</f>
        <v>0</v>
      </c>
      <c r="AY10" s="316">
        <f>IF(ISNUMBER('IEA energy balance'!AV96),'IEA energy balance'!AV96,0)</f>
        <v>0</v>
      </c>
      <c r="AZ10" s="316">
        <f>IF(ISNUMBER('IEA energy balance'!AW96),'IEA energy balance'!AW96,0)</f>
        <v>0</v>
      </c>
      <c r="BA10" s="26">
        <f>IF(ISNUMBER('IEA energy balance'!AX96),'IEA energy balance'!AX96,0)</f>
        <v>0</v>
      </c>
      <c r="BB10" s="45">
        <f>IF(ISNUMBER('IEA energy balance'!AY96),'IEA energy balance'!AY96,0)</f>
        <v>0</v>
      </c>
      <c r="BC10" s="45">
        <f>IF(ISNUMBER('IEA energy balance'!AZ96),'IEA energy balance'!AZ96,0)</f>
        <v>0</v>
      </c>
      <c r="BD10" s="49">
        <f>'IEA energy balance'!BA96</f>
        <v>0</v>
      </c>
      <c r="BE10" s="11"/>
    </row>
    <row r="11" spans="2:57">
      <c r="E11" s="58" t="s">
        <v>225</v>
      </c>
      <c r="F11" s="321">
        <f>IF(SUM($F$9:$K$9,$M$9:$Q$9,$V$9)=0,0,F9/SUM($F$9:$K$9,$M$9:$Q$9,$V$9))</f>
        <v>0</v>
      </c>
      <c r="G11" s="308">
        <f t="shared" ref="G11:Q11" si="0">IF(SUM($F$9:$K$9,$M$9:$Q$9,$V$9)=0,0,G9/SUM($F$9:$K$9,$M$9:$Q$9,$V$9))</f>
        <v>0</v>
      </c>
      <c r="H11" s="308">
        <f t="shared" si="0"/>
        <v>0</v>
      </c>
      <c r="I11" s="308">
        <f t="shared" si="0"/>
        <v>0</v>
      </c>
      <c r="J11" s="308">
        <f t="shared" si="0"/>
        <v>0</v>
      </c>
      <c r="K11" s="308">
        <f t="shared" si="0"/>
        <v>0</v>
      </c>
      <c r="L11" s="312">
        <f>100%</f>
        <v>1</v>
      </c>
      <c r="M11" s="308">
        <f t="shared" si="0"/>
        <v>0</v>
      </c>
      <c r="N11" s="308">
        <f t="shared" si="0"/>
        <v>0</v>
      </c>
      <c r="O11" s="308">
        <f t="shared" si="0"/>
        <v>0</v>
      </c>
      <c r="P11" s="308">
        <f t="shared" si="0"/>
        <v>0</v>
      </c>
      <c r="Q11" s="308">
        <f t="shared" si="0"/>
        <v>0</v>
      </c>
      <c r="R11" s="410">
        <f>IF(SUM($R$9:$U$10)=0,0,SUM(R9:R10)/SUM($R$9:$U$10))</f>
        <v>0</v>
      </c>
      <c r="S11" s="411">
        <f t="shared" ref="S11:U11" si="1">IF(SUM($R$9:$U$10)=0,0,SUM(S9:S10)/SUM($R$9:$U$10))</f>
        <v>0</v>
      </c>
      <c r="T11" s="411">
        <f t="shared" si="1"/>
        <v>0</v>
      </c>
      <c r="U11" s="412">
        <f t="shared" si="1"/>
        <v>0</v>
      </c>
      <c r="V11" s="324">
        <v>0</v>
      </c>
      <c r="W11" s="312">
        <v>1</v>
      </c>
      <c r="X11" s="413">
        <f>IF(SUM($X$9:$AT$9)=0,0,X9/SUM($X$9:$AT$9))</f>
        <v>0</v>
      </c>
      <c r="Y11" s="413">
        <f t="shared" ref="Y11:AT11" si="2">IF(SUM($X$9:$AT$9)=0,0,Y9/SUM($X$9:$AT$9))</f>
        <v>0</v>
      </c>
      <c r="Z11" s="413">
        <f t="shared" si="2"/>
        <v>0</v>
      </c>
      <c r="AA11" s="413">
        <f t="shared" si="2"/>
        <v>0</v>
      </c>
      <c r="AB11" s="413">
        <f t="shared" si="2"/>
        <v>0</v>
      </c>
      <c r="AC11" s="413">
        <f t="shared" si="2"/>
        <v>0</v>
      </c>
      <c r="AD11" s="413">
        <f t="shared" si="2"/>
        <v>0</v>
      </c>
      <c r="AE11" s="413">
        <f t="shared" si="2"/>
        <v>0</v>
      </c>
      <c r="AF11" s="413">
        <f t="shared" si="2"/>
        <v>0</v>
      </c>
      <c r="AG11" s="413">
        <f t="shared" si="2"/>
        <v>0</v>
      </c>
      <c r="AH11" s="413">
        <f t="shared" si="2"/>
        <v>0</v>
      </c>
      <c r="AI11" s="413">
        <f t="shared" si="2"/>
        <v>0</v>
      </c>
      <c r="AJ11" s="413">
        <f t="shared" si="2"/>
        <v>0</v>
      </c>
      <c r="AK11" s="413">
        <f t="shared" si="2"/>
        <v>0</v>
      </c>
      <c r="AL11" s="413">
        <f t="shared" si="2"/>
        <v>0</v>
      </c>
      <c r="AM11" s="413">
        <f t="shared" si="2"/>
        <v>0</v>
      </c>
      <c r="AN11" s="413">
        <f t="shared" si="2"/>
        <v>0</v>
      </c>
      <c r="AO11" s="413">
        <f t="shared" si="2"/>
        <v>0</v>
      </c>
      <c r="AP11" s="413">
        <f t="shared" si="2"/>
        <v>0</v>
      </c>
      <c r="AQ11" s="413">
        <f t="shared" si="2"/>
        <v>0</v>
      </c>
      <c r="AR11" s="413">
        <f t="shared" si="2"/>
        <v>0</v>
      </c>
      <c r="AS11" s="413">
        <f t="shared" si="2"/>
        <v>0</v>
      </c>
      <c r="AT11" s="413">
        <f t="shared" si="2"/>
        <v>0</v>
      </c>
      <c r="AU11" s="321">
        <f>IF(SUM($AU$9:$AU$10,$AW$9:$AW$10)=0,0,SUM(AU9:AU10)/SUM($AU$9:$AU$10,$AW$9:$AW$10))</f>
        <v>0</v>
      </c>
      <c r="AV11" s="312">
        <v>1</v>
      </c>
      <c r="AW11" s="321">
        <f>IF(SUM($AU$9:$AU$10,$AW$9:$AW$10)=0,0,SUM(AW9:AW10)/SUM($AU$9:$AU$10,$AW$9:$AW$10))</f>
        <v>0</v>
      </c>
      <c r="AX11" s="321">
        <f>IF(SUM($AX$9,$BC$9)=0,0,AX9/SUM($AX$9,$BC$9))</f>
        <v>0</v>
      </c>
      <c r="AY11" s="321">
        <v>1</v>
      </c>
      <c r="AZ11" s="410">
        <v>0</v>
      </c>
      <c r="BA11" s="411">
        <v>0</v>
      </c>
      <c r="BB11" s="412">
        <v>0</v>
      </c>
      <c r="BC11" s="322">
        <f>IF(SUM($AX$9,$BC$9)=0,0,BC9/SUM($AX$9,$BC$9))</f>
        <v>0</v>
      </c>
      <c r="BD11" s="74"/>
    </row>
    <row r="12" spans="2:57" ht="16" thickBot="1">
      <c r="E12" s="59" t="s">
        <v>226</v>
      </c>
      <c r="F12" s="317">
        <f>IF(SUM($F$10:$K$10,$M$10:$Q$10,$V$10)=0,0,F10/SUM($F$10:$K$10,$M$10:$Q$10,$V$10))</f>
        <v>0</v>
      </c>
      <c r="G12" s="318">
        <f t="shared" ref="G12:Q12" si="3">IF(SUM($F$10:$K$10,$M$10:$Q$10,$V$10)=0,0,G10/SUM($F$10:$K$10,$M$10:$Q$10,$V$10))</f>
        <v>0</v>
      </c>
      <c r="H12" s="318">
        <f t="shared" si="3"/>
        <v>0</v>
      </c>
      <c r="I12" s="318">
        <f t="shared" si="3"/>
        <v>0</v>
      </c>
      <c r="J12" s="318">
        <f t="shared" si="3"/>
        <v>0</v>
      </c>
      <c r="K12" s="318">
        <f t="shared" si="3"/>
        <v>0</v>
      </c>
      <c r="L12" s="313">
        <f>100%</f>
        <v>1</v>
      </c>
      <c r="M12" s="318">
        <f t="shared" si="3"/>
        <v>0</v>
      </c>
      <c r="N12" s="318">
        <f t="shared" si="3"/>
        <v>0</v>
      </c>
      <c r="O12" s="318">
        <f t="shared" si="3"/>
        <v>0</v>
      </c>
      <c r="P12" s="318">
        <f t="shared" si="3"/>
        <v>0</v>
      </c>
      <c r="Q12" s="318">
        <f t="shared" si="3"/>
        <v>0</v>
      </c>
      <c r="R12" s="414">
        <f>IF(SUM($R$9:$U$10)=0,0,SUM(R9:R10)/SUM($R$9:$U$10))</f>
        <v>0</v>
      </c>
      <c r="S12" s="415">
        <f t="shared" ref="S12:U12" si="4">IF(SUM($R$9:$U$10)=0,0,SUM(S9:S10)/SUM($R$9:$U$10))</f>
        <v>0</v>
      </c>
      <c r="T12" s="415">
        <f t="shared" si="4"/>
        <v>0</v>
      </c>
      <c r="U12" s="416">
        <f t="shared" si="4"/>
        <v>0</v>
      </c>
      <c r="V12" s="325">
        <v>0</v>
      </c>
      <c r="W12" s="313">
        <v>1</v>
      </c>
      <c r="X12" s="318">
        <f>IF(SUM($X$9:$AT$10)=0,0,SUM(X9:X10)/SUM($X$9:$AT$10))</f>
        <v>0</v>
      </c>
      <c r="Y12" s="318">
        <f t="shared" ref="Y12:AT12" si="5">IF(SUM($X$9:$AT$10)=0,0,SUM(Y9:Y10)/SUM($X$9:$AT$10))</f>
        <v>0</v>
      </c>
      <c r="Z12" s="318">
        <f t="shared" si="5"/>
        <v>0</v>
      </c>
      <c r="AA12" s="318">
        <f t="shared" si="5"/>
        <v>0</v>
      </c>
      <c r="AB12" s="318">
        <f t="shared" si="5"/>
        <v>0</v>
      </c>
      <c r="AC12" s="318">
        <f t="shared" si="5"/>
        <v>0</v>
      </c>
      <c r="AD12" s="318">
        <f t="shared" si="5"/>
        <v>0</v>
      </c>
      <c r="AE12" s="318">
        <f t="shared" si="5"/>
        <v>0</v>
      </c>
      <c r="AF12" s="318">
        <f t="shared" si="5"/>
        <v>0</v>
      </c>
      <c r="AG12" s="318">
        <f t="shared" si="5"/>
        <v>0</v>
      </c>
      <c r="AH12" s="318">
        <f t="shared" si="5"/>
        <v>0</v>
      </c>
      <c r="AI12" s="318">
        <f t="shared" si="5"/>
        <v>0</v>
      </c>
      <c r="AJ12" s="318">
        <f t="shared" si="5"/>
        <v>0</v>
      </c>
      <c r="AK12" s="318">
        <f t="shared" si="5"/>
        <v>0</v>
      </c>
      <c r="AL12" s="318">
        <f t="shared" si="5"/>
        <v>0</v>
      </c>
      <c r="AM12" s="318">
        <f t="shared" si="5"/>
        <v>0</v>
      </c>
      <c r="AN12" s="318">
        <f t="shared" si="5"/>
        <v>0</v>
      </c>
      <c r="AO12" s="318">
        <f t="shared" si="5"/>
        <v>0</v>
      </c>
      <c r="AP12" s="318">
        <f t="shared" si="5"/>
        <v>0</v>
      </c>
      <c r="AQ12" s="318">
        <f t="shared" si="5"/>
        <v>0</v>
      </c>
      <c r="AR12" s="318">
        <f t="shared" si="5"/>
        <v>0</v>
      </c>
      <c r="AS12" s="318">
        <f t="shared" si="5"/>
        <v>0</v>
      </c>
      <c r="AT12" s="318">
        <f t="shared" si="5"/>
        <v>0</v>
      </c>
      <c r="AU12" s="408">
        <f>0</f>
        <v>0</v>
      </c>
      <c r="AV12" s="409">
        <v>1</v>
      </c>
      <c r="AW12" s="407">
        <f>0</f>
        <v>0</v>
      </c>
      <c r="AX12" s="317">
        <f>IF(SUM($AX$10,$BC$10)=0,0,AX10/SUM($AX$10,$BC$10))</f>
        <v>0</v>
      </c>
      <c r="AY12" s="317">
        <v>1</v>
      </c>
      <c r="AZ12" s="317">
        <f>IF(SUM($AZ$9:$BB$10)=0,0,SUM(AZ9:AZ10)/SUM($AZ$9:$BB$10))</f>
        <v>0</v>
      </c>
      <c r="BA12" s="318">
        <f t="shared" ref="BA12:BB12" si="6">IF(SUM($AZ$9:$BB$10)=0,0,SUM(BA9:BA10)/SUM($AZ$9:$BB$10))</f>
        <v>0</v>
      </c>
      <c r="BB12" s="319">
        <f t="shared" si="6"/>
        <v>0</v>
      </c>
      <c r="BC12" s="319">
        <f>IF(SUM($AX$10,$BC$10)=0,0,BC10/SUM($AX$10,$BC$10))</f>
        <v>0</v>
      </c>
      <c r="BD12" s="309"/>
    </row>
    <row r="14" spans="2:57">
      <c r="B14" s="3" t="s">
        <v>227</v>
      </c>
      <c r="C14" s="4"/>
      <c r="D14" s="5"/>
    </row>
    <row r="15" spans="2:57" ht="30" customHeight="1" thickBot="1">
      <c r="B15" s="52" t="s">
        <v>228</v>
      </c>
      <c r="C15" s="53" t="s">
        <v>470</v>
      </c>
      <c r="D15" s="54" t="s">
        <v>231</v>
      </c>
    </row>
    <row r="16" spans="2:57">
      <c r="B16" s="55" t="s">
        <v>229</v>
      </c>
      <c r="C16" s="323">
        <f>'IEA autoproducer prod.'!F11</f>
        <v>0</v>
      </c>
      <c r="D16" s="56"/>
      <c r="F16" s="219" t="s">
        <v>362</v>
      </c>
      <c r="G16" s="221"/>
      <c r="H16" s="221"/>
      <c r="I16" s="221"/>
      <c r="J16" s="221"/>
      <c r="K16" s="221"/>
      <c r="L16" s="221"/>
      <c r="M16" s="221"/>
      <c r="N16" s="221"/>
      <c r="O16" s="221"/>
      <c r="P16" s="221"/>
      <c r="Q16" s="221"/>
      <c r="R16" s="221"/>
      <c r="S16" s="221"/>
      <c r="T16" s="221"/>
      <c r="U16" s="221"/>
      <c r="V16" s="221"/>
      <c r="W16" s="224" t="s">
        <v>364</v>
      </c>
      <c r="X16" s="220" t="s">
        <v>365</v>
      </c>
      <c r="Y16" s="221"/>
      <c r="Z16" s="221"/>
      <c r="AA16" s="221"/>
      <c r="AB16" s="221"/>
      <c r="AC16" s="221"/>
      <c r="AD16" s="221"/>
      <c r="AE16" s="221"/>
      <c r="AF16" s="221"/>
      <c r="AG16" s="221"/>
      <c r="AH16" s="221"/>
      <c r="AI16" s="221"/>
      <c r="AJ16" s="221"/>
      <c r="AK16" s="221"/>
      <c r="AL16" s="221"/>
      <c r="AM16" s="221"/>
      <c r="AN16" s="221"/>
      <c r="AO16" s="221"/>
      <c r="AP16" s="221"/>
      <c r="AQ16" s="221"/>
      <c r="AR16" s="221"/>
      <c r="AS16" s="221"/>
      <c r="AT16" s="225"/>
    </row>
    <row r="17" spans="2:55">
      <c r="B17" s="50" t="s">
        <v>91</v>
      </c>
      <c r="C17" s="26">
        <f>'IEA autoproducer prod.'!G11</f>
        <v>0</v>
      </c>
      <c r="D17" s="301">
        <f>IF($C$16=0,0,C17/$C$16)</f>
        <v>0</v>
      </c>
      <c r="F17" s="349">
        <f t="array" ref="F17:BC33">MMULT(ei_subsector_allo, ap_subfuel_allo)</f>
        <v>0</v>
      </c>
      <c r="G17" s="327">
        <v>0</v>
      </c>
      <c r="H17" s="327">
        <v>0</v>
      </c>
      <c r="I17" s="327">
        <v>0</v>
      </c>
      <c r="J17" s="327">
        <v>0</v>
      </c>
      <c r="K17" s="350">
        <v>0</v>
      </c>
      <c r="L17" s="351">
        <v>0</v>
      </c>
      <c r="M17" s="352">
        <v>0</v>
      </c>
      <c r="N17" s="327">
        <v>0</v>
      </c>
      <c r="O17" s="327">
        <v>0</v>
      </c>
      <c r="P17" s="327">
        <v>0</v>
      </c>
      <c r="Q17" s="350">
        <v>0</v>
      </c>
      <c r="R17" s="353">
        <v>0</v>
      </c>
      <c r="S17" s="343">
        <v>0</v>
      </c>
      <c r="T17" s="343">
        <v>0</v>
      </c>
      <c r="U17" s="354">
        <v>0</v>
      </c>
      <c r="V17" s="355">
        <v>0</v>
      </c>
      <c r="W17" s="328">
        <v>0</v>
      </c>
      <c r="X17" s="327">
        <v>0</v>
      </c>
      <c r="Y17" s="327">
        <v>0</v>
      </c>
      <c r="Z17" s="327">
        <v>0</v>
      </c>
      <c r="AA17" s="327">
        <v>0</v>
      </c>
      <c r="AB17" s="327">
        <v>0</v>
      </c>
      <c r="AC17" s="327">
        <v>0</v>
      </c>
      <c r="AD17" s="327">
        <v>0</v>
      </c>
      <c r="AE17" s="327">
        <v>0</v>
      </c>
      <c r="AF17" s="329">
        <v>0</v>
      </c>
      <c r="AG17" s="329">
        <v>0</v>
      </c>
      <c r="AH17" s="329">
        <v>0</v>
      </c>
      <c r="AI17" s="329">
        <v>0</v>
      </c>
      <c r="AJ17" s="329">
        <v>0</v>
      </c>
      <c r="AK17" s="329">
        <v>0</v>
      </c>
      <c r="AL17" s="329">
        <v>0</v>
      </c>
      <c r="AM17" s="329">
        <v>0</v>
      </c>
      <c r="AN17" s="329">
        <v>0</v>
      </c>
      <c r="AO17" s="329">
        <v>0</v>
      </c>
      <c r="AP17" s="329">
        <v>0</v>
      </c>
      <c r="AQ17" s="329">
        <v>0</v>
      </c>
      <c r="AR17" s="329">
        <v>0</v>
      </c>
      <c r="AS17" s="329">
        <v>0</v>
      </c>
      <c r="AT17" s="356">
        <v>0</v>
      </c>
      <c r="AU17" s="357">
        <v>0</v>
      </c>
      <c r="AV17" s="358">
        <v>0</v>
      </c>
      <c r="AW17" s="358">
        <v>0</v>
      </c>
      <c r="AX17" s="358">
        <v>0</v>
      </c>
      <c r="AY17" s="358">
        <v>0</v>
      </c>
      <c r="AZ17" s="358">
        <v>0</v>
      </c>
      <c r="BA17" s="358">
        <v>0</v>
      </c>
      <c r="BB17" s="358">
        <v>0</v>
      </c>
      <c r="BC17" s="358">
        <v>0</v>
      </c>
    </row>
    <row r="18" spans="2:55">
      <c r="B18" s="50" t="s">
        <v>92</v>
      </c>
      <c r="C18" s="26">
        <f>'IEA autoproducer prod.'!H11</f>
        <v>0</v>
      </c>
      <c r="D18" s="301">
        <f t="shared" ref="D18:D33" si="7">IF($C$16=0,0,C18/$C$16)</f>
        <v>0</v>
      </c>
      <c r="F18" s="349">
        <v>0</v>
      </c>
      <c r="G18" s="327">
        <v>0</v>
      </c>
      <c r="H18" s="327">
        <v>0</v>
      </c>
      <c r="I18" s="327">
        <v>0</v>
      </c>
      <c r="J18" s="327">
        <v>0</v>
      </c>
      <c r="K18" s="332">
        <v>0</v>
      </c>
      <c r="L18" s="359">
        <v>0</v>
      </c>
      <c r="M18" s="330">
        <v>0</v>
      </c>
      <c r="N18" s="327">
        <v>0</v>
      </c>
      <c r="O18" s="327">
        <v>0</v>
      </c>
      <c r="P18" s="327">
        <v>0</v>
      </c>
      <c r="Q18" s="332">
        <v>0</v>
      </c>
      <c r="R18" s="360">
        <v>0</v>
      </c>
      <c r="S18" s="343">
        <v>0</v>
      </c>
      <c r="T18" s="343">
        <v>0</v>
      </c>
      <c r="U18" s="361">
        <v>0</v>
      </c>
      <c r="V18" s="328">
        <v>0</v>
      </c>
      <c r="W18" s="328">
        <v>0</v>
      </c>
      <c r="X18" s="327">
        <v>0</v>
      </c>
      <c r="Y18" s="327">
        <v>0</v>
      </c>
      <c r="Z18" s="327">
        <v>0</v>
      </c>
      <c r="AA18" s="327">
        <v>0</v>
      </c>
      <c r="AB18" s="327">
        <v>0</v>
      </c>
      <c r="AC18" s="327">
        <v>0</v>
      </c>
      <c r="AD18" s="327">
        <v>0</v>
      </c>
      <c r="AE18" s="327">
        <v>0</v>
      </c>
      <c r="AF18" s="329">
        <v>0</v>
      </c>
      <c r="AG18" s="329">
        <v>0</v>
      </c>
      <c r="AH18" s="329">
        <v>0</v>
      </c>
      <c r="AI18" s="329">
        <v>0</v>
      </c>
      <c r="AJ18" s="329">
        <v>0</v>
      </c>
      <c r="AK18" s="329">
        <v>0</v>
      </c>
      <c r="AL18" s="329">
        <v>0</v>
      </c>
      <c r="AM18" s="329">
        <v>0</v>
      </c>
      <c r="AN18" s="329">
        <v>0</v>
      </c>
      <c r="AO18" s="329">
        <v>0</v>
      </c>
      <c r="AP18" s="329">
        <v>0</v>
      </c>
      <c r="AQ18" s="329">
        <v>0</v>
      </c>
      <c r="AR18" s="329">
        <v>0</v>
      </c>
      <c r="AS18" s="329">
        <v>0</v>
      </c>
      <c r="AT18" s="356">
        <v>0</v>
      </c>
      <c r="AU18" s="357">
        <v>0</v>
      </c>
      <c r="AV18" s="358">
        <v>0</v>
      </c>
      <c r="AW18" s="358">
        <v>0</v>
      </c>
      <c r="AX18" s="358">
        <v>0</v>
      </c>
      <c r="AY18" s="358">
        <v>0</v>
      </c>
      <c r="AZ18" s="358">
        <v>0</v>
      </c>
      <c r="BA18" s="358">
        <v>0</v>
      </c>
      <c r="BB18" s="358">
        <v>0</v>
      </c>
      <c r="BC18" s="358">
        <v>0</v>
      </c>
    </row>
    <row r="19" spans="2:55">
      <c r="B19" s="50" t="s">
        <v>78</v>
      </c>
      <c r="C19" s="26">
        <f>'IEA autoproducer prod.'!M11</f>
        <v>0</v>
      </c>
      <c r="D19" s="301">
        <f t="shared" si="7"/>
        <v>0</v>
      </c>
      <c r="F19" s="349">
        <v>0</v>
      </c>
      <c r="G19" s="327">
        <v>0</v>
      </c>
      <c r="H19" s="327">
        <v>0</v>
      </c>
      <c r="I19" s="327">
        <v>0</v>
      </c>
      <c r="J19" s="327">
        <v>0</v>
      </c>
      <c r="K19" s="332">
        <v>0</v>
      </c>
      <c r="L19" s="359">
        <v>0</v>
      </c>
      <c r="M19" s="330">
        <v>0</v>
      </c>
      <c r="N19" s="327">
        <v>0</v>
      </c>
      <c r="O19" s="327">
        <v>0</v>
      </c>
      <c r="P19" s="327">
        <v>0</v>
      </c>
      <c r="Q19" s="332">
        <v>0</v>
      </c>
      <c r="R19" s="360">
        <v>0</v>
      </c>
      <c r="S19" s="343">
        <v>0</v>
      </c>
      <c r="T19" s="343">
        <v>0</v>
      </c>
      <c r="U19" s="361">
        <v>0</v>
      </c>
      <c r="V19" s="328">
        <v>0</v>
      </c>
      <c r="W19" s="328">
        <v>0</v>
      </c>
      <c r="X19" s="327">
        <v>0</v>
      </c>
      <c r="Y19" s="327">
        <v>0</v>
      </c>
      <c r="Z19" s="327">
        <v>0</v>
      </c>
      <c r="AA19" s="327">
        <v>0</v>
      </c>
      <c r="AB19" s="327">
        <v>0</v>
      </c>
      <c r="AC19" s="327">
        <v>0</v>
      </c>
      <c r="AD19" s="327">
        <v>0</v>
      </c>
      <c r="AE19" s="327">
        <v>0</v>
      </c>
      <c r="AF19" s="329">
        <v>0</v>
      </c>
      <c r="AG19" s="329">
        <v>0</v>
      </c>
      <c r="AH19" s="329">
        <v>0</v>
      </c>
      <c r="AI19" s="329">
        <v>0</v>
      </c>
      <c r="AJ19" s="329">
        <v>0</v>
      </c>
      <c r="AK19" s="329">
        <v>0</v>
      </c>
      <c r="AL19" s="329">
        <v>0</v>
      </c>
      <c r="AM19" s="329">
        <v>0</v>
      </c>
      <c r="AN19" s="329">
        <v>0</v>
      </c>
      <c r="AO19" s="329">
        <v>0</v>
      </c>
      <c r="AP19" s="329">
        <v>0</v>
      </c>
      <c r="AQ19" s="329">
        <v>0</v>
      </c>
      <c r="AR19" s="329">
        <v>0</v>
      </c>
      <c r="AS19" s="329">
        <v>0</v>
      </c>
      <c r="AT19" s="356">
        <v>0</v>
      </c>
      <c r="AU19" s="357">
        <v>0</v>
      </c>
      <c r="AV19" s="358">
        <v>0</v>
      </c>
      <c r="AW19" s="358">
        <v>0</v>
      </c>
      <c r="AX19" s="358">
        <v>0</v>
      </c>
      <c r="AY19" s="358">
        <v>0</v>
      </c>
      <c r="AZ19" s="358">
        <v>0</v>
      </c>
      <c r="BA19" s="358">
        <v>0</v>
      </c>
      <c r="BB19" s="358">
        <v>0</v>
      </c>
      <c r="BC19" s="358">
        <v>0</v>
      </c>
    </row>
    <row r="20" spans="2:55">
      <c r="B20" s="50" t="s">
        <v>79</v>
      </c>
      <c r="C20" s="26">
        <f>'IEA autoproducer prod.'!L11</f>
        <v>0</v>
      </c>
      <c r="D20" s="301">
        <f t="shared" si="7"/>
        <v>0</v>
      </c>
      <c r="F20" s="349">
        <v>0</v>
      </c>
      <c r="G20" s="327">
        <v>0</v>
      </c>
      <c r="H20" s="327">
        <v>0</v>
      </c>
      <c r="I20" s="327">
        <v>0</v>
      </c>
      <c r="J20" s="327">
        <v>0</v>
      </c>
      <c r="K20" s="332">
        <v>0</v>
      </c>
      <c r="L20" s="359">
        <v>0</v>
      </c>
      <c r="M20" s="330">
        <v>0</v>
      </c>
      <c r="N20" s="327">
        <v>0</v>
      </c>
      <c r="O20" s="327">
        <v>0</v>
      </c>
      <c r="P20" s="327">
        <v>0</v>
      </c>
      <c r="Q20" s="332">
        <v>0</v>
      </c>
      <c r="R20" s="360">
        <v>0</v>
      </c>
      <c r="S20" s="343">
        <v>0</v>
      </c>
      <c r="T20" s="343">
        <v>0</v>
      </c>
      <c r="U20" s="361">
        <v>0</v>
      </c>
      <c r="V20" s="328">
        <v>0</v>
      </c>
      <c r="W20" s="328">
        <v>0</v>
      </c>
      <c r="X20" s="327">
        <v>0</v>
      </c>
      <c r="Y20" s="327">
        <v>0</v>
      </c>
      <c r="Z20" s="327">
        <v>0</v>
      </c>
      <c r="AA20" s="327">
        <v>0</v>
      </c>
      <c r="AB20" s="327">
        <v>0</v>
      </c>
      <c r="AC20" s="327">
        <v>0</v>
      </c>
      <c r="AD20" s="327">
        <v>0</v>
      </c>
      <c r="AE20" s="327">
        <v>0</v>
      </c>
      <c r="AF20" s="329">
        <v>0</v>
      </c>
      <c r="AG20" s="329">
        <v>0</v>
      </c>
      <c r="AH20" s="329">
        <v>0</v>
      </c>
      <c r="AI20" s="329">
        <v>0</v>
      </c>
      <c r="AJ20" s="329">
        <v>0</v>
      </c>
      <c r="AK20" s="329">
        <v>0</v>
      </c>
      <c r="AL20" s="329">
        <v>0</v>
      </c>
      <c r="AM20" s="329">
        <v>0</v>
      </c>
      <c r="AN20" s="329">
        <v>0</v>
      </c>
      <c r="AO20" s="329">
        <v>0</v>
      </c>
      <c r="AP20" s="329">
        <v>0</v>
      </c>
      <c r="AQ20" s="329">
        <v>0</v>
      </c>
      <c r="AR20" s="329">
        <v>0</v>
      </c>
      <c r="AS20" s="329">
        <v>0</v>
      </c>
      <c r="AT20" s="356">
        <v>0</v>
      </c>
      <c r="AU20" s="357">
        <v>0</v>
      </c>
      <c r="AV20" s="358">
        <v>0</v>
      </c>
      <c r="AW20" s="358">
        <v>0</v>
      </c>
      <c r="AX20" s="358">
        <v>0</v>
      </c>
      <c r="AY20" s="358">
        <v>0</v>
      </c>
      <c r="AZ20" s="358">
        <v>0</v>
      </c>
      <c r="BA20" s="358">
        <v>0</v>
      </c>
      <c r="BB20" s="358">
        <v>0</v>
      </c>
      <c r="BC20" s="358">
        <v>0</v>
      </c>
    </row>
    <row r="21" spans="2:55">
      <c r="B21" s="50" t="s">
        <v>93</v>
      </c>
      <c r="C21" s="26">
        <f>'IEA autoproducer prod.'!Q11</f>
        <v>0</v>
      </c>
      <c r="D21" s="301">
        <f t="shared" si="7"/>
        <v>0</v>
      </c>
      <c r="F21" s="349">
        <v>0</v>
      </c>
      <c r="G21" s="327">
        <v>0</v>
      </c>
      <c r="H21" s="327">
        <v>0</v>
      </c>
      <c r="I21" s="327">
        <v>0</v>
      </c>
      <c r="J21" s="327">
        <v>0</v>
      </c>
      <c r="K21" s="332">
        <v>0</v>
      </c>
      <c r="L21" s="359">
        <v>0</v>
      </c>
      <c r="M21" s="330">
        <v>0</v>
      </c>
      <c r="N21" s="327">
        <v>0</v>
      </c>
      <c r="O21" s="327">
        <v>0</v>
      </c>
      <c r="P21" s="327">
        <v>0</v>
      </c>
      <c r="Q21" s="332">
        <v>0</v>
      </c>
      <c r="R21" s="360">
        <v>0</v>
      </c>
      <c r="S21" s="343">
        <v>0</v>
      </c>
      <c r="T21" s="343">
        <v>0</v>
      </c>
      <c r="U21" s="361">
        <v>0</v>
      </c>
      <c r="V21" s="328">
        <v>0</v>
      </c>
      <c r="W21" s="328">
        <v>0</v>
      </c>
      <c r="X21" s="327">
        <v>0</v>
      </c>
      <c r="Y21" s="327">
        <v>0</v>
      </c>
      <c r="Z21" s="327">
        <v>0</v>
      </c>
      <c r="AA21" s="327">
        <v>0</v>
      </c>
      <c r="AB21" s="327">
        <v>0</v>
      </c>
      <c r="AC21" s="327">
        <v>0</v>
      </c>
      <c r="AD21" s="327">
        <v>0</v>
      </c>
      <c r="AE21" s="327">
        <v>0</v>
      </c>
      <c r="AF21" s="329">
        <v>0</v>
      </c>
      <c r="AG21" s="329">
        <v>0</v>
      </c>
      <c r="AH21" s="329">
        <v>0</v>
      </c>
      <c r="AI21" s="329">
        <v>0</v>
      </c>
      <c r="AJ21" s="329">
        <v>0</v>
      </c>
      <c r="AK21" s="329">
        <v>0</v>
      </c>
      <c r="AL21" s="329">
        <v>0</v>
      </c>
      <c r="AM21" s="329">
        <v>0</v>
      </c>
      <c r="AN21" s="329">
        <v>0</v>
      </c>
      <c r="AO21" s="329">
        <v>0</v>
      </c>
      <c r="AP21" s="329">
        <v>0</v>
      </c>
      <c r="AQ21" s="329">
        <v>0</v>
      </c>
      <c r="AR21" s="329">
        <v>0</v>
      </c>
      <c r="AS21" s="329">
        <v>0</v>
      </c>
      <c r="AT21" s="356">
        <v>0</v>
      </c>
      <c r="AU21" s="357">
        <v>0</v>
      </c>
      <c r="AV21" s="358">
        <v>0</v>
      </c>
      <c r="AW21" s="358">
        <v>0</v>
      </c>
      <c r="AX21" s="358">
        <v>0</v>
      </c>
      <c r="AY21" s="358">
        <v>0</v>
      </c>
      <c r="AZ21" s="358">
        <v>0</v>
      </c>
      <c r="BA21" s="358">
        <v>0</v>
      </c>
      <c r="BB21" s="358">
        <v>0</v>
      </c>
      <c r="BC21" s="358">
        <v>0</v>
      </c>
    </row>
    <row r="22" spans="2:55">
      <c r="B22" s="50" t="s">
        <v>80</v>
      </c>
      <c r="C22" s="26">
        <f>'IEA autoproducer prod.'!J11</f>
        <v>0</v>
      </c>
      <c r="D22" s="301">
        <f t="shared" si="7"/>
        <v>0</v>
      </c>
      <c r="F22" s="349">
        <v>0</v>
      </c>
      <c r="G22" s="327">
        <v>0</v>
      </c>
      <c r="H22" s="327">
        <v>0</v>
      </c>
      <c r="I22" s="327">
        <v>0</v>
      </c>
      <c r="J22" s="327">
        <v>0</v>
      </c>
      <c r="K22" s="332">
        <v>0</v>
      </c>
      <c r="L22" s="359">
        <v>0</v>
      </c>
      <c r="M22" s="330">
        <v>0</v>
      </c>
      <c r="N22" s="327">
        <v>0</v>
      </c>
      <c r="O22" s="327">
        <v>0</v>
      </c>
      <c r="P22" s="327">
        <v>0</v>
      </c>
      <c r="Q22" s="332">
        <v>0</v>
      </c>
      <c r="R22" s="360">
        <v>0</v>
      </c>
      <c r="S22" s="343">
        <v>0</v>
      </c>
      <c r="T22" s="343">
        <v>0</v>
      </c>
      <c r="U22" s="361">
        <v>0</v>
      </c>
      <c r="V22" s="328">
        <v>0</v>
      </c>
      <c r="W22" s="328">
        <v>0</v>
      </c>
      <c r="X22" s="327">
        <v>0</v>
      </c>
      <c r="Y22" s="327">
        <v>0</v>
      </c>
      <c r="Z22" s="327">
        <v>0</v>
      </c>
      <c r="AA22" s="327">
        <v>0</v>
      </c>
      <c r="AB22" s="327">
        <v>0</v>
      </c>
      <c r="AC22" s="327">
        <v>0</v>
      </c>
      <c r="AD22" s="327">
        <v>0</v>
      </c>
      <c r="AE22" s="327">
        <v>0</v>
      </c>
      <c r="AF22" s="329">
        <v>0</v>
      </c>
      <c r="AG22" s="329">
        <v>0</v>
      </c>
      <c r="AH22" s="329">
        <v>0</v>
      </c>
      <c r="AI22" s="329">
        <v>0</v>
      </c>
      <c r="AJ22" s="329">
        <v>0</v>
      </c>
      <c r="AK22" s="329">
        <v>0</v>
      </c>
      <c r="AL22" s="329">
        <v>0</v>
      </c>
      <c r="AM22" s="329">
        <v>0</v>
      </c>
      <c r="AN22" s="329">
        <v>0</v>
      </c>
      <c r="AO22" s="329">
        <v>0</v>
      </c>
      <c r="AP22" s="329">
        <v>0</v>
      </c>
      <c r="AQ22" s="329">
        <v>0</v>
      </c>
      <c r="AR22" s="329">
        <v>0</v>
      </c>
      <c r="AS22" s="329">
        <v>0</v>
      </c>
      <c r="AT22" s="356">
        <v>0</v>
      </c>
      <c r="AU22" s="357">
        <v>0</v>
      </c>
      <c r="AV22" s="358">
        <v>0</v>
      </c>
      <c r="AW22" s="358">
        <v>0</v>
      </c>
      <c r="AX22" s="358">
        <v>0</v>
      </c>
      <c r="AY22" s="358">
        <v>0</v>
      </c>
      <c r="AZ22" s="358">
        <v>0</v>
      </c>
      <c r="BA22" s="358">
        <v>0</v>
      </c>
      <c r="BB22" s="358">
        <v>0</v>
      </c>
      <c r="BC22" s="358">
        <v>0</v>
      </c>
    </row>
    <row r="23" spans="2:55">
      <c r="B23" s="50" t="s">
        <v>81</v>
      </c>
      <c r="C23" s="26">
        <f>'IEA autoproducer prod.'!I11</f>
        <v>0</v>
      </c>
      <c r="D23" s="301">
        <f t="shared" si="7"/>
        <v>0</v>
      </c>
      <c r="F23" s="349">
        <v>0</v>
      </c>
      <c r="G23" s="327">
        <v>0</v>
      </c>
      <c r="H23" s="327">
        <v>0</v>
      </c>
      <c r="I23" s="327">
        <v>0</v>
      </c>
      <c r="J23" s="327">
        <v>0</v>
      </c>
      <c r="K23" s="332">
        <v>0</v>
      </c>
      <c r="L23" s="359">
        <v>0</v>
      </c>
      <c r="M23" s="330">
        <v>0</v>
      </c>
      <c r="N23" s="327">
        <v>0</v>
      </c>
      <c r="O23" s="327">
        <v>0</v>
      </c>
      <c r="P23" s="327">
        <v>0</v>
      </c>
      <c r="Q23" s="332">
        <v>0</v>
      </c>
      <c r="R23" s="360">
        <v>0</v>
      </c>
      <c r="S23" s="343">
        <v>0</v>
      </c>
      <c r="T23" s="343">
        <v>0</v>
      </c>
      <c r="U23" s="361">
        <v>0</v>
      </c>
      <c r="V23" s="328">
        <v>0</v>
      </c>
      <c r="W23" s="328">
        <v>0</v>
      </c>
      <c r="X23" s="327">
        <v>0</v>
      </c>
      <c r="Y23" s="327">
        <v>0</v>
      </c>
      <c r="Z23" s="327">
        <v>0</v>
      </c>
      <c r="AA23" s="327">
        <v>0</v>
      </c>
      <c r="AB23" s="327">
        <v>0</v>
      </c>
      <c r="AC23" s="327">
        <v>0</v>
      </c>
      <c r="AD23" s="327">
        <v>0</v>
      </c>
      <c r="AE23" s="327">
        <v>0</v>
      </c>
      <c r="AF23" s="329">
        <v>0</v>
      </c>
      <c r="AG23" s="329">
        <v>0</v>
      </c>
      <c r="AH23" s="329">
        <v>0</v>
      </c>
      <c r="AI23" s="329">
        <v>0</v>
      </c>
      <c r="AJ23" s="329">
        <v>0</v>
      </c>
      <c r="AK23" s="329">
        <v>0</v>
      </c>
      <c r="AL23" s="329">
        <v>0</v>
      </c>
      <c r="AM23" s="329">
        <v>0</v>
      </c>
      <c r="AN23" s="329">
        <v>0</v>
      </c>
      <c r="AO23" s="329">
        <v>0</v>
      </c>
      <c r="AP23" s="329">
        <v>0</v>
      </c>
      <c r="AQ23" s="329">
        <v>0</v>
      </c>
      <c r="AR23" s="329">
        <v>0</v>
      </c>
      <c r="AS23" s="329">
        <v>0</v>
      </c>
      <c r="AT23" s="356">
        <v>0</v>
      </c>
      <c r="AU23" s="357">
        <v>0</v>
      </c>
      <c r="AV23" s="358">
        <v>0</v>
      </c>
      <c r="AW23" s="358">
        <v>0</v>
      </c>
      <c r="AX23" s="358">
        <v>0</v>
      </c>
      <c r="AY23" s="358">
        <v>0</v>
      </c>
      <c r="AZ23" s="358">
        <v>0</v>
      </c>
      <c r="BA23" s="358">
        <v>0</v>
      </c>
      <c r="BB23" s="358">
        <v>0</v>
      </c>
      <c r="BC23" s="358">
        <v>0</v>
      </c>
    </row>
    <row r="24" spans="2:55">
      <c r="B24" s="50" t="s">
        <v>82</v>
      </c>
      <c r="C24" s="26">
        <f>'IEA autoproducer prod.'!K11</f>
        <v>0</v>
      </c>
      <c r="D24" s="301">
        <f t="shared" si="7"/>
        <v>0</v>
      </c>
      <c r="F24" s="349">
        <v>0</v>
      </c>
      <c r="G24" s="327">
        <v>0</v>
      </c>
      <c r="H24" s="327">
        <v>0</v>
      </c>
      <c r="I24" s="327">
        <v>0</v>
      </c>
      <c r="J24" s="327">
        <v>0</v>
      </c>
      <c r="K24" s="332">
        <v>0</v>
      </c>
      <c r="L24" s="359">
        <v>0</v>
      </c>
      <c r="M24" s="330">
        <v>0</v>
      </c>
      <c r="N24" s="327">
        <v>0</v>
      </c>
      <c r="O24" s="327">
        <v>0</v>
      </c>
      <c r="P24" s="327">
        <v>0</v>
      </c>
      <c r="Q24" s="332">
        <v>0</v>
      </c>
      <c r="R24" s="360">
        <v>0</v>
      </c>
      <c r="S24" s="343">
        <v>0</v>
      </c>
      <c r="T24" s="343">
        <v>0</v>
      </c>
      <c r="U24" s="361">
        <v>0</v>
      </c>
      <c r="V24" s="328">
        <v>0</v>
      </c>
      <c r="W24" s="328">
        <v>0</v>
      </c>
      <c r="X24" s="327">
        <v>0</v>
      </c>
      <c r="Y24" s="327">
        <v>0</v>
      </c>
      <c r="Z24" s="327">
        <v>0</v>
      </c>
      <c r="AA24" s="327">
        <v>0</v>
      </c>
      <c r="AB24" s="327">
        <v>0</v>
      </c>
      <c r="AC24" s="327">
        <v>0</v>
      </c>
      <c r="AD24" s="327">
        <v>0</v>
      </c>
      <c r="AE24" s="327">
        <v>0</v>
      </c>
      <c r="AF24" s="329">
        <v>0</v>
      </c>
      <c r="AG24" s="329">
        <v>0</v>
      </c>
      <c r="AH24" s="329">
        <v>0</v>
      </c>
      <c r="AI24" s="329">
        <v>0</v>
      </c>
      <c r="AJ24" s="329">
        <v>0</v>
      </c>
      <c r="AK24" s="329">
        <v>0</v>
      </c>
      <c r="AL24" s="329">
        <v>0</v>
      </c>
      <c r="AM24" s="329">
        <v>0</v>
      </c>
      <c r="AN24" s="329">
        <v>0</v>
      </c>
      <c r="AO24" s="329">
        <v>0</v>
      </c>
      <c r="AP24" s="329">
        <v>0</v>
      </c>
      <c r="AQ24" s="329">
        <v>0</v>
      </c>
      <c r="AR24" s="329">
        <v>0</v>
      </c>
      <c r="AS24" s="329">
        <v>0</v>
      </c>
      <c r="AT24" s="356">
        <v>0</v>
      </c>
      <c r="AU24" s="357">
        <v>0</v>
      </c>
      <c r="AV24" s="358">
        <v>0</v>
      </c>
      <c r="AW24" s="358">
        <v>0</v>
      </c>
      <c r="AX24" s="358">
        <v>0</v>
      </c>
      <c r="AY24" s="358">
        <v>0</v>
      </c>
      <c r="AZ24" s="358">
        <v>0</v>
      </c>
      <c r="BA24" s="358">
        <v>0</v>
      </c>
      <c r="BB24" s="358">
        <v>0</v>
      </c>
      <c r="BC24" s="358">
        <v>0</v>
      </c>
    </row>
    <row r="25" spans="2:55">
      <c r="B25" s="50" t="s">
        <v>83</v>
      </c>
      <c r="C25" s="26">
        <f>'IEA autoproducer prod.'!N11</f>
        <v>0</v>
      </c>
      <c r="D25" s="301">
        <f t="shared" si="7"/>
        <v>0</v>
      </c>
      <c r="F25" s="349">
        <v>0</v>
      </c>
      <c r="G25" s="327">
        <v>0</v>
      </c>
      <c r="H25" s="327">
        <v>0</v>
      </c>
      <c r="I25" s="327">
        <v>0</v>
      </c>
      <c r="J25" s="327">
        <v>0</v>
      </c>
      <c r="K25" s="332">
        <v>0</v>
      </c>
      <c r="L25" s="359">
        <v>0</v>
      </c>
      <c r="M25" s="330">
        <v>0</v>
      </c>
      <c r="N25" s="327">
        <v>0</v>
      </c>
      <c r="O25" s="327">
        <v>0</v>
      </c>
      <c r="P25" s="327">
        <v>0</v>
      </c>
      <c r="Q25" s="332">
        <v>0</v>
      </c>
      <c r="R25" s="360">
        <v>0</v>
      </c>
      <c r="S25" s="343">
        <v>0</v>
      </c>
      <c r="T25" s="343">
        <v>0</v>
      </c>
      <c r="U25" s="361">
        <v>0</v>
      </c>
      <c r="V25" s="328">
        <v>0</v>
      </c>
      <c r="W25" s="328">
        <v>0</v>
      </c>
      <c r="X25" s="327">
        <v>0</v>
      </c>
      <c r="Y25" s="327">
        <v>0</v>
      </c>
      <c r="Z25" s="327">
        <v>0</v>
      </c>
      <c r="AA25" s="327">
        <v>0</v>
      </c>
      <c r="AB25" s="327">
        <v>0</v>
      </c>
      <c r="AC25" s="327">
        <v>0</v>
      </c>
      <c r="AD25" s="327">
        <v>0</v>
      </c>
      <c r="AE25" s="327">
        <v>0</v>
      </c>
      <c r="AF25" s="329">
        <v>0</v>
      </c>
      <c r="AG25" s="329">
        <v>0</v>
      </c>
      <c r="AH25" s="329">
        <v>0</v>
      </c>
      <c r="AI25" s="329">
        <v>0</v>
      </c>
      <c r="AJ25" s="329">
        <v>0</v>
      </c>
      <c r="AK25" s="329">
        <v>0</v>
      </c>
      <c r="AL25" s="329">
        <v>0</v>
      </c>
      <c r="AM25" s="329">
        <v>0</v>
      </c>
      <c r="AN25" s="329">
        <v>0</v>
      </c>
      <c r="AO25" s="329">
        <v>0</v>
      </c>
      <c r="AP25" s="329">
        <v>0</v>
      </c>
      <c r="AQ25" s="329">
        <v>0</v>
      </c>
      <c r="AR25" s="329">
        <v>0</v>
      </c>
      <c r="AS25" s="329">
        <v>0</v>
      </c>
      <c r="AT25" s="356">
        <v>0</v>
      </c>
      <c r="AU25" s="357">
        <v>0</v>
      </c>
      <c r="AV25" s="358">
        <v>0</v>
      </c>
      <c r="AW25" s="358">
        <v>0</v>
      </c>
      <c r="AX25" s="358">
        <v>0</v>
      </c>
      <c r="AY25" s="358">
        <v>0</v>
      </c>
      <c r="AZ25" s="358">
        <v>0</v>
      </c>
      <c r="BA25" s="358">
        <v>0</v>
      </c>
      <c r="BB25" s="358">
        <v>0</v>
      </c>
      <c r="BC25" s="358">
        <v>0</v>
      </c>
    </row>
    <row r="26" spans="2:55">
      <c r="B26" s="50" t="s">
        <v>85</v>
      </c>
      <c r="C26" s="26">
        <f>'IEA autoproducer prod.'!O11</f>
        <v>0</v>
      </c>
      <c r="D26" s="301">
        <f t="shared" si="7"/>
        <v>0</v>
      </c>
      <c r="F26" s="349">
        <v>0</v>
      </c>
      <c r="G26" s="327">
        <v>0</v>
      </c>
      <c r="H26" s="327">
        <v>0</v>
      </c>
      <c r="I26" s="327">
        <v>0</v>
      </c>
      <c r="J26" s="327">
        <v>0</v>
      </c>
      <c r="K26" s="332">
        <v>0</v>
      </c>
      <c r="L26" s="359">
        <v>0</v>
      </c>
      <c r="M26" s="330">
        <v>0</v>
      </c>
      <c r="N26" s="327">
        <v>0</v>
      </c>
      <c r="O26" s="327">
        <v>0</v>
      </c>
      <c r="P26" s="327">
        <v>0</v>
      </c>
      <c r="Q26" s="332">
        <v>0</v>
      </c>
      <c r="R26" s="360">
        <v>0</v>
      </c>
      <c r="S26" s="343">
        <v>0</v>
      </c>
      <c r="T26" s="343">
        <v>0</v>
      </c>
      <c r="U26" s="361">
        <v>0</v>
      </c>
      <c r="V26" s="328">
        <v>0</v>
      </c>
      <c r="W26" s="328">
        <v>0</v>
      </c>
      <c r="X26" s="327">
        <v>0</v>
      </c>
      <c r="Y26" s="327">
        <v>0</v>
      </c>
      <c r="Z26" s="327">
        <v>0</v>
      </c>
      <c r="AA26" s="327">
        <v>0</v>
      </c>
      <c r="AB26" s="327">
        <v>0</v>
      </c>
      <c r="AC26" s="327">
        <v>0</v>
      </c>
      <c r="AD26" s="327">
        <v>0</v>
      </c>
      <c r="AE26" s="327">
        <v>0</v>
      </c>
      <c r="AF26" s="329">
        <v>0</v>
      </c>
      <c r="AG26" s="329">
        <v>0</v>
      </c>
      <c r="AH26" s="329">
        <v>0</v>
      </c>
      <c r="AI26" s="329">
        <v>0</v>
      </c>
      <c r="AJ26" s="329">
        <v>0</v>
      </c>
      <c r="AK26" s="329">
        <v>0</v>
      </c>
      <c r="AL26" s="329">
        <v>0</v>
      </c>
      <c r="AM26" s="329">
        <v>0</v>
      </c>
      <c r="AN26" s="329">
        <v>0</v>
      </c>
      <c r="AO26" s="329">
        <v>0</v>
      </c>
      <c r="AP26" s="329">
        <v>0</v>
      </c>
      <c r="AQ26" s="329">
        <v>0</v>
      </c>
      <c r="AR26" s="329">
        <v>0</v>
      </c>
      <c r="AS26" s="329">
        <v>0</v>
      </c>
      <c r="AT26" s="356">
        <v>0</v>
      </c>
      <c r="AU26" s="357">
        <v>0</v>
      </c>
      <c r="AV26" s="358">
        <v>0</v>
      </c>
      <c r="AW26" s="358">
        <v>0</v>
      </c>
      <c r="AX26" s="358">
        <v>0</v>
      </c>
      <c r="AY26" s="358">
        <v>0</v>
      </c>
      <c r="AZ26" s="358">
        <v>0</v>
      </c>
      <c r="BA26" s="358">
        <v>0</v>
      </c>
      <c r="BB26" s="358">
        <v>0</v>
      </c>
      <c r="BC26" s="358">
        <v>0</v>
      </c>
    </row>
    <row r="27" spans="2:55">
      <c r="B27" s="50" t="s">
        <v>94</v>
      </c>
      <c r="C27" s="26">
        <f>'IEA autoproducer prod.'!P11</f>
        <v>0</v>
      </c>
      <c r="D27" s="301">
        <f t="shared" si="7"/>
        <v>0</v>
      </c>
      <c r="F27" s="349">
        <v>0</v>
      </c>
      <c r="G27" s="327">
        <v>0</v>
      </c>
      <c r="H27" s="327">
        <v>0</v>
      </c>
      <c r="I27" s="327">
        <v>0</v>
      </c>
      <c r="J27" s="327">
        <v>0</v>
      </c>
      <c r="K27" s="332">
        <v>0</v>
      </c>
      <c r="L27" s="359">
        <v>0</v>
      </c>
      <c r="M27" s="330">
        <v>0</v>
      </c>
      <c r="N27" s="327">
        <v>0</v>
      </c>
      <c r="O27" s="327">
        <v>0</v>
      </c>
      <c r="P27" s="327">
        <v>0</v>
      </c>
      <c r="Q27" s="332">
        <v>0</v>
      </c>
      <c r="R27" s="360">
        <v>0</v>
      </c>
      <c r="S27" s="343">
        <v>0</v>
      </c>
      <c r="T27" s="343">
        <v>0</v>
      </c>
      <c r="U27" s="361">
        <v>0</v>
      </c>
      <c r="V27" s="328">
        <v>0</v>
      </c>
      <c r="W27" s="328">
        <v>0</v>
      </c>
      <c r="X27" s="327">
        <v>0</v>
      </c>
      <c r="Y27" s="327">
        <v>0</v>
      </c>
      <c r="Z27" s="327">
        <v>0</v>
      </c>
      <c r="AA27" s="327">
        <v>0</v>
      </c>
      <c r="AB27" s="327">
        <v>0</v>
      </c>
      <c r="AC27" s="327">
        <v>0</v>
      </c>
      <c r="AD27" s="327">
        <v>0</v>
      </c>
      <c r="AE27" s="327">
        <v>0</v>
      </c>
      <c r="AF27" s="329">
        <v>0</v>
      </c>
      <c r="AG27" s="329">
        <v>0</v>
      </c>
      <c r="AH27" s="329">
        <v>0</v>
      </c>
      <c r="AI27" s="329">
        <v>0</v>
      </c>
      <c r="AJ27" s="329">
        <v>0</v>
      </c>
      <c r="AK27" s="329">
        <v>0</v>
      </c>
      <c r="AL27" s="329">
        <v>0</v>
      </c>
      <c r="AM27" s="329">
        <v>0</v>
      </c>
      <c r="AN27" s="329">
        <v>0</v>
      </c>
      <c r="AO27" s="329">
        <v>0</v>
      </c>
      <c r="AP27" s="329">
        <v>0</v>
      </c>
      <c r="AQ27" s="329">
        <v>0</v>
      </c>
      <c r="AR27" s="329">
        <v>0</v>
      </c>
      <c r="AS27" s="329">
        <v>0</v>
      </c>
      <c r="AT27" s="356">
        <v>0</v>
      </c>
      <c r="AU27" s="357">
        <v>0</v>
      </c>
      <c r="AV27" s="358">
        <v>0</v>
      </c>
      <c r="AW27" s="358">
        <v>0</v>
      </c>
      <c r="AX27" s="358">
        <v>0</v>
      </c>
      <c r="AY27" s="358">
        <v>0</v>
      </c>
      <c r="AZ27" s="358">
        <v>0</v>
      </c>
      <c r="BA27" s="358">
        <v>0</v>
      </c>
      <c r="BB27" s="358">
        <v>0</v>
      </c>
      <c r="BC27" s="358">
        <v>0</v>
      </c>
    </row>
    <row r="28" spans="2:55">
      <c r="B28" s="50" t="s">
        <v>86</v>
      </c>
      <c r="C28" s="26">
        <f>'IEA autoproducer prod.'!R11</f>
        <v>0</v>
      </c>
      <c r="D28" s="301">
        <f t="shared" si="7"/>
        <v>0</v>
      </c>
      <c r="F28" s="349">
        <v>0</v>
      </c>
      <c r="G28" s="327">
        <v>0</v>
      </c>
      <c r="H28" s="327">
        <v>0</v>
      </c>
      <c r="I28" s="327">
        <v>0</v>
      </c>
      <c r="J28" s="327">
        <v>0</v>
      </c>
      <c r="K28" s="332">
        <v>0</v>
      </c>
      <c r="L28" s="359">
        <v>0</v>
      </c>
      <c r="M28" s="330">
        <v>0</v>
      </c>
      <c r="N28" s="327">
        <v>0</v>
      </c>
      <c r="O28" s="327">
        <v>0</v>
      </c>
      <c r="P28" s="327">
        <v>0</v>
      </c>
      <c r="Q28" s="332">
        <v>0</v>
      </c>
      <c r="R28" s="360">
        <v>0</v>
      </c>
      <c r="S28" s="343">
        <v>0</v>
      </c>
      <c r="T28" s="343">
        <v>0</v>
      </c>
      <c r="U28" s="361">
        <v>0</v>
      </c>
      <c r="V28" s="328">
        <v>0</v>
      </c>
      <c r="W28" s="328">
        <v>0</v>
      </c>
      <c r="X28" s="327">
        <v>0</v>
      </c>
      <c r="Y28" s="327">
        <v>0</v>
      </c>
      <c r="Z28" s="327">
        <v>0</v>
      </c>
      <c r="AA28" s="327">
        <v>0</v>
      </c>
      <c r="AB28" s="327">
        <v>0</v>
      </c>
      <c r="AC28" s="327">
        <v>0</v>
      </c>
      <c r="AD28" s="327">
        <v>0</v>
      </c>
      <c r="AE28" s="327">
        <v>0</v>
      </c>
      <c r="AF28" s="329">
        <v>0</v>
      </c>
      <c r="AG28" s="329">
        <v>0</v>
      </c>
      <c r="AH28" s="329">
        <v>0</v>
      </c>
      <c r="AI28" s="329">
        <v>0</v>
      </c>
      <c r="AJ28" s="329">
        <v>0</v>
      </c>
      <c r="AK28" s="329">
        <v>0</v>
      </c>
      <c r="AL28" s="329">
        <v>0</v>
      </c>
      <c r="AM28" s="329">
        <v>0</v>
      </c>
      <c r="AN28" s="329">
        <v>0</v>
      </c>
      <c r="AO28" s="329">
        <v>0</v>
      </c>
      <c r="AP28" s="329">
        <v>0</v>
      </c>
      <c r="AQ28" s="329">
        <v>0</v>
      </c>
      <c r="AR28" s="329">
        <v>0</v>
      </c>
      <c r="AS28" s="329">
        <v>0</v>
      </c>
      <c r="AT28" s="356">
        <v>0</v>
      </c>
      <c r="AU28" s="357">
        <v>0</v>
      </c>
      <c r="AV28" s="358">
        <v>0</v>
      </c>
      <c r="AW28" s="358">
        <v>0</v>
      </c>
      <c r="AX28" s="358">
        <v>0</v>
      </c>
      <c r="AY28" s="358">
        <v>0</v>
      </c>
      <c r="AZ28" s="358">
        <v>0</v>
      </c>
      <c r="BA28" s="358">
        <v>0</v>
      </c>
      <c r="BB28" s="358">
        <v>0</v>
      </c>
      <c r="BC28" s="358">
        <v>0</v>
      </c>
    </row>
    <row r="29" spans="2:55">
      <c r="B29" s="50"/>
      <c r="C29" s="26"/>
      <c r="D29" s="342">
        <v>0</v>
      </c>
      <c r="F29" s="362">
        <v>0</v>
      </c>
      <c r="G29" s="343">
        <v>0</v>
      </c>
      <c r="H29" s="343">
        <v>0</v>
      </c>
      <c r="I29" s="343">
        <v>0</v>
      </c>
      <c r="J29" s="343">
        <v>0</v>
      </c>
      <c r="K29" s="361">
        <v>0</v>
      </c>
      <c r="L29" s="359">
        <v>0</v>
      </c>
      <c r="M29" s="360">
        <v>0</v>
      </c>
      <c r="N29" s="343">
        <v>0</v>
      </c>
      <c r="O29" s="343">
        <v>0</v>
      </c>
      <c r="P29" s="343">
        <v>0</v>
      </c>
      <c r="Q29" s="361">
        <v>0</v>
      </c>
      <c r="R29" s="360">
        <v>0</v>
      </c>
      <c r="S29" s="343">
        <v>0</v>
      </c>
      <c r="T29" s="343">
        <v>0</v>
      </c>
      <c r="U29" s="361">
        <v>0</v>
      </c>
      <c r="V29" s="359">
        <v>0</v>
      </c>
      <c r="W29" s="359">
        <v>0</v>
      </c>
      <c r="X29" s="343">
        <v>0</v>
      </c>
      <c r="Y29" s="343">
        <v>0</v>
      </c>
      <c r="Z29" s="343">
        <v>0</v>
      </c>
      <c r="AA29" s="343">
        <v>0</v>
      </c>
      <c r="AB29" s="343">
        <v>0</v>
      </c>
      <c r="AC29" s="343">
        <v>0</v>
      </c>
      <c r="AD29" s="343">
        <v>0</v>
      </c>
      <c r="AE29" s="343">
        <v>0</v>
      </c>
      <c r="AF29" s="344">
        <v>0</v>
      </c>
      <c r="AG29" s="344">
        <v>0</v>
      </c>
      <c r="AH29" s="344">
        <v>0</v>
      </c>
      <c r="AI29" s="344">
        <v>0</v>
      </c>
      <c r="AJ29" s="344">
        <v>0</v>
      </c>
      <c r="AK29" s="344">
        <v>0</v>
      </c>
      <c r="AL29" s="344">
        <v>0</v>
      </c>
      <c r="AM29" s="344">
        <v>0</v>
      </c>
      <c r="AN29" s="344">
        <v>0</v>
      </c>
      <c r="AO29" s="344">
        <v>0</v>
      </c>
      <c r="AP29" s="344">
        <v>0</v>
      </c>
      <c r="AQ29" s="344">
        <v>0</v>
      </c>
      <c r="AR29" s="344">
        <v>0</v>
      </c>
      <c r="AS29" s="344">
        <v>0</v>
      </c>
      <c r="AT29" s="363">
        <v>0</v>
      </c>
      <c r="AU29" s="357">
        <v>0</v>
      </c>
      <c r="AV29" s="358">
        <v>0</v>
      </c>
      <c r="AW29" s="358">
        <v>0</v>
      </c>
      <c r="AX29" s="358">
        <v>0</v>
      </c>
      <c r="AY29" s="358">
        <v>0</v>
      </c>
      <c r="AZ29" s="358">
        <v>0</v>
      </c>
      <c r="BA29" s="358">
        <v>0</v>
      </c>
      <c r="BB29" s="358">
        <v>0</v>
      </c>
      <c r="BC29" s="358">
        <v>0</v>
      </c>
    </row>
    <row r="30" spans="2:55">
      <c r="B30" s="50"/>
      <c r="C30" s="26"/>
      <c r="D30" s="342">
        <v>0</v>
      </c>
      <c r="F30" s="362">
        <v>0</v>
      </c>
      <c r="G30" s="343">
        <v>0</v>
      </c>
      <c r="H30" s="343">
        <v>0</v>
      </c>
      <c r="I30" s="343">
        <v>0</v>
      </c>
      <c r="J30" s="343">
        <v>0</v>
      </c>
      <c r="K30" s="361">
        <v>0</v>
      </c>
      <c r="L30" s="359">
        <v>0</v>
      </c>
      <c r="M30" s="360">
        <v>0</v>
      </c>
      <c r="N30" s="343">
        <v>0</v>
      </c>
      <c r="O30" s="343">
        <v>0</v>
      </c>
      <c r="P30" s="343">
        <v>0</v>
      </c>
      <c r="Q30" s="361">
        <v>0</v>
      </c>
      <c r="R30" s="360">
        <v>0</v>
      </c>
      <c r="S30" s="343">
        <v>0</v>
      </c>
      <c r="T30" s="343">
        <v>0</v>
      </c>
      <c r="U30" s="361">
        <v>0</v>
      </c>
      <c r="V30" s="359">
        <v>0</v>
      </c>
      <c r="W30" s="359">
        <v>0</v>
      </c>
      <c r="X30" s="343">
        <v>0</v>
      </c>
      <c r="Y30" s="343">
        <v>0</v>
      </c>
      <c r="Z30" s="343">
        <v>0</v>
      </c>
      <c r="AA30" s="343">
        <v>0</v>
      </c>
      <c r="AB30" s="343">
        <v>0</v>
      </c>
      <c r="AC30" s="343">
        <v>0</v>
      </c>
      <c r="AD30" s="343">
        <v>0</v>
      </c>
      <c r="AE30" s="343">
        <v>0</v>
      </c>
      <c r="AF30" s="344">
        <v>0</v>
      </c>
      <c r="AG30" s="344">
        <v>0</v>
      </c>
      <c r="AH30" s="344">
        <v>0</v>
      </c>
      <c r="AI30" s="344">
        <v>0</v>
      </c>
      <c r="AJ30" s="344">
        <v>0</v>
      </c>
      <c r="AK30" s="344">
        <v>0</v>
      </c>
      <c r="AL30" s="344">
        <v>0</v>
      </c>
      <c r="AM30" s="344">
        <v>0</v>
      </c>
      <c r="AN30" s="344">
        <v>0</v>
      </c>
      <c r="AO30" s="344">
        <v>0</v>
      </c>
      <c r="AP30" s="344">
        <v>0</v>
      </c>
      <c r="AQ30" s="344">
        <v>0</v>
      </c>
      <c r="AR30" s="344">
        <v>0</v>
      </c>
      <c r="AS30" s="344">
        <v>0</v>
      </c>
      <c r="AT30" s="363">
        <v>0</v>
      </c>
      <c r="AU30" s="357">
        <v>0</v>
      </c>
      <c r="AV30" s="358">
        <v>0</v>
      </c>
      <c r="AW30" s="358">
        <v>0</v>
      </c>
      <c r="AX30" s="358">
        <v>0</v>
      </c>
      <c r="AY30" s="358">
        <v>0</v>
      </c>
      <c r="AZ30" s="358">
        <v>0</v>
      </c>
      <c r="BA30" s="358">
        <v>0</v>
      </c>
      <c r="BB30" s="358">
        <v>0</v>
      </c>
      <c r="BC30" s="358">
        <v>0</v>
      </c>
    </row>
    <row r="31" spans="2:55">
      <c r="B31" s="50"/>
      <c r="C31" s="26"/>
      <c r="D31" s="342">
        <v>0</v>
      </c>
      <c r="F31" s="362">
        <v>0</v>
      </c>
      <c r="G31" s="343">
        <v>0</v>
      </c>
      <c r="H31" s="343">
        <v>0</v>
      </c>
      <c r="I31" s="343">
        <v>0</v>
      </c>
      <c r="J31" s="343">
        <v>0</v>
      </c>
      <c r="K31" s="361">
        <v>0</v>
      </c>
      <c r="L31" s="359">
        <v>0</v>
      </c>
      <c r="M31" s="360">
        <v>0</v>
      </c>
      <c r="N31" s="343">
        <v>0</v>
      </c>
      <c r="O31" s="343">
        <v>0</v>
      </c>
      <c r="P31" s="343">
        <v>0</v>
      </c>
      <c r="Q31" s="361">
        <v>0</v>
      </c>
      <c r="R31" s="360">
        <v>0</v>
      </c>
      <c r="S31" s="343">
        <v>0</v>
      </c>
      <c r="T31" s="343">
        <v>0</v>
      </c>
      <c r="U31" s="361">
        <v>0</v>
      </c>
      <c r="V31" s="359">
        <v>0</v>
      </c>
      <c r="W31" s="359">
        <v>0</v>
      </c>
      <c r="X31" s="343">
        <v>0</v>
      </c>
      <c r="Y31" s="343">
        <v>0</v>
      </c>
      <c r="Z31" s="343">
        <v>0</v>
      </c>
      <c r="AA31" s="343">
        <v>0</v>
      </c>
      <c r="AB31" s="343">
        <v>0</v>
      </c>
      <c r="AC31" s="343">
        <v>0</v>
      </c>
      <c r="AD31" s="343">
        <v>0</v>
      </c>
      <c r="AE31" s="343">
        <v>0</v>
      </c>
      <c r="AF31" s="344">
        <v>0</v>
      </c>
      <c r="AG31" s="344">
        <v>0</v>
      </c>
      <c r="AH31" s="344">
        <v>0</v>
      </c>
      <c r="AI31" s="344">
        <v>0</v>
      </c>
      <c r="AJ31" s="344">
        <v>0</v>
      </c>
      <c r="AK31" s="344">
        <v>0</v>
      </c>
      <c r="AL31" s="344">
        <v>0</v>
      </c>
      <c r="AM31" s="344">
        <v>0</v>
      </c>
      <c r="AN31" s="344">
        <v>0</v>
      </c>
      <c r="AO31" s="344">
        <v>0</v>
      </c>
      <c r="AP31" s="344">
        <v>0</v>
      </c>
      <c r="AQ31" s="344">
        <v>0</v>
      </c>
      <c r="AR31" s="344">
        <v>0</v>
      </c>
      <c r="AS31" s="344">
        <v>0</v>
      </c>
      <c r="AT31" s="363">
        <v>0</v>
      </c>
      <c r="AU31" s="357">
        <v>0</v>
      </c>
      <c r="AV31" s="358">
        <v>0</v>
      </c>
      <c r="AW31" s="358">
        <v>0</v>
      </c>
      <c r="AX31" s="358">
        <v>0</v>
      </c>
      <c r="AY31" s="358">
        <v>0</v>
      </c>
      <c r="AZ31" s="358">
        <v>0</v>
      </c>
      <c r="BA31" s="358">
        <v>0</v>
      </c>
      <c r="BB31" s="358">
        <v>0</v>
      </c>
      <c r="BC31" s="358">
        <v>0</v>
      </c>
    </row>
    <row r="32" spans="2:55">
      <c r="B32" s="50" t="s">
        <v>88</v>
      </c>
      <c r="C32" s="26">
        <f>'IEA autoproducer prod.'!S11</f>
        <v>0</v>
      </c>
      <c r="D32" s="301">
        <f t="shared" si="7"/>
        <v>0</v>
      </c>
      <c r="F32" s="349">
        <v>0</v>
      </c>
      <c r="G32" s="327">
        <v>0</v>
      </c>
      <c r="H32" s="327">
        <v>0</v>
      </c>
      <c r="I32" s="327">
        <v>0</v>
      </c>
      <c r="J32" s="327">
        <v>0</v>
      </c>
      <c r="K32" s="332">
        <v>0</v>
      </c>
      <c r="L32" s="359">
        <v>0</v>
      </c>
      <c r="M32" s="330">
        <v>0</v>
      </c>
      <c r="N32" s="327">
        <v>0</v>
      </c>
      <c r="O32" s="327">
        <v>0</v>
      </c>
      <c r="P32" s="327">
        <v>0</v>
      </c>
      <c r="Q32" s="332">
        <v>0</v>
      </c>
      <c r="R32" s="360">
        <v>0</v>
      </c>
      <c r="S32" s="343">
        <v>0</v>
      </c>
      <c r="T32" s="343">
        <v>0</v>
      </c>
      <c r="U32" s="361">
        <v>0</v>
      </c>
      <c r="V32" s="328">
        <v>0</v>
      </c>
      <c r="W32" s="328">
        <v>0</v>
      </c>
      <c r="X32" s="327">
        <v>0</v>
      </c>
      <c r="Y32" s="327">
        <v>0</v>
      </c>
      <c r="Z32" s="327">
        <v>0</v>
      </c>
      <c r="AA32" s="327">
        <v>0</v>
      </c>
      <c r="AB32" s="327">
        <v>0</v>
      </c>
      <c r="AC32" s="327">
        <v>0</v>
      </c>
      <c r="AD32" s="327">
        <v>0</v>
      </c>
      <c r="AE32" s="327">
        <v>0</v>
      </c>
      <c r="AF32" s="329">
        <v>0</v>
      </c>
      <c r="AG32" s="329">
        <v>0</v>
      </c>
      <c r="AH32" s="329">
        <v>0</v>
      </c>
      <c r="AI32" s="329">
        <v>0</v>
      </c>
      <c r="AJ32" s="329">
        <v>0</v>
      </c>
      <c r="AK32" s="329">
        <v>0</v>
      </c>
      <c r="AL32" s="329">
        <v>0</v>
      </c>
      <c r="AM32" s="329">
        <v>0</v>
      </c>
      <c r="AN32" s="329">
        <v>0</v>
      </c>
      <c r="AO32" s="329">
        <v>0</v>
      </c>
      <c r="AP32" s="329">
        <v>0</v>
      </c>
      <c r="AQ32" s="329">
        <v>0</v>
      </c>
      <c r="AR32" s="329">
        <v>0</v>
      </c>
      <c r="AS32" s="329">
        <v>0</v>
      </c>
      <c r="AT32" s="356">
        <v>0</v>
      </c>
      <c r="AU32" s="357">
        <v>0</v>
      </c>
      <c r="AV32" s="358">
        <v>0</v>
      </c>
      <c r="AW32" s="358">
        <v>0</v>
      </c>
      <c r="AX32" s="358">
        <v>0</v>
      </c>
      <c r="AY32" s="358">
        <v>0</v>
      </c>
      <c r="AZ32" s="358">
        <v>0</v>
      </c>
      <c r="BA32" s="358">
        <v>0</v>
      </c>
      <c r="BB32" s="358">
        <v>0</v>
      </c>
      <c r="BC32" s="358">
        <v>0</v>
      </c>
    </row>
    <row r="33" spans="2:55" ht="16" thickBot="1">
      <c r="B33" s="50" t="s">
        <v>98</v>
      </c>
      <c r="C33" s="26">
        <f>'IEA autoproducer prod.'!T11</f>
        <v>0</v>
      </c>
      <c r="D33" s="301">
        <f t="shared" si="7"/>
        <v>0</v>
      </c>
      <c r="F33" s="364">
        <v>0</v>
      </c>
      <c r="G33" s="335">
        <v>0</v>
      </c>
      <c r="H33" s="335">
        <v>0</v>
      </c>
      <c r="I33" s="335">
        <v>0</v>
      </c>
      <c r="J33" s="335">
        <v>0</v>
      </c>
      <c r="K33" s="339">
        <v>0</v>
      </c>
      <c r="L33" s="365">
        <v>0</v>
      </c>
      <c r="M33" s="338">
        <v>0</v>
      </c>
      <c r="N33" s="335">
        <v>0</v>
      </c>
      <c r="O33" s="335">
        <v>0</v>
      </c>
      <c r="P33" s="335">
        <v>0</v>
      </c>
      <c r="Q33" s="339">
        <v>0</v>
      </c>
      <c r="R33" s="366">
        <v>0</v>
      </c>
      <c r="S33" s="346">
        <v>0</v>
      </c>
      <c r="T33" s="346">
        <v>0</v>
      </c>
      <c r="U33" s="367">
        <v>0</v>
      </c>
      <c r="V33" s="336">
        <v>0</v>
      </c>
      <c r="W33" s="336">
        <v>0</v>
      </c>
      <c r="X33" s="335">
        <v>0</v>
      </c>
      <c r="Y33" s="335">
        <v>0</v>
      </c>
      <c r="Z33" s="335">
        <v>0</v>
      </c>
      <c r="AA33" s="335">
        <v>0</v>
      </c>
      <c r="AB33" s="335">
        <v>0</v>
      </c>
      <c r="AC33" s="335">
        <v>0</v>
      </c>
      <c r="AD33" s="335">
        <v>0</v>
      </c>
      <c r="AE33" s="335">
        <v>0</v>
      </c>
      <c r="AF33" s="337">
        <v>0</v>
      </c>
      <c r="AG33" s="337">
        <v>0</v>
      </c>
      <c r="AH33" s="337">
        <v>0</v>
      </c>
      <c r="AI33" s="337">
        <v>0</v>
      </c>
      <c r="AJ33" s="337">
        <v>0</v>
      </c>
      <c r="AK33" s="337">
        <v>0</v>
      </c>
      <c r="AL33" s="337">
        <v>0</v>
      </c>
      <c r="AM33" s="337">
        <v>0</v>
      </c>
      <c r="AN33" s="337">
        <v>0</v>
      </c>
      <c r="AO33" s="337">
        <v>0</v>
      </c>
      <c r="AP33" s="337">
        <v>0</v>
      </c>
      <c r="AQ33" s="337">
        <v>0</v>
      </c>
      <c r="AR33" s="337">
        <v>0</v>
      </c>
      <c r="AS33" s="337">
        <v>0</v>
      </c>
      <c r="AT33" s="368">
        <v>0</v>
      </c>
      <c r="AU33" s="357">
        <v>0</v>
      </c>
      <c r="AV33" s="358">
        <v>0</v>
      </c>
      <c r="AW33" s="358">
        <v>0</v>
      </c>
      <c r="AX33" s="358">
        <v>0</v>
      </c>
      <c r="AY33" s="358">
        <v>0</v>
      </c>
      <c r="AZ33" s="358">
        <v>0</v>
      </c>
      <c r="BA33" s="358">
        <v>0</v>
      </c>
      <c r="BB33" s="358">
        <v>0</v>
      </c>
      <c r="BC33" s="358">
        <v>0</v>
      </c>
    </row>
    <row r="34" spans="2:55">
      <c r="B34" s="50"/>
      <c r="C34" s="26"/>
      <c r="D34" s="51"/>
      <c r="F34" s="80"/>
    </row>
    <row r="35" spans="2:55" ht="16" thickBot="1">
      <c r="B35" s="47"/>
      <c r="C35" s="8"/>
      <c r="D35" s="7"/>
    </row>
    <row r="36" spans="2:55">
      <c r="B36" s="55" t="s">
        <v>230</v>
      </c>
      <c r="C36" s="38">
        <f>'IEA autoproducer prod.'!U11</f>
        <v>0</v>
      </c>
      <c r="D36" s="56"/>
      <c r="F36" s="219" t="s">
        <v>363</v>
      </c>
      <c r="G36" s="221"/>
      <c r="H36" s="221"/>
      <c r="I36" s="221"/>
      <c r="J36" s="221"/>
      <c r="K36" s="227"/>
      <c r="L36" s="224" t="s">
        <v>471</v>
      </c>
      <c r="M36" s="341"/>
      <c r="N36" s="221"/>
      <c r="O36" s="221"/>
      <c r="P36" s="221"/>
      <c r="Q36" s="227"/>
      <c r="R36" s="226" t="s">
        <v>472</v>
      </c>
      <c r="S36" s="221"/>
      <c r="T36" s="221"/>
      <c r="U36" s="227"/>
      <c r="V36" s="221"/>
      <c r="W36" s="224" t="s">
        <v>366</v>
      </c>
      <c r="X36" s="221"/>
      <c r="Y36" s="221"/>
      <c r="Z36" s="221"/>
      <c r="AA36" s="221"/>
      <c r="AB36" s="221"/>
      <c r="AC36" s="221"/>
      <c r="AD36" s="221"/>
      <c r="AE36" s="221"/>
      <c r="AF36" s="221"/>
      <c r="AG36" s="221"/>
      <c r="AH36" s="221"/>
      <c r="AI36" s="221"/>
      <c r="AJ36" s="221"/>
      <c r="AK36" s="221"/>
      <c r="AL36" s="221"/>
      <c r="AM36" s="221"/>
      <c r="AN36" s="221"/>
      <c r="AO36" s="221"/>
      <c r="AP36" s="221"/>
      <c r="AQ36" s="221"/>
      <c r="AR36" s="221"/>
      <c r="AS36" s="221"/>
      <c r="AT36" s="227"/>
      <c r="AU36" s="341"/>
      <c r="AV36" s="221"/>
      <c r="AW36" s="227"/>
      <c r="AX36" s="224" t="s">
        <v>369</v>
      </c>
      <c r="AY36" s="224" t="s">
        <v>367</v>
      </c>
      <c r="AZ36" s="226" t="s">
        <v>368</v>
      </c>
      <c r="BA36" s="119"/>
      <c r="BB36" s="221"/>
      <c r="BC36" s="228" t="s">
        <v>369</v>
      </c>
    </row>
    <row r="37" spans="2:55">
      <c r="B37" s="50" t="s">
        <v>101</v>
      </c>
      <c r="C37" s="26">
        <f>'IEA autoproducer prod.'!V11</f>
        <v>0</v>
      </c>
      <c r="D37" s="301">
        <f>IF($C$36=0,0,C37/$C$36)</f>
        <v>0</v>
      </c>
      <c r="F37" s="326">
        <f t="array" ref="F37:BC49">MMULT(i_subsector_allo, ap_subfuel_allo)</f>
        <v>0</v>
      </c>
      <c r="G37" s="327">
        <v>0</v>
      </c>
      <c r="H37" s="327">
        <v>0</v>
      </c>
      <c r="I37" s="327">
        <v>0</v>
      </c>
      <c r="J37" s="327">
        <v>0</v>
      </c>
      <c r="K37" s="332">
        <v>0</v>
      </c>
      <c r="L37" s="328">
        <v>0</v>
      </c>
      <c r="M37" s="330">
        <v>0</v>
      </c>
      <c r="N37" s="327">
        <v>0</v>
      </c>
      <c r="O37" s="327">
        <v>0</v>
      </c>
      <c r="P37" s="327">
        <v>0</v>
      </c>
      <c r="Q37" s="332">
        <v>0</v>
      </c>
      <c r="R37" s="330">
        <v>0</v>
      </c>
      <c r="S37" s="327">
        <v>0</v>
      </c>
      <c r="T37" s="327">
        <v>0</v>
      </c>
      <c r="U37" s="332">
        <v>0</v>
      </c>
      <c r="V37" s="327">
        <v>0</v>
      </c>
      <c r="W37" s="328">
        <v>0</v>
      </c>
      <c r="X37" s="343">
        <v>0</v>
      </c>
      <c r="Y37" s="343">
        <v>0</v>
      </c>
      <c r="Z37" s="343">
        <v>0</v>
      </c>
      <c r="AA37" s="343">
        <v>0</v>
      </c>
      <c r="AB37" s="343">
        <v>0</v>
      </c>
      <c r="AC37" s="343">
        <v>0</v>
      </c>
      <c r="AD37" s="343">
        <v>0</v>
      </c>
      <c r="AE37" s="343">
        <v>0</v>
      </c>
      <c r="AF37" s="344">
        <v>0</v>
      </c>
      <c r="AG37" s="344">
        <v>0</v>
      </c>
      <c r="AH37" s="344">
        <v>0</v>
      </c>
      <c r="AI37" s="344">
        <v>0</v>
      </c>
      <c r="AJ37" s="344">
        <v>0</v>
      </c>
      <c r="AK37" s="344">
        <v>0</v>
      </c>
      <c r="AL37" s="344">
        <v>0</v>
      </c>
      <c r="AM37" s="344">
        <v>0</v>
      </c>
      <c r="AN37" s="344">
        <v>0</v>
      </c>
      <c r="AO37" s="344">
        <v>0</v>
      </c>
      <c r="AP37" s="344">
        <v>0</v>
      </c>
      <c r="AQ37" s="344">
        <v>0</v>
      </c>
      <c r="AR37" s="344">
        <v>0</v>
      </c>
      <c r="AS37" s="344">
        <v>0</v>
      </c>
      <c r="AT37" s="345">
        <v>0</v>
      </c>
      <c r="AU37" s="360">
        <v>0</v>
      </c>
      <c r="AV37" s="343">
        <v>0</v>
      </c>
      <c r="AW37" s="361">
        <v>0</v>
      </c>
      <c r="AX37" s="328">
        <v>0</v>
      </c>
      <c r="AY37" s="328">
        <v>0</v>
      </c>
      <c r="AZ37" s="330">
        <v>0</v>
      </c>
      <c r="BA37" s="331">
        <v>0</v>
      </c>
      <c r="BB37" s="332">
        <v>0</v>
      </c>
      <c r="BC37" s="333">
        <v>0</v>
      </c>
    </row>
    <row r="38" spans="2:55">
      <c r="B38" s="50" t="s">
        <v>102</v>
      </c>
      <c r="C38" s="26">
        <f>'IEA autoproducer prod.'!W11</f>
        <v>0</v>
      </c>
      <c r="D38" s="301">
        <f t="shared" ref="D38:D49" si="8">IF($C$36=0,0,C38/$C$36)</f>
        <v>0</v>
      </c>
      <c r="F38" s="326">
        <v>0</v>
      </c>
      <c r="G38" s="327">
        <v>0</v>
      </c>
      <c r="H38" s="327">
        <v>0</v>
      </c>
      <c r="I38" s="327">
        <v>0</v>
      </c>
      <c r="J38" s="327">
        <v>0</v>
      </c>
      <c r="K38" s="332">
        <v>0</v>
      </c>
      <c r="L38" s="328">
        <v>0</v>
      </c>
      <c r="M38" s="330">
        <v>0</v>
      </c>
      <c r="N38" s="327">
        <v>0</v>
      </c>
      <c r="O38" s="327">
        <v>0</v>
      </c>
      <c r="P38" s="327">
        <v>0</v>
      </c>
      <c r="Q38" s="332">
        <v>0</v>
      </c>
      <c r="R38" s="330">
        <v>0</v>
      </c>
      <c r="S38" s="327">
        <v>0</v>
      </c>
      <c r="T38" s="327">
        <v>0</v>
      </c>
      <c r="U38" s="332">
        <v>0</v>
      </c>
      <c r="V38" s="327">
        <v>0</v>
      </c>
      <c r="W38" s="328">
        <v>0</v>
      </c>
      <c r="X38" s="343">
        <v>0</v>
      </c>
      <c r="Y38" s="343">
        <v>0</v>
      </c>
      <c r="Z38" s="343">
        <v>0</v>
      </c>
      <c r="AA38" s="343">
        <v>0</v>
      </c>
      <c r="AB38" s="343">
        <v>0</v>
      </c>
      <c r="AC38" s="343">
        <v>0</v>
      </c>
      <c r="AD38" s="343">
        <v>0</v>
      </c>
      <c r="AE38" s="343">
        <v>0</v>
      </c>
      <c r="AF38" s="344">
        <v>0</v>
      </c>
      <c r="AG38" s="344">
        <v>0</v>
      </c>
      <c r="AH38" s="344">
        <v>0</v>
      </c>
      <c r="AI38" s="344">
        <v>0</v>
      </c>
      <c r="AJ38" s="344">
        <v>0</v>
      </c>
      <c r="AK38" s="344">
        <v>0</v>
      </c>
      <c r="AL38" s="344">
        <v>0</v>
      </c>
      <c r="AM38" s="344">
        <v>0</v>
      </c>
      <c r="AN38" s="344">
        <v>0</v>
      </c>
      <c r="AO38" s="344">
        <v>0</v>
      </c>
      <c r="AP38" s="344">
        <v>0</v>
      </c>
      <c r="AQ38" s="344">
        <v>0</v>
      </c>
      <c r="AR38" s="344">
        <v>0</v>
      </c>
      <c r="AS38" s="344">
        <v>0</v>
      </c>
      <c r="AT38" s="345">
        <v>0</v>
      </c>
      <c r="AU38" s="360">
        <v>0</v>
      </c>
      <c r="AV38" s="343">
        <v>0</v>
      </c>
      <c r="AW38" s="361">
        <v>0</v>
      </c>
      <c r="AX38" s="328">
        <v>0</v>
      </c>
      <c r="AY38" s="328">
        <v>0</v>
      </c>
      <c r="AZ38" s="330">
        <v>0</v>
      </c>
      <c r="BA38" s="327">
        <v>0</v>
      </c>
      <c r="BB38" s="332">
        <v>0</v>
      </c>
      <c r="BC38" s="333">
        <v>0</v>
      </c>
    </row>
    <row r="39" spans="2:55">
      <c r="B39" s="50" t="s">
        <v>103</v>
      </c>
      <c r="C39" s="26">
        <f>'IEA autoproducer prod.'!X11</f>
        <v>0</v>
      </c>
      <c r="D39" s="301">
        <f t="shared" si="8"/>
        <v>0</v>
      </c>
      <c r="F39" s="326">
        <v>0</v>
      </c>
      <c r="G39" s="327">
        <v>0</v>
      </c>
      <c r="H39" s="327">
        <v>0</v>
      </c>
      <c r="I39" s="327">
        <v>0</v>
      </c>
      <c r="J39" s="327">
        <v>0</v>
      </c>
      <c r="K39" s="332">
        <v>0</v>
      </c>
      <c r="L39" s="328">
        <v>0</v>
      </c>
      <c r="M39" s="330">
        <v>0</v>
      </c>
      <c r="N39" s="327">
        <v>0</v>
      </c>
      <c r="O39" s="327">
        <v>0</v>
      </c>
      <c r="P39" s="327">
        <v>0</v>
      </c>
      <c r="Q39" s="332">
        <v>0</v>
      </c>
      <c r="R39" s="330">
        <v>0</v>
      </c>
      <c r="S39" s="327">
        <v>0</v>
      </c>
      <c r="T39" s="327">
        <v>0</v>
      </c>
      <c r="U39" s="332">
        <v>0</v>
      </c>
      <c r="V39" s="327">
        <v>0</v>
      </c>
      <c r="W39" s="328">
        <v>0</v>
      </c>
      <c r="X39" s="343">
        <v>0</v>
      </c>
      <c r="Y39" s="343">
        <v>0</v>
      </c>
      <c r="Z39" s="343">
        <v>0</v>
      </c>
      <c r="AA39" s="343">
        <v>0</v>
      </c>
      <c r="AB39" s="343">
        <v>0</v>
      </c>
      <c r="AC39" s="343">
        <v>0</v>
      </c>
      <c r="AD39" s="343">
        <v>0</v>
      </c>
      <c r="AE39" s="343">
        <v>0</v>
      </c>
      <c r="AF39" s="344">
        <v>0</v>
      </c>
      <c r="AG39" s="344">
        <v>0</v>
      </c>
      <c r="AH39" s="344">
        <v>0</v>
      </c>
      <c r="AI39" s="344">
        <v>0</v>
      </c>
      <c r="AJ39" s="344">
        <v>0</v>
      </c>
      <c r="AK39" s="344">
        <v>0</v>
      </c>
      <c r="AL39" s="344">
        <v>0</v>
      </c>
      <c r="AM39" s="344">
        <v>0</v>
      </c>
      <c r="AN39" s="344">
        <v>0</v>
      </c>
      <c r="AO39" s="344">
        <v>0</v>
      </c>
      <c r="AP39" s="344">
        <v>0</v>
      </c>
      <c r="AQ39" s="344">
        <v>0</v>
      </c>
      <c r="AR39" s="344">
        <v>0</v>
      </c>
      <c r="AS39" s="344">
        <v>0</v>
      </c>
      <c r="AT39" s="345">
        <v>0</v>
      </c>
      <c r="AU39" s="360">
        <v>0</v>
      </c>
      <c r="AV39" s="343">
        <v>0</v>
      </c>
      <c r="AW39" s="361">
        <v>0</v>
      </c>
      <c r="AX39" s="328">
        <v>0</v>
      </c>
      <c r="AY39" s="328">
        <v>0</v>
      </c>
      <c r="AZ39" s="330">
        <v>0</v>
      </c>
      <c r="BA39" s="327">
        <v>0</v>
      </c>
      <c r="BB39" s="332">
        <v>0</v>
      </c>
      <c r="BC39" s="333">
        <v>0</v>
      </c>
    </row>
    <row r="40" spans="2:55">
      <c r="B40" s="50" t="s">
        <v>104</v>
      </c>
      <c r="C40" s="26">
        <f>'IEA autoproducer prod.'!Y11</f>
        <v>0</v>
      </c>
      <c r="D40" s="301">
        <f t="shared" si="8"/>
        <v>0</v>
      </c>
      <c r="F40" s="326">
        <v>0</v>
      </c>
      <c r="G40" s="327">
        <v>0</v>
      </c>
      <c r="H40" s="327">
        <v>0</v>
      </c>
      <c r="I40" s="327">
        <v>0</v>
      </c>
      <c r="J40" s="327">
        <v>0</v>
      </c>
      <c r="K40" s="332">
        <v>0</v>
      </c>
      <c r="L40" s="328">
        <v>0</v>
      </c>
      <c r="M40" s="330">
        <v>0</v>
      </c>
      <c r="N40" s="327">
        <v>0</v>
      </c>
      <c r="O40" s="327">
        <v>0</v>
      </c>
      <c r="P40" s="327">
        <v>0</v>
      </c>
      <c r="Q40" s="332">
        <v>0</v>
      </c>
      <c r="R40" s="330">
        <v>0</v>
      </c>
      <c r="S40" s="327">
        <v>0</v>
      </c>
      <c r="T40" s="327">
        <v>0</v>
      </c>
      <c r="U40" s="332">
        <v>0</v>
      </c>
      <c r="V40" s="327">
        <v>0</v>
      </c>
      <c r="W40" s="328">
        <v>0</v>
      </c>
      <c r="X40" s="343">
        <v>0</v>
      </c>
      <c r="Y40" s="343">
        <v>0</v>
      </c>
      <c r="Z40" s="343">
        <v>0</v>
      </c>
      <c r="AA40" s="343">
        <v>0</v>
      </c>
      <c r="AB40" s="343">
        <v>0</v>
      </c>
      <c r="AC40" s="343">
        <v>0</v>
      </c>
      <c r="AD40" s="343">
        <v>0</v>
      </c>
      <c r="AE40" s="343">
        <v>0</v>
      </c>
      <c r="AF40" s="344">
        <v>0</v>
      </c>
      <c r="AG40" s="344">
        <v>0</v>
      </c>
      <c r="AH40" s="344">
        <v>0</v>
      </c>
      <c r="AI40" s="344">
        <v>0</v>
      </c>
      <c r="AJ40" s="344">
        <v>0</v>
      </c>
      <c r="AK40" s="344">
        <v>0</v>
      </c>
      <c r="AL40" s="344">
        <v>0</v>
      </c>
      <c r="AM40" s="344">
        <v>0</v>
      </c>
      <c r="AN40" s="344">
        <v>0</v>
      </c>
      <c r="AO40" s="344">
        <v>0</v>
      </c>
      <c r="AP40" s="344">
        <v>0</v>
      </c>
      <c r="AQ40" s="344">
        <v>0</v>
      </c>
      <c r="AR40" s="344">
        <v>0</v>
      </c>
      <c r="AS40" s="344">
        <v>0</v>
      </c>
      <c r="AT40" s="345">
        <v>0</v>
      </c>
      <c r="AU40" s="360">
        <v>0</v>
      </c>
      <c r="AV40" s="343">
        <v>0</v>
      </c>
      <c r="AW40" s="361">
        <v>0</v>
      </c>
      <c r="AX40" s="328">
        <v>0</v>
      </c>
      <c r="AY40" s="328">
        <v>0</v>
      </c>
      <c r="AZ40" s="330">
        <v>0</v>
      </c>
      <c r="BA40" s="327">
        <v>0</v>
      </c>
      <c r="BB40" s="332">
        <v>0</v>
      </c>
      <c r="BC40" s="333">
        <v>0</v>
      </c>
    </row>
    <row r="41" spans="2:55">
      <c r="B41" s="50" t="s">
        <v>105</v>
      </c>
      <c r="C41" s="26">
        <f>'IEA autoproducer prod.'!Z11</f>
        <v>0</v>
      </c>
      <c r="D41" s="301">
        <f t="shared" si="8"/>
        <v>0</v>
      </c>
      <c r="F41" s="326">
        <v>0</v>
      </c>
      <c r="G41" s="327">
        <v>0</v>
      </c>
      <c r="H41" s="327">
        <v>0</v>
      </c>
      <c r="I41" s="327">
        <v>0</v>
      </c>
      <c r="J41" s="327">
        <v>0</v>
      </c>
      <c r="K41" s="332">
        <v>0</v>
      </c>
      <c r="L41" s="328">
        <v>0</v>
      </c>
      <c r="M41" s="330">
        <v>0</v>
      </c>
      <c r="N41" s="327">
        <v>0</v>
      </c>
      <c r="O41" s="327">
        <v>0</v>
      </c>
      <c r="P41" s="327">
        <v>0</v>
      </c>
      <c r="Q41" s="332">
        <v>0</v>
      </c>
      <c r="R41" s="330">
        <v>0</v>
      </c>
      <c r="S41" s="327">
        <v>0</v>
      </c>
      <c r="T41" s="327">
        <v>0</v>
      </c>
      <c r="U41" s="332">
        <v>0</v>
      </c>
      <c r="V41" s="327">
        <v>0</v>
      </c>
      <c r="W41" s="328">
        <v>0</v>
      </c>
      <c r="X41" s="343">
        <v>0</v>
      </c>
      <c r="Y41" s="343">
        <v>0</v>
      </c>
      <c r="Z41" s="343">
        <v>0</v>
      </c>
      <c r="AA41" s="343">
        <v>0</v>
      </c>
      <c r="AB41" s="343">
        <v>0</v>
      </c>
      <c r="AC41" s="343">
        <v>0</v>
      </c>
      <c r="AD41" s="343">
        <v>0</v>
      </c>
      <c r="AE41" s="343">
        <v>0</v>
      </c>
      <c r="AF41" s="344">
        <v>0</v>
      </c>
      <c r="AG41" s="344">
        <v>0</v>
      </c>
      <c r="AH41" s="344">
        <v>0</v>
      </c>
      <c r="AI41" s="344">
        <v>0</v>
      </c>
      <c r="AJ41" s="344">
        <v>0</v>
      </c>
      <c r="AK41" s="344">
        <v>0</v>
      </c>
      <c r="AL41" s="344">
        <v>0</v>
      </c>
      <c r="AM41" s="344">
        <v>0</v>
      </c>
      <c r="AN41" s="344">
        <v>0</v>
      </c>
      <c r="AO41" s="344">
        <v>0</v>
      </c>
      <c r="AP41" s="344">
        <v>0</v>
      </c>
      <c r="AQ41" s="344">
        <v>0</v>
      </c>
      <c r="AR41" s="344">
        <v>0</v>
      </c>
      <c r="AS41" s="344">
        <v>0</v>
      </c>
      <c r="AT41" s="345">
        <v>0</v>
      </c>
      <c r="AU41" s="360">
        <v>0</v>
      </c>
      <c r="AV41" s="343">
        <v>0</v>
      </c>
      <c r="AW41" s="361">
        <v>0</v>
      </c>
      <c r="AX41" s="328">
        <v>0</v>
      </c>
      <c r="AY41" s="328">
        <v>0</v>
      </c>
      <c r="AZ41" s="330">
        <v>0</v>
      </c>
      <c r="BA41" s="327">
        <v>0</v>
      </c>
      <c r="BB41" s="332">
        <v>0</v>
      </c>
      <c r="BC41" s="333">
        <v>0</v>
      </c>
    </row>
    <row r="42" spans="2:55">
      <c r="B42" s="50" t="s">
        <v>106</v>
      </c>
      <c r="C42" s="26">
        <f>'IEA autoproducer prod.'!AA11</f>
        <v>0</v>
      </c>
      <c r="D42" s="301">
        <f t="shared" si="8"/>
        <v>0</v>
      </c>
      <c r="F42" s="326">
        <v>0</v>
      </c>
      <c r="G42" s="327">
        <v>0</v>
      </c>
      <c r="H42" s="327">
        <v>0</v>
      </c>
      <c r="I42" s="327">
        <v>0</v>
      </c>
      <c r="J42" s="327">
        <v>0</v>
      </c>
      <c r="K42" s="332">
        <v>0</v>
      </c>
      <c r="L42" s="328">
        <v>0</v>
      </c>
      <c r="M42" s="330">
        <v>0</v>
      </c>
      <c r="N42" s="327">
        <v>0</v>
      </c>
      <c r="O42" s="327">
        <v>0</v>
      </c>
      <c r="P42" s="327">
        <v>0</v>
      </c>
      <c r="Q42" s="332">
        <v>0</v>
      </c>
      <c r="R42" s="330">
        <v>0</v>
      </c>
      <c r="S42" s="327">
        <v>0</v>
      </c>
      <c r="T42" s="327">
        <v>0</v>
      </c>
      <c r="U42" s="332">
        <v>0</v>
      </c>
      <c r="V42" s="327">
        <v>0</v>
      </c>
      <c r="W42" s="328">
        <v>0</v>
      </c>
      <c r="X42" s="343">
        <v>0</v>
      </c>
      <c r="Y42" s="343">
        <v>0</v>
      </c>
      <c r="Z42" s="343">
        <v>0</v>
      </c>
      <c r="AA42" s="343">
        <v>0</v>
      </c>
      <c r="AB42" s="343">
        <v>0</v>
      </c>
      <c r="AC42" s="343">
        <v>0</v>
      </c>
      <c r="AD42" s="343">
        <v>0</v>
      </c>
      <c r="AE42" s="343">
        <v>0</v>
      </c>
      <c r="AF42" s="344">
        <v>0</v>
      </c>
      <c r="AG42" s="344">
        <v>0</v>
      </c>
      <c r="AH42" s="344">
        <v>0</v>
      </c>
      <c r="AI42" s="344">
        <v>0</v>
      </c>
      <c r="AJ42" s="344">
        <v>0</v>
      </c>
      <c r="AK42" s="344">
        <v>0</v>
      </c>
      <c r="AL42" s="344">
        <v>0</v>
      </c>
      <c r="AM42" s="344">
        <v>0</v>
      </c>
      <c r="AN42" s="344">
        <v>0</v>
      </c>
      <c r="AO42" s="344">
        <v>0</v>
      </c>
      <c r="AP42" s="344">
        <v>0</v>
      </c>
      <c r="AQ42" s="344">
        <v>0</v>
      </c>
      <c r="AR42" s="344">
        <v>0</v>
      </c>
      <c r="AS42" s="344">
        <v>0</v>
      </c>
      <c r="AT42" s="345">
        <v>0</v>
      </c>
      <c r="AU42" s="360">
        <v>0</v>
      </c>
      <c r="AV42" s="343">
        <v>0</v>
      </c>
      <c r="AW42" s="361">
        <v>0</v>
      </c>
      <c r="AX42" s="328">
        <v>0</v>
      </c>
      <c r="AY42" s="328">
        <v>0</v>
      </c>
      <c r="AZ42" s="330">
        <v>0</v>
      </c>
      <c r="BA42" s="327">
        <v>0</v>
      </c>
      <c r="BB42" s="332">
        <v>0</v>
      </c>
      <c r="BC42" s="333">
        <v>0</v>
      </c>
    </row>
    <row r="43" spans="2:55">
      <c r="B43" s="50" t="s">
        <v>107</v>
      </c>
      <c r="C43" s="26">
        <f>'IEA autoproducer prod.'!AB11</f>
        <v>0</v>
      </c>
      <c r="D43" s="301">
        <f t="shared" si="8"/>
        <v>0</v>
      </c>
      <c r="F43" s="326">
        <v>0</v>
      </c>
      <c r="G43" s="327">
        <v>0</v>
      </c>
      <c r="H43" s="327">
        <v>0</v>
      </c>
      <c r="I43" s="327">
        <v>0</v>
      </c>
      <c r="J43" s="327">
        <v>0</v>
      </c>
      <c r="K43" s="332">
        <v>0</v>
      </c>
      <c r="L43" s="328">
        <v>0</v>
      </c>
      <c r="M43" s="330">
        <v>0</v>
      </c>
      <c r="N43" s="327">
        <v>0</v>
      </c>
      <c r="O43" s="327">
        <v>0</v>
      </c>
      <c r="P43" s="327">
        <v>0</v>
      </c>
      <c r="Q43" s="332">
        <v>0</v>
      </c>
      <c r="R43" s="330">
        <v>0</v>
      </c>
      <c r="S43" s="327">
        <v>0</v>
      </c>
      <c r="T43" s="327">
        <v>0</v>
      </c>
      <c r="U43" s="332">
        <v>0</v>
      </c>
      <c r="V43" s="327">
        <v>0</v>
      </c>
      <c r="W43" s="328">
        <v>0</v>
      </c>
      <c r="X43" s="343">
        <v>0</v>
      </c>
      <c r="Y43" s="343">
        <v>0</v>
      </c>
      <c r="Z43" s="343">
        <v>0</v>
      </c>
      <c r="AA43" s="343">
        <v>0</v>
      </c>
      <c r="AB43" s="343">
        <v>0</v>
      </c>
      <c r="AC43" s="343">
        <v>0</v>
      </c>
      <c r="AD43" s="343">
        <v>0</v>
      </c>
      <c r="AE43" s="343">
        <v>0</v>
      </c>
      <c r="AF43" s="344">
        <v>0</v>
      </c>
      <c r="AG43" s="344">
        <v>0</v>
      </c>
      <c r="AH43" s="344">
        <v>0</v>
      </c>
      <c r="AI43" s="344">
        <v>0</v>
      </c>
      <c r="AJ43" s="344">
        <v>0</v>
      </c>
      <c r="AK43" s="344">
        <v>0</v>
      </c>
      <c r="AL43" s="344">
        <v>0</v>
      </c>
      <c r="AM43" s="344">
        <v>0</v>
      </c>
      <c r="AN43" s="344">
        <v>0</v>
      </c>
      <c r="AO43" s="344">
        <v>0</v>
      </c>
      <c r="AP43" s="344">
        <v>0</v>
      </c>
      <c r="AQ43" s="344">
        <v>0</v>
      </c>
      <c r="AR43" s="344">
        <v>0</v>
      </c>
      <c r="AS43" s="344">
        <v>0</v>
      </c>
      <c r="AT43" s="345">
        <v>0</v>
      </c>
      <c r="AU43" s="360">
        <v>0</v>
      </c>
      <c r="AV43" s="343">
        <v>0</v>
      </c>
      <c r="AW43" s="361">
        <v>0</v>
      </c>
      <c r="AX43" s="328">
        <v>0</v>
      </c>
      <c r="AY43" s="328">
        <v>0</v>
      </c>
      <c r="AZ43" s="330">
        <v>0</v>
      </c>
      <c r="BA43" s="327">
        <v>0</v>
      </c>
      <c r="BB43" s="332">
        <v>0</v>
      </c>
      <c r="BC43" s="333">
        <v>0</v>
      </c>
    </row>
    <row r="44" spans="2:55">
      <c r="B44" s="50" t="s">
        <v>108</v>
      </c>
      <c r="C44" s="26">
        <f>'IEA autoproducer prod.'!AC11</f>
        <v>0</v>
      </c>
      <c r="D44" s="301">
        <f t="shared" si="8"/>
        <v>0</v>
      </c>
      <c r="F44" s="326">
        <v>0</v>
      </c>
      <c r="G44" s="327">
        <v>0</v>
      </c>
      <c r="H44" s="327">
        <v>0</v>
      </c>
      <c r="I44" s="327">
        <v>0</v>
      </c>
      <c r="J44" s="327">
        <v>0</v>
      </c>
      <c r="K44" s="332">
        <v>0</v>
      </c>
      <c r="L44" s="328">
        <v>0</v>
      </c>
      <c r="M44" s="330">
        <v>0</v>
      </c>
      <c r="N44" s="327">
        <v>0</v>
      </c>
      <c r="O44" s="327">
        <v>0</v>
      </c>
      <c r="P44" s="327">
        <v>0</v>
      </c>
      <c r="Q44" s="332">
        <v>0</v>
      </c>
      <c r="R44" s="330">
        <v>0</v>
      </c>
      <c r="S44" s="327">
        <v>0</v>
      </c>
      <c r="T44" s="327">
        <v>0</v>
      </c>
      <c r="U44" s="332">
        <v>0</v>
      </c>
      <c r="V44" s="327">
        <v>0</v>
      </c>
      <c r="W44" s="328">
        <v>0</v>
      </c>
      <c r="X44" s="343">
        <v>0</v>
      </c>
      <c r="Y44" s="343">
        <v>0</v>
      </c>
      <c r="Z44" s="343">
        <v>0</v>
      </c>
      <c r="AA44" s="343">
        <v>0</v>
      </c>
      <c r="AB44" s="343">
        <v>0</v>
      </c>
      <c r="AC44" s="343">
        <v>0</v>
      </c>
      <c r="AD44" s="343">
        <v>0</v>
      </c>
      <c r="AE44" s="343">
        <v>0</v>
      </c>
      <c r="AF44" s="344">
        <v>0</v>
      </c>
      <c r="AG44" s="344">
        <v>0</v>
      </c>
      <c r="AH44" s="344">
        <v>0</v>
      </c>
      <c r="AI44" s="344">
        <v>0</v>
      </c>
      <c r="AJ44" s="344">
        <v>0</v>
      </c>
      <c r="AK44" s="344">
        <v>0</v>
      </c>
      <c r="AL44" s="344">
        <v>0</v>
      </c>
      <c r="AM44" s="344">
        <v>0</v>
      </c>
      <c r="AN44" s="344">
        <v>0</v>
      </c>
      <c r="AO44" s="344">
        <v>0</v>
      </c>
      <c r="AP44" s="344">
        <v>0</v>
      </c>
      <c r="AQ44" s="344">
        <v>0</v>
      </c>
      <c r="AR44" s="344">
        <v>0</v>
      </c>
      <c r="AS44" s="344">
        <v>0</v>
      </c>
      <c r="AT44" s="345">
        <v>0</v>
      </c>
      <c r="AU44" s="360">
        <v>0</v>
      </c>
      <c r="AV44" s="343">
        <v>0</v>
      </c>
      <c r="AW44" s="361">
        <v>0</v>
      </c>
      <c r="AX44" s="328">
        <v>0</v>
      </c>
      <c r="AY44" s="328">
        <v>0</v>
      </c>
      <c r="AZ44" s="330">
        <v>0</v>
      </c>
      <c r="BA44" s="327">
        <v>0</v>
      </c>
      <c r="BB44" s="332">
        <v>0</v>
      </c>
      <c r="BC44" s="333">
        <v>0</v>
      </c>
    </row>
    <row r="45" spans="2:55">
      <c r="B45" s="50" t="s">
        <v>109</v>
      </c>
      <c r="C45" s="26">
        <f>'IEA autoproducer prod.'!AD11</f>
        <v>0</v>
      </c>
      <c r="D45" s="301">
        <f t="shared" si="8"/>
        <v>0</v>
      </c>
      <c r="F45" s="326">
        <v>0</v>
      </c>
      <c r="G45" s="327">
        <v>0</v>
      </c>
      <c r="H45" s="327">
        <v>0</v>
      </c>
      <c r="I45" s="327">
        <v>0</v>
      </c>
      <c r="J45" s="327">
        <v>0</v>
      </c>
      <c r="K45" s="332">
        <v>0</v>
      </c>
      <c r="L45" s="328">
        <v>0</v>
      </c>
      <c r="M45" s="330">
        <v>0</v>
      </c>
      <c r="N45" s="327">
        <v>0</v>
      </c>
      <c r="O45" s="327">
        <v>0</v>
      </c>
      <c r="P45" s="327">
        <v>0</v>
      </c>
      <c r="Q45" s="332">
        <v>0</v>
      </c>
      <c r="R45" s="330">
        <v>0</v>
      </c>
      <c r="S45" s="327">
        <v>0</v>
      </c>
      <c r="T45" s="327">
        <v>0</v>
      </c>
      <c r="U45" s="332">
        <v>0</v>
      </c>
      <c r="V45" s="327">
        <v>0</v>
      </c>
      <c r="W45" s="328">
        <v>0</v>
      </c>
      <c r="X45" s="343">
        <v>0</v>
      </c>
      <c r="Y45" s="343">
        <v>0</v>
      </c>
      <c r="Z45" s="343">
        <v>0</v>
      </c>
      <c r="AA45" s="343">
        <v>0</v>
      </c>
      <c r="AB45" s="343">
        <v>0</v>
      </c>
      <c r="AC45" s="343">
        <v>0</v>
      </c>
      <c r="AD45" s="343">
        <v>0</v>
      </c>
      <c r="AE45" s="343">
        <v>0</v>
      </c>
      <c r="AF45" s="344">
        <v>0</v>
      </c>
      <c r="AG45" s="344">
        <v>0</v>
      </c>
      <c r="AH45" s="344">
        <v>0</v>
      </c>
      <c r="AI45" s="344">
        <v>0</v>
      </c>
      <c r="AJ45" s="344">
        <v>0</v>
      </c>
      <c r="AK45" s="344">
        <v>0</v>
      </c>
      <c r="AL45" s="344">
        <v>0</v>
      </c>
      <c r="AM45" s="344">
        <v>0</v>
      </c>
      <c r="AN45" s="344">
        <v>0</v>
      </c>
      <c r="AO45" s="344">
        <v>0</v>
      </c>
      <c r="AP45" s="344">
        <v>0</v>
      </c>
      <c r="AQ45" s="344">
        <v>0</v>
      </c>
      <c r="AR45" s="344">
        <v>0</v>
      </c>
      <c r="AS45" s="344">
        <v>0</v>
      </c>
      <c r="AT45" s="345">
        <v>0</v>
      </c>
      <c r="AU45" s="360">
        <v>0</v>
      </c>
      <c r="AV45" s="343">
        <v>0</v>
      </c>
      <c r="AW45" s="361">
        <v>0</v>
      </c>
      <c r="AX45" s="328">
        <v>0</v>
      </c>
      <c r="AY45" s="328">
        <v>0</v>
      </c>
      <c r="AZ45" s="330">
        <v>0</v>
      </c>
      <c r="BA45" s="327">
        <v>0</v>
      </c>
      <c r="BB45" s="332">
        <v>0</v>
      </c>
      <c r="BC45" s="333">
        <v>0</v>
      </c>
    </row>
    <row r="46" spans="2:55">
      <c r="B46" s="50" t="s">
        <v>110</v>
      </c>
      <c r="C46" s="26">
        <f>'IEA autoproducer prod.'!AE11</f>
        <v>0</v>
      </c>
      <c r="D46" s="301">
        <f t="shared" si="8"/>
        <v>0</v>
      </c>
      <c r="F46" s="326">
        <v>0</v>
      </c>
      <c r="G46" s="327">
        <v>0</v>
      </c>
      <c r="H46" s="327">
        <v>0</v>
      </c>
      <c r="I46" s="327">
        <v>0</v>
      </c>
      <c r="J46" s="327">
        <v>0</v>
      </c>
      <c r="K46" s="332">
        <v>0</v>
      </c>
      <c r="L46" s="328">
        <v>0</v>
      </c>
      <c r="M46" s="330">
        <v>0</v>
      </c>
      <c r="N46" s="327">
        <v>0</v>
      </c>
      <c r="O46" s="327">
        <v>0</v>
      </c>
      <c r="P46" s="327">
        <v>0</v>
      </c>
      <c r="Q46" s="332">
        <v>0</v>
      </c>
      <c r="R46" s="330">
        <v>0</v>
      </c>
      <c r="S46" s="327">
        <v>0</v>
      </c>
      <c r="T46" s="327">
        <v>0</v>
      </c>
      <c r="U46" s="332">
        <v>0</v>
      </c>
      <c r="V46" s="327">
        <v>0</v>
      </c>
      <c r="W46" s="328">
        <v>0</v>
      </c>
      <c r="X46" s="343">
        <v>0</v>
      </c>
      <c r="Y46" s="343">
        <v>0</v>
      </c>
      <c r="Z46" s="343">
        <v>0</v>
      </c>
      <c r="AA46" s="343">
        <v>0</v>
      </c>
      <c r="AB46" s="343">
        <v>0</v>
      </c>
      <c r="AC46" s="343">
        <v>0</v>
      </c>
      <c r="AD46" s="343">
        <v>0</v>
      </c>
      <c r="AE46" s="343">
        <v>0</v>
      </c>
      <c r="AF46" s="344">
        <v>0</v>
      </c>
      <c r="AG46" s="344">
        <v>0</v>
      </c>
      <c r="AH46" s="344">
        <v>0</v>
      </c>
      <c r="AI46" s="344">
        <v>0</v>
      </c>
      <c r="AJ46" s="344">
        <v>0</v>
      </c>
      <c r="AK46" s="344">
        <v>0</v>
      </c>
      <c r="AL46" s="344">
        <v>0</v>
      </c>
      <c r="AM46" s="344">
        <v>0</v>
      </c>
      <c r="AN46" s="344">
        <v>0</v>
      </c>
      <c r="AO46" s="344">
        <v>0</v>
      </c>
      <c r="AP46" s="344">
        <v>0</v>
      </c>
      <c r="AQ46" s="344">
        <v>0</v>
      </c>
      <c r="AR46" s="344">
        <v>0</v>
      </c>
      <c r="AS46" s="344">
        <v>0</v>
      </c>
      <c r="AT46" s="345">
        <v>0</v>
      </c>
      <c r="AU46" s="360">
        <v>0</v>
      </c>
      <c r="AV46" s="343">
        <v>0</v>
      </c>
      <c r="AW46" s="361">
        <v>0</v>
      </c>
      <c r="AX46" s="328">
        <v>0</v>
      </c>
      <c r="AY46" s="328">
        <v>0</v>
      </c>
      <c r="AZ46" s="330">
        <v>0</v>
      </c>
      <c r="BA46" s="327">
        <v>0</v>
      </c>
      <c r="BB46" s="332">
        <v>0</v>
      </c>
      <c r="BC46" s="333">
        <v>0</v>
      </c>
    </row>
    <row r="47" spans="2:55">
      <c r="B47" s="50" t="s">
        <v>111</v>
      </c>
      <c r="C47" s="26">
        <f>'IEA autoproducer prod.'!AF11</f>
        <v>0</v>
      </c>
      <c r="D47" s="301">
        <f t="shared" si="8"/>
        <v>0</v>
      </c>
      <c r="F47" s="326">
        <v>0</v>
      </c>
      <c r="G47" s="327">
        <v>0</v>
      </c>
      <c r="H47" s="327">
        <v>0</v>
      </c>
      <c r="I47" s="327">
        <v>0</v>
      </c>
      <c r="J47" s="327">
        <v>0</v>
      </c>
      <c r="K47" s="332">
        <v>0</v>
      </c>
      <c r="L47" s="328">
        <v>0</v>
      </c>
      <c r="M47" s="330">
        <v>0</v>
      </c>
      <c r="N47" s="327">
        <v>0</v>
      </c>
      <c r="O47" s="327">
        <v>0</v>
      </c>
      <c r="P47" s="327">
        <v>0</v>
      </c>
      <c r="Q47" s="332">
        <v>0</v>
      </c>
      <c r="R47" s="330">
        <v>0</v>
      </c>
      <c r="S47" s="327">
        <v>0</v>
      </c>
      <c r="T47" s="327">
        <v>0</v>
      </c>
      <c r="U47" s="332">
        <v>0</v>
      </c>
      <c r="V47" s="327">
        <v>0</v>
      </c>
      <c r="W47" s="328">
        <v>0</v>
      </c>
      <c r="X47" s="343">
        <v>0</v>
      </c>
      <c r="Y47" s="343">
        <v>0</v>
      </c>
      <c r="Z47" s="343">
        <v>0</v>
      </c>
      <c r="AA47" s="343">
        <v>0</v>
      </c>
      <c r="AB47" s="343">
        <v>0</v>
      </c>
      <c r="AC47" s="343">
        <v>0</v>
      </c>
      <c r="AD47" s="343">
        <v>0</v>
      </c>
      <c r="AE47" s="343">
        <v>0</v>
      </c>
      <c r="AF47" s="344">
        <v>0</v>
      </c>
      <c r="AG47" s="344">
        <v>0</v>
      </c>
      <c r="AH47" s="344">
        <v>0</v>
      </c>
      <c r="AI47" s="344">
        <v>0</v>
      </c>
      <c r="AJ47" s="344">
        <v>0</v>
      </c>
      <c r="AK47" s="344">
        <v>0</v>
      </c>
      <c r="AL47" s="344">
        <v>0</v>
      </c>
      <c r="AM47" s="344">
        <v>0</v>
      </c>
      <c r="AN47" s="344">
        <v>0</v>
      </c>
      <c r="AO47" s="344">
        <v>0</v>
      </c>
      <c r="AP47" s="344">
        <v>0</v>
      </c>
      <c r="AQ47" s="344">
        <v>0</v>
      </c>
      <c r="AR47" s="344">
        <v>0</v>
      </c>
      <c r="AS47" s="344">
        <v>0</v>
      </c>
      <c r="AT47" s="345">
        <v>0</v>
      </c>
      <c r="AU47" s="360">
        <v>0</v>
      </c>
      <c r="AV47" s="343">
        <v>0</v>
      </c>
      <c r="AW47" s="361">
        <v>0</v>
      </c>
      <c r="AX47" s="328">
        <v>0</v>
      </c>
      <c r="AY47" s="328">
        <v>0</v>
      </c>
      <c r="AZ47" s="330">
        <v>0</v>
      </c>
      <c r="BA47" s="327">
        <v>0</v>
      </c>
      <c r="BB47" s="332">
        <v>0</v>
      </c>
      <c r="BC47" s="333">
        <v>0</v>
      </c>
    </row>
    <row r="48" spans="2:55">
      <c r="B48" s="50" t="s">
        <v>112</v>
      </c>
      <c r="C48" s="26">
        <f>'IEA autoproducer prod.'!AG11</f>
        <v>0</v>
      </c>
      <c r="D48" s="301">
        <f t="shared" si="8"/>
        <v>0</v>
      </c>
      <c r="F48" s="326">
        <v>0</v>
      </c>
      <c r="G48" s="327">
        <v>0</v>
      </c>
      <c r="H48" s="327">
        <v>0</v>
      </c>
      <c r="I48" s="327">
        <v>0</v>
      </c>
      <c r="J48" s="327">
        <v>0</v>
      </c>
      <c r="K48" s="332">
        <v>0</v>
      </c>
      <c r="L48" s="328">
        <v>0</v>
      </c>
      <c r="M48" s="330">
        <v>0</v>
      </c>
      <c r="N48" s="327">
        <v>0</v>
      </c>
      <c r="O48" s="327">
        <v>0</v>
      </c>
      <c r="P48" s="327">
        <v>0</v>
      </c>
      <c r="Q48" s="332">
        <v>0</v>
      </c>
      <c r="R48" s="330">
        <v>0</v>
      </c>
      <c r="S48" s="327">
        <v>0</v>
      </c>
      <c r="T48" s="327">
        <v>0</v>
      </c>
      <c r="U48" s="332">
        <v>0</v>
      </c>
      <c r="V48" s="327">
        <v>0</v>
      </c>
      <c r="W48" s="328">
        <v>0</v>
      </c>
      <c r="X48" s="343">
        <v>0</v>
      </c>
      <c r="Y48" s="343">
        <v>0</v>
      </c>
      <c r="Z48" s="343">
        <v>0</v>
      </c>
      <c r="AA48" s="343">
        <v>0</v>
      </c>
      <c r="AB48" s="343">
        <v>0</v>
      </c>
      <c r="AC48" s="343">
        <v>0</v>
      </c>
      <c r="AD48" s="343">
        <v>0</v>
      </c>
      <c r="AE48" s="343">
        <v>0</v>
      </c>
      <c r="AF48" s="344">
        <v>0</v>
      </c>
      <c r="AG48" s="344">
        <v>0</v>
      </c>
      <c r="AH48" s="344">
        <v>0</v>
      </c>
      <c r="AI48" s="344">
        <v>0</v>
      </c>
      <c r="AJ48" s="344">
        <v>0</v>
      </c>
      <c r="AK48" s="344">
        <v>0</v>
      </c>
      <c r="AL48" s="344">
        <v>0</v>
      </c>
      <c r="AM48" s="344">
        <v>0</v>
      </c>
      <c r="AN48" s="344">
        <v>0</v>
      </c>
      <c r="AO48" s="344">
        <v>0</v>
      </c>
      <c r="AP48" s="344">
        <v>0</v>
      </c>
      <c r="AQ48" s="344">
        <v>0</v>
      </c>
      <c r="AR48" s="344">
        <v>0</v>
      </c>
      <c r="AS48" s="344">
        <v>0</v>
      </c>
      <c r="AT48" s="345">
        <v>0</v>
      </c>
      <c r="AU48" s="360">
        <v>0</v>
      </c>
      <c r="AV48" s="343">
        <v>0</v>
      </c>
      <c r="AW48" s="361">
        <v>0</v>
      </c>
      <c r="AX48" s="328">
        <v>0</v>
      </c>
      <c r="AY48" s="328">
        <v>0</v>
      </c>
      <c r="AZ48" s="330">
        <v>0</v>
      </c>
      <c r="BA48" s="327">
        <v>0</v>
      </c>
      <c r="BB48" s="332">
        <v>0</v>
      </c>
      <c r="BC48" s="333">
        <v>0</v>
      </c>
    </row>
    <row r="49" spans="2:55" ht="16" thickBot="1">
      <c r="B49" s="48" t="s">
        <v>113</v>
      </c>
      <c r="C49" s="44">
        <f>'IEA autoproducer prod.'!AH11</f>
        <v>0</v>
      </c>
      <c r="D49" s="302">
        <f t="shared" si="8"/>
        <v>0</v>
      </c>
      <c r="F49" s="334">
        <v>0</v>
      </c>
      <c r="G49" s="335">
        <v>0</v>
      </c>
      <c r="H49" s="335">
        <v>0</v>
      </c>
      <c r="I49" s="335">
        <v>0</v>
      </c>
      <c r="J49" s="335">
        <v>0</v>
      </c>
      <c r="K49" s="339">
        <v>0</v>
      </c>
      <c r="L49" s="336">
        <v>0</v>
      </c>
      <c r="M49" s="338">
        <v>0</v>
      </c>
      <c r="N49" s="335">
        <v>0</v>
      </c>
      <c r="O49" s="335">
        <v>0</v>
      </c>
      <c r="P49" s="335">
        <v>0</v>
      </c>
      <c r="Q49" s="339">
        <v>0</v>
      </c>
      <c r="R49" s="338">
        <v>0</v>
      </c>
      <c r="S49" s="335">
        <v>0</v>
      </c>
      <c r="T49" s="335">
        <v>0</v>
      </c>
      <c r="U49" s="339">
        <v>0</v>
      </c>
      <c r="V49" s="335">
        <v>0</v>
      </c>
      <c r="W49" s="336">
        <v>0</v>
      </c>
      <c r="X49" s="346">
        <v>0</v>
      </c>
      <c r="Y49" s="346">
        <v>0</v>
      </c>
      <c r="Z49" s="346">
        <v>0</v>
      </c>
      <c r="AA49" s="346">
        <v>0</v>
      </c>
      <c r="AB49" s="346">
        <v>0</v>
      </c>
      <c r="AC49" s="346">
        <v>0</v>
      </c>
      <c r="AD49" s="346">
        <v>0</v>
      </c>
      <c r="AE49" s="346">
        <v>0</v>
      </c>
      <c r="AF49" s="347">
        <v>0</v>
      </c>
      <c r="AG49" s="347">
        <v>0</v>
      </c>
      <c r="AH49" s="347">
        <v>0</v>
      </c>
      <c r="AI49" s="347">
        <v>0</v>
      </c>
      <c r="AJ49" s="347">
        <v>0</v>
      </c>
      <c r="AK49" s="347">
        <v>0</v>
      </c>
      <c r="AL49" s="347">
        <v>0</v>
      </c>
      <c r="AM49" s="347">
        <v>0</v>
      </c>
      <c r="AN49" s="347">
        <v>0</v>
      </c>
      <c r="AO49" s="347">
        <v>0</v>
      </c>
      <c r="AP49" s="347">
        <v>0</v>
      </c>
      <c r="AQ49" s="347">
        <v>0</v>
      </c>
      <c r="AR49" s="347">
        <v>0</v>
      </c>
      <c r="AS49" s="347">
        <v>0</v>
      </c>
      <c r="AT49" s="348">
        <v>0</v>
      </c>
      <c r="AU49" s="366">
        <v>0</v>
      </c>
      <c r="AV49" s="346">
        <v>0</v>
      </c>
      <c r="AW49" s="367">
        <v>0</v>
      </c>
      <c r="AX49" s="336">
        <v>0</v>
      </c>
      <c r="AY49" s="336">
        <v>0</v>
      </c>
      <c r="AZ49" s="338">
        <v>0</v>
      </c>
      <c r="BA49" s="335">
        <v>0</v>
      </c>
      <c r="BB49" s="339">
        <v>0</v>
      </c>
      <c r="BC49" s="340">
        <v>0</v>
      </c>
    </row>
    <row r="50" spans="2:55">
      <c r="G50" s="80"/>
      <c r="H50" s="80"/>
      <c r="I50" s="80"/>
      <c r="J50" s="80"/>
      <c r="K50" s="80"/>
      <c r="L50" s="80"/>
      <c r="M50" s="80"/>
      <c r="N50" s="80"/>
      <c r="O50" s="80"/>
      <c r="P50" s="80"/>
      <c r="Q50" s="80"/>
      <c r="R50" s="80"/>
      <c r="S50" s="80"/>
      <c r="T50" s="80"/>
      <c r="U50" s="80"/>
      <c r="V50" s="80"/>
      <c r="W50" s="80"/>
      <c r="X50" s="80"/>
      <c r="Y50" s="80"/>
      <c r="Z50" s="80"/>
      <c r="AA50" s="80"/>
      <c r="AB50" s="80"/>
      <c r="AC50" s="80"/>
      <c r="AD50" s="80"/>
      <c r="AE50" s="80"/>
      <c r="AF50" s="82"/>
      <c r="AG50" s="82"/>
      <c r="AH50" s="82"/>
      <c r="AI50" s="82"/>
      <c r="AJ50" s="82"/>
      <c r="AK50" s="82"/>
      <c r="AL50" s="82"/>
      <c r="AM50" s="82"/>
      <c r="AN50" s="82"/>
      <c r="AO50" s="82"/>
      <c r="AP50" s="82"/>
      <c r="AQ50" s="82"/>
      <c r="AR50" s="82"/>
      <c r="AS50" s="82"/>
      <c r="AT50" s="82"/>
    </row>
    <row r="51" spans="2:55">
      <c r="G51" s="80"/>
      <c r="H51" s="80"/>
      <c r="I51" s="80"/>
      <c r="J51" s="80"/>
      <c r="K51" s="80"/>
      <c r="L51" s="80"/>
      <c r="M51" s="80"/>
      <c r="N51" s="80"/>
      <c r="O51" s="80"/>
      <c r="P51" s="80"/>
      <c r="Q51" s="80"/>
      <c r="R51" s="80"/>
      <c r="S51" s="80"/>
      <c r="T51" s="80"/>
      <c r="U51" s="80"/>
      <c r="V51" s="80"/>
      <c r="W51" s="80"/>
      <c r="X51" s="80"/>
      <c r="Y51" s="80"/>
      <c r="Z51" s="80"/>
      <c r="AA51" s="80"/>
      <c r="AB51" s="80"/>
      <c r="AC51" s="80"/>
      <c r="AD51" s="80"/>
      <c r="AE51" s="80"/>
      <c r="AF51" s="82"/>
      <c r="AG51" s="82"/>
      <c r="AH51" s="82"/>
      <c r="AI51" s="82"/>
      <c r="AJ51" s="82"/>
      <c r="AK51" s="82"/>
      <c r="AL51" s="82"/>
      <c r="AM51" s="82"/>
      <c r="AN51" s="82"/>
      <c r="AO51" s="82"/>
      <c r="AP51" s="82"/>
      <c r="AQ51" s="82"/>
      <c r="AR51" s="82"/>
      <c r="AS51" s="82"/>
      <c r="AT51" s="82"/>
    </row>
    <row r="52" spans="2:55">
      <c r="C52" s="8"/>
      <c r="D52" s="8"/>
      <c r="E52" s="8"/>
      <c r="F52" s="8"/>
      <c r="G52" s="8"/>
      <c r="H52" s="8"/>
      <c r="I52" s="8"/>
      <c r="J52" s="8"/>
      <c r="K52" s="8"/>
      <c r="L52" s="8"/>
      <c r="M52" s="8"/>
      <c r="N52" s="8"/>
      <c r="O52" s="8"/>
      <c r="P52" s="8"/>
      <c r="Q52" s="80"/>
      <c r="R52" s="80"/>
      <c r="S52" s="80"/>
      <c r="T52" s="80"/>
      <c r="U52" s="80"/>
      <c r="V52" s="80"/>
      <c r="W52" s="80"/>
      <c r="X52" s="80"/>
      <c r="Y52" s="80"/>
      <c r="Z52" s="80"/>
      <c r="AA52" s="80"/>
      <c r="AB52" s="80"/>
      <c r="AC52" s="80"/>
      <c r="AD52" s="80"/>
      <c r="AE52" s="80"/>
      <c r="AF52" s="82"/>
      <c r="AG52" s="82"/>
      <c r="AH52" s="82"/>
      <c r="AI52" s="82"/>
      <c r="AJ52" s="82"/>
      <c r="AK52" s="82"/>
      <c r="AL52" s="82"/>
      <c r="AM52" s="82"/>
      <c r="AN52" s="82"/>
      <c r="AO52" s="82"/>
      <c r="AP52" s="82"/>
      <c r="AQ52" s="82"/>
      <c r="AR52" s="82"/>
      <c r="AS52" s="82"/>
      <c r="AT52" s="82"/>
    </row>
    <row r="53" spans="2:55">
      <c r="G53" s="80"/>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2"/>
      <c r="AG53" s="82"/>
      <c r="AH53" s="82"/>
      <c r="AI53" s="82"/>
      <c r="AJ53" s="82"/>
      <c r="AK53" s="82"/>
      <c r="AL53" s="82"/>
      <c r="AM53" s="82"/>
      <c r="AN53" s="82"/>
      <c r="AO53" s="82"/>
      <c r="AP53" s="82"/>
      <c r="AQ53" s="82"/>
      <c r="AR53" s="82"/>
      <c r="AS53" s="82"/>
      <c r="AT53" s="82"/>
    </row>
    <row r="1048576" spans="50:50">
      <c r="AX1048576" s="47" t="s">
        <v>370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H39"/>
  <sheetViews>
    <sheetView workbookViewId="0">
      <selection activeCell="F12" sqref="F12"/>
    </sheetView>
  </sheetViews>
  <sheetFormatPr baseColWidth="10" defaultRowHeight="15" x14ac:dyDescent="0"/>
  <cols>
    <col min="1" max="1" width="10.83203125" style="2"/>
    <col min="2" max="2" width="18.6640625" style="2" customWidth="1"/>
    <col min="3" max="3" width="14.5" style="2" customWidth="1"/>
    <col min="4" max="4" width="19.83203125" style="2" customWidth="1"/>
    <col min="5" max="6" width="21.6640625" style="2" customWidth="1"/>
    <col min="7" max="7" width="6" style="2" customWidth="1"/>
    <col min="8" max="8" width="92.5" style="2" customWidth="1"/>
    <col min="9" max="16384" width="10.83203125" style="2"/>
  </cols>
  <sheetData>
    <row r="2" spans="2:8" ht="20">
      <c r="B2" s="18" t="s">
        <v>442</v>
      </c>
    </row>
    <row r="4" spans="2:8">
      <c r="B4" s="3" t="s">
        <v>37</v>
      </c>
      <c r="C4" s="4"/>
      <c r="D4" s="4"/>
      <c r="E4" s="4"/>
      <c r="F4" s="5"/>
    </row>
    <row r="5" spans="2:8">
      <c r="B5" s="12" t="s">
        <v>443</v>
      </c>
      <c r="C5" s="9"/>
      <c r="D5" s="9"/>
      <c r="E5" s="9"/>
      <c r="F5" s="10"/>
    </row>
    <row r="6" spans="2:8" ht="16" thickBot="1"/>
    <row r="7" spans="2:8">
      <c r="B7" s="94" t="s">
        <v>442</v>
      </c>
      <c r="C7" s="119"/>
      <c r="D7" s="119"/>
      <c r="E7" s="119"/>
      <c r="F7" s="119"/>
      <c r="G7" s="119"/>
      <c r="H7" s="96"/>
    </row>
    <row r="8" spans="2:8">
      <c r="B8" s="97"/>
      <c r="C8" s="8"/>
      <c r="D8" s="8"/>
      <c r="E8" s="8"/>
      <c r="F8" s="8"/>
      <c r="G8" s="8"/>
      <c r="H8" s="98"/>
    </row>
    <row r="9" spans="2:8" ht="31" customHeight="1">
      <c r="B9" s="263" t="s">
        <v>28</v>
      </c>
      <c r="C9" s="265" t="s">
        <v>444</v>
      </c>
      <c r="D9" s="70" t="s">
        <v>278</v>
      </c>
      <c r="E9" s="266" t="s">
        <v>633</v>
      </c>
      <c r="F9" s="267" t="s">
        <v>463</v>
      </c>
      <c r="G9" s="44"/>
      <c r="H9" s="127" t="s">
        <v>18</v>
      </c>
    </row>
    <row r="10" spans="2:8">
      <c r="B10" s="139" t="s">
        <v>489</v>
      </c>
      <c r="C10" s="26"/>
      <c r="D10" s="51"/>
      <c r="E10" s="26"/>
      <c r="F10" s="51"/>
      <c r="G10" s="26"/>
      <c r="H10" s="33"/>
    </row>
    <row r="11" spans="2:8">
      <c r="B11" s="139"/>
      <c r="C11" s="26" t="s">
        <v>445</v>
      </c>
      <c r="D11" s="51" t="s">
        <v>380</v>
      </c>
      <c r="E11" s="530">
        <v>0</v>
      </c>
      <c r="F11" s="423" t="e">
        <f>IF($E$16=0,0,E11/$E$16)</f>
        <v>#DIV/0!</v>
      </c>
      <c r="G11" s="26"/>
      <c r="H11" s="33" t="s">
        <v>446</v>
      </c>
    </row>
    <row r="12" spans="2:8">
      <c r="B12" s="139"/>
      <c r="C12" s="264"/>
      <c r="D12" s="51" t="s">
        <v>43</v>
      </c>
      <c r="E12" s="530" t="e">
        <f>'Fuel mixes'!E41+'Fuel mixes'!E49+'Fuel mixes'!E47</f>
        <v>#DIV/0!</v>
      </c>
      <c r="F12" s="423" t="e">
        <f>IF($E$16=0,0,(E12+E14)/$E$16)</f>
        <v>#DIV/0!</v>
      </c>
      <c r="G12" s="26"/>
      <c r="H12" s="33" t="s">
        <v>492</v>
      </c>
    </row>
    <row r="13" spans="2:8">
      <c r="B13" s="139"/>
      <c r="C13" s="26"/>
      <c r="D13" s="51" t="s">
        <v>44</v>
      </c>
      <c r="E13" s="530">
        <f>'Fuel mixes'!E42</f>
        <v>0</v>
      </c>
      <c r="F13" s="423" t="e">
        <f t="shared" ref="F13:F15" si="0">IF($E$16=0,0,E13/$E$16)</f>
        <v>#DIV/0!</v>
      </c>
      <c r="G13" s="26"/>
      <c r="H13" s="33"/>
    </row>
    <row r="14" spans="2:8">
      <c r="B14" s="139"/>
      <c r="C14" s="26"/>
      <c r="D14" s="51" t="s">
        <v>45</v>
      </c>
      <c r="E14" s="530">
        <f>'Fuel mixes'!E50</f>
        <v>0</v>
      </c>
      <c r="F14" s="423"/>
      <c r="G14" s="26"/>
      <c r="H14" s="33" t="s">
        <v>488</v>
      </c>
    </row>
    <row r="15" spans="2:8">
      <c r="B15" s="139"/>
      <c r="C15" s="26"/>
      <c r="D15" s="51" t="s">
        <v>46</v>
      </c>
      <c r="E15" s="530">
        <f>'Fuel mixes'!E51</f>
        <v>0</v>
      </c>
      <c r="F15" s="423" t="e">
        <f t="shared" si="0"/>
        <v>#DIV/0!</v>
      </c>
      <c r="G15" s="26"/>
      <c r="H15" s="33"/>
    </row>
    <row r="16" spans="2:8" ht="16" thickBot="1">
      <c r="B16" s="139"/>
      <c r="C16" s="26"/>
      <c r="D16" s="231" t="s">
        <v>355</v>
      </c>
      <c r="E16" s="556" t="e">
        <f>SUM(E11:E15)</f>
        <v>#DIV/0!</v>
      </c>
      <c r="F16" s="284" t="e">
        <f>SUM(F11:F15)</f>
        <v>#DIV/0!</v>
      </c>
      <c r="G16" s="26"/>
      <c r="H16" s="33"/>
    </row>
    <row r="17" spans="2:8" ht="16" thickTop="1">
      <c r="B17" s="171"/>
      <c r="C17" s="44"/>
      <c r="D17" s="49"/>
      <c r="E17" s="532"/>
      <c r="F17" s="49"/>
      <c r="G17" s="26"/>
      <c r="H17" s="33"/>
    </row>
    <row r="18" spans="2:8">
      <c r="B18" s="139" t="s">
        <v>54</v>
      </c>
      <c r="C18" s="26"/>
      <c r="D18" s="51"/>
      <c r="E18" s="530"/>
      <c r="F18" s="51"/>
      <c r="G18" s="26"/>
      <c r="H18" s="33"/>
    </row>
    <row r="19" spans="2:8">
      <c r="B19" s="139"/>
      <c r="C19" s="26" t="s">
        <v>218</v>
      </c>
      <c r="D19" s="51" t="s">
        <v>42</v>
      </c>
      <c r="E19" s="530" t="e">
        <f>'Fuel mixes'!E46</f>
        <v>#DIV/0!</v>
      </c>
      <c r="F19" s="285" t="e">
        <f>IF(E22=0,0,E19/E22)</f>
        <v>#DIV/0!</v>
      </c>
      <c r="G19" s="26"/>
      <c r="H19" s="33"/>
    </row>
    <row r="20" spans="2:8">
      <c r="B20" s="139"/>
      <c r="C20" s="26"/>
      <c r="D20" s="51" t="s">
        <v>148</v>
      </c>
      <c r="E20" s="530">
        <f>'Fuel mixes'!E48</f>
        <v>0</v>
      </c>
      <c r="F20" s="285" t="e">
        <f>IF(E22=0,0,E20/E22)</f>
        <v>#DIV/0!</v>
      </c>
      <c r="G20" s="26"/>
      <c r="H20" s="33" t="s">
        <v>643</v>
      </c>
    </row>
    <row r="21" spans="2:8">
      <c r="B21" s="139"/>
      <c r="C21" s="26"/>
      <c r="D21" s="51" t="s">
        <v>214</v>
      </c>
      <c r="E21" s="530" t="e">
        <f>'Fuel mixes'!E52</f>
        <v>#DIV/0!</v>
      </c>
      <c r="F21" s="285" t="e">
        <f>IF(E22=0,0,E21/E22)</f>
        <v>#DIV/0!</v>
      </c>
      <c r="G21" s="26"/>
      <c r="H21" s="33" t="s">
        <v>643</v>
      </c>
    </row>
    <row r="22" spans="2:8" ht="16" thickBot="1">
      <c r="B22" s="139"/>
      <c r="C22" s="26"/>
      <c r="D22" s="231" t="s">
        <v>355</v>
      </c>
      <c r="E22" s="556" t="e">
        <f>SUM(E19:E21)</f>
        <v>#DIV/0!</v>
      </c>
      <c r="F22" s="284" t="e">
        <f>SUM(F19:F21)</f>
        <v>#DIV/0!</v>
      </c>
      <c r="G22" s="26"/>
      <c r="H22" s="33"/>
    </row>
    <row r="23" spans="2:8" ht="16" thickTop="1">
      <c r="B23" s="171"/>
      <c r="C23" s="44"/>
      <c r="D23" s="49"/>
      <c r="E23" s="532"/>
      <c r="F23" s="49"/>
      <c r="G23" s="26"/>
      <c r="H23" s="33"/>
    </row>
    <row r="24" spans="2:8">
      <c r="B24" s="139" t="s">
        <v>55</v>
      </c>
      <c r="C24" s="26"/>
      <c r="D24" s="51"/>
      <c r="E24" s="530"/>
      <c r="F24" s="51"/>
      <c r="G24" s="26"/>
      <c r="H24" s="33"/>
    </row>
    <row r="25" spans="2:8">
      <c r="B25" s="139"/>
      <c r="C25" s="26" t="s">
        <v>211</v>
      </c>
      <c r="D25" s="51" t="s">
        <v>43</v>
      </c>
      <c r="E25" s="530">
        <f>'Fuel mixes'!E65</f>
        <v>0</v>
      </c>
      <c r="F25" s="285">
        <f>IF(E25=0,0,E25/E25)</f>
        <v>0</v>
      </c>
      <c r="G25" s="26"/>
      <c r="H25" s="33"/>
    </row>
    <row r="26" spans="2:8">
      <c r="B26" s="139"/>
      <c r="C26" s="26"/>
      <c r="D26" s="51" t="s">
        <v>45</v>
      </c>
      <c r="E26" s="530">
        <f>'Fuel mixes'!E66</f>
        <v>0</v>
      </c>
      <c r="F26" s="285"/>
      <c r="G26" s="26"/>
      <c r="H26" s="33" t="s">
        <v>488</v>
      </c>
    </row>
    <row r="27" spans="2:8" ht="16" thickBot="1">
      <c r="B27" s="139"/>
      <c r="C27" s="26"/>
      <c r="D27" s="231" t="s">
        <v>355</v>
      </c>
      <c r="E27" s="556">
        <f>SUM(E25:E26)</f>
        <v>0</v>
      </c>
      <c r="F27" s="284">
        <f>SUM(F25:F26)</f>
        <v>0</v>
      </c>
      <c r="G27" s="26"/>
      <c r="H27" s="33"/>
    </row>
    <row r="28" spans="2:8" ht="16" thickTop="1">
      <c r="B28" s="139"/>
      <c r="C28" s="44"/>
      <c r="D28" s="49"/>
      <c r="E28" s="532"/>
      <c r="F28" s="49"/>
      <c r="G28" s="26"/>
      <c r="H28" s="33"/>
    </row>
    <row r="29" spans="2:8">
      <c r="B29" s="139"/>
      <c r="C29" s="26" t="s">
        <v>465</v>
      </c>
      <c r="D29" s="51" t="s">
        <v>42</v>
      </c>
      <c r="E29" s="536">
        <f>E30</f>
        <v>0</v>
      </c>
      <c r="F29" s="285">
        <f>IF(E31=0,0,E29/E31)</f>
        <v>0</v>
      </c>
      <c r="G29" s="26"/>
      <c r="H29" s="33" t="s">
        <v>638</v>
      </c>
    </row>
    <row r="30" spans="2:8">
      <c r="B30" s="139"/>
      <c r="C30" s="264"/>
      <c r="D30" s="51" t="s">
        <v>214</v>
      </c>
      <c r="E30" s="530">
        <f>'Fuel mixes'!E67</f>
        <v>0</v>
      </c>
      <c r="F30" s="285">
        <f>IF(E31=0,0,E30/E31)</f>
        <v>0</v>
      </c>
      <c r="G30" s="26"/>
      <c r="H30" s="33"/>
    </row>
    <row r="31" spans="2:8" ht="16" thickBot="1">
      <c r="B31" s="139"/>
      <c r="C31" s="264"/>
      <c r="D31" s="231" t="s">
        <v>355</v>
      </c>
      <c r="E31" s="556">
        <f>SUM(E29:E30)</f>
        <v>0</v>
      </c>
      <c r="F31" s="284">
        <f>SUM(F29+F30)</f>
        <v>0</v>
      </c>
      <c r="G31" s="26"/>
      <c r="H31" s="33"/>
    </row>
    <row r="32" spans="2:8" ht="16" thickTop="1">
      <c r="B32" s="139"/>
      <c r="C32" s="44"/>
      <c r="D32" s="49"/>
      <c r="E32" s="557"/>
      <c r="F32" s="302"/>
      <c r="G32" s="26"/>
      <c r="H32" s="33"/>
    </row>
    <row r="33" spans="2:8">
      <c r="B33" s="139"/>
      <c r="C33" s="264" t="s">
        <v>218</v>
      </c>
      <c r="D33" s="51" t="s">
        <v>42</v>
      </c>
      <c r="E33" s="536">
        <f>'Fuel mixes'!E63-'Co-fueling shares'!E29</f>
        <v>0</v>
      </c>
      <c r="F33" s="301"/>
      <c r="G33" s="26"/>
      <c r="H33" s="33" t="s">
        <v>469</v>
      </c>
    </row>
    <row r="34" spans="2:8">
      <c r="B34" s="171"/>
      <c r="C34" s="44"/>
      <c r="D34" s="49"/>
      <c r="E34" s="532"/>
      <c r="F34" s="49"/>
      <c r="G34" s="26"/>
      <c r="H34" s="33"/>
    </row>
    <row r="35" spans="2:8">
      <c r="B35" s="139" t="s">
        <v>56</v>
      </c>
      <c r="C35" s="26"/>
      <c r="D35" s="51"/>
      <c r="E35" s="530"/>
      <c r="F35" s="51"/>
      <c r="G35" s="26"/>
      <c r="H35" s="33"/>
    </row>
    <row r="36" spans="2:8">
      <c r="B36" s="97"/>
      <c r="C36" s="26" t="s">
        <v>220</v>
      </c>
      <c r="D36" s="51" t="s">
        <v>343</v>
      </c>
      <c r="E36" s="530">
        <f>'Fuel mixes'!E59</f>
        <v>0</v>
      </c>
      <c r="F36" s="285">
        <f>IF(E38=0,0,E36/E38)</f>
        <v>0</v>
      </c>
      <c r="G36" s="26"/>
      <c r="H36" s="33"/>
    </row>
    <row r="37" spans="2:8">
      <c r="B37" s="97"/>
      <c r="C37" s="26"/>
      <c r="D37" s="51" t="s">
        <v>344</v>
      </c>
      <c r="E37" s="530">
        <f>'Fuel mixes'!E60</f>
        <v>0</v>
      </c>
      <c r="F37" s="285">
        <f>IF(E38=0,0,E37/E38)</f>
        <v>0</v>
      </c>
      <c r="G37" s="26"/>
      <c r="H37" s="33"/>
    </row>
    <row r="38" spans="2:8" ht="16" thickBot="1">
      <c r="B38" s="97"/>
      <c r="C38" s="26"/>
      <c r="D38" s="231" t="s">
        <v>355</v>
      </c>
      <c r="E38" s="556">
        <f>SUM(E36:E37)</f>
        <v>0</v>
      </c>
      <c r="F38" s="284">
        <f>SUM(F36:F37)</f>
        <v>0</v>
      </c>
      <c r="G38" s="26"/>
      <c r="H38" s="33"/>
    </row>
    <row r="39" spans="2:8" ht="17" thickTop="1" thickBot="1">
      <c r="B39" s="104"/>
      <c r="C39" s="35"/>
      <c r="D39" s="124"/>
      <c r="E39" s="35"/>
      <c r="F39" s="124"/>
      <c r="G39" s="35"/>
      <c r="H3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J168"/>
  <sheetViews>
    <sheetView topLeftCell="A115" workbookViewId="0">
      <selection activeCell="B144" sqref="B144"/>
    </sheetView>
  </sheetViews>
  <sheetFormatPr baseColWidth="10" defaultRowHeight="15" x14ac:dyDescent="0"/>
  <cols>
    <col min="1" max="1" width="10.83203125" style="87"/>
    <col min="2" max="2" width="22.1640625" style="87" customWidth="1"/>
    <col min="3" max="3" width="25.33203125" style="87" customWidth="1"/>
    <col min="4" max="9" width="22" style="87" customWidth="1"/>
    <col min="10" max="16384" width="10.83203125" style="87"/>
  </cols>
  <sheetData>
    <row r="2" spans="2:8" ht="20">
      <c r="B2" s="18" t="s">
        <v>288</v>
      </c>
    </row>
    <row r="4" spans="2:8">
      <c r="B4" s="46" t="s">
        <v>37</v>
      </c>
      <c r="C4" s="88"/>
      <c r="D4" s="88"/>
      <c r="E4" s="88"/>
      <c r="F4" s="88"/>
      <c r="G4" s="88"/>
      <c r="H4" s="89"/>
    </row>
    <row r="5" spans="2:8" ht="45" customHeight="1">
      <c r="B5" s="706" t="s">
        <v>429</v>
      </c>
      <c r="C5" s="707"/>
      <c r="D5" s="707"/>
      <c r="E5" s="707"/>
      <c r="F5" s="707"/>
      <c r="G5" s="707"/>
      <c r="H5" s="708"/>
    </row>
    <row r="6" spans="2:8" ht="16" thickBot="1">
      <c r="B6" s="63"/>
      <c r="C6" s="63"/>
      <c r="D6" s="63"/>
      <c r="E6" s="63"/>
      <c r="F6" s="63"/>
      <c r="G6" s="63"/>
      <c r="H6" s="63"/>
    </row>
    <row r="7" spans="2:8">
      <c r="B7" s="128" t="s">
        <v>11</v>
      </c>
      <c r="C7" s="129"/>
      <c r="D7" s="129"/>
      <c r="E7" s="130"/>
      <c r="F7" s="63"/>
      <c r="G7" s="63"/>
      <c r="H7" s="63"/>
    </row>
    <row r="8" spans="2:8">
      <c r="B8" s="131"/>
      <c r="C8" s="63"/>
      <c r="D8" s="63"/>
      <c r="E8" s="132"/>
      <c r="F8" s="63"/>
      <c r="G8" s="63"/>
      <c r="H8" s="63"/>
    </row>
    <row r="9" spans="2:8" ht="30" customHeight="1">
      <c r="B9" s="133" t="s">
        <v>28</v>
      </c>
      <c r="C9" s="91" t="s">
        <v>39</v>
      </c>
      <c r="D9" s="213" t="s">
        <v>282</v>
      </c>
      <c r="E9" s="214" t="s">
        <v>283</v>
      </c>
      <c r="F9" s="90"/>
      <c r="G9" s="63"/>
      <c r="H9" s="63"/>
    </row>
    <row r="10" spans="2:8" ht="15" customHeight="1">
      <c r="B10" s="208" t="s">
        <v>51</v>
      </c>
      <c r="C10" s="206"/>
      <c r="D10" s="288"/>
      <c r="E10" s="207"/>
      <c r="F10" s="90"/>
      <c r="G10" s="63"/>
      <c r="H10" s="63"/>
    </row>
    <row r="11" spans="2:8">
      <c r="B11" s="139"/>
      <c r="C11" s="26" t="s">
        <v>211</v>
      </c>
      <c r="D11" s="204" t="e">
        <f t="shared" ref="D11:E13" si="0">(H52*switch_protermo)+(H93*switch_iea)+(H134*switch_decc)</f>
        <v>#DIV/0!</v>
      </c>
      <c r="E11" s="134" t="e">
        <f t="shared" si="0"/>
        <v>#DIV/0!</v>
      </c>
      <c r="F11" s="63"/>
      <c r="G11" s="63"/>
      <c r="H11" s="63"/>
    </row>
    <row r="12" spans="2:8">
      <c r="B12" s="97"/>
      <c r="C12" s="26" t="s">
        <v>212</v>
      </c>
      <c r="D12" s="204" t="e">
        <f t="shared" si="0"/>
        <v>#DIV/0!</v>
      </c>
      <c r="E12" s="134" t="e">
        <f t="shared" si="0"/>
        <v>#DIV/0!</v>
      </c>
      <c r="F12" s="63"/>
      <c r="G12" s="63"/>
      <c r="H12" s="63"/>
    </row>
    <row r="13" spans="2:8">
      <c r="B13" s="97"/>
      <c r="C13" s="26" t="s">
        <v>213</v>
      </c>
      <c r="D13" s="204" t="e">
        <f t="shared" si="0"/>
        <v>#DIV/0!</v>
      </c>
      <c r="E13" s="134" t="e">
        <f t="shared" si="0"/>
        <v>#DIV/0!</v>
      </c>
      <c r="F13" s="63"/>
      <c r="G13" s="63"/>
      <c r="H13" s="63"/>
    </row>
    <row r="14" spans="2:8">
      <c r="B14" s="102"/>
      <c r="C14" s="44"/>
      <c r="D14" s="289"/>
      <c r="E14" s="209"/>
      <c r="F14" s="63"/>
      <c r="G14" s="63"/>
      <c r="H14" s="63"/>
    </row>
    <row r="15" spans="2:8">
      <c r="B15" s="139" t="s">
        <v>52</v>
      </c>
      <c r="C15" s="26"/>
      <c r="D15" s="204"/>
      <c r="E15" s="134"/>
      <c r="F15" s="63"/>
      <c r="G15" s="63"/>
      <c r="H15" s="63"/>
    </row>
    <row r="16" spans="2:8">
      <c r="B16" s="139"/>
      <c r="C16" s="26" t="s">
        <v>211</v>
      </c>
      <c r="D16" s="204" t="e">
        <f t="shared" ref="D16:E18" si="1">(H57*switch_protermo)+(H98*switch_iea)+(H139*switch_decc)</f>
        <v>#DIV/0!</v>
      </c>
      <c r="E16" s="134" t="e">
        <f t="shared" si="1"/>
        <v>#DIV/0!</v>
      </c>
      <c r="F16" s="63"/>
      <c r="G16" s="63"/>
      <c r="H16" s="63"/>
    </row>
    <row r="17" spans="2:8">
      <c r="B17" s="97"/>
      <c r="C17" s="26" t="s">
        <v>212</v>
      </c>
      <c r="D17" s="204" t="e">
        <f t="shared" si="1"/>
        <v>#DIV/0!</v>
      </c>
      <c r="E17" s="134" t="e">
        <f t="shared" si="1"/>
        <v>#DIV/0!</v>
      </c>
      <c r="F17" s="63"/>
      <c r="G17" s="63"/>
      <c r="H17" s="63"/>
    </row>
    <row r="18" spans="2:8">
      <c r="B18" s="97"/>
      <c r="C18" s="26" t="s">
        <v>213</v>
      </c>
      <c r="D18" s="204" t="e">
        <f t="shared" si="1"/>
        <v>#DIV/0!</v>
      </c>
      <c r="E18" s="134" t="e">
        <f t="shared" si="1"/>
        <v>#DIV/0!</v>
      </c>
      <c r="F18" s="63"/>
      <c r="G18" s="63"/>
      <c r="H18" s="63"/>
    </row>
    <row r="19" spans="2:8">
      <c r="B19" s="102"/>
      <c r="C19" s="44"/>
      <c r="D19" s="289"/>
      <c r="E19" s="209"/>
      <c r="F19" s="63"/>
      <c r="G19" s="63"/>
      <c r="H19" s="63"/>
    </row>
    <row r="20" spans="2:8">
      <c r="B20" s="139" t="s">
        <v>635</v>
      </c>
      <c r="C20" s="26"/>
      <c r="D20" s="204"/>
      <c r="E20" s="134"/>
      <c r="F20" s="63"/>
      <c r="G20" s="63"/>
      <c r="H20" s="63"/>
    </row>
    <row r="21" spans="2:8">
      <c r="B21" s="139"/>
      <c r="C21" s="26" t="s">
        <v>211</v>
      </c>
      <c r="D21" s="204" t="e">
        <f t="shared" ref="D21:E23" si="2">(H62*switch_protermo)+(H103*switch_iea)+(H144*switch_decc)</f>
        <v>#DIV/0!</v>
      </c>
      <c r="E21" s="134" t="e">
        <f t="shared" si="2"/>
        <v>#DIV/0!</v>
      </c>
      <c r="F21" s="63"/>
      <c r="G21" s="63"/>
      <c r="H21" s="63"/>
    </row>
    <row r="22" spans="2:8">
      <c r="B22" s="139"/>
      <c r="C22" s="26" t="s">
        <v>212</v>
      </c>
      <c r="D22" s="204" t="e">
        <f t="shared" si="2"/>
        <v>#DIV/0!</v>
      </c>
      <c r="E22" s="134" t="e">
        <f t="shared" si="2"/>
        <v>#DIV/0!</v>
      </c>
      <c r="F22" s="63"/>
      <c r="G22" s="63"/>
      <c r="H22" s="63"/>
    </row>
    <row r="23" spans="2:8">
      <c r="B23" s="139"/>
      <c r="C23" s="26" t="s">
        <v>213</v>
      </c>
      <c r="D23" s="204" t="e">
        <f t="shared" si="2"/>
        <v>#DIV/0!</v>
      </c>
      <c r="E23" s="134" t="e">
        <f t="shared" si="2"/>
        <v>#DIV/0!</v>
      </c>
      <c r="F23" s="63"/>
      <c r="G23" s="63"/>
      <c r="H23" s="63"/>
    </row>
    <row r="24" spans="2:8">
      <c r="B24" s="171"/>
      <c r="C24" s="44"/>
      <c r="D24" s="289"/>
      <c r="E24" s="209"/>
      <c r="F24" s="63"/>
      <c r="G24" s="63"/>
      <c r="H24" s="63"/>
    </row>
    <row r="25" spans="2:8">
      <c r="B25" s="139" t="s">
        <v>53</v>
      </c>
      <c r="C25" s="26"/>
      <c r="D25" s="204"/>
      <c r="E25" s="134"/>
      <c r="F25" s="63"/>
      <c r="G25" s="63"/>
      <c r="H25" s="63"/>
    </row>
    <row r="26" spans="2:8">
      <c r="B26" s="139"/>
      <c r="C26" s="26" t="s">
        <v>215</v>
      </c>
      <c r="D26" s="204" t="e">
        <f t="shared" ref="D26:E29" si="3">(H67*switch_protermo)+(H108*switch_iea)+(H149*switch_decc)</f>
        <v>#DIV/0!</v>
      </c>
      <c r="E26" s="134" t="e">
        <f t="shared" si="3"/>
        <v>#DIV/0!</v>
      </c>
      <c r="F26" s="63"/>
      <c r="G26" s="63"/>
      <c r="H26" s="63"/>
    </row>
    <row r="27" spans="2:8">
      <c r="B27" s="139"/>
      <c r="C27" s="26" t="s">
        <v>216</v>
      </c>
      <c r="D27" s="204" t="e">
        <f t="shared" si="3"/>
        <v>#DIV/0!</v>
      </c>
      <c r="E27" s="134" t="e">
        <f t="shared" si="3"/>
        <v>#DIV/0!</v>
      </c>
      <c r="F27" s="63"/>
      <c r="G27" s="63"/>
      <c r="H27" s="63"/>
    </row>
    <row r="28" spans="2:8">
      <c r="B28" s="139"/>
      <c r="C28" s="26" t="s">
        <v>217</v>
      </c>
      <c r="D28" s="204" t="e">
        <f t="shared" si="3"/>
        <v>#DIV/0!</v>
      </c>
      <c r="E28" s="134" t="e">
        <f t="shared" si="3"/>
        <v>#DIV/0!</v>
      </c>
      <c r="F28" s="63"/>
      <c r="G28" s="63"/>
      <c r="H28" s="63"/>
    </row>
    <row r="29" spans="2:8">
      <c r="B29" s="139"/>
      <c r="C29" s="26" t="s">
        <v>218</v>
      </c>
      <c r="D29" s="204" t="e">
        <f t="shared" si="3"/>
        <v>#DIV/0!</v>
      </c>
      <c r="E29" s="134" t="e">
        <f t="shared" si="3"/>
        <v>#DIV/0!</v>
      </c>
      <c r="F29" s="63"/>
      <c r="G29" s="63"/>
      <c r="H29" s="63"/>
    </row>
    <row r="30" spans="2:8">
      <c r="B30" s="171"/>
      <c r="C30" s="44"/>
      <c r="D30" s="289"/>
      <c r="E30" s="209"/>
      <c r="F30" s="63"/>
      <c r="G30" s="63"/>
      <c r="H30" s="63"/>
    </row>
    <row r="31" spans="2:8">
      <c r="B31" s="139" t="s">
        <v>54</v>
      </c>
      <c r="C31" s="26"/>
      <c r="D31" s="204"/>
      <c r="E31" s="134"/>
      <c r="F31" s="63"/>
      <c r="G31" s="63"/>
      <c r="H31" s="63"/>
    </row>
    <row r="32" spans="2:8">
      <c r="B32" s="139"/>
      <c r="C32" s="26" t="s">
        <v>215</v>
      </c>
      <c r="D32" s="204" t="e">
        <f t="shared" ref="D32:E35" si="4">(H73*switch_protermo)+(H114*switch_iea)+(H155*switch_decc)</f>
        <v>#DIV/0!</v>
      </c>
      <c r="E32" s="134" t="e">
        <f t="shared" si="4"/>
        <v>#DIV/0!</v>
      </c>
      <c r="F32" s="63"/>
      <c r="G32" s="63"/>
      <c r="H32" s="63"/>
    </row>
    <row r="33" spans="2:10">
      <c r="B33" s="139"/>
      <c r="C33" s="26" t="s">
        <v>216</v>
      </c>
      <c r="D33" s="204" t="e">
        <f t="shared" si="4"/>
        <v>#DIV/0!</v>
      </c>
      <c r="E33" s="134" t="e">
        <f t="shared" si="4"/>
        <v>#DIV/0!</v>
      </c>
      <c r="F33" s="63"/>
      <c r="G33" s="63"/>
      <c r="H33" s="63"/>
    </row>
    <row r="34" spans="2:10">
      <c r="B34" s="139"/>
      <c r="C34" s="26" t="s">
        <v>217</v>
      </c>
      <c r="D34" s="204" t="e">
        <f t="shared" si="4"/>
        <v>#DIV/0!</v>
      </c>
      <c r="E34" s="134" t="e">
        <f t="shared" si="4"/>
        <v>#DIV/0!</v>
      </c>
      <c r="F34" s="63"/>
      <c r="G34" s="63"/>
      <c r="H34" s="63"/>
    </row>
    <row r="35" spans="2:10">
      <c r="B35" s="139"/>
      <c r="C35" s="26" t="s">
        <v>218</v>
      </c>
      <c r="D35" s="204" t="e">
        <f t="shared" si="4"/>
        <v>#DIV/0!</v>
      </c>
      <c r="E35" s="134" t="e">
        <f t="shared" si="4"/>
        <v>#DIV/0!</v>
      </c>
      <c r="F35" s="63"/>
      <c r="G35" s="63"/>
      <c r="H35" s="63"/>
    </row>
    <row r="36" spans="2:10">
      <c r="B36" s="171"/>
      <c r="C36" s="44"/>
      <c r="D36" s="289"/>
      <c r="E36" s="209"/>
      <c r="F36" s="63"/>
      <c r="G36" s="63"/>
      <c r="H36" s="63"/>
    </row>
    <row r="37" spans="2:10">
      <c r="B37" s="139" t="s">
        <v>55</v>
      </c>
      <c r="C37" s="26"/>
      <c r="D37" s="204"/>
      <c r="E37" s="134"/>
      <c r="F37" s="63"/>
      <c r="G37" s="63"/>
      <c r="H37" s="63"/>
    </row>
    <row r="38" spans="2:10">
      <c r="B38" s="139"/>
      <c r="C38" s="26" t="s">
        <v>217</v>
      </c>
      <c r="D38" s="204" t="e">
        <f t="shared" ref="D38:E41" si="5">(H79*switch_protermo)+(H120*switch_iea)+(H161*switch_decc)</f>
        <v>#DIV/0!</v>
      </c>
      <c r="E38" s="134" t="e">
        <f t="shared" si="5"/>
        <v>#DIV/0!</v>
      </c>
      <c r="F38" s="63"/>
      <c r="G38" s="63"/>
      <c r="H38" s="63"/>
    </row>
    <row r="39" spans="2:10">
      <c r="B39" s="139"/>
      <c r="C39" s="26" t="s">
        <v>218</v>
      </c>
      <c r="D39" s="204" t="e">
        <f t="shared" si="5"/>
        <v>#DIV/0!</v>
      </c>
      <c r="E39" s="134" t="e">
        <f t="shared" si="5"/>
        <v>#DIV/0!</v>
      </c>
      <c r="F39" s="63"/>
      <c r="G39" s="63"/>
      <c r="H39" s="63"/>
    </row>
    <row r="40" spans="2:10">
      <c r="B40" s="139"/>
      <c r="C40" s="26" t="s">
        <v>267</v>
      </c>
      <c r="D40" s="204" t="e">
        <f t="shared" si="5"/>
        <v>#DIV/0!</v>
      </c>
      <c r="E40" s="134" t="e">
        <f t="shared" si="5"/>
        <v>#DIV/0!</v>
      </c>
      <c r="F40" s="63"/>
      <c r="G40" s="63"/>
      <c r="H40" s="63"/>
    </row>
    <row r="41" spans="2:10">
      <c r="B41" s="139"/>
      <c r="C41" s="26" t="s">
        <v>465</v>
      </c>
      <c r="D41" s="204" t="e">
        <f t="shared" si="5"/>
        <v>#DIV/0!</v>
      </c>
      <c r="E41" s="134" t="e">
        <f t="shared" si="5"/>
        <v>#DIV/0!</v>
      </c>
      <c r="F41" s="63"/>
      <c r="G41" s="63"/>
      <c r="H41" s="63"/>
    </row>
    <row r="42" spans="2:10">
      <c r="B42" s="171"/>
      <c r="C42" s="44"/>
      <c r="D42" s="289"/>
      <c r="E42" s="209"/>
      <c r="F42" s="63"/>
      <c r="G42" s="63"/>
      <c r="H42" s="63"/>
    </row>
    <row r="43" spans="2:10">
      <c r="B43" s="139" t="s">
        <v>56</v>
      </c>
      <c r="C43" s="60"/>
      <c r="D43" s="204"/>
      <c r="E43" s="134"/>
      <c r="F43" s="63"/>
      <c r="G43" s="63"/>
      <c r="H43" s="63"/>
    </row>
    <row r="44" spans="2:10">
      <c r="B44" s="139"/>
      <c r="C44" s="26" t="s">
        <v>220</v>
      </c>
      <c r="D44" s="204" t="e">
        <f>(H85*switch_protermo)+(H126*switch_iea)+(H167*switch_decc)</f>
        <v>#DIV/0!</v>
      </c>
      <c r="E44" s="134" t="e">
        <f>(I85*switch_protermo)+(I126*switch_iea)+(I167*switch_decc)</f>
        <v>#DIV/0!</v>
      </c>
      <c r="F44" s="63"/>
      <c r="G44" s="63"/>
      <c r="H44" s="63"/>
    </row>
    <row r="45" spans="2:10" ht="16" thickBot="1">
      <c r="B45" s="165"/>
      <c r="C45" s="35"/>
      <c r="D45" s="135"/>
      <c r="E45" s="136"/>
      <c r="F45" s="63"/>
      <c r="G45" s="63"/>
      <c r="H45" s="63"/>
    </row>
    <row r="46" spans="2:10">
      <c r="B46" s="63"/>
      <c r="C46" s="63"/>
      <c r="D46" s="63"/>
      <c r="E46" s="63"/>
      <c r="F46" s="63"/>
      <c r="G46" s="63"/>
      <c r="H46" s="63"/>
    </row>
    <row r="47" spans="2:10" ht="16" thickBot="1"/>
    <row r="48" spans="2:10">
      <c r="B48" s="94" t="s">
        <v>289</v>
      </c>
      <c r="C48" s="178">
        <f>Dashboard!E14</f>
        <v>0</v>
      </c>
      <c r="D48" s="119"/>
      <c r="E48" s="119"/>
      <c r="F48" s="119"/>
      <c r="G48" s="119"/>
      <c r="H48" s="119"/>
      <c r="I48" s="96"/>
      <c r="J48" s="8"/>
    </row>
    <row r="49" spans="2:10">
      <c r="B49" s="97"/>
      <c r="C49" s="8"/>
      <c r="D49" s="8"/>
      <c r="E49" s="8"/>
      <c r="F49" s="8"/>
      <c r="G49" s="8"/>
      <c r="H49" s="8"/>
      <c r="I49" s="98"/>
      <c r="J49" s="8"/>
    </row>
    <row r="50" spans="2:10" ht="30" customHeight="1">
      <c r="B50" s="133" t="s">
        <v>28</v>
      </c>
      <c r="C50" s="91" t="s">
        <v>39</v>
      </c>
      <c r="D50" s="463" t="s">
        <v>209</v>
      </c>
      <c r="E50" s="215" t="s">
        <v>210</v>
      </c>
      <c r="F50" s="215" t="s">
        <v>280</v>
      </c>
      <c r="G50" s="215" t="s">
        <v>281</v>
      </c>
      <c r="H50" s="215" t="s">
        <v>282</v>
      </c>
      <c r="I50" s="477" t="s">
        <v>283</v>
      </c>
    </row>
    <row r="51" spans="2:10" ht="15" customHeight="1">
      <c r="B51" s="208" t="s">
        <v>51</v>
      </c>
      <c r="C51" s="206"/>
      <c r="D51" s="210"/>
      <c r="E51" s="76"/>
      <c r="F51" s="76"/>
      <c r="G51" s="76"/>
      <c r="H51" s="76"/>
      <c r="I51" s="478"/>
    </row>
    <row r="52" spans="2:10">
      <c r="B52" s="97"/>
      <c r="C52" s="51" t="s">
        <v>211</v>
      </c>
      <c r="D52" s="78">
        <f>technical_specs!F11</f>
        <v>0</v>
      </c>
      <c r="E52" s="78">
        <f>technical_specs!I11</f>
        <v>0</v>
      </c>
      <c r="F52" s="78">
        <f>1-G52</f>
        <v>1</v>
      </c>
      <c r="G52" s="78">
        <f>Dashboard!E21</f>
        <v>0</v>
      </c>
      <c r="H52" s="180" t="e">
        <f>1-I52</f>
        <v>#DIV/0!</v>
      </c>
      <c r="I52" s="479" t="e">
        <f>((1-(1-(1/(E52/0.8+D52/0.4))))*(E52/0.8))*G52</f>
        <v>#DIV/0!</v>
      </c>
      <c r="J52" s="68"/>
    </row>
    <row r="53" spans="2:10">
      <c r="B53" s="97"/>
      <c r="C53" s="51" t="s">
        <v>212</v>
      </c>
      <c r="D53" s="78">
        <f>technical_specs!F12</f>
        <v>0</v>
      </c>
      <c r="E53" s="78">
        <f>technical_specs!I12</f>
        <v>0</v>
      </c>
      <c r="F53" s="78">
        <f>1-G53</f>
        <v>0</v>
      </c>
      <c r="G53" s="78">
        <f>Dashboard!E22</f>
        <v>1</v>
      </c>
      <c r="H53" s="180" t="e">
        <f>1-I53</f>
        <v>#DIV/0!</v>
      </c>
      <c r="I53" s="479" t="e">
        <f>((1-(1-(1/(E53/0.8+D53/0.4))))*(E53/0.8))*G53</f>
        <v>#DIV/0!</v>
      </c>
      <c r="J53" s="68"/>
    </row>
    <row r="54" spans="2:10">
      <c r="B54" s="97"/>
      <c r="C54" s="51" t="s">
        <v>213</v>
      </c>
      <c r="D54" s="78">
        <f>technical_specs!F13</f>
        <v>0</v>
      </c>
      <c r="E54" s="78">
        <f>technical_specs!I13</f>
        <v>0</v>
      </c>
      <c r="F54" s="78">
        <f>1-G54</f>
        <v>1</v>
      </c>
      <c r="G54" s="78">
        <f>Dashboard!E23</f>
        <v>0</v>
      </c>
      <c r="H54" s="180" t="e">
        <f>1-I54</f>
        <v>#DIV/0!</v>
      </c>
      <c r="I54" s="479" t="e">
        <f>((1-(1-(1/(E54/0.8+D54/0.4))))*(E54/0.8))*G54</f>
        <v>#DIV/0!</v>
      </c>
      <c r="J54" s="68"/>
    </row>
    <row r="55" spans="2:10">
      <c r="B55" s="102"/>
      <c r="C55" s="49"/>
      <c r="D55" s="286"/>
      <c r="E55" s="211"/>
      <c r="F55" s="211"/>
      <c r="G55" s="211"/>
      <c r="H55" s="212"/>
      <c r="I55" s="480"/>
      <c r="J55" s="68"/>
    </row>
    <row r="56" spans="2:10">
      <c r="B56" s="139" t="s">
        <v>52</v>
      </c>
      <c r="C56" s="51"/>
      <c r="D56" s="78"/>
      <c r="E56" s="78"/>
      <c r="F56" s="78"/>
      <c r="G56" s="78"/>
      <c r="H56" s="180"/>
      <c r="I56" s="481"/>
      <c r="J56" s="68"/>
    </row>
    <row r="57" spans="2:10">
      <c r="B57" s="97"/>
      <c r="C57" s="51" t="s">
        <v>211</v>
      </c>
      <c r="D57" s="78">
        <f>technical_specs!F16</f>
        <v>0</v>
      </c>
      <c r="E57" s="78">
        <f>technical_specs!I16</f>
        <v>0</v>
      </c>
      <c r="F57" s="78">
        <f>1-G57</f>
        <v>1</v>
      </c>
      <c r="G57" s="78">
        <f>Dashboard!E29</f>
        <v>0</v>
      </c>
      <c r="H57" s="180" t="e">
        <f>1-I57</f>
        <v>#DIV/0!</v>
      </c>
      <c r="I57" s="479" t="e">
        <f>((1-(1-(1/(E57/0.8+D57/0.4))))*(E57/0.8))*G57</f>
        <v>#DIV/0!</v>
      </c>
      <c r="J57" s="8"/>
    </row>
    <row r="58" spans="2:10">
      <c r="B58" s="97"/>
      <c r="C58" s="51" t="s">
        <v>212</v>
      </c>
      <c r="D58" s="78">
        <f>technical_specs!F17</f>
        <v>0</v>
      </c>
      <c r="E58" s="78">
        <f>technical_specs!I17</f>
        <v>0</v>
      </c>
      <c r="F58" s="78">
        <f>1-G58</f>
        <v>0</v>
      </c>
      <c r="G58" s="78">
        <f>Dashboard!E30</f>
        <v>1</v>
      </c>
      <c r="H58" s="180" t="e">
        <f>1-I58</f>
        <v>#DIV/0!</v>
      </c>
      <c r="I58" s="479" t="e">
        <f>((1-(1-(1/(E58/0.8+D58/0.4))))*(E58/0.8))*G58</f>
        <v>#DIV/0!</v>
      </c>
      <c r="J58" s="8"/>
    </row>
    <row r="59" spans="2:10">
      <c r="B59" s="97"/>
      <c r="C59" s="51" t="s">
        <v>213</v>
      </c>
      <c r="D59" s="78">
        <f>technical_specs!F18</f>
        <v>0</v>
      </c>
      <c r="E59" s="78">
        <f>technical_specs!I18</f>
        <v>0</v>
      </c>
      <c r="F59" s="78">
        <f>1-G59</f>
        <v>1</v>
      </c>
      <c r="G59" s="78">
        <f>Dashboard!E31</f>
        <v>0</v>
      </c>
      <c r="H59" s="180" t="e">
        <f>1-I59</f>
        <v>#DIV/0!</v>
      </c>
      <c r="I59" s="479" t="e">
        <f>((1-(1-(1/(E59/0.8+D59/0.4))))*(E59/0.8))*G59</f>
        <v>#DIV/0!</v>
      </c>
      <c r="J59" s="8"/>
    </row>
    <row r="60" spans="2:10">
      <c r="B60" s="102"/>
      <c r="C60" s="49"/>
      <c r="D60" s="286"/>
      <c r="E60" s="211"/>
      <c r="F60" s="211"/>
      <c r="G60" s="211"/>
      <c r="H60" s="212"/>
      <c r="I60" s="480"/>
      <c r="J60" s="8"/>
    </row>
    <row r="61" spans="2:10">
      <c r="B61" s="139" t="s">
        <v>635</v>
      </c>
      <c r="C61" s="51"/>
      <c r="D61" s="78"/>
      <c r="E61" s="78"/>
      <c r="F61" s="78"/>
      <c r="G61" s="78"/>
      <c r="H61" s="180"/>
      <c r="I61" s="481"/>
      <c r="J61" s="8"/>
    </row>
    <row r="62" spans="2:10">
      <c r="B62" s="164"/>
      <c r="C62" s="51" t="s">
        <v>211</v>
      </c>
      <c r="D62" s="78">
        <f>technical_specs!F21</f>
        <v>0</v>
      </c>
      <c r="E62" s="78">
        <f>technical_specs!I21</f>
        <v>0</v>
      </c>
      <c r="F62" s="78">
        <f>1-G62</f>
        <v>1</v>
      </c>
      <c r="G62" s="78">
        <f>Dashboard!E37</f>
        <v>0</v>
      </c>
      <c r="H62" s="180" t="e">
        <f>1-I62</f>
        <v>#DIV/0!</v>
      </c>
      <c r="I62" s="479" t="e">
        <f>((1-(1-(1/(E62/0.8+D62/0.4))))*(E62/0.8))*G62</f>
        <v>#DIV/0!</v>
      </c>
      <c r="J62" s="8"/>
    </row>
    <row r="63" spans="2:10">
      <c r="B63" s="164"/>
      <c r="C63" s="51" t="s">
        <v>212</v>
      </c>
      <c r="D63" s="78">
        <f>technical_specs!F22</f>
        <v>0</v>
      </c>
      <c r="E63" s="78">
        <f>technical_specs!I22</f>
        <v>0</v>
      </c>
      <c r="F63" s="78">
        <f>1-G63</f>
        <v>0</v>
      </c>
      <c r="G63" s="78">
        <f>Dashboard!E38</f>
        <v>1</v>
      </c>
      <c r="H63" s="180" t="e">
        <f>1-I63</f>
        <v>#DIV/0!</v>
      </c>
      <c r="I63" s="479" t="e">
        <f>((1-(1-(1/(E63/0.8+D63/0.4))))*(E63/0.8))*G63</f>
        <v>#DIV/0!</v>
      </c>
      <c r="J63" s="8"/>
    </row>
    <row r="64" spans="2:10">
      <c r="B64" s="139"/>
      <c r="C64" s="51" t="s">
        <v>213</v>
      </c>
      <c r="D64" s="78">
        <f>technical_specs!F23</f>
        <v>0</v>
      </c>
      <c r="E64" s="78">
        <f>technical_specs!I23</f>
        <v>0</v>
      </c>
      <c r="F64" s="78">
        <f>1-G64</f>
        <v>1</v>
      </c>
      <c r="G64" s="78">
        <f>Dashboard!E39</f>
        <v>0</v>
      </c>
      <c r="H64" s="180" t="e">
        <f>1-I64</f>
        <v>#DIV/0!</v>
      </c>
      <c r="I64" s="479" t="e">
        <f>((1-(1-(1/(E64/0.8+D64/0.4))))*(E64/0.8))*G64</f>
        <v>#DIV/0!</v>
      </c>
      <c r="J64" s="8"/>
    </row>
    <row r="65" spans="2:10">
      <c r="B65" s="171"/>
      <c r="C65" s="49"/>
      <c r="D65" s="286"/>
      <c r="E65" s="211"/>
      <c r="F65" s="211"/>
      <c r="G65" s="211"/>
      <c r="H65" s="212"/>
      <c r="I65" s="480"/>
      <c r="J65" s="8"/>
    </row>
    <row r="66" spans="2:10">
      <c r="B66" s="139" t="s">
        <v>53</v>
      </c>
      <c r="C66" s="51"/>
      <c r="D66" s="78"/>
      <c r="E66" s="78"/>
      <c r="F66" s="78"/>
      <c r="G66" s="78"/>
      <c r="H66" s="180"/>
      <c r="I66" s="481"/>
      <c r="J66" s="8"/>
    </row>
    <row r="67" spans="2:10">
      <c r="B67" s="164"/>
      <c r="C67" s="51" t="s">
        <v>215</v>
      </c>
      <c r="D67" s="78">
        <f>technical_specs!F26</f>
        <v>0</v>
      </c>
      <c r="E67" s="78">
        <f>technical_specs!I26</f>
        <v>0</v>
      </c>
      <c r="F67" s="78">
        <f>1-G67</f>
        <v>1</v>
      </c>
      <c r="G67" s="78">
        <f>Dashboard!E45</f>
        <v>0</v>
      </c>
      <c r="H67" s="180" t="e">
        <f>1-I67</f>
        <v>#DIV/0!</v>
      </c>
      <c r="I67" s="479" t="e">
        <f>((1-(1-(1/(E67/0.8+D67/0.4))))*(E67/0.8))*G67</f>
        <v>#DIV/0!</v>
      </c>
      <c r="J67" s="8"/>
    </row>
    <row r="68" spans="2:10">
      <c r="B68" s="139"/>
      <c r="C68" s="51" t="s">
        <v>216</v>
      </c>
      <c r="D68" s="78">
        <f>technical_specs!F27</f>
        <v>0</v>
      </c>
      <c r="E68" s="78">
        <f>technical_specs!I27</f>
        <v>0</v>
      </c>
      <c r="F68" s="78">
        <f>1-G68</f>
        <v>1</v>
      </c>
      <c r="G68" s="78">
        <f>Dashboard!E46</f>
        <v>0</v>
      </c>
      <c r="H68" s="180" t="e">
        <f>1-I68</f>
        <v>#DIV/0!</v>
      </c>
      <c r="I68" s="479" t="e">
        <f>((1-(1-(1/(E68/0.8+D68/0.4))))*(E68/0.8))*G68</f>
        <v>#DIV/0!</v>
      </c>
      <c r="J68" s="8"/>
    </row>
    <row r="69" spans="2:10">
      <c r="B69" s="139"/>
      <c r="C69" s="51" t="s">
        <v>217</v>
      </c>
      <c r="D69" s="78">
        <f>technical_specs!F28</f>
        <v>0</v>
      </c>
      <c r="E69" s="78">
        <f>technical_specs!I28</f>
        <v>0</v>
      </c>
      <c r="F69" s="78">
        <f>1-G69</f>
        <v>1</v>
      </c>
      <c r="G69" s="78">
        <f>Dashboard!E47</f>
        <v>0</v>
      </c>
      <c r="H69" s="180" t="e">
        <f>1-I69</f>
        <v>#DIV/0!</v>
      </c>
      <c r="I69" s="479" t="e">
        <f>((1-(1-(1/(E69/0.8+D69/0.4))))*(E69/0.8))*G69</f>
        <v>#DIV/0!</v>
      </c>
      <c r="J69" s="8"/>
    </row>
    <row r="70" spans="2:10">
      <c r="B70" s="139"/>
      <c r="C70" s="51" t="s">
        <v>218</v>
      </c>
      <c r="D70" s="78">
        <f>technical_specs!F29</f>
        <v>0</v>
      </c>
      <c r="E70" s="78">
        <f>technical_specs!I29</f>
        <v>0</v>
      </c>
      <c r="F70" s="78">
        <f>1-G70</f>
        <v>1</v>
      </c>
      <c r="G70" s="78">
        <f>Dashboard!E48</f>
        <v>0</v>
      </c>
      <c r="H70" s="180" t="e">
        <f>1-I70</f>
        <v>#DIV/0!</v>
      </c>
      <c r="I70" s="479" t="e">
        <f>((1-(1-(1/(E70/0.8+D70/0.4))))*(E70/0.8))*G70</f>
        <v>#DIV/0!</v>
      </c>
      <c r="J70" s="8"/>
    </row>
    <row r="71" spans="2:10">
      <c r="B71" s="171"/>
      <c r="C71" s="49"/>
      <c r="D71" s="286"/>
      <c r="E71" s="211"/>
      <c r="F71" s="211"/>
      <c r="G71" s="211"/>
      <c r="H71" s="212"/>
      <c r="I71" s="480"/>
      <c r="J71" s="8"/>
    </row>
    <row r="72" spans="2:10">
      <c r="B72" s="139" t="s">
        <v>54</v>
      </c>
      <c r="C72" s="51"/>
      <c r="D72" s="78"/>
      <c r="E72" s="78"/>
      <c r="F72" s="78"/>
      <c r="G72" s="78"/>
      <c r="H72" s="180"/>
      <c r="I72" s="481"/>
      <c r="J72" s="8"/>
    </row>
    <row r="73" spans="2:10">
      <c r="B73" s="164"/>
      <c r="C73" s="51" t="s">
        <v>215</v>
      </c>
      <c r="D73" s="78">
        <f>technical_specs!F26</f>
        <v>0</v>
      </c>
      <c r="E73" s="78">
        <f>technical_specs!I26</f>
        <v>0</v>
      </c>
      <c r="F73" s="78">
        <f>1-G73</f>
        <v>1</v>
      </c>
      <c r="G73" s="78">
        <f>Dashboard!E55</f>
        <v>0</v>
      </c>
      <c r="H73" s="180" t="e">
        <f>1-I73</f>
        <v>#DIV/0!</v>
      </c>
      <c r="I73" s="479" t="e">
        <f>((1-(1-(1/(E73/0.8+D73/0.4))))*(E73/0.8))*G73</f>
        <v>#DIV/0!</v>
      </c>
      <c r="J73" s="8"/>
    </row>
    <row r="74" spans="2:10">
      <c r="B74" s="139"/>
      <c r="C74" s="51" t="s">
        <v>216</v>
      </c>
      <c r="D74" s="78">
        <f>technical_specs!F27</f>
        <v>0</v>
      </c>
      <c r="E74" s="78">
        <f>technical_specs!I27</f>
        <v>0</v>
      </c>
      <c r="F74" s="78">
        <f>1-G74</f>
        <v>1</v>
      </c>
      <c r="G74" s="78">
        <f>Dashboard!E56</f>
        <v>0</v>
      </c>
      <c r="H74" s="180" t="e">
        <f>1-I74</f>
        <v>#DIV/0!</v>
      </c>
      <c r="I74" s="479" t="e">
        <f>((1-(1-(1/(E74/0.8+D74/0.4))))*(E74/0.8))*G74</f>
        <v>#DIV/0!</v>
      </c>
      <c r="J74" s="8"/>
    </row>
    <row r="75" spans="2:10">
      <c r="B75" s="139"/>
      <c r="C75" s="51" t="s">
        <v>217</v>
      </c>
      <c r="D75" s="78">
        <f>technical_specs!F28</f>
        <v>0</v>
      </c>
      <c r="E75" s="78">
        <f>technical_specs!I28</f>
        <v>0</v>
      </c>
      <c r="F75" s="78">
        <f>1-G75</f>
        <v>1</v>
      </c>
      <c r="G75" s="78">
        <f>Dashboard!E57</f>
        <v>0</v>
      </c>
      <c r="H75" s="180" t="e">
        <f>1-I75</f>
        <v>#DIV/0!</v>
      </c>
      <c r="I75" s="479" t="e">
        <f>((1-(1-(1/(E75/0.8+D75/0.4))))*(E75/0.8))*G75</f>
        <v>#DIV/0!</v>
      </c>
      <c r="J75" s="8"/>
    </row>
    <row r="76" spans="2:10">
      <c r="B76" s="139"/>
      <c r="C76" s="51" t="s">
        <v>218</v>
      </c>
      <c r="D76" s="78">
        <f>technical_specs!F29</f>
        <v>0</v>
      </c>
      <c r="E76" s="78">
        <f>technical_specs!I29</f>
        <v>0</v>
      </c>
      <c r="F76" s="78">
        <f>1-G76</f>
        <v>1</v>
      </c>
      <c r="G76" s="78">
        <f>Dashboard!E58</f>
        <v>0</v>
      </c>
      <c r="H76" s="180" t="e">
        <f>1-I76</f>
        <v>#DIV/0!</v>
      </c>
      <c r="I76" s="479" t="e">
        <f>((1-(1-(1/(E76/0.8+D76/0.4))))*(E76/0.8))*G76</f>
        <v>#DIV/0!</v>
      </c>
      <c r="J76" s="8"/>
    </row>
    <row r="77" spans="2:10">
      <c r="B77" s="171"/>
      <c r="C77" s="49"/>
      <c r="D77" s="286"/>
      <c r="E77" s="211"/>
      <c r="F77" s="211"/>
      <c r="G77" s="211"/>
      <c r="H77" s="212"/>
      <c r="I77" s="482"/>
      <c r="J77" s="8"/>
    </row>
    <row r="78" spans="2:10">
      <c r="B78" s="139" t="s">
        <v>55</v>
      </c>
      <c r="C78" s="51"/>
      <c r="D78" s="78"/>
      <c r="E78" s="78"/>
      <c r="F78" s="78"/>
      <c r="G78" s="78"/>
      <c r="H78" s="180"/>
      <c r="I78" s="483"/>
      <c r="J78" s="8"/>
    </row>
    <row r="79" spans="2:10">
      <c r="B79" s="164"/>
      <c r="C79" s="51" t="s">
        <v>217</v>
      </c>
      <c r="D79" s="78">
        <f>technical_specs!F32</f>
        <v>0</v>
      </c>
      <c r="E79" s="78">
        <f>technical_specs!I32</f>
        <v>0</v>
      </c>
      <c r="F79" s="78">
        <f>1-G79</f>
        <v>1</v>
      </c>
      <c r="G79" s="78">
        <v>0</v>
      </c>
      <c r="H79" s="180" t="e">
        <f>1-I79</f>
        <v>#DIV/0!</v>
      </c>
      <c r="I79" s="479" t="e">
        <f>((1-(1-(1/(E79/0.8+D79/0.4))))*(E79/0.8))*G79</f>
        <v>#DIV/0!</v>
      </c>
      <c r="J79" s="8"/>
    </row>
    <row r="80" spans="2:10">
      <c r="B80" s="139"/>
      <c r="C80" s="51" t="s">
        <v>218</v>
      </c>
      <c r="D80" s="78">
        <f>technical_specs!F33</f>
        <v>0</v>
      </c>
      <c r="E80" s="78">
        <f>technical_specs!I33</f>
        <v>0</v>
      </c>
      <c r="F80" s="78">
        <f>1-G80</f>
        <v>1</v>
      </c>
      <c r="G80" s="78">
        <v>0</v>
      </c>
      <c r="H80" s="180" t="e">
        <f>1-I80</f>
        <v>#DIV/0!</v>
      </c>
      <c r="I80" s="479" t="e">
        <f>((1-(1-(1/(E80/0.8+D80/0.4))))*(E80/0.8))*G80</f>
        <v>#DIV/0!</v>
      </c>
    </row>
    <row r="81" spans="2:9">
      <c r="B81" s="139"/>
      <c r="C81" s="51" t="s">
        <v>267</v>
      </c>
      <c r="D81" s="78">
        <f>technical_specs!F34</f>
        <v>0</v>
      </c>
      <c r="E81" s="78">
        <f>technical_specs!I34</f>
        <v>0</v>
      </c>
      <c r="F81" s="78">
        <f>1-G81</f>
        <v>1</v>
      </c>
      <c r="G81" s="78">
        <v>0</v>
      </c>
      <c r="H81" s="180" t="e">
        <f>1-I81</f>
        <v>#DIV/0!</v>
      </c>
      <c r="I81" s="479" t="e">
        <f>((1-(1-(1/(E81/0.8+D81/0.4))))*(E81/0.8))*G81</f>
        <v>#DIV/0!</v>
      </c>
    </row>
    <row r="82" spans="2:9">
      <c r="B82" s="139"/>
      <c r="C82" s="51" t="s">
        <v>465</v>
      </c>
      <c r="D82" s="78">
        <f>technical_specs!F35</f>
        <v>0</v>
      </c>
      <c r="E82" s="78">
        <f>technical_specs!I35</f>
        <v>0</v>
      </c>
      <c r="F82" s="78">
        <f>1-G82</f>
        <v>1</v>
      </c>
      <c r="G82" s="78">
        <v>0</v>
      </c>
      <c r="H82" s="180" t="e">
        <f>1-I82</f>
        <v>#DIV/0!</v>
      </c>
      <c r="I82" s="479" t="e">
        <f>((1-(1-(1/(E82/0.8+D82/0.4))))*(E82/0.8))*G82</f>
        <v>#DIV/0!</v>
      </c>
    </row>
    <row r="83" spans="2:9">
      <c r="B83" s="169"/>
      <c r="C83" s="84"/>
      <c r="D83" s="286"/>
      <c r="E83" s="211"/>
      <c r="F83" s="211"/>
      <c r="G83" s="211"/>
      <c r="H83" s="212"/>
      <c r="I83" s="480"/>
    </row>
    <row r="84" spans="2:9">
      <c r="B84" s="139" t="s">
        <v>56</v>
      </c>
      <c r="C84" s="51"/>
      <c r="D84" s="78"/>
      <c r="E84" s="78"/>
      <c r="F84" s="78"/>
      <c r="G84" s="78"/>
      <c r="H84" s="180"/>
      <c r="I84" s="481"/>
    </row>
    <row r="85" spans="2:9">
      <c r="B85" s="131"/>
      <c r="C85" s="51" t="s">
        <v>220</v>
      </c>
      <c r="D85" s="78">
        <f>technical_specs!F38</f>
        <v>0</v>
      </c>
      <c r="E85" s="78">
        <f>technical_specs!I38</f>
        <v>0</v>
      </c>
      <c r="F85" s="78">
        <f>1-G85</f>
        <v>1</v>
      </c>
      <c r="G85" s="78">
        <v>0</v>
      </c>
      <c r="H85" s="180" t="e">
        <f>1-I85</f>
        <v>#DIV/0!</v>
      </c>
      <c r="I85" s="479" t="e">
        <f>((1-(1-(1/(E85/0.8+D85/0.4))))*(E85/0.8))*G85</f>
        <v>#DIV/0!</v>
      </c>
    </row>
    <row r="86" spans="2:9" ht="16" thickBot="1">
      <c r="B86" s="104"/>
      <c r="C86" s="35"/>
      <c r="D86" s="287"/>
      <c r="E86" s="179"/>
      <c r="F86" s="179"/>
      <c r="G86" s="179"/>
      <c r="H86" s="181"/>
      <c r="I86" s="484"/>
    </row>
    <row r="88" spans="2:9" ht="16" thickBot="1"/>
    <row r="89" spans="2:9">
      <c r="B89" s="94" t="s">
        <v>290</v>
      </c>
      <c r="C89" s="178">
        <f>Dashboard!E15</f>
        <v>0</v>
      </c>
      <c r="D89" s="119"/>
      <c r="E89" s="119"/>
      <c r="F89" s="119"/>
      <c r="G89" s="119"/>
      <c r="H89" s="119"/>
      <c r="I89" s="96"/>
    </row>
    <row r="90" spans="2:9">
      <c r="B90" s="97"/>
      <c r="C90" s="8"/>
      <c r="D90" s="8"/>
      <c r="E90" s="8"/>
      <c r="F90" s="8"/>
      <c r="G90" s="8"/>
      <c r="H90" s="8"/>
      <c r="I90" s="98"/>
    </row>
    <row r="91" spans="2:9" ht="30">
      <c r="B91" s="133" t="s">
        <v>28</v>
      </c>
      <c r="C91" s="91" t="s">
        <v>39</v>
      </c>
      <c r="D91" s="215" t="s">
        <v>209</v>
      </c>
      <c r="E91" s="215" t="s">
        <v>210</v>
      </c>
      <c r="F91" s="215" t="s">
        <v>280</v>
      </c>
      <c r="G91" s="215" t="s">
        <v>281</v>
      </c>
      <c r="H91" s="215" t="s">
        <v>282</v>
      </c>
      <c r="I91" s="477" t="s">
        <v>283</v>
      </c>
    </row>
    <row r="92" spans="2:9">
      <c r="B92" s="208" t="s">
        <v>51</v>
      </c>
      <c r="C92" s="206"/>
      <c r="D92" s="210"/>
      <c r="E92" s="76"/>
      <c r="F92" s="76"/>
      <c r="G92" s="76"/>
      <c r="H92" s="76"/>
      <c r="I92" s="478"/>
    </row>
    <row r="93" spans="2:9">
      <c r="B93" s="97"/>
      <c r="C93" s="51" t="s">
        <v>211</v>
      </c>
      <c r="D93" s="78">
        <f>technical_specs!F11</f>
        <v>0</v>
      </c>
      <c r="E93" s="78">
        <f>technical_specs!I11</f>
        <v>0</v>
      </c>
      <c r="F93" s="78">
        <f>1-G93</f>
        <v>1</v>
      </c>
      <c r="G93" s="78">
        <f>Dashboard!E21</f>
        <v>0</v>
      </c>
      <c r="H93" s="180" t="e">
        <f>1-I93</f>
        <v>#DIV/0!</v>
      </c>
      <c r="I93" s="481" t="e">
        <f>E93/(D93+E93)*G93</f>
        <v>#DIV/0!</v>
      </c>
    </row>
    <row r="94" spans="2:9">
      <c r="B94" s="97"/>
      <c r="C94" s="51" t="s">
        <v>212</v>
      </c>
      <c r="D94" s="78">
        <f>technical_specs!F12</f>
        <v>0</v>
      </c>
      <c r="E94" s="78">
        <f>technical_specs!I12</f>
        <v>0</v>
      </c>
      <c r="F94" s="78">
        <f>1-G94</f>
        <v>0</v>
      </c>
      <c r="G94" s="78">
        <f>Dashboard!E22</f>
        <v>1</v>
      </c>
      <c r="H94" s="180" t="e">
        <f>1-I94</f>
        <v>#DIV/0!</v>
      </c>
      <c r="I94" s="481" t="e">
        <f>E94/(D94+E94)*G94</f>
        <v>#DIV/0!</v>
      </c>
    </row>
    <row r="95" spans="2:9">
      <c r="B95" s="97"/>
      <c r="C95" s="51" t="s">
        <v>213</v>
      </c>
      <c r="D95" s="78">
        <f>technical_specs!F13</f>
        <v>0</v>
      </c>
      <c r="E95" s="78">
        <f>technical_specs!I13</f>
        <v>0</v>
      </c>
      <c r="F95" s="78">
        <f>1-G95</f>
        <v>1</v>
      </c>
      <c r="G95" s="78">
        <f>Dashboard!E23</f>
        <v>0</v>
      </c>
      <c r="H95" s="180" t="e">
        <f>1-I95</f>
        <v>#DIV/0!</v>
      </c>
      <c r="I95" s="481" t="e">
        <f>E95/(D95+E95)*G95</f>
        <v>#DIV/0!</v>
      </c>
    </row>
    <row r="96" spans="2:9">
      <c r="B96" s="102"/>
      <c r="C96" s="49"/>
      <c r="D96" s="211"/>
      <c r="E96" s="211"/>
      <c r="F96" s="211"/>
      <c r="G96" s="211"/>
      <c r="H96" s="212"/>
      <c r="I96" s="480"/>
    </row>
    <row r="97" spans="2:9">
      <c r="B97" s="139" t="s">
        <v>52</v>
      </c>
      <c r="C97" s="51"/>
      <c r="D97" s="78"/>
      <c r="E97" s="78"/>
      <c r="F97" s="78"/>
      <c r="G97" s="78"/>
      <c r="H97" s="180"/>
      <c r="I97" s="481"/>
    </row>
    <row r="98" spans="2:9">
      <c r="B98" s="97"/>
      <c r="C98" s="51" t="s">
        <v>211</v>
      </c>
      <c r="D98" s="78">
        <f>technical_specs!F16</f>
        <v>0</v>
      </c>
      <c r="E98" s="78">
        <f>technical_specs!I16</f>
        <v>0</v>
      </c>
      <c r="F98" s="78">
        <f>1-G98</f>
        <v>1</v>
      </c>
      <c r="G98" s="78">
        <f>Dashboard!E29</f>
        <v>0</v>
      </c>
      <c r="H98" s="180" t="e">
        <f>1-I98</f>
        <v>#DIV/0!</v>
      </c>
      <c r="I98" s="481" t="e">
        <f>E98/(D98+E98)*G98</f>
        <v>#DIV/0!</v>
      </c>
    </row>
    <row r="99" spans="2:9">
      <c r="B99" s="97"/>
      <c r="C99" s="51" t="s">
        <v>212</v>
      </c>
      <c r="D99" s="78">
        <f>technical_specs!F17</f>
        <v>0</v>
      </c>
      <c r="E99" s="78">
        <f>technical_specs!I17</f>
        <v>0</v>
      </c>
      <c r="F99" s="78">
        <f>1-G99</f>
        <v>0</v>
      </c>
      <c r="G99" s="78">
        <f>Dashboard!E30</f>
        <v>1</v>
      </c>
      <c r="H99" s="180" t="e">
        <f>1-I99</f>
        <v>#DIV/0!</v>
      </c>
      <c r="I99" s="481" t="e">
        <f>E99/(D99+E99)*G99</f>
        <v>#DIV/0!</v>
      </c>
    </row>
    <row r="100" spans="2:9">
      <c r="B100" s="97"/>
      <c r="C100" s="51" t="s">
        <v>213</v>
      </c>
      <c r="D100" s="78">
        <f>technical_specs!F18</f>
        <v>0</v>
      </c>
      <c r="E100" s="78">
        <f>technical_specs!I18</f>
        <v>0</v>
      </c>
      <c r="F100" s="78">
        <f>1-G100</f>
        <v>1</v>
      </c>
      <c r="G100" s="78">
        <f>Dashboard!E31</f>
        <v>0</v>
      </c>
      <c r="H100" s="180" t="e">
        <f>1-I100</f>
        <v>#DIV/0!</v>
      </c>
      <c r="I100" s="481" t="e">
        <f>E100/(D100+E100)*G100</f>
        <v>#DIV/0!</v>
      </c>
    </row>
    <row r="101" spans="2:9">
      <c r="B101" s="102"/>
      <c r="C101" s="49"/>
      <c r="D101" s="211"/>
      <c r="E101" s="211"/>
      <c r="F101" s="211"/>
      <c r="G101" s="211"/>
      <c r="H101" s="212"/>
      <c r="I101" s="480"/>
    </row>
    <row r="102" spans="2:9">
      <c r="B102" s="139" t="s">
        <v>635</v>
      </c>
      <c r="C102" s="51"/>
      <c r="D102" s="78"/>
      <c r="E102" s="78"/>
      <c r="F102" s="78"/>
      <c r="G102" s="78"/>
      <c r="H102" s="180"/>
      <c r="I102" s="481"/>
    </row>
    <row r="103" spans="2:9">
      <c r="B103" s="164"/>
      <c r="C103" s="51" t="s">
        <v>211</v>
      </c>
      <c r="D103" s="78">
        <f>technical_specs!F21</f>
        <v>0</v>
      </c>
      <c r="E103" s="78">
        <f>technical_specs!I21</f>
        <v>0</v>
      </c>
      <c r="F103" s="78">
        <f>1-G103</f>
        <v>1</v>
      </c>
      <c r="G103" s="78">
        <f>Dashboard!E37</f>
        <v>0</v>
      </c>
      <c r="H103" s="180" t="e">
        <f>1-I103</f>
        <v>#DIV/0!</v>
      </c>
      <c r="I103" s="481" t="e">
        <f>E103/(D103+E103)*G103</f>
        <v>#DIV/0!</v>
      </c>
    </row>
    <row r="104" spans="2:9">
      <c r="B104" s="164"/>
      <c r="C104" s="51" t="s">
        <v>212</v>
      </c>
      <c r="D104" s="78">
        <f>technical_specs!F22</f>
        <v>0</v>
      </c>
      <c r="E104" s="78">
        <f>technical_specs!I22</f>
        <v>0</v>
      </c>
      <c r="F104" s="78">
        <f>1-G104</f>
        <v>0</v>
      </c>
      <c r="G104" s="78">
        <f>Dashboard!E38</f>
        <v>1</v>
      </c>
      <c r="H104" s="180" t="e">
        <f>1-I104</f>
        <v>#DIV/0!</v>
      </c>
      <c r="I104" s="481" t="e">
        <f>E104/(D104+E104)*G104</f>
        <v>#DIV/0!</v>
      </c>
    </row>
    <row r="105" spans="2:9">
      <c r="B105" s="139"/>
      <c r="C105" s="51" t="s">
        <v>213</v>
      </c>
      <c r="D105" s="78">
        <f>technical_specs!F23</f>
        <v>0</v>
      </c>
      <c r="E105" s="78">
        <f>technical_specs!I23</f>
        <v>0</v>
      </c>
      <c r="F105" s="78">
        <f>1-G105</f>
        <v>1</v>
      </c>
      <c r="G105" s="78">
        <f>Dashboard!E39</f>
        <v>0</v>
      </c>
      <c r="H105" s="180" t="e">
        <f>1-I105</f>
        <v>#DIV/0!</v>
      </c>
      <c r="I105" s="481" t="e">
        <f>E105/(D105+E105)*G105</f>
        <v>#DIV/0!</v>
      </c>
    </row>
    <row r="106" spans="2:9">
      <c r="B106" s="171"/>
      <c r="C106" s="49"/>
      <c r="D106" s="211"/>
      <c r="E106" s="211"/>
      <c r="F106" s="211"/>
      <c r="G106" s="211"/>
      <c r="H106" s="212"/>
      <c r="I106" s="480"/>
    </row>
    <row r="107" spans="2:9">
      <c r="B107" s="139" t="s">
        <v>53</v>
      </c>
      <c r="C107" s="51"/>
      <c r="D107" s="78"/>
      <c r="E107" s="78"/>
      <c r="F107" s="78"/>
      <c r="G107" s="78"/>
      <c r="H107" s="180"/>
      <c r="I107" s="481"/>
    </row>
    <row r="108" spans="2:9">
      <c r="B108" s="164"/>
      <c r="C108" s="51" t="s">
        <v>215</v>
      </c>
      <c r="D108" s="78">
        <f>technical_specs!F26</f>
        <v>0</v>
      </c>
      <c r="E108" s="78">
        <f>technical_specs!I26</f>
        <v>0</v>
      </c>
      <c r="F108" s="78">
        <f>1-G108</f>
        <v>1</v>
      </c>
      <c r="G108" s="78">
        <f>Dashboard!E45</f>
        <v>0</v>
      </c>
      <c r="H108" s="180" t="e">
        <f>1-I108</f>
        <v>#DIV/0!</v>
      </c>
      <c r="I108" s="481" t="e">
        <f>E108/(D108+E108)*G108</f>
        <v>#DIV/0!</v>
      </c>
    </row>
    <row r="109" spans="2:9">
      <c r="B109" s="139"/>
      <c r="C109" s="51" t="s">
        <v>216</v>
      </c>
      <c r="D109" s="78">
        <f>technical_specs!F27</f>
        <v>0</v>
      </c>
      <c r="E109" s="78">
        <f>technical_specs!I27</f>
        <v>0</v>
      </c>
      <c r="F109" s="78">
        <f>1-G109</f>
        <v>1</v>
      </c>
      <c r="G109" s="78">
        <f>Dashboard!E46</f>
        <v>0</v>
      </c>
      <c r="H109" s="180" t="e">
        <f>1-I109</f>
        <v>#DIV/0!</v>
      </c>
      <c r="I109" s="481" t="e">
        <f>E109/(D109+E109)*G109</f>
        <v>#DIV/0!</v>
      </c>
    </row>
    <row r="110" spans="2:9">
      <c r="B110" s="139"/>
      <c r="C110" s="51" t="s">
        <v>217</v>
      </c>
      <c r="D110" s="78">
        <f>technical_specs!F28</f>
        <v>0</v>
      </c>
      <c r="E110" s="78">
        <f>technical_specs!I28</f>
        <v>0</v>
      </c>
      <c r="F110" s="78">
        <f>1-G110</f>
        <v>1</v>
      </c>
      <c r="G110" s="78">
        <f>Dashboard!E47</f>
        <v>0</v>
      </c>
      <c r="H110" s="180" t="e">
        <f>1-I110</f>
        <v>#DIV/0!</v>
      </c>
      <c r="I110" s="481" t="e">
        <f>E110/(D110+E110)*G110</f>
        <v>#DIV/0!</v>
      </c>
    </row>
    <row r="111" spans="2:9">
      <c r="B111" s="139"/>
      <c r="C111" s="51" t="s">
        <v>218</v>
      </c>
      <c r="D111" s="78">
        <f>technical_specs!F29</f>
        <v>0</v>
      </c>
      <c r="E111" s="78">
        <f>technical_specs!I29</f>
        <v>0</v>
      </c>
      <c r="F111" s="78">
        <f>1-G111</f>
        <v>1</v>
      </c>
      <c r="G111" s="78">
        <f>Dashboard!E48</f>
        <v>0</v>
      </c>
      <c r="H111" s="180" t="e">
        <f>1-I111</f>
        <v>#DIV/0!</v>
      </c>
      <c r="I111" s="481" t="e">
        <f>E111/(D111+E111)*G111</f>
        <v>#DIV/0!</v>
      </c>
    </row>
    <row r="112" spans="2:9">
      <c r="B112" s="171"/>
      <c r="C112" s="49"/>
      <c r="D112" s="211"/>
      <c r="E112" s="211"/>
      <c r="F112" s="211"/>
      <c r="G112" s="211"/>
      <c r="H112" s="212"/>
      <c r="I112" s="480"/>
    </row>
    <row r="113" spans="2:9">
      <c r="B113" s="139" t="s">
        <v>54</v>
      </c>
      <c r="C113" s="51"/>
      <c r="D113" s="78"/>
      <c r="E113" s="78"/>
      <c r="F113" s="78"/>
      <c r="G113" s="78"/>
      <c r="H113" s="180"/>
      <c r="I113" s="481"/>
    </row>
    <row r="114" spans="2:9">
      <c r="B114" s="164"/>
      <c r="C114" s="51" t="s">
        <v>215</v>
      </c>
      <c r="D114" s="78">
        <f>technical_specs!F26</f>
        <v>0</v>
      </c>
      <c r="E114" s="78">
        <f>technical_specs!I26</f>
        <v>0</v>
      </c>
      <c r="F114" s="78">
        <f>1-G114</f>
        <v>1</v>
      </c>
      <c r="G114" s="78">
        <f>Dashboard!E55</f>
        <v>0</v>
      </c>
      <c r="H114" s="180" t="e">
        <f>1-I114</f>
        <v>#DIV/0!</v>
      </c>
      <c r="I114" s="481" t="e">
        <f>E114/(D114+E114)*G114</f>
        <v>#DIV/0!</v>
      </c>
    </row>
    <row r="115" spans="2:9">
      <c r="B115" s="139"/>
      <c r="C115" s="51" t="s">
        <v>216</v>
      </c>
      <c r="D115" s="78">
        <f>technical_specs!F27</f>
        <v>0</v>
      </c>
      <c r="E115" s="78">
        <f>technical_specs!I27</f>
        <v>0</v>
      </c>
      <c r="F115" s="78">
        <f>1-G115</f>
        <v>1</v>
      </c>
      <c r="G115" s="78">
        <f>Dashboard!E56</f>
        <v>0</v>
      </c>
      <c r="H115" s="180" t="e">
        <f>1-I115</f>
        <v>#DIV/0!</v>
      </c>
      <c r="I115" s="481" t="e">
        <f>E115/(D115+E115)*G115</f>
        <v>#DIV/0!</v>
      </c>
    </row>
    <row r="116" spans="2:9">
      <c r="B116" s="139"/>
      <c r="C116" s="51" t="s">
        <v>217</v>
      </c>
      <c r="D116" s="78">
        <f>technical_specs!F28</f>
        <v>0</v>
      </c>
      <c r="E116" s="78">
        <f>technical_specs!I28</f>
        <v>0</v>
      </c>
      <c r="F116" s="78">
        <f>1-G116</f>
        <v>1</v>
      </c>
      <c r="G116" s="78">
        <f>Dashboard!E57</f>
        <v>0</v>
      </c>
      <c r="H116" s="180" t="e">
        <f>1-I116</f>
        <v>#DIV/0!</v>
      </c>
      <c r="I116" s="481" t="e">
        <f>E116/(D116+E116)*G116</f>
        <v>#DIV/0!</v>
      </c>
    </row>
    <row r="117" spans="2:9">
      <c r="B117" s="139"/>
      <c r="C117" s="51" t="s">
        <v>218</v>
      </c>
      <c r="D117" s="78">
        <f>technical_specs!F29</f>
        <v>0</v>
      </c>
      <c r="E117" s="78">
        <f>technical_specs!I29</f>
        <v>0</v>
      </c>
      <c r="F117" s="78">
        <f>1-G117</f>
        <v>1</v>
      </c>
      <c r="G117" s="78">
        <f>Dashboard!E58</f>
        <v>0</v>
      </c>
      <c r="H117" s="180" t="e">
        <f>1-I117</f>
        <v>#DIV/0!</v>
      </c>
      <c r="I117" s="481" t="e">
        <f>E117/(D117+E117)*G117</f>
        <v>#DIV/0!</v>
      </c>
    </row>
    <row r="118" spans="2:9">
      <c r="B118" s="171"/>
      <c r="C118" s="49"/>
      <c r="D118" s="211"/>
      <c r="E118" s="211"/>
      <c r="F118" s="211"/>
      <c r="G118" s="211"/>
      <c r="H118" s="212"/>
      <c r="I118" s="482"/>
    </row>
    <row r="119" spans="2:9">
      <c r="B119" s="139" t="s">
        <v>55</v>
      </c>
      <c r="C119" s="51"/>
      <c r="D119" s="78"/>
      <c r="E119" s="78"/>
      <c r="F119" s="78"/>
      <c r="G119" s="78"/>
      <c r="H119" s="180"/>
      <c r="I119" s="483"/>
    </row>
    <row r="120" spans="2:9">
      <c r="B120" s="164"/>
      <c r="C120" s="51" t="s">
        <v>217</v>
      </c>
      <c r="D120" s="78">
        <f>technical_specs!F32</f>
        <v>0</v>
      </c>
      <c r="E120" s="78">
        <f>technical_specs!I32</f>
        <v>0</v>
      </c>
      <c r="F120" s="78">
        <f>1-G120</f>
        <v>1</v>
      </c>
      <c r="G120" s="78">
        <v>0</v>
      </c>
      <c r="H120" s="180" t="e">
        <f>1-I120</f>
        <v>#DIV/0!</v>
      </c>
      <c r="I120" s="481" t="e">
        <f>E120/(D120+E120)*G120</f>
        <v>#DIV/0!</v>
      </c>
    </row>
    <row r="121" spans="2:9">
      <c r="B121" s="139"/>
      <c r="C121" s="51" t="s">
        <v>218</v>
      </c>
      <c r="D121" s="78">
        <f>technical_specs!F33</f>
        <v>0</v>
      </c>
      <c r="E121" s="78">
        <f>technical_specs!I33</f>
        <v>0</v>
      </c>
      <c r="F121" s="78">
        <f>1-G121</f>
        <v>1</v>
      </c>
      <c r="G121" s="78">
        <v>0</v>
      </c>
      <c r="H121" s="180" t="e">
        <f>1-I121</f>
        <v>#DIV/0!</v>
      </c>
      <c r="I121" s="481" t="e">
        <f>E121/(D121+E121)*G121</f>
        <v>#DIV/0!</v>
      </c>
    </row>
    <row r="122" spans="2:9">
      <c r="B122" s="139"/>
      <c r="C122" s="51" t="s">
        <v>267</v>
      </c>
      <c r="D122" s="78">
        <f>technical_specs!F34</f>
        <v>0</v>
      </c>
      <c r="E122" s="78">
        <f>technical_specs!I34</f>
        <v>0</v>
      </c>
      <c r="F122" s="78">
        <f>1-G122</f>
        <v>1</v>
      </c>
      <c r="G122" s="78">
        <v>0</v>
      </c>
      <c r="H122" s="180" t="e">
        <f>1-I122</f>
        <v>#DIV/0!</v>
      </c>
      <c r="I122" s="481" t="e">
        <f>E122/(D122+E122)*G122</f>
        <v>#DIV/0!</v>
      </c>
    </row>
    <row r="123" spans="2:9">
      <c r="B123" s="139"/>
      <c r="C123" s="51" t="s">
        <v>465</v>
      </c>
      <c r="D123" s="78">
        <f>technical_specs!F35</f>
        <v>0</v>
      </c>
      <c r="E123" s="78">
        <f>technical_specs!I35</f>
        <v>0</v>
      </c>
      <c r="F123" s="78">
        <f>1-G123</f>
        <v>1</v>
      </c>
      <c r="G123" s="78">
        <v>0</v>
      </c>
      <c r="H123" s="180" t="e">
        <f>1-I123</f>
        <v>#DIV/0!</v>
      </c>
      <c r="I123" s="481" t="e">
        <f>E123/(D123+E123)*G123</f>
        <v>#DIV/0!</v>
      </c>
    </row>
    <row r="124" spans="2:9">
      <c r="B124" s="169"/>
      <c r="C124" s="84"/>
      <c r="D124" s="211"/>
      <c r="E124" s="211"/>
      <c r="F124" s="211"/>
      <c r="G124" s="211"/>
      <c r="H124" s="212"/>
      <c r="I124" s="480"/>
    </row>
    <row r="125" spans="2:9">
      <c r="B125" s="139" t="s">
        <v>56</v>
      </c>
      <c r="C125" s="51"/>
      <c r="D125" s="78"/>
      <c r="E125" s="78"/>
      <c r="F125" s="78"/>
      <c r="G125" s="78"/>
      <c r="H125" s="180"/>
      <c r="I125" s="481"/>
    </row>
    <row r="126" spans="2:9">
      <c r="B126" s="131"/>
      <c r="C126" s="51" t="s">
        <v>220</v>
      </c>
      <c r="D126" s="78">
        <f>technical_specs!F38</f>
        <v>0</v>
      </c>
      <c r="E126" s="78">
        <f>technical_specs!I38</f>
        <v>0</v>
      </c>
      <c r="F126" s="78">
        <f>1-G126</f>
        <v>1</v>
      </c>
      <c r="G126" s="78">
        <v>0</v>
      </c>
      <c r="H126" s="180" t="e">
        <f>1-I126</f>
        <v>#DIV/0!</v>
      </c>
      <c r="I126" s="481" t="e">
        <f>E126/(D126+E126)*G126</f>
        <v>#DIV/0!</v>
      </c>
    </row>
    <row r="127" spans="2:9" ht="16" thickBot="1">
      <c r="B127" s="104"/>
      <c r="C127" s="35"/>
      <c r="D127" s="287"/>
      <c r="E127" s="179"/>
      <c r="F127" s="179"/>
      <c r="G127" s="179"/>
      <c r="H127" s="181"/>
      <c r="I127" s="484"/>
    </row>
    <row r="129" spans="2:9" ht="16" thickBot="1"/>
    <row r="130" spans="2:9">
      <c r="B130" s="94" t="s">
        <v>291</v>
      </c>
      <c r="C130" s="178">
        <f>Dashboard!E16</f>
        <v>0</v>
      </c>
      <c r="D130" s="119"/>
      <c r="E130" s="119"/>
      <c r="F130" s="119"/>
      <c r="G130" s="119"/>
      <c r="H130" s="119"/>
      <c r="I130" s="96"/>
    </row>
    <row r="131" spans="2:9">
      <c r="B131" s="97"/>
      <c r="C131" s="8"/>
      <c r="D131" s="8"/>
      <c r="E131" s="8"/>
      <c r="F131" s="8"/>
      <c r="G131" s="8"/>
      <c r="H131" s="8"/>
      <c r="I131" s="98"/>
    </row>
    <row r="132" spans="2:9" ht="30">
      <c r="B132" s="133" t="s">
        <v>28</v>
      </c>
      <c r="C132" s="91" t="s">
        <v>39</v>
      </c>
      <c r="D132" s="215" t="s">
        <v>209</v>
      </c>
      <c r="E132" s="215" t="s">
        <v>210</v>
      </c>
      <c r="F132" s="215" t="s">
        <v>280</v>
      </c>
      <c r="G132" s="215" t="s">
        <v>281</v>
      </c>
      <c r="H132" s="215" t="s">
        <v>282</v>
      </c>
      <c r="I132" s="477" t="s">
        <v>283</v>
      </c>
    </row>
    <row r="133" spans="2:9">
      <c r="B133" s="208" t="s">
        <v>51</v>
      </c>
      <c r="C133" s="206"/>
      <c r="D133" s="210"/>
      <c r="E133" s="76"/>
      <c r="F133" s="76"/>
      <c r="G133" s="76"/>
      <c r="H133" s="76"/>
      <c r="I133" s="478"/>
    </row>
    <row r="134" spans="2:9">
      <c r="B134" s="97"/>
      <c r="C134" s="51" t="s">
        <v>211</v>
      </c>
      <c r="D134" s="78">
        <f>technical_specs!F11</f>
        <v>0</v>
      </c>
      <c r="E134" s="78">
        <f>technical_specs!I11</f>
        <v>0</v>
      </c>
      <c r="F134" s="78">
        <f>1-G134</f>
        <v>1</v>
      </c>
      <c r="G134" s="78">
        <f>Dashboard!E21</f>
        <v>0</v>
      </c>
      <c r="H134" s="180" t="e">
        <f>1-I134</f>
        <v>#DIV/0!</v>
      </c>
      <c r="I134" s="485" t="e">
        <f>(1/((2*D134)+E134)*E134)*G134</f>
        <v>#DIV/0!</v>
      </c>
    </row>
    <row r="135" spans="2:9">
      <c r="B135" s="97"/>
      <c r="C135" s="51" t="s">
        <v>212</v>
      </c>
      <c r="D135" s="78">
        <f>technical_specs!F12</f>
        <v>0</v>
      </c>
      <c r="E135" s="78">
        <f>technical_specs!I12</f>
        <v>0</v>
      </c>
      <c r="F135" s="78">
        <f>1-G135</f>
        <v>0</v>
      </c>
      <c r="G135" s="78">
        <f>Dashboard!E22</f>
        <v>1</v>
      </c>
      <c r="H135" s="180" t="e">
        <f>1-I135</f>
        <v>#DIV/0!</v>
      </c>
      <c r="I135" s="485" t="e">
        <f>(1/((2*D135)+E135)*E135)*G135</f>
        <v>#DIV/0!</v>
      </c>
    </row>
    <row r="136" spans="2:9">
      <c r="B136" s="97"/>
      <c r="C136" s="51" t="s">
        <v>213</v>
      </c>
      <c r="D136" s="78">
        <f>technical_specs!F13</f>
        <v>0</v>
      </c>
      <c r="E136" s="78">
        <f>technical_specs!I13</f>
        <v>0</v>
      </c>
      <c r="F136" s="78">
        <f>1-G136</f>
        <v>1</v>
      </c>
      <c r="G136" s="78">
        <f>Dashboard!E23</f>
        <v>0</v>
      </c>
      <c r="H136" s="180" t="e">
        <f>1-I136</f>
        <v>#DIV/0!</v>
      </c>
      <c r="I136" s="485" t="e">
        <f>(1/((2*D136)+E136)*E136)*G136</f>
        <v>#DIV/0!</v>
      </c>
    </row>
    <row r="137" spans="2:9">
      <c r="B137" s="102"/>
      <c r="C137" s="49"/>
      <c r="D137" s="211"/>
      <c r="E137" s="211"/>
      <c r="F137" s="211"/>
      <c r="G137" s="211"/>
      <c r="H137" s="212"/>
      <c r="I137" s="480"/>
    </row>
    <row r="138" spans="2:9">
      <c r="B138" s="139" t="s">
        <v>52</v>
      </c>
      <c r="C138" s="51"/>
      <c r="D138" s="78"/>
      <c r="E138" s="78"/>
      <c r="F138" s="78"/>
      <c r="G138" s="78"/>
      <c r="H138" s="180"/>
      <c r="I138" s="481"/>
    </row>
    <row r="139" spans="2:9">
      <c r="B139" s="97"/>
      <c r="C139" s="51" t="s">
        <v>211</v>
      </c>
      <c r="D139" s="78">
        <f>technical_specs!F16</f>
        <v>0</v>
      </c>
      <c r="E139" s="78">
        <f>technical_specs!I16</f>
        <v>0</v>
      </c>
      <c r="F139" s="78">
        <f>1-G139</f>
        <v>1</v>
      </c>
      <c r="G139" s="78">
        <f>Dashboard!E29</f>
        <v>0</v>
      </c>
      <c r="H139" s="180" t="e">
        <f>1-I139</f>
        <v>#DIV/0!</v>
      </c>
      <c r="I139" s="485" t="e">
        <f>(1/((2*D139)+E139)*E139)*G139</f>
        <v>#DIV/0!</v>
      </c>
    </row>
    <row r="140" spans="2:9">
      <c r="B140" s="97"/>
      <c r="C140" s="51" t="s">
        <v>212</v>
      </c>
      <c r="D140" s="78">
        <f>technical_specs!F17</f>
        <v>0</v>
      </c>
      <c r="E140" s="78">
        <f>technical_specs!I17</f>
        <v>0</v>
      </c>
      <c r="F140" s="78">
        <f>1-G140</f>
        <v>0</v>
      </c>
      <c r="G140" s="78">
        <f>Dashboard!E30</f>
        <v>1</v>
      </c>
      <c r="H140" s="180" t="e">
        <f>1-I140</f>
        <v>#DIV/0!</v>
      </c>
      <c r="I140" s="485" t="e">
        <f>(1/((2*D140)+E140)*E140)*G140</f>
        <v>#DIV/0!</v>
      </c>
    </row>
    <row r="141" spans="2:9">
      <c r="B141" s="97"/>
      <c r="C141" s="51" t="s">
        <v>213</v>
      </c>
      <c r="D141" s="78">
        <f>technical_specs!F18</f>
        <v>0</v>
      </c>
      <c r="E141" s="78">
        <f>technical_specs!I18</f>
        <v>0</v>
      </c>
      <c r="F141" s="78">
        <f>1-G141</f>
        <v>1</v>
      </c>
      <c r="G141" s="78">
        <f>Dashboard!E31</f>
        <v>0</v>
      </c>
      <c r="H141" s="180" t="e">
        <f>1-I141</f>
        <v>#DIV/0!</v>
      </c>
      <c r="I141" s="485" t="e">
        <f>(1/((2*D141)+E141)*E141)*G141</f>
        <v>#DIV/0!</v>
      </c>
    </row>
    <row r="142" spans="2:9">
      <c r="B142" s="102"/>
      <c r="C142" s="49"/>
      <c r="D142" s="211"/>
      <c r="E142" s="211"/>
      <c r="F142" s="211"/>
      <c r="G142" s="211"/>
      <c r="H142" s="212"/>
      <c r="I142" s="480"/>
    </row>
    <row r="143" spans="2:9">
      <c r="B143" s="139" t="s">
        <v>635</v>
      </c>
      <c r="C143" s="51"/>
      <c r="D143" s="78"/>
      <c r="E143" s="78"/>
      <c r="F143" s="78"/>
      <c r="G143" s="78"/>
      <c r="H143" s="180"/>
      <c r="I143" s="481"/>
    </row>
    <row r="144" spans="2:9">
      <c r="B144" s="164"/>
      <c r="C144" s="51" t="s">
        <v>211</v>
      </c>
      <c r="D144" s="78">
        <f>technical_specs!F21</f>
        <v>0</v>
      </c>
      <c r="E144" s="78">
        <f>technical_specs!I21</f>
        <v>0</v>
      </c>
      <c r="F144" s="78">
        <f>1-G144</f>
        <v>1</v>
      </c>
      <c r="G144" s="78">
        <f>Dashboard!E37</f>
        <v>0</v>
      </c>
      <c r="H144" s="180" t="e">
        <f>1-I144</f>
        <v>#DIV/0!</v>
      </c>
      <c r="I144" s="485" t="e">
        <f>(1/((2*D144)+E144)*E144)*G144</f>
        <v>#DIV/0!</v>
      </c>
    </row>
    <row r="145" spans="2:9">
      <c r="B145" s="164"/>
      <c r="C145" s="51" t="s">
        <v>212</v>
      </c>
      <c r="D145" s="78">
        <f>technical_specs!F22</f>
        <v>0</v>
      </c>
      <c r="E145" s="78">
        <f>technical_specs!I22</f>
        <v>0</v>
      </c>
      <c r="F145" s="78">
        <f>1-G145</f>
        <v>0</v>
      </c>
      <c r="G145" s="78">
        <f>Dashboard!E38</f>
        <v>1</v>
      </c>
      <c r="H145" s="180" t="e">
        <f>1-I145</f>
        <v>#DIV/0!</v>
      </c>
      <c r="I145" s="485" t="e">
        <f>(1/((2*D145)+E145)*E145)*G145</f>
        <v>#DIV/0!</v>
      </c>
    </row>
    <row r="146" spans="2:9">
      <c r="B146" s="139"/>
      <c r="C146" s="51" t="s">
        <v>213</v>
      </c>
      <c r="D146" s="78">
        <f>technical_specs!F23</f>
        <v>0</v>
      </c>
      <c r="E146" s="78">
        <f>technical_specs!I23</f>
        <v>0</v>
      </c>
      <c r="F146" s="78">
        <f>1-G146</f>
        <v>1</v>
      </c>
      <c r="G146" s="78">
        <f>Dashboard!E39</f>
        <v>0</v>
      </c>
      <c r="H146" s="180" t="e">
        <f>1-I146</f>
        <v>#DIV/0!</v>
      </c>
      <c r="I146" s="485" t="e">
        <f>(1/((2*D146)+E146)*E146)*G146</f>
        <v>#DIV/0!</v>
      </c>
    </row>
    <row r="147" spans="2:9">
      <c r="B147" s="171"/>
      <c r="C147" s="49"/>
      <c r="D147" s="211"/>
      <c r="E147" s="211"/>
      <c r="F147" s="211"/>
      <c r="G147" s="211"/>
      <c r="H147" s="212"/>
      <c r="I147" s="480"/>
    </row>
    <row r="148" spans="2:9">
      <c r="B148" s="139" t="s">
        <v>53</v>
      </c>
      <c r="C148" s="51"/>
      <c r="D148" s="78"/>
      <c r="E148" s="78"/>
      <c r="F148" s="78"/>
      <c r="G148" s="78"/>
      <c r="H148" s="180"/>
      <c r="I148" s="481"/>
    </row>
    <row r="149" spans="2:9">
      <c r="B149" s="164"/>
      <c r="C149" s="51" t="s">
        <v>215</v>
      </c>
      <c r="D149" s="78">
        <f>technical_specs!F26</f>
        <v>0</v>
      </c>
      <c r="E149" s="78">
        <f>technical_specs!I26</f>
        <v>0</v>
      </c>
      <c r="F149" s="78">
        <f>1-G149</f>
        <v>1</v>
      </c>
      <c r="G149" s="78">
        <f>Dashboard!E45</f>
        <v>0</v>
      </c>
      <c r="H149" s="180" t="e">
        <f>1-I149</f>
        <v>#DIV/0!</v>
      </c>
      <c r="I149" s="485" t="e">
        <f>(1/((2*D149)+E149)*E149)*G149</f>
        <v>#DIV/0!</v>
      </c>
    </row>
    <row r="150" spans="2:9">
      <c r="B150" s="139"/>
      <c r="C150" s="51" t="s">
        <v>216</v>
      </c>
      <c r="D150" s="78">
        <f>technical_specs!F27</f>
        <v>0</v>
      </c>
      <c r="E150" s="78">
        <f>technical_specs!I27</f>
        <v>0</v>
      </c>
      <c r="F150" s="78">
        <f>1-G150</f>
        <v>1</v>
      </c>
      <c r="G150" s="78">
        <f>Dashboard!E46</f>
        <v>0</v>
      </c>
      <c r="H150" s="180" t="e">
        <f>1-I150</f>
        <v>#DIV/0!</v>
      </c>
      <c r="I150" s="485" t="e">
        <f>(1/((2*D150)+E150)*E150)*G150</f>
        <v>#DIV/0!</v>
      </c>
    </row>
    <row r="151" spans="2:9">
      <c r="B151" s="139"/>
      <c r="C151" s="51" t="s">
        <v>217</v>
      </c>
      <c r="D151" s="78">
        <f>technical_specs!F28</f>
        <v>0</v>
      </c>
      <c r="E151" s="78">
        <f>technical_specs!I28</f>
        <v>0</v>
      </c>
      <c r="F151" s="78">
        <f>1-G151</f>
        <v>1</v>
      </c>
      <c r="G151" s="78">
        <f>Dashboard!E47</f>
        <v>0</v>
      </c>
      <c r="H151" s="180" t="e">
        <f>1-I151</f>
        <v>#DIV/0!</v>
      </c>
      <c r="I151" s="485" t="e">
        <f>(1/((2*D151)+E151)*E151)*G151</f>
        <v>#DIV/0!</v>
      </c>
    </row>
    <row r="152" spans="2:9">
      <c r="B152" s="139"/>
      <c r="C152" s="51" t="s">
        <v>218</v>
      </c>
      <c r="D152" s="78">
        <f>technical_specs!F29</f>
        <v>0</v>
      </c>
      <c r="E152" s="78">
        <f>technical_specs!I29</f>
        <v>0</v>
      </c>
      <c r="F152" s="78">
        <f>1-G152</f>
        <v>1</v>
      </c>
      <c r="G152" s="78">
        <f>Dashboard!E48</f>
        <v>0</v>
      </c>
      <c r="H152" s="180" t="e">
        <f>1-I152</f>
        <v>#DIV/0!</v>
      </c>
      <c r="I152" s="485" t="e">
        <f>(1/((2*D152)+E152)*E152)*G152</f>
        <v>#DIV/0!</v>
      </c>
    </row>
    <row r="153" spans="2:9">
      <c r="B153" s="171"/>
      <c r="C153" s="49"/>
      <c r="D153" s="211"/>
      <c r="E153" s="211"/>
      <c r="F153" s="211"/>
      <c r="G153" s="211"/>
      <c r="H153" s="212"/>
      <c r="I153" s="480"/>
    </row>
    <row r="154" spans="2:9">
      <c r="B154" s="139" t="s">
        <v>54</v>
      </c>
      <c r="C154" s="51"/>
      <c r="D154" s="78"/>
      <c r="E154" s="78"/>
      <c r="F154" s="78"/>
      <c r="G154" s="78"/>
      <c r="H154" s="180"/>
      <c r="I154" s="481"/>
    </row>
    <row r="155" spans="2:9">
      <c r="B155" s="164"/>
      <c r="C155" s="51" t="s">
        <v>215</v>
      </c>
      <c r="D155" s="78">
        <f>technical_specs!F26</f>
        <v>0</v>
      </c>
      <c r="E155" s="78">
        <f>technical_specs!I26</f>
        <v>0</v>
      </c>
      <c r="F155" s="78">
        <f>1-G155</f>
        <v>1</v>
      </c>
      <c r="G155" s="78">
        <f>Dashboard!E55</f>
        <v>0</v>
      </c>
      <c r="H155" s="180" t="e">
        <f>1-I155</f>
        <v>#DIV/0!</v>
      </c>
      <c r="I155" s="485" t="e">
        <f>(1/((2*D155)+E155)*E155)*G155</f>
        <v>#DIV/0!</v>
      </c>
    </row>
    <row r="156" spans="2:9">
      <c r="B156" s="139"/>
      <c r="C156" s="51" t="s">
        <v>216</v>
      </c>
      <c r="D156" s="78">
        <f>technical_specs!F27</f>
        <v>0</v>
      </c>
      <c r="E156" s="78">
        <f>technical_specs!I27</f>
        <v>0</v>
      </c>
      <c r="F156" s="78">
        <f>1-G156</f>
        <v>1</v>
      </c>
      <c r="G156" s="78">
        <f>Dashboard!E56</f>
        <v>0</v>
      </c>
      <c r="H156" s="180" t="e">
        <f>1-I156</f>
        <v>#DIV/0!</v>
      </c>
      <c r="I156" s="485" t="e">
        <f>(1/((2*D156)+E156)*E156)*G156</f>
        <v>#DIV/0!</v>
      </c>
    </row>
    <row r="157" spans="2:9">
      <c r="B157" s="139"/>
      <c r="C157" s="51" t="s">
        <v>217</v>
      </c>
      <c r="D157" s="78">
        <f>technical_specs!F28</f>
        <v>0</v>
      </c>
      <c r="E157" s="78">
        <f>technical_specs!I28</f>
        <v>0</v>
      </c>
      <c r="F157" s="78">
        <f>1-G157</f>
        <v>1</v>
      </c>
      <c r="G157" s="78">
        <f>Dashboard!E57</f>
        <v>0</v>
      </c>
      <c r="H157" s="180" t="e">
        <f>1-I157</f>
        <v>#DIV/0!</v>
      </c>
      <c r="I157" s="485" t="e">
        <f>(1/((2*D157)+E157)*E157)*G157</f>
        <v>#DIV/0!</v>
      </c>
    </row>
    <row r="158" spans="2:9">
      <c r="B158" s="139"/>
      <c r="C158" s="51" t="s">
        <v>218</v>
      </c>
      <c r="D158" s="78">
        <f>technical_specs!F29</f>
        <v>0</v>
      </c>
      <c r="E158" s="78">
        <f>technical_specs!I29</f>
        <v>0</v>
      </c>
      <c r="F158" s="78">
        <f>1-G158</f>
        <v>1</v>
      </c>
      <c r="G158" s="78">
        <f>Dashboard!E58</f>
        <v>0</v>
      </c>
      <c r="H158" s="180" t="e">
        <f>1-I158</f>
        <v>#DIV/0!</v>
      </c>
      <c r="I158" s="485" t="e">
        <f>(1/((2*D158)+E158)*E158)*G158</f>
        <v>#DIV/0!</v>
      </c>
    </row>
    <row r="159" spans="2:9">
      <c r="B159" s="171"/>
      <c r="C159" s="49"/>
      <c r="D159" s="211"/>
      <c r="E159" s="211"/>
      <c r="F159" s="211"/>
      <c r="G159" s="211"/>
      <c r="H159" s="212"/>
      <c r="I159" s="482"/>
    </row>
    <row r="160" spans="2:9">
      <c r="B160" s="139" t="s">
        <v>55</v>
      </c>
      <c r="C160" s="51"/>
      <c r="D160" s="78"/>
      <c r="E160" s="78"/>
      <c r="F160" s="78"/>
      <c r="G160" s="78"/>
      <c r="H160" s="180"/>
      <c r="I160" s="483"/>
    </row>
    <row r="161" spans="2:9">
      <c r="B161" s="164"/>
      <c r="C161" s="51" t="s">
        <v>217</v>
      </c>
      <c r="D161" s="78">
        <f>technical_specs!F32</f>
        <v>0</v>
      </c>
      <c r="E161" s="78">
        <f>technical_specs!I32</f>
        <v>0</v>
      </c>
      <c r="F161" s="78">
        <f>1-G161</f>
        <v>1</v>
      </c>
      <c r="G161" s="78">
        <v>0</v>
      </c>
      <c r="H161" s="180" t="e">
        <f>1-I161</f>
        <v>#DIV/0!</v>
      </c>
      <c r="I161" s="485" t="e">
        <f>(1/((2*D161)+E161)*E161)*G161</f>
        <v>#DIV/0!</v>
      </c>
    </row>
    <row r="162" spans="2:9">
      <c r="B162" s="139"/>
      <c r="C162" s="51" t="s">
        <v>218</v>
      </c>
      <c r="D162" s="78">
        <f>technical_specs!F33</f>
        <v>0</v>
      </c>
      <c r="E162" s="78">
        <f>technical_specs!I33</f>
        <v>0</v>
      </c>
      <c r="F162" s="78">
        <f>1-G162</f>
        <v>1</v>
      </c>
      <c r="G162" s="78">
        <v>0</v>
      </c>
      <c r="H162" s="180" t="e">
        <f>1-I162</f>
        <v>#DIV/0!</v>
      </c>
      <c r="I162" s="485" t="e">
        <f>(1/((2*D162)+E162)*E162)*G162</f>
        <v>#DIV/0!</v>
      </c>
    </row>
    <row r="163" spans="2:9">
      <c r="B163" s="139"/>
      <c r="C163" s="51" t="s">
        <v>267</v>
      </c>
      <c r="D163" s="78">
        <f>technical_specs!F34</f>
        <v>0</v>
      </c>
      <c r="E163" s="78">
        <f>technical_specs!I34</f>
        <v>0</v>
      </c>
      <c r="F163" s="78">
        <f>1-G163</f>
        <v>1</v>
      </c>
      <c r="G163" s="78">
        <v>0</v>
      </c>
      <c r="H163" s="180" t="e">
        <f>1-I163</f>
        <v>#DIV/0!</v>
      </c>
      <c r="I163" s="485" t="e">
        <f>(1/((2*D163)+E163)*E163)*G163</f>
        <v>#DIV/0!</v>
      </c>
    </row>
    <row r="164" spans="2:9">
      <c r="B164" s="139"/>
      <c r="C164" s="51" t="s">
        <v>465</v>
      </c>
      <c r="D164" s="78">
        <f>technical_specs!F35</f>
        <v>0</v>
      </c>
      <c r="E164" s="78">
        <f>technical_specs!I35</f>
        <v>0</v>
      </c>
      <c r="F164" s="78">
        <f>1-G164</f>
        <v>1</v>
      </c>
      <c r="G164" s="78">
        <v>0</v>
      </c>
      <c r="H164" s="180" t="e">
        <f>1-I164</f>
        <v>#DIV/0!</v>
      </c>
      <c r="I164" s="485" t="e">
        <f>(1/((2*D164)+E164)*E164)*G164</f>
        <v>#DIV/0!</v>
      </c>
    </row>
    <row r="165" spans="2:9">
      <c r="B165" s="169"/>
      <c r="C165" s="84"/>
      <c r="D165" s="211"/>
      <c r="E165" s="211"/>
      <c r="F165" s="211"/>
      <c r="G165" s="211"/>
      <c r="H165" s="212"/>
      <c r="I165" s="480"/>
    </row>
    <row r="166" spans="2:9">
      <c r="B166" s="139" t="s">
        <v>56</v>
      </c>
      <c r="C166" s="51"/>
      <c r="D166" s="78"/>
      <c r="E166" s="78"/>
      <c r="F166" s="78"/>
      <c r="G166" s="78"/>
      <c r="H166" s="180"/>
      <c r="I166" s="481"/>
    </row>
    <row r="167" spans="2:9">
      <c r="B167" s="131"/>
      <c r="C167" s="51" t="s">
        <v>220</v>
      </c>
      <c r="D167" s="78">
        <f>technical_specs!F38</f>
        <v>0</v>
      </c>
      <c r="E167" s="78">
        <f>technical_specs!I38</f>
        <v>0</v>
      </c>
      <c r="F167" s="78">
        <f>1-G167</f>
        <v>1</v>
      </c>
      <c r="G167" s="78">
        <v>0</v>
      </c>
      <c r="H167" s="180" t="e">
        <f>1-I167</f>
        <v>#DIV/0!</v>
      </c>
      <c r="I167" s="485" t="e">
        <f>(1/((2*D167)+E167)*E167)*G167</f>
        <v>#DIV/0!</v>
      </c>
    </row>
    <row r="168" spans="2:9" ht="16" thickBot="1">
      <c r="B168" s="104"/>
      <c r="C168" s="35"/>
      <c r="D168" s="287"/>
      <c r="E168" s="179"/>
      <c r="F168" s="179"/>
      <c r="G168" s="179"/>
      <c r="H168" s="181"/>
      <c r="I168" s="484"/>
    </row>
  </sheetData>
  <mergeCells count="1">
    <mergeCell ref="B5:H5"/>
  </mergeCells>
  <conditionalFormatting sqref="C130">
    <cfRule type="cellIs" dxfId="11" priority="3" operator="equal">
      <formula>1</formula>
    </cfRule>
  </conditionalFormatting>
  <conditionalFormatting sqref="C89">
    <cfRule type="cellIs" dxfId="10" priority="2" operator="equal">
      <formula>1</formula>
    </cfRule>
  </conditionalFormatting>
  <conditionalFormatting sqref="C48">
    <cfRule type="cellIs" dxfId="9" priority="1" operator="equal">
      <formula>1</formula>
    </cfRule>
  </conditionalFormatting>
  <pageMargins left="0.75" right="0.75" top="1" bottom="1" header="0.5" footer="0.5"/>
  <pageSetup paperSize="9" orientation="portrait" horizontalDpi="4294967292" verticalDpi="4294967292"/>
  <ignoredErrors>
    <ignoredError sqref="G124:G132 G52:G81 G83:G91 G133:G158 G92:G122" formula="1"/>
  </ignoredError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51</v>
      </c>
    </row>
    <row r="4" spans="2:12">
      <c r="B4" s="3" t="s">
        <v>37</v>
      </c>
      <c r="C4" s="4"/>
      <c r="D4" s="4"/>
      <c r="E4" s="5"/>
    </row>
    <row r="5" spans="2:12" ht="30" customHeight="1">
      <c r="B5" s="248" t="s">
        <v>420</v>
      </c>
      <c r="C5" s="9"/>
      <c r="D5" s="9"/>
      <c r="E5" s="10"/>
    </row>
    <row r="6" spans="2:12" ht="16" thickBot="1"/>
    <row r="7" spans="2:12">
      <c r="B7" s="94" t="s">
        <v>284</v>
      </c>
      <c r="C7" s="119"/>
      <c r="D7" s="119"/>
      <c r="E7" s="119"/>
      <c r="F7" s="119"/>
      <c r="G7" s="119"/>
      <c r="H7" s="119"/>
      <c r="I7" s="119"/>
      <c r="J7" s="119"/>
      <c r="K7" s="119"/>
      <c r="L7" s="96"/>
    </row>
    <row r="8" spans="2:12">
      <c r="B8" s="97"/>
      <c r="C8" s="8"/>
      <c r="D8" s="8"/>
      <c r="E8" s="8"/>
      <c r="F8" s="8"/>
      <c r="G8" s="8"/>
      <c r="H8" s="8"/>
      <c r="I8" s="8"/>
      <c r="J8" s="8"/>
      <c r="K8" s="8"/>
      <c r="L8" s="98"/>
    </row>
    <row r="9" spans="2:12" ht="30">
      <c r="B9" s="126" t="s">
        <v>39</v>
      </c>
      <c r="C9" s="108" t="s">
        <v>40</v>
      </c>
      <c r="D9" s="25" t="s">
        <v>624</v>
      </c>
      <c r="E9" s="24" t="s">
        <v>625</v>
      </c>
      <c r="F9" s="151" t="s">
        <v>626</v>
      </c>
      <c r="G9" s="151" t="s">
        <v>627</v>
      </c>
      <c r="H9" s="24" t="s">
        <v>628</v>
      </c>
      <c r="I9" s="151" t="s">
        <v>629</v>
      </c>
      <c r="J9" s="152" t="s">
        <v>630</v>
      </c>
      <c r="K9" s="24"/>
      <c r="L9" s="127" t="s">
        <v>18</v>
      </c>
    </row>
    <row r="10" spans="2:12">
      <c r="B10" s="137"/>
      <c r="C10" s="86"/>
      <c r="D10" s="85"/>
      <c r="E10" s="85"/>
      <c r="F10" s="92"/>
      <c r="G10" s="92"/>
      <c r="H10" s="85"/>
      <c r="I10" s="92"/>
      <c r="J10" s="93"/>
      <c r="K10" s="85"/>
      <c r="L10" s="205"/>
    </row>
    <row r="11" spans="2:12">
      <c r="B11" s="139" t="s">
        <v>211</v>
      </c>
      <c r="C11" s="51" t="s">
        <v>43</v>
      </c>
      <c r="D11" s="530" t="e">
        <f>'Fuel mixes'!E22</f>
        <v>#DIV/0!</v>
      </c>
      <c r="E11" s="535" t="e">
        <f>D11/technical_specs!F11</f>
        <v>#DIV/0!</v>
      </c>
      <c r="F11" s="558" t="e">
        <f>E11*'Fuel allocation'!D11</f>
        <v>#DIV/0!</v>
      </c>
      <c r="G11" s="558" t="e">
        <f>E11*'Fuel allocation'!E11</f>
        <v>#DIV/0!</v>
      </c>
      <c r="H11" s="535" t="e">
        <f>E11*technical_specs!I11</f>
        <v>#DIV/0!</v>
      </c>
      <c r="I11" s="558" t="e">
        <f>H11*(1-Dashboard!E21)</f>
        <v>#DIV/0!</v>
      </c>
      <c r="J11" s="559" t="e">
        <f>H11*Dashboard!E21</f>
        <v>#DIV/0!</v>
      </c>
      <c r="K11" s="26"/>
      <c r="L11" s="33"/>
    </row>
    <row r="12" spans="2:12">
      <c r="B12" s="97"/>
      <c r="C12" s="49"/>
      <c r="D12" s="532"/>
      <c r="E12" s="532"/>
      <c r="F12" s="560"/>
      <c r="G12" s="560"/>
      <c r="H12" s="532"/>
      <c r="I12" s="560"/>
      <c r="J12" s="561"/>
      <c r="K12" s="26"/>
      <c r="L12" s="33"/>
    </row>
    <row r="13" spans="2:12">
      <c r="B13" s="139" t="s">
        <v>212</v>
      </c>
      <c r="C13" s="51" t="s">
        <v>45</v>
      </c>
      <c r="D13" s="530" t="e">
        <f>'Fuel mixes'!E23</f>
        <v>#DIV/0!</v>
      </c>
      <c r="E13" s="535" t="e">
        <f>D13/technical_specs!F12</f>
        <v>#DIV/0!</v>
      </c>
      <c r="F13" s="558" t="e">
        <f>E13*'Fuel allocation'!D12</f>
        <v>#DIV/0!</v>
      </c>
      <c r="G13" s="558" t="e">
        <f>E13*'Fuel allocation'!E12</f>
        <v>#DIV/0!</v>
      </c>
      <c r="H13" s="535" t="e">
        <f>E13*technical_specs!I12</f>
        <v>#DIV/0!</v>
      </c>
      <c r="I13" s="558" t="e">
        <f>H13*(1-Dashboard!E22)</f>
        <v>#DIV/0!</v>
      </c>
      <c r="J13" s="559" t="e">
        <f>H13*Dashboard!E22</f>
        <v>#DIV/0!</v>
      </c>
      <c r="K13" s="26"/>
      <c r="L13" s="33"/>
    </row>
    <row r="14" spans="2:12">
      <c r="B14" s="97"/>
      <c r="C14" s="49"/>
      <c r="D14" s="532"/>
      <c r="E14" s="532"/>
      <c r="F14" s="560"/>
      <c r="G14" s="560"/>
      <c r="H14" s="532"/>
      <c r="I14" s="560"/>
      <c r="J14" s="561"/>
      <c r="K14" s="26"/>
      <c r="L14" s="33"/>
    </row>
    <row r="15" spans="2:12">
      <c r="B15" s="139" t="s">
        <v>285</v>
      </c>
      <c r="C15" s="51" t="s">
        <v>214</v>
      </c>
      <c r="D15" s="530" t="e">
        <f>'Fuel mixes'!E24</f>
        <v>#DIV/0!</v>
      </c>
      <c r="E15" s="535" t="e">
        <f>D15/technical_specs!F13</f>
        <v>#DIV/0!</v>
      </c>
      <c r="F15" s="558" t="e">
        <f>E15*'Fuel allocation'!D13</f>
        <v>#DIV/0!</v>
      </c>
      <c r="G15" s="558" t="e">
        <f>E15*'Fuel allocation'!E13</f>
        <v>#DIV/0!</v>
      </c>
      <c r="H15" s="535" t="e">
        <f>E15*technical_specs!I13</f>
        <v>#DIV/0!</v>
      </c>
      <c r="I15" s="558" t="e">
        <f>H15*(1-Dashboard!E23)</f>
        <v>#DIV/0!</v>
      </c>
      <c r="J15" s="559" t="e">
        <f>H15*Dashboard!E23</f>
        <v>#DIV/0!</v>
      </c>
      <c r="K15" s="26"/>
      <c r="L15" s="33"/>
    </row>
    <row r="16" spans="2:12" ht="16" thickBot="1">
      <c r="B16" s="147"/>
      <c r="C16" s="149"/>
      <c r="D16" s="534"/>
      <c r="E16" s="534"/>
      <c r="F16" s="534"/>
      <c r="G16" s="534"/>
      <c r="H16" s="534"/>
      <c r="I16" s="534"/>
      <c r="J16" s="562"/>
      <c r="K16" s="148" t="s">
        <v>349</v>
      </c>
      <c r="L16" s="33"/>
    </row>
    <row r="17" spans="2:12" ht="16" thickTop="1">
      <c r="B17" s="97"/>
      <c r="C17" s="51"/>
      <c r="D17" s="530"/>
      <c r="E17" s="530"/>
      <c r="F17" s="530"/>
      <c r="G17" s="530"/>
      <c r="H17" s="530"/>
      <c r="I17" s="530"/>
      <c r="J17" s="552"/>
      <c r="K17" s="26"/>
      <c r="L17" s="33"/>
    </row>
    <row r="18" spans="2:12">
      <c r="B18" s="139" t="s">
        <v>357</v>
      </c>
      <c r="C18" s="51" t="s">
        <v>355</v>
      </c>
      <c r="D18" s="535" t="e">
        <f>SUM(D11+D13+D15)</f>
        <v>#DIV/0!</v>
      </c>
      <c r="E18" s="535" t="e">
        <f t="shared" ref="E18:J18" si="0">SUM(E11+E13+E15)</f>
        <v>#DIV/0!</v>
      </c>
      <c r="F18" s="535" t="e">
        <f t="shared" si="0"/>
        <v>#DIV/0!</v>
      </c>
      <c r="G18" s="535" t="e">
        <f t="shared" si="0"/>
        <v>#DIV/0!</v>
      </c>
      <c r="H18" s="535" t="e">
        <f t="shared" si="0"/>
        <v>#DIV/0!</v>
      </c>
      <c r="I18" s="535" t="e">
        <f t="shared" si="0"/>
        <v>#DIV/0!</v>
      </c>
      <c r="J18" s="563" t="e">
        <f t="shared" si="0"/>
        <v>#DIV/0!</v>
      </c>
      <c r="K18" s="26"/>
      <c r="L18" s="33"/>
    </row>
    <row r="19" spans="2:12" ht="16" thickBot="1">
      <c r="B19" s="104"/>
      <c r="C19" s="124"/>
      <c r="D19" s="35"/>
      <c r="E19" s="35"/>
      <c r="F19" s="35"/>
      <c r="G19" s="35"/>
      <c r="H19" s="35"/>
      <c r="I19" s="35"/>
      <c r="J19" s="124"/>
      <c r="K19" s="35"/>
      <c r="L1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52</v>
      </c>
    </row>
    <row r="4" spans="2:12">
      <c r="B4" s="3" t="s">
        <v>37</v>
      </c>
      <c r="C4" s="4"/>
      <c r="D4" s="4"/>
      <c r="E4" s="5"/>
    </row>
    <row r="5" spans="2:12" ht="30" customHeight="1">
      <c r="B5" s="248" t="s">
        <v>421</v>
      </c>
      <c r="C5" s="9"/>
      <c r="D5" s="9"/>
      <c r="E5" s="10"/>
    </row>
    <row r="6" spans="2:12" ht="16" thickBot="1"/>
    <row r="7" spans="2:12">
      <c r="B7" s="94" t="s">
        <v>284</v>
      </c>
      <c r="C7" s="119"/>
      <c r="D7" s="119"/>
      <c r="E7" s="119"/>
      <c r="F7" s="119"/>
      <c r="G7" s="119"/>
      <c r="H7" s="119"/>
      <c r="I7" s="119"/>
      <c r="J7" s="119"/>
      <c r="K7" s="119"/>
      <c r="L7" s="96"/>
    </row>
    <row r="8" spans="2:12">
      <c r="B8" s="97"/>
      <c r="C8" s="8"/>
      <c r="D8" s="8"/>
      <c r="E8" s="8"/>
      <c r="F8" s="8"/>
      <c r="G8" s="8"/>
      <c r="H8" s="8"/>
      <c r="I8" s="8"/>
      <c r="J8" s="8"/>
      <c r="K8" s="8"/>
      <c r="L8" s="98"/>
    </row>
    <row r="9" spans="2:12" ht="30">
      <c r="B9" s="126" t="s">
        <v>39</v>
      </c>
      <c r="C9" s="108" t="s">
        <v>40</v>
      </c>
      <c r="D9" s="25" t="s">
        <v>624</v>
      </c>
      <c r="E9" s="24" t="s">
        <v>625</v>
      </c>
      <c r="F9" s="151" t="s">
        <v>626</v>
      </c>
      <c r="G9" s="151" t="s">
        <v>627</v>
      </c>
      <c r="H9" s="24" t="s">
        <v>628</v>
      </c>
      <c r="I9" s="151" t="s">
        <v>629</v>
      </c>
      <c r="J9" s="152" t="s">
        <v>630</v>
      </c>
      <c r="K9" s="24"/>
      <c r="L9" s="127" t="s">
        <v>18</v>
      </c>
    </row>
    <row r="10" spans="2:12">
      <c r="B10" s="137"/>
      <c r="C10" s="86"/>
      <c r="D10" s="85"/>
      <c r="E10" s="85"/>
      <c r="F10" s="92"/>
      <c r="G10" s="92"/>
      <c r="H10" s="85"/>
      <c r="I10" s="92"/>
      <c r="J10" s="93"/>
      <c r="K10" s="85"/>
      <c r="L10" s="205"/>
    </row>
    <row r="11" spans="2:12">
      <c r="B11" s="139" t="s">
        <v>211</v>
      </c>
      <c r="C11" s="51" t="s">
        <v>43</v>
      </c>
      <c r="D11" s="530" t="e">
        <f>'Fuel mixes'!E28</f>
        <v>#DIV/0!</v>
      </c>
      <c r="E11" s="535" t="e">
        <f>D11/technical_specs!F16</f>
        <v>#DIV/0!</v>
      </c>
      <c r="F11" s="558" t="e">
        <f>E11*'Fuel allocation'!D16</f>
        <v>#DIV/0!</v>
      </c>
      <c r="G11" s="558" t="e">
        <f>E11*'Fuel allocation'!E16</f>
        <v>#DIV/0!</v>
      </c>
      <c r="H11" s="535" t="e">
        <f>E11*technical_specs!I16</f>
        <v>#DIV/0!</v>
      </c>
      <c r="I11" s="558" t="e">
        <f>H11*(1-Dashboard!E29)</f>
        <v>#DIV/0!</v>
      </c>
      <c r="J11" s="559" t="e">
        <f>H11*Dashboard!E29</f>
        <v>#DIV/0!</v>
      </c>
      <c r="K11" s="26"/>
      <c r="L11" s="33"/>
    </row>
    <row r="12" spans="2:12">
      <c r="B12" s="97"/>
      <c r="C12" s="49"/>
      <c r="D12" s="532"/>
      <c r="E12" s="532"/>
      <c r="F12" s="560"/>
      <c r="G12" s="560"/>
      <c r="H12" s="532"/>
      <c r="I12" s="560"/>
      <c r="J12" s="561"/>
      <c r="K12" s="26"/>
      <c r="L12" s="33"/>
    </row>
    <row r="13" spans="2:12">
      <c r="B13" s="139" t="s">
        <v>212</v>
      </c>
      <c r="C13" s="51" t="s">
        <v>45</v>
      </c>
      <c r="D13" s="530" t="e">
        <f>'Fuel mixes'!E29</f>
        <v>#DIV/0!</v>
      </c>
      <c r="E13" s="535" t="e">
        <f>D13/technical_specs!F17</f>
        <v>#DIV/0!</v>
      </c>
      <c r="F13" s="558" t="e">
        <f>E13*'Fuel allocation'!D17</f>
        <v>#DIV/0!</v>
      </c>
      <c r="G13" s="558" t="e">
        <f>E13*'Fuel allocation'!E17</f>
        <v>#DIV/0!</v>
      </c>
      <c r="H13" s="535" t="e">
        <f>E13*technical_specs!I17</f>
        <v>#DIV/0!</v>
      </c>
      <c r="I13" s="558" t="e">
        <f>H13*(1-Dashboard!E30)</f>
        <v>#DIV/0!</v>
      </c>
      <c r="J13" s="559" t="e">
        <f>H13*Dashboard!E30</f>
        <v>#DIV/0!</v>
      </c>
      <c r="K13" s="26"/>
      <c r="L13" s="33"/>
    </row>
    <row r="14" spans="2:12">
      <c r="B14" s="97"/>
      <c r="C14" s="49"/>
      <c r="D14" s="532"/>
      <c r="E14" s="532"/>
      <c r="F14" s="560"/>
      <c r="G14" s="560"/>
      <c r="H14" s="532"/>
      <c r="I14" s="560"/>
      <c r="J14" s="561"/>
      <c r="K14" s="26"/>
      <c r="L14" s="33"/>
    </row>
    <row r="15" spans="2:12">
      <c r="B15" s="139" t="s">
        <v>285</v>
      </c>
      <c r="C15" s="51" t="s">
        <v>214</v>
      </c>
      <c r="D15" s="530" t="e">
        <f>'Fuel mixes'!E30</f>
        <v>#DIV/0!</v>
      </c>
      <c r="E15" s="535" t="e">
        <f>D15/technical_specs!F18</f>
        <v>#DIV/0!</v>
      </c>
      <c r="F15" s="558" t="e">
        <f>E15*'Fuel allocation'!D18</f>
        <v>#DIV/0!</v>
      </c>
      <c r="G15" s="558" t="e">
        <f>E15*'Fuel allocation'!E18</f>
        <v>#DIV/0!</v>
      </c>
      <c r="H15" s="535" t="e">
        <f>E15*technical_specs!I18</f>
        <v>#DIV/0!</v>
      </c>
      <c r="I15" s="558" t="e">
        <f>H15*(1-Dashboard!E31)</f>
        <v>#DIV/0!</v>
      </c>
      <c r="J15" s="559" t="e">
        <f>H15*Dashboard!E31</f>
        <v>#DIV/0!</v>
      </c>
      <c r="K15" s="26"/>
      <c r="L15" s="33"/>
    </row>
    <row r="16" spans="2:12" ht="16" thickBot="1">
      <c r="B16" s="147"/>
      <c r="C16" s="149"/>
      <c r="D16" s="534"/>
      <c r="E16" s="534"/>
      <c r="F16" s="534"/>
      <c r="G16" s="534"/>
      <c r="H16" s="534"/>
      <c r="I16" s="534"/>
      <c r="J16" s="562"/>
      <c r="K16" s="148" t="s">
        <v>349</v>
      </c>
      <c r="L16" s="33"/>
    </row>
    <row r="17" spans="2:12" ht="16" thickTop="1">
      <c r="B17" s="97"/>
      <c r="C17" s="51"/>
      <c r="D17" s="530"/>
      <c r="E17" s="530"/>
      <c r="F17" s="530"/>
      <c r="G17" s="530"/>
      <c r="H17" s="530"/>
      <c r="I17" s="530"/>
      <c r="J17" s="552"/>
      <c r="K17" s="26"/>
      <c r="L17" s="33"/>
    </row>
    <row r="18" spans="2:12">
      <c r="B18" s="139" t="s">
        <v>358</v>
      </c>
      <c r="C18" s="51" t="s">
        <v>355</v>
      </c>
      <c r="D18" s="535" t="e">
        <f>SUM(D11+D13+D15)</f>
        <v>#DIV/0!</v>
      </c>
      <c r="E18" s="535" t="e">
        <f t="shared" ref="E18:J18" si="0">SUM(E11+E13+E15)</f>
        <v>#DIV/0!</v>
      </c>
      <c r="F18" s="535" t="e">
        <f t="shared" si="0"/>
        <v>#DIV/0!</v>
      </c>
      <c r="G18" s="535" t="e">
        <f t="shared" si="0"/>
        <v>#DIV/0!</v>
      </c>
      <c r="H18" s="535" t="e">
        <f t="shared" si="0"/>
        <v>#DIV/0!</v>
      </c>
      <c r="I18" s="535" t="e">
        <f t="shared" si="0"/>
        <v>#DIV/0!</v>
      </c>
      <c r="J18" s="563" t="e">
        <f t="shared" si="0"/>
        <v>#DIV/0!</v>
      </c>
      <c r="K18" s="26"/>
      <c r="L18" s="33"/>
    </row>
    <row r="19" spans="2:12" ht="16" thickBot="1">
      <c r="B19" s="104"/>
      <c r="C19" s="124"/>
      <c r="D19" s="35"/>
      <c r="E19" s="35"/>
      <c r="F19" s="35"/>
      <c r="G19" s="35"/>
      <c r="H19" s="35"/>
      <c r="I19" s="35"/>
      <c r="J19" s="124"/>
      <c r="K19" s="35"/>
      <c r="L1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9"/>
  <sheetViews>
    <sheetView workbookViewId="0">
      <selection activeCell="B19" sqref="B19"/>
    </sheetView>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123</v>
      </c>
    </row>
    <row r="4" spans="2:12">
      <c r="B4" s="3" t="s">
        <v>37</v>
      </c>
      <c r="C4" s="4"/>
      <c r="D4" s="4"/>
      <c r="E4" s="5"/>
    </row>
    <row r="5" spans="2:12" ht="30" customHeight="1">
      <c r="B5" s="249" t="s">
        <v>722</v>
      </c>
      <c r="C5" s="9"/>
      <c r="D5" s="9"/>
      <c r="E5" s="10"/>
    </row>
    <row r="6" spans="2:12" ht="16" thickBot="1"/>
    <row r="7" spans="2:12">
      <c r="B7" s="94" t="s">
        <v>284</v>
      </c>
      <c r="C7" s="119"/>
      <c r="D7" s="119"/>
      <c r="E7" s="119"/>
      <c r="F7" s="119"/>
      <c r="G7" s="119"/>
      <c r="H7" s="119"/>
      <c r="I7" s="119"/>
      <c r="J7" s="119"/>
      <c r="K7" s="119"/>
      <c r="L7" s="96"/>
    </row>
    <row r="8" spans="2:12">
      <c r="B8" s="97"/>
      <c r="C8" s="8"/>
      <c r="D8" s="8"/>
      <c r="E8" s="8"/>
      <c r="F8" s="8"/>
      <c r="G8" s="8"/>
      <c r="H8" s="8"/>
      <c r="I8" s="8"/>
      <c r="J8" s="8"/>
      <c r="K8" s="8"/>
      <c r="L8" s="98"/>
    </row>
    <row r="9" spans="2:12" ht="30">
      <c r="B9" s="126" t="s">
        <v>39</v>
      </c>
      <c r="C9" s="108" t="s">
        <v>40</v>
      </c>
      <c r="D9" s="25" t="s">
        <v>624</v>
      </c>
      <c r="E9" s="24" t="s">
        <v>625</v>
      </c>
      <c r="F9" s="151" t="s">
        <v>626</v>
      </c>
      <c r="G9" s="151" t="s">
        <v>627</v>
      </c>
      <c r="H9" s="24" t="s">
        <v>628</v>
      </c>
      <c r="I9" s="151" t="s">
        <v>629</v>
      </c>
      <c r="J9" s="152" t="s">
        <v>630</v>
      </c>
      <c r="K9" s="24"/>
      <c r="L9" s="127" t="s">
        <v>18</v>
      </c>
    </row>
    <row r="10" spans="2:12">
      <c r="B10" s="137"/>
      <c r="C10" s="86"/>
      <c r="D10" s="85"/>
      <c r="E10" s="85"/>
      <c r="F10" s="92"/>
      <c r="G10" s="92"/>
      <c r="H10" s="85"/>
      <c r="I10" s="92"/>
      <c r="J10" s="93"/>
      <c r="K10" s="85"/>
      <c r="L10" s="205"/>
    </row>
    <row r="11" spans="2:12">
      <c r="B11" s="139" t="s">
        <v>211</v>
      </c>
      <c r="C11" s="51" t="s">
        <v>43</v>
      </c>
      <c r="D11" s="530" t="e">
        <f>'Fuel mixes'!E34</f>
        <v>#DIV/0!</v>
      </c>
      <c r="E11" s="535" t="e">
        <f>D11/technical_specs!F21</f>
        <v>#DIV/0!</v>
      </c>
      <c r="F11" s="558" t="e">
        <f>E11*'Fuel allocation'!D21</f>
        <v>#DIV/0!</v>
      </c>
      <c r="G11" s="558" t="e">
        <f>E11*'Fuel allocation'!E21</f>
        <v>#DIV/0!</v>
      </c>
      <c r="H11" s="535" t="e">
        <f>E11*technical_specs!I21</f>
        <v>#DIV/0!</v>
      </c>
      <c r="I11" s="558" t="e">
        <f>H11*(1-Dashboard!E37)</f>
        <v>#DIV/0!</v>
      </c>
      <c r="J11" s="559" t="e">
        <f>H11*Dashboard!E37</f>
        <v>#DIV/0!</v>
      </c>
      <c r="K11" s="26"/>
      <c r="L11" s="33"/>
    </row>
    <row r="12" spans="2:12">
      <c r="B12" s="97"/>
      <c r="C12" s="49"/>
      <c r="D12" s="532"/>
      <c r="E12" s="532"/>
      <c r="F12" s="560"/>
      <c r="G12" s="560"/>
      <c r="H12" s="532"/>
      <c r="I12" s="560"/>
      <c r="J12" s="561"/>
      <c r="K12" s="26"/>
      <c r="L12" s="33"/>
    </row>
    <row r="13" spans="2:12">
      <c r="B13" s="164" t="s">
        <v>212</v>
      </c>
      <c r="C13" s="258" t="s">
        <v>45</v>
      </c>
      <c r="D13" s="530" t="e">
        <f>'Fuel mixes'!E35</f>
        <v>#DIV/0!</v>
      </c>
      <c r="E13" s="535" t="e">
        <f>D13/technical_specs!F22</f>
        <v>#DIV/0!</v>
      </c>
      <c r="F13" s="558" t="e">
        <f>E13*'Fuel allocation'!D22</f>
        <v>#DIV/0!</v>
      </c>
      <c r="G13" s="558" t="e">
        <f>E13*'Fuel allocation'!E22</f>
        <v>#DIV/0!</v>
      </c>
      <c r="H13" s="535" t="e">
        <f>E13*technical_specs!I22</f>
        <v>#DIV/0!</v>
      </c>
      <c r="I13" s="558" t="e">
        <f>H13*(1-Dashboard!E38)</f>
        <v>#DIV/0!</v>
      </c>
      <c r="J13" s="559" t="e">
        <f>H13*Dashboard!E38</f>
        <v>#DIV/0!</v>
      </c>
      <c r="K13" s="26"/>
      <c r="L13" s="33"/>
    </row>
    <row r="14" spans="2:12">
      <c r="B14" s="97"/>
      <c r="C14" s="49"/>
      <c r="D14" s="532"/>
      <c r="E14" s="532"/>
      <c r="F14" s="560"/>
      <c r="G14" s="560"/>
      <c r="H14" s="532"/>
      <c r="I14" s="560"/>
      <c r="J14" s="561"/>
      <c r="K14" s="26"/>
      <c r="L14" s="33"/>
    </row>
    <row r="15" spans="2:12">
      <c r="B15" s="139" t="s">
        <v>285</v>
      </c>
      <c r="C15" s="51" t="s">
        <v>214</v>
      </c>
      <c r="D15" s="530" t="e">
        <f>'Fuel mixes'!E36</f>
        <v>#DIV/0!</v>
      </c>
      <c r="E15" s="535" t="e">
        <f>D15/technical_specs!F23</f>
        <v>#DIV/0!</v>
      </c>
      <c r="F15" s="558" t="e">
        <f>E15*'Fuel allocation'!D23</f>
        <v>#DIV/0!</v>
      </c>
      <c r="G15" s="558" t="e">
        <f>E15*'Fuel allocation'!E23</f>
        <v>#DIV/0!</v>
      </c>
      <c r="H15" s="535" t="e">
        <f>E15*technical_specs!I23</f>
        <v>#DIV/0!</v>
      </c>
      <c r="I15" s="558" t="e">
        <f>H15*(1-Dashboard!E39)</f>
        <v>#DIV/0!</v>
      </c>
      <c r="J15" s="559" t="e">
        <f>H15*Dashboard!E39</f>
        <v>#DIV/0!</v>
      </c>
      <c r="K15" s="26"/>
      <c r="L15" s="33"/>
    </row>
    <row r="16" spans="2:12" ht="16" thickBot="1">
      <c r="B16" s="147"/>
      <c r="C16" s="149"/>
      <c r="D16" s="534"/>
      <c r="E16" s="534"/>
      <c r="F16" s="534"/>
      <c r="G16" s="534"/>
      <c r="H16" s="534"/>
      <c r="I16" s="534"/>
      <c r="J16" s="562"/>
      <c r="K16" s="148" t="s">
        <v>349</v>
      </c>
      <c r="L16" s="33"/>
    </row>
    <row r="17" spans="2:12" ht="16" thickTop="1">
      <c r="B17" s="97"/>
      <c r="C17" s="51"/>
      <c r="D17" s="530"/>
      <c r="E17" s="530"/>
      <c r="F17" s="530"/>
      <c r="G17" s="530"/>
      <c r="H17" s="530"/>
      <c r="I17" s="530"/>
      <c r="J17" s="552"/>
      <c r="K17" s="26"/>
      <c r="L17" s="33"/>
    </row>
    <row r="18" spans="2:12">
      <c r="B18" s="139" t="s">
        <v>723</v>
      </c>
      <c r="C18" s="51" t="s">
        <v>355</v>
      </c>
      <c r="D18" s="535" t="e">
        <f>SUM(D11+D13+D15)</f>
        <v>#DIV/0!</v>
      </c>
      <c r="E18" s="535" t="e">
        <f t="shared" ref="E18:J18" si="0">SUM(E11+E13+E15)</f>
        <v>#DIV/0!</v>
      </c>
      <c r="F18" s="535" t="e">
        <f t="shared" si="0"/>
        <v>#DIV/0!</v>
      </c>
      <c r="G18" s="535" t="e">
        <f t="shared" si="0"/>
        <v>#DIV/0!</v>
      </c>
      <c r="H18" s="535" t="e">
        <f t="shared" si="0"/>
        <v>#DIV/0!</v>
      </c>
      <c r="I18" s="535" t="e">
        <f t="shared" si="0"/>
        <v>#DIV/0!</v>
      </c>
      <c r="J18" s="563" t="e">
        <f t="shared" si="0"/>
        <v>#DIV/0!</v>
      </c>
      <c r="K18" s="26"/>
      <c r="L18" s="33"/>
    </row>
    <row r="19" spans="2:12" ht="16" thickBot="1">
      <c r="B19" s="104"/>
      <c r="C19" s="124"/>
      <c r="D19" s="35"/>
      <c r="E19" s="35"/>
      <c r="F19" s="35"/>
      <c r="G19" s="35"/>
      <c r="H19" s="35"/>
      <c r="I19" s="35"/>
      <c r="J19" s="124"/>
      <c r="K19" s="35"/>
      <c r="L19" s="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50"/>
  <sheetViews>
    <sheetView workbookViewId="0">
      <selection activeCell="D24" sqref="D24"/>
    </sheetView>
  </sheetViews>
  <sheetFormatPr baseColWidth="10" defaultRowHeight="15" x14ac:dyDescent="0"/>
  <cols>
    <col min="1" max="1" width="10.83203125" style="2"/>
    <col min="2" max="2" width="21.5" style="2" customWidth="1"/>
    <col min="3" max="10" width="20.33203125" style="2" customWidth="1"/>
    <col min="11" max="11" width="4.33203125" style="2" customWidth="1"/>
    <col min="12" max="12" width="31.33203125" style="2" customWidth="1"/>
    <col min="13" max="16384" width="10.83203125" style="2"/>
  </cols>
  <sheetData>
    <row r="2" spans="2:12" ht="20">
      <c r="B2" s="18" t="s">
        <v>53</v>
      </c>
    </row>
    <row r="4" spans="2:12">
      <c r="B4" s="3" t="s">
        <v>37</v>
      </c>
      <c r="C4" s="4"/>
      <c r="D4" s="4"/>
      <c r="E4" s="5"/>
    </row>
    <row r="5" spans="2:12" ht="19" customHeight="1">
      <c r="B5" s="249" t="s">
        <v>422</v>
      </c>
      <c r="C5" s="9"/>
      <c r="D5" s="9"/>
      <c r="E5" s="10"/>
    </row>
    <row r="6" spans="2:12" ht="16" thickBot="1"/>
    <row r="7" spans="2:12">
      <c r="B7" s="94" t="s">
        <v>284</v>
      </c>
      <c r="C7" s="125"/>
      <c r="D7" s="125"/>
      <c r="E7" s="125"/>
      <c r="F7" s="125"/>
      <c r="G7" s="125"/>
      <c r="H7" s="125"/>
      <c r="I7" s="125"/>
      <c r="J7" s="125"/>
      <c r="K7" s="125"/>
      <c r="L7" s="182"/>
    </row>
    <row r="8" spans="2:12">
      <c r="B8" s="123"/>
      <c r="C8" s="79"/>
      <c r="D8" s="79"/>
      <c r="E8" s="79"/>
      <c r="F8" s="79"/>
      <c r="G8" s="79"/>
      <c r="H8" s="79"/>
      <c r="I8" s="79"/>
      <c r="J8" s="79"/>
      <c r="K8" s="79"/>
      <c r="L8" s="183"/>
    </row>
    <row r="9" spans="2:12" ht="30">
      <c r="B9" s="143" t="s">
        <v>39</v>
      </c>
      <c r="C9" s="71" t="s">
        <v>40</v>
      </c>
      <c r="D9" s="24" t="s">
        <v>624</v>
      </c>
      <c r="E9" s="24" t="s">
        <v>625</v>
      </c>
      <c r="F9" s="151" t="s">
        <v>626</v>
      </c>
      <c r="G9" s="151" t="s">
        <v>627</v>
      </c>
      <c r="H9" s="24" t="s">
        <v>628</v>
      </c>
      <c r="I9" s="151" t="s">
        <v>629</v>
      </c>
      <c r="J9" s="152" t="s">
        <v>630</v>
      </c>
      <c r="K9" s="24"/>
      <c r="L9" s="127" t="s">
        <v>18</v>
      </c>
    </row>
    <row r="10" spans="2:12">
      <c r="B10" s="139" t="s">
        <v>360</v>
      </c>
      <c r="C10" s="83"/>
      <c r="D10" s="282"/>
      <c r="E10" s="28"/>
      <c r="F10" s="28"/>
      <c r="G10" s="28"/>
      <c r="H10" s="28"/>
      <c r="I10" s="28"/>
      <c r="J10" s="83"/>
      <c r="K10" s="81"/>
      <c r="L10" s="184"/>
    </row>
    <row r="11" spans="2:12">
      <c r="B11" s="139"/>
      <c r="C11" s="51" t="s">
        <v>42</v>
      </c>
      <c r="D11" s="564" t="e">
        <f>'Fuel mixes'!E40</f>
        <v>#DIV/0!</v>
      </c>
      <c r="E11" s="564"/>
      <c r="F11" s="564"/>
      <c r="G11" s="564"/>
      <c r="H11" s="564"/>
      <c r="I11" s="564"/>
      <c r="J11" s="565"/>
      <c r="K11" s="81"/>
      <c r="L11" s="184"/>
    </row>
    <row r="12" spans="2:12">
      <c r="B12" s="139"/>
      <c r="C12" s="51" t="s">
        <v>43</v>
      </c>
      <c r="D12" s="564" t="e">
        <f>'Fuel mixes'!E41</f>
        <v>#DIV/0!</v>
      </c>
      <c r="E12" s="564"/>
      <c r="F12" s="564"/>
      <c r="G12" s="564"/>
      <c r="H12" s="564"/>
      <c r="I12" s="564"/>
      <c r="J12" s="565"/>
      <c r="K12" s="28"/>
      <c r="L12" s="185"/>
    </row>
    <row r="13" spans="2:12">
      <c r="B13" s="139"/>
      <c r="C13" s="51" t="s">
        <v>44</v>
      </c>
      <c r="D13" s="564">
        <f>'Fuel mixes'!E42</f>
        <v>0</v>
      </c>
      <c r="E13" s="564"/>
      <c r="F13" s="564"/>
      <c r="G13" s="564"/>
      <c r="H13" s="564"/>
      <c r="I13" s="564"/>
      <c r="J13" s="565"/>
      <c r="K13" s="28"/>
      <c r="L13" s="185"/>
    </row>
    <row r="14" spans="2:12" ht="16" thickBot="1">
      <c r="B14" s="139"/>
      <c r="C14" s="252" t="s">
        <v>355</v>
      </c>
      <c r="D14" s="566" t="e">
        <f>SUM(D11:D13)</f>
        <v>#DIV/0!</v>
      </c>
      <c r="E14" s="567"/>
      <c r="F14" s="567"/>
      <c r="G14" s="567"/>
      <c r="H14" s="567"/>
      <c r="I14" s="567"/>
      <c r="J14" s="568"/>
      <c r="K14" s="28"/>
      <c r="L14" s="185"/>
    </row>
    <row r="15" spans="2:12" ht="16" thickTop="1">
      <c r="B15" s="171"/>
      <c r="C15" s="84"/>
      <c r="D15" s="569"/>
      <c r="E15" s="569"/>
      <c r="F15" s="569"/>
      <c r="G15" s="569"/>
      <c r="H15" s="569"/>
      <c r="I15" s="569"/>
      <c r="J15" s="570"/>
      <c r="K15" s="28"/>
      <c r="L15" s="185"/>
    </row>
    <row r="16" spans="2:12">
      <c r="B16" s="139" t="s">
        <v>215</v>
      </c>
      <c r="C16" s="83"/>
      <c r="D16" s="564"/>
      <c r="E16" s="564"/>
      <c r="F16" s="564"/>
      <c r="G16" s="564"/>
      <c r="H16" s="564"/>
      <c r="I16" s="564"/>
      <c r="J16" s="565"/>
      <c r="K16" s="28"/>
      <c r="L16" s="185"/>
    </row>
    <row r="17" spans="2:12">
      <c r="B17" s="139"/>
      <c r="C17" s="83" t="s">
        <v>43</v>
      </c>
      <c r="D17" s="535" t="e">
        <f>D12*Dashboard!E50</f>
        <v>#DIV/0!</v>
      </c>
      <c r="E17" s="535" t="e">
        <f>D17/technical_specs!F26</f>
        <v>#DIV/0!</v>
      </c>
      <c r="F17" s="558" t="e">
        <f>E17*'Fuel allocation'!D26</f>
        <v>#DIV/0!</v>
      </c>
      <c r="G17" s="558" t="e">
        <f>E17*'Fuel allocation'!E26</f>
        <v>#DIV/0!</v>
      </c>
      <c r="H17" s="535" t="e">
        <f>E17*technical_specs!I26</f>
        <v>#DIV/0!</v>
      </c>
      <c r="I17" s="558" t="e">
        <f>H17*(1-Dashboard!E45)</f>
        <v>#DIV/0!</v>
      </c>
      <c r="J17" s="559" t="e">
        <f>H17*Dashboard!E45</f>
        <v>#DIV/0!</v>
      </c>
      <c r="K17" s="28"/>
      <c r="L17" s="185"/>
    </row>
    <row r="18" spans="2:12">
      <c r="B18" s="139"/>
      <c r="C18" s="83" t="s">
        <v>44</v>
      </c>
      <c r="D18" s="535">
        <f>D13*Dashboard!E50</f>
        <v>0</v>
      </c>
      <c r="E18" s="535" t="e">
        <f>D18/technical_specs!F26</f>
        <v>#DIV/0!</v>
      </c>
      <c r="F18" s="558" t="e">
        <f>E18*'Fuel allocation'!D26</f>
        <v>#DIV/0!</v>
      </c>
      <c r="G18" s="558" t="e">
        <f>E18*'Fuel allocation'!E26</f>
        <v>#DIV/0!</v>
      </c>
      <c r="H18" s="535" t="e">
        <f>E18*technical_specs!I26</f>
        <v>#DIV/0!</v>
      </c>
      <c r="I18" s="558" t="e">
        <f>H18*(1-Dashboard!E45)</f>
        <v>#DIV/0!</v>
      </c>
      <c r="J18" s="559" t="e">
        <f>H18*Dashboard!E45</f>
        <v>#DIV/0!</v>
      </c>
      <c r="K18" s="28"/>
      <c r="L18" s="185"/>
    </row>
    <row r="19" spans="2:12">
      <c r="B19" s="139"/>
      <c r="C19" s="83" t="s">
        <v>355</v>
      </c>
      <c r="D19" s="535" t="e">
        <f>SUM(D17:D18)</f>
        <v>#DIV/0!</v>
      </c>
      <c r="E19" s="535" t="e">
        <f>SUM(E17:E18)</f>
        <v>#DIV/0!</v>
      </c>
      <c r="F19" s="558" t="e">
        <f t="shared" ref="F19:J19" si="0">SUM(F17:F18)</f>
        <v>#DIV/0!</v>
      </c>
      <c r="G19" s="558" t="e">
        <f t="shared" si="0"/>
        <v>#DIV/0!</v>
      </c>
      <c r="H19" s="535" t="e">
        <f t="shared" si="0"/>
        <v>#DIV/0!</v>
      </c>
      <c r="I19" s="558" t="e">
        <f t="shared" si="0"/>
        <v>#DIV/0!</v>
      </c>
      <c r="J19" s="559" t="e">
        <f t="shared" si="0"/>
        <v>#DIV/0!</v>
      </c>
      <c r="K19" s="28"/>
      <c r="L19" s="185"/>
    </row>
    <row r="20" spans="2:12">
      <c r="B20" s="139"/>
      <c r="C20" s="83"/>
      <c r="D20" s="535"/>
      <c r="E20" s="535"/>
      <c r="F20" s="558"/>
      <c r="G20" s="558"/>
      <c r="H20" s="535"/>
      <c r="I20" s="558"/>
      <c r="J20" s="559"/>
      <c r="K20" s="28"/>
      <c r="L20" s="185"/>
    </row>
    <row r="21" spans="2:12">
      <c r="B21" s="139" t="s">
        <v>216</v>
      </c>
      <c r="C21" s="83"/>
      <c r="D21" s="535"/>
      <c r="E21" s="535"/>
      <c r="F21" s="558"/>
      <c r="G21" s="558"/>
      <c r="H21" s="535"/>
      <c r="I21" s="558"/>
      <c r="J21" s="559"/>
      <c r="K21" s="28"/>
      <c r="L21" s="185"/>
    </row>
    <row r="22" spans="2:12">
      <c r="B22" s="139"/>
      <c r="C22" s="83" t="s">
        <v>43</v>
      </c>
      <c r="D22" s="535" t="e">
        <f>D12*Dashboard!E51</f>
        <v>#DIV/0!</v>
      </c>
      <c r="E22" s="535" t="e">
        <f>D22/technical_specs!F27</f>
        <v>#DIV/0!</v>
      </c>
      <c r="F22" s="558" t="e">
        <f>E22*'Fuel allocation'!D27</f>
        <v>#DIV/0!</v>
      </c>
      <c r="G22" s="558" t="e">
        <f>E22*'Fuel allocation'!E27</f>
        <v>#DIV/0!</v>
      </c>
      <c r="H22" s="535" t="e">
        <f>E22*technical_specs!I27</f>
        <v>#DIV/0!</v>
      </c>
      <c r="I22" s="558" t="e">
        <f>H22*(1-Dashboard!E46)</f>
        <v>#DIV/0!</v>
      </c>
      <c r="J22" s="559" t="e">
        <f>H22*Dashboard!E46</f>
        <v>#DIV/0!</v>
      </c>
      <c r="K22" s="28"/>
      <c r="L22" s="185"/>
    </row>
    <row r="23" spans="2:12">
      <c r="B23" s="139"/>
      <c r="C23" s="83" t="s">
        <v>44</v>
      </c>
      <c r="D23" s="535">
        <f>D13*Dashboard!E51</f>
        <v>0</v>
      </c>
      <c r="E23" s="535" t="e">
        <f>D23/technical_specs!F27</f>
        <v>#DIV/0!</v>
      </c>
      <c r="F23" s="558" t="e">
        <f>E23*'Fuel allocation'!D27</f>
        <v>#DIV/0!</v>
      </c>
      <c r="G23" s="558" t="e">
        <f>E23*'Fuel allocation'!E27</f>
        <v>#DIV/0!</v>
      </c>
      <c r="H23" s="535" t="e">
        <f>E23*technical_specs!I27</f>
        <v>#DIV/0!</v>
      </c>
      <c r="I23" s="558" t="e">
        <f>H23*(1-Dashboard!E46)</f>
        <v>#DIV/0!</v>
      </c>
      <c r="J23" s="559" t="e">
        <f>H23*Dashboard!E46</f>
        <v>#DIV/0!</v>
      </c>
      <c r="K23" s="28"/>
      <c r="L23" s="185"/>
    </row>
    <row r="24" spans="2:12">
      <c r="B24" s="139"/>
      <c r="C24" s="83" t="s">
        <v>355</v>
      </c>
      <c r="D24" s="535" t="e">
        <f>SUM(D22:D23)</f>
        <v>#DIV/0!</v>
      </c>
      <c r="E24" s="535" t="e">
        <f>SUM(E22:E23)</f>
        <v>#DIV/0!</v>
      </c>
      <c r="F24" s="558" t="e">
        <f t="shared" ref="F24:J24" si="1">SUM(F22:F23)</f>
        <v>#DIV/0!</v>
      </c>
      <c r="G24" s="558" t="e">
        <f t="shared" si="1"/>
        <v>#DIV/0!</v>
      </c>
      <c r="H24" s="535" t="e">
        <f t="shared" si="1"/>
        <v>#DIV/0!</v>
      </c>
      <c r="I24" s="558" t="e">
        <f t="shared" si="1"/>
        <v>#DIV/0!</v>
      </c>
      <c r="J24" s="559" t="e">
        <f t="shared" si="1"/>
        <v>#DIV/0!</v>
      </c>
      <c r="K24" s="28"/>
      <c r="L24" s="185"/>
    </row>
    <row r="25" spans="2:12">
      <c r="B25" s="139"/>
      <c r="C25" s="83"/>
      <c r="D25" s="535"/>
      <c r="E25" s="535"/>
      <c r="F25" s="558"/>
      <c r="G25" s="558"/>
      <c r="H25" s="535"/>
      <c r="I25" s="558"/>
      <c r="J25" s="559"/>
      <c r="K25" s="28"/>
      <c r="L25" s="185"/>
    </row>
    <row r="26" spans="2:12">
      <c r="B26" s="139" t="s">
        <v>217</v>
      </c>
      <c r="C26" s="83"/>
      <c r="D26" s="535"/>
      <c r="E26" s="535"/>
      <c r="F26" s="558"/>
      <c r="G26" s="558"/>
      <c r="H26" s="535"/>
      <c r="I26" s="558"/>
      <c r="J26" s="559"/>
      <c r="K26" s="28"/>
      <c r="L26" s="185"/>
    </row>
    <row r="27" spans="2:12">
      <c r="B27" s="139"/>
      <c r="C27" s="83" t="s">
        <v>43</v>
      </c>
      <c r="D27" s="535" t="e">
        <f>D12*Dashboard!E52</f>
        <v>#DIV/0!</v>
      </c>
      <c r="E27" s="535" t="e">
        <f>D27/technical_specs!F28</f>
        <v>#DIV/0!</v>
      </c>
      <c r="F27" s="558" t="e">
        <f>E27*'Fuel allocation'!D28</f>
        <v>#DIV/0!</v>
      </c>
      <c r="G27" s="558" t="e">
        <f>E27*'Fuel allocation'!E28</f>
        <v>#DIV/0!</v>
      </c>
      <c r="H27" s="535" t="e">
        <f>E27*technical_specs!I28</f>
        <v>#DIV/0!</v>
      </c>
      <c r="I27" s="558" t="e">
        <f>H27*(1-Dashboard!E47)</f>
        <v>#DIV/0!</v>
      </c>
      <c r="J27" s="559" t="e">
        <f>H27*Dashboard!E47</f>
        <v>#DIV/0!</v>
      </c>
      <c r="K27" s="28"/>
      <c r="L27" s="185"/>
    </row>
    <row r="28" spans="2:12">
      <c r="B28" s="139"/>
      <c r="C28" s="83" t="s">
        <v>44</v>
      </c>
      <c r="D28" s="535">
        <f>D13*Dashboard!E52</f>
        <v>0</v>
      </c>
      <c r="E28" s="535" t="e">
        <f>D28/technical_specs!F28</f>
        <v>#DIV/0!</v>
      </c>
      <c r="F28" s="558" t="e">
        <f>E28*'Fuel allocation'!D28</f>
        <v>#DIV/0!</v>
      </c>
      <c r="G28" s="558" t="e">
        <f>E28*'Fuel allocation'!E28</f>
        <v>#DIV/0!</v>
      </c>
      <c r="H28" s="535" t="e">
        <f>E28*technical_specs!I28</f>
        <v>#DIV/0!</v>
      </c>
      <c r="I28" s="558" t="e">
        <f>H28*(1-Dashboard!E47)</f>
        <v>#DIV/0!</v>
      </c>
      <c r="J28" s="559" t="e">
        <f>H28*Dashboard!E47</f>
        <v>#DIV/0!</v>
      </c>
      <c r="K28" s="28"/>
      <c r="L28" s="185"/>
    </row>
    <row r="29" spans="2:12">
      <c r="B29" s="139"/>
      <c r="C29" s="83" t="s">
        <v>355</v>
      </c>
      <c r="D29" s="535" t="e">
        <f>SUM(D27:D28)</f>
        <v>#DIV/0!</v>
      </c>
      <c r="E29" s="535" t="e">
        <f>SUM(E27:E28)</f>
        <v>#DIV/0!</v>
      </c>
      <c r="F29" s="558" t="e">
        <f t="shared" ref="F29:J29" si="2">SUM(F27:F28)</f>
        <v>#DIV/0!</v>
      </c>
      <c r="G29" s="558" t="e">
        <f t="shared" si="2"/>
        <v>#DIV/0!</v>
      </c>
      <c r="H29" s="535" t="e">
        <f t="shared" si="2"/>
        <v>#DIV/0!</v>
      </c>
      <c r="I29" s="558" t="e">
        <f t="shared" si="2"/>
        <v>#DIV/0!</v>
      </c>
      <c r="J29" s="559" t="e">
        <f t="shared" si="2"/>
        <v>#DIV/0!</v>
      </c>
      <c r="K29" s="28"/>
      <c r="L29" s="185"/>
    </row>
    <row r="30" spans="2:12">
      <c r="B30" s="139"/>
      <c r="C30" s="83"/>
      <c r="D30" s="535"/>
      <c r="E30" s="535"/>
      <c r="F30" s="558"/>
      <c r="G30" s="558"/>
      <c r="H30" s="535"/>
      <c r="I30" s="558"/>
      <c r="J30" s="559"/>
      <c r="K30" s="28"/>
      <c r="L30" s="185"/>
    </row>
    <row r="31" spans="2:12">
      <c r="B31" s="139" t="s">
        <v>218</v>
      </c>
      <c r="C31" s="83"/>
      <c r="D31" s="535"/>
      <c r="E31" s="535"/>
      <c r="F31" s="558"/>
      <c r="G31" s="558"/>
      <c r="H31" s="535"/>
      <c r="I31" s="558"/>
      <c r="J31" s="559"/>
      <c r="K31" s="28"/>
      <c r="L31" s="185"/>
    </row>
    <row r="32" spans="2:12">
      <c r="B32" s="139"/>
      <c r="C32" s="83" t="s">
        <v>42</v>
      </c>
      <c r="D32" s="535" t="e">
        <f>D11</f>
        <v>#DIV/0!</v>
      </c>
      <c r="E32" s="535" t="e">
        <f>D32/technical_specs!F29</f>
        <v>#DIV/0!</v>
      </c>
      <c r="F32" s="558" t="e">
        <f>E32*'Fuel allocation'!D29</f>
        <v>#DIV/0!</v>
      </c>
      <c r="G32" s="558" t="e">
        <f>E32*'Fuel allocation'!E29</f>
        <v>#DIV/0!</v>
      </c>
      <c r="H32" s="535" t="e">
        <f>E32*technical_specs!I29</f>
        <v>#DIV/0!</v>
      </c>
      <c r="I32" s="558" t="e">
        <f>H32*(1-Dashboard!E48)</f>
        <v>#DIV/0!</v>
      </c>
      <c r="J32" s="559" t="e">
        <f>H32*Dashboard!E48</f>
        <v>#DIV/0!</v>
      </c>
      <c r="K32" s="28"/>
      <c r="L32" s="185"/>
    </row>
    <row r="33" spans="2:12">
      <c r="B33" s="102"/>
      <c r="C33" s="49"/>
      <c r="D33" s="571"/>
      <c r="E33" s="571"/>
      <c r="F33" s="571"/>
      <c r="G33" s="571"/>
      <c r="H33" s="571"/>
      <c r="I33" s="571"/>
      <c r="J33" s="572"/>
      <c r="K33" s="77"/>
      <c r="L33" s="303"/>
    </row>
    <row r="34" spans="2:12">
      <c r="B34" s="139" t="s">
        <v>360</v>
      </c>
      <c r="C34" s="83"/>
      <c r="D34" s="535"/>
      <c r="E34" s="535"/>
      <c r="F34" s="535"/>
      <c r="G34" s="535"/>
      <c r="H34" s="535"/>
      <c r="I34" s="535"/>
      <c r="J34" s="563"/>
      <c r="K34" s="81"/>
      <c r="L34" s="184"/>
    </row>
    <row r="35" spans="2:12">
      <c r="B35" s="139"/>
      <c r="C35" s="51" t="s">
        <v>42</v>
      </c>
      <c r="D35" s="535" t="e">
        <f>D32</f>
        <v>#DIV/0!</v>
      </c>
      <c r="E35" s="535" t="e">
        <f t="shared" ref="E35:J35" si="3">E32</f>
        <v>#DIV/0!</v>
      </c>
      <c r="F35" s="535" t="e">
        <f t="shared" si="3"/>
        <v>#DIV/0!</v>
      </c>
      <c r="G35" s="535" t="e">
        <f t="shared" si="3"/>
        <v>#DIV/0!</v>
      </c>
      <c r="H35" s="535" t="e">
        <f t="shared" si="3"/>
        <v>#DIV/0!</v>
      </c>
      <c r="I35" s="535" t="e">
        <f t="shared" si="3"/>
        <v>#DIV/0!</v>
      </c>
      <c r="J35" s="563" t="e">
        <f t="shared" si="3"/>
        <v>#DIV/0!</v>
      </c>
      <c r="K35" s="81"/>
      <c r="L35" s="184"/>
    </row>
    <row r="36" spans="2:12">
      <c r="B36" s="139"/>
      <c r="C36" s="51" t="s">
        <v>43</v>
      </c>
      <c r="D36" s="535" t="e">
        <f>D17+D22+D27</f>
        <v>#DIV/0!</v>
      </c>
      <c r="E36" s="535" t="e">
        <f t="shared" ref="E36:J36" si="4">E17+E22+E27</f>
        <v>#DIV/0!</v>
      </c>
      <c r="F36" s="535" t="e">
        <f t="shared" si="4"/>
        <v>#DIV/0!</v>
      </c>
      <c r="G36" s="535" t="e">
        <f t="shared" si="4"/>
        <v>#DIV/0!</v>
      </c>
      <c r="H36" s="535" t="e">
        <f t="shared" si="4"/>
        <v>#DIV/0!</v>
      </c>
      <c r="I36" s="535" t="e">
        <f t="shared" si="4"/>
        <v>#DIV/0!</v>
      </c>
      <c r="J36" s="535" t="e">
        <f t="shared" si="4"/>
        <v>#DIV/0!</v>
      </c>
      <c r="K36" s="239"/>
      <c r="L36" s="185"/>
    </row>
    <row r="37" spans="2:12">
      <c r="B37" s="139"/>
      <c r="C37" s="51" t="s">
        <v>44</v>
      </c>
      <c r="D37" s="535">
        <f>D18+D23+D28</f>
        <v>0</v>
      </c>
      <c r="E37" s="535" t="e">
        <f t="shared" ref="E37:J37" si="5">E18+E23+E28</f>
        <v>#DIV/0!</v>
      </c>
      <c r="F37" s="535" t="e">
        <f t="shared" si="5"/>
        <v>#DIV/0!</v>
      </c>
      <c r="G37" s="535" t="e">
        <f t="shared" si="5"/>
        <v>#DIV/0!</v>
      </c>
      <c r="H37" s="535" t="e">
        <f t="shared" si="5"/>
        <v>#DIV/0!</v>
      </c>
      <c r="I37" s="535" t="e">
        <f t="shared" si="5"/>
        <v>#DIV/0!</v>
      </c>
      <c r="J37" s="535" t="e">
        <f t="shared" si="5"/>
        <v>#DIV/0!</v>
      </c>
      <c r="K37" s="239"/>
      <c r="L37" s="185"/>
    </row>
    <row r="38" spans="2:12" ht="16" thickBot="1">
      <c r="B38" s="139"/>
      <c r="C38" s="252" t="s">
        <v>355</v>
      </c>
      <c r="D38" s="573" t="e">
        <f>D19+D24+D29+D32</f>
        <v>#DIV/0!</v>
      </c>
      <c r="E38" s="573" t="e">
        <f t="shared" ref="E38:J38" si="6">E19+E24+E29+E32</f>
        <v>#DIV/0!</v>
      </c>
      <c r="F38" s="573" t="e">
        <f t="shared" si="6"/>
        <v>#DIV/0!</v>
      </c>
      <c r="G38" s="573" t="e">
        <f t="shared" si="6"/>
        <v>#DIV/0!</v>
      </c>
      <c r="H38" s="573" t="e">
        <f t="shared" si="6"/>
        <v>#DIV/0!</v>
      </c>
      <c r="I38" s="573" t="e">
        <f t="shared" si="6"/>
        <v>#DIV/0!</v>
      </c>
      <c r="J38" s="573" t="e">
        <f t="shared" si="6"/>
        <v>#DIV/0!</v>
      </c>
      <c r="K38" s="239"/>
      <c r="L38" s="185"/>
    </row>
    <row r="39" spans="2:12" ht="17" thickTop="1" thickBot="1">
      <c r="B39" s="165"/>
      <c r="C39" s="294"/>
      <c r="D39" s="292"/>
      <c r="E39" s="292"/>
      <c r="F39" s="292"/>
      <c r="G39" s="292"/>
      <c r="H39" s="292"/>
      <c r="I39" s="292"/>
      <c r="J39" s="294"/>
      <c r="K39" s="292"/>
      <c r="L39" s="293"/>
    </row>
    <row r="40" spans="2:12">
      <c r="B40" s="291"/>
      <c r="C40" s="79"/>
      <c r="D40" s="79"/>
      <c r="E40" s="79"/>
      <c r="F40" s="79"/>
      <c r="G40" s="79"/>
      <c r="H40" s="79"/>
      <c r="I40" s="79"/>
      <c r="J40" s="79"/>
      <c r="K40" s="79"/>
      <c r="L40" s="79"/>
    </row>
    <row r="41" spans="2:12">
      <c r="D41" s="79"/>
      <c r="E41" s="79"/>
      <c r="F41" s="79"/>
      <c r="G41" s="79"/>
      <c r="H41" s="79"/>
      <c r="I41" s="79"/>
      <c r="J41" s="79"/>
      <c r="K41" s="79"/>
      <c r="L41" s="79"/>
    </row>
    <row r="42" spans="2:12">
      <c r="D42" s="79"/>
      <c r="E42" s="79"/>
      <c r="F42" s="79"/>
      <c r="G42" s="79"/>
      <c r="H42" s="79"/>
      <c r="I42" s="79"/>
      <c r="J42" s="79"/>
      <c r="K42" s="79"/>
      <c r="L42" s="79"/>
    </row>
    <row r="43" spans="2:12">
      <c r="B43" s="291"/>
      <c r="C43" s="79"/>
      <c r="D43" s="79"/>
      <c r="E43" s="79"/>
      <c r="F43" s="79"/>
      <c r="G43" s="79"/>
      <c r="H43" s="79"/>
      <c r="I43" s="79"/>
      <c r="J43" s="79"/>
      <c r="K43" s="79"/>
      <c r="L43" s="79"/>
    </row>
    <row r="44" spans="2:12">
      <c r="D44" s="79"/>
      <c r="E44" s="79"/>
      <c r="F44" s="79"/>
      <c r="G44" s="79"/>
      <c r="H44" s="79"/>
      <c r="I44" s="79"/>
      <c r="J44" s="79"/>
      <c r="K44" s="79"/>
      <c r="L44" s="79"/>
    </row>
    <row r="45" spans="2:12">
      <c r="D45" s="8"/>
      <c r="E45" s="8"/>
      <c r="F45" s="8"/>
      <c r="G45" s="8"/>
      <c r="H45" s="8"/>
      <c r="I45" s="8"/>
      <c r="J45" s="8"/>
      <c r="K45" s="79"/>
      <c r="L45" s="79"/>
    </row>
    <row r="46" spans="2:12">
      <c r="D46" s="8"/>
      <c r="E46" s="8"/>
      <c r="F46" s="8"/>
      <c r="G46" s="8"/>
      <c r="H46" s="8"/>
      <c r="I46" s="8"/>
      <c r="J46" s="8"/>
      <c r="K46" s="8"/>
      <c r="L46" s="8"/>
    </row>
    <row r="47" spans="2:12">
      <c r="D47" s="8"/>
      <c r="E47" s="8"/>
      <c r="F47" s="8"/>
      <c r="G47" s="8"/>
      <c r="H47" s="8"/>
      <c r="I47" s="8"/>
      <c r="J47" s="8"/>
      <c r="K47" s="8"/>
      <c r="L47" s="8"/>
    </row>
    <row r="48" spans="2:12">
      <c r="B48" s="8"/>
      <c r="C48" s="8"/>
      <c r="D48" s="8"/>
      <c r="E48" s="8"/>
      <c r="F48" s="8"/>
      <c r="G48" s="8"/>
      <c r="H48" s="8"/>
      <c r="I48" s="8"/>
      <c r="J48" s="8"/>
      <c r="K48" s="8"/>
      <c r="L48" s="8"/>
    </row>
    <row r="49" spans="12:12">
      <c r="L49" s="8"/>
    </row>
    <row r="50" spans="12:12">
      <c r="L50" s="8"/>
    </row>
  </sheetData>
  <conditionalFormatting sqref="D38">
    <cfRule type="cellIs" dxfId="8" priority="1" operator="equal">
      <formula>$D$14</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M56"/>
  <sheetViews>
    <sheetView workbookViewId="0">
      <pane xSplit="3" ySplit="9" topLeftCell="D10" activePane="bottomRight" state="frozen"/>
      <selection pane="topRight" activeCell="D1" sqref="D1"/>
      <selection pane="bottomLeft" activeCell="A10" sqref="A10"/>
      <selection pane="bottomRight" activeCell="L54" sqref="L54"/>
    </sheetView>
  </sheetViews>
  <sheetFormatPr baseColWidth="10" defaultRowHeight="15" x14ac:dyDescent="0"/>
  <cols>
    <col min="1" max="1" width="9.83203125" style="2" customWidth="1"/>
    <col min="2" max="2" width="22" style="2" customWidth="1"/>
    <col min="3" max="10" width="19" style="2" customWidth="1"/>
    <col min="11" max="11" width="4.33203125" style="2" customWidth="1"/>
    <col min="12" max="12" width="46.5" style="2" customWidth="1"/>
    <col min="13" max="16384" width="10.83203125" style="2"/>
  </cols>
  <sheetData>
    <row r="2" spans="2:13" ht="20">
      <c r="B2" s="18" t="s">
        <v>54</v>
      </c>
    </row>
    <row r="4" spans="2:13">
      <c r="B4" s="3" t="s">
        <v>37</v>
      </c>
      <c r="C4" s="4"/>
      <c r="D4" s="4"/>
      <c r="E4" s="5"/>
    </row>
    <row r="5" spans="2:13" ht="31" customHeight="1">
      <c r="B5" s="712" t="s">
        <v>423</v>
      </c>
      <c r="C5" s="713"/>
      <c r="D5" s="713"/>
      <c r="E5" s="714"/>
    </row>
    <row r="6" spans="2:13" ht="16" thickBot="1"/>
    <row r="7" spans="2:13">
      <c r="B7" s="94" t="s">
        <v>284</v>
      </c>
      <c r="C7" s="125"/>
      <c r="D7" s="125"/>
      <c r="E7" s="125"/>
      <c r="F7" s="125"/>
      <c r="G7" s="125"/>
      <c r="H7" s="125"/>
      <c r="I7" s="125"/>
      <c r="J7" s="125"/>
      <c r="K7" s="125"/>
      <c r="L7" s="182"/>
    </row>
    <row r="8" spans="2:13">
      <c r="B8" s="123"/>
      <c r="C8" s="79"/>
      <c r="D8" s="79"/>
      <c r="E8" s="79"/>
      <c r="F8" s="79"/>
      <c r="G8" s="79"/>
      <c r="H8" s="79"/>
      <c r="I8" s="79"/>
      <c r="J8" s="79"/>
      <c r="K8" s="79"/>
      <c r="L8" s="183"/>
    </row>
    <row r="9" spans="2:13" ht="31" customHeight="1">
      <c r="B9" s="464" t="s">
        <v>39</v>
      </c>
      <c r="C9" s="71" t="s">
        <v>40</v>
      </c>
      <c r="D9" s="24" t="s">
        <v>624</v>
      </c>
      <c r="E9" s="24" t="s">
        <v>625</v>
      </c>
      <c r="F9" s="151" t="s">
        <v>626</v>
      </c>
      <c r="G9" s="151" t="s">
        <v>627</v>
      </c>
      <c r="H9" s="24" t="s">
        <v>628</v>
      </c>
      <c r="I9" s="151" t="s">
        <v>629</v>
      </c>
      <c r="J9" s="152" t="s">
        <v>630</v>
      </c>
      <c r="K9" s="24"/>
      <c r="L9" s="127" t="s">
        <v>18</v>
      </c>
    </row>
    <row r="10" spans="2:13">
      <c r="B10" s="139" t="s">
        <v>287</v>
      </c>
      <c r="C10" s="83"/>
      <c r="D10" s="28"/>
      <c r="E10" s="28"/>
      <c r="F10" s="28"/>
      <c r="G10" s="28"/>
      <c r="H10" s="28"/>
      <c r="I10" s="28"/>
      <c r="J10" s="83"/>
      <c r="K10" s="28"/>
      <c r="L10" s="185"/>
    </row>
    <row r="11" spans="2:13">
      <c r="B11" s="97"/>
      <c r="C11" s="51" t="s">
        <v>42</v>
      </c>
      <c r="D11" s="574" t="e">
        <f>'Fuel mixes'!E46</f>
        <v>#DIV/0!</v>
      </c>
      <c r="E11" s="564"/>
      <c r="F11" s="564"/>
      <c r="G11" s="564"/>
      <c r="H11" s="564"/>
      <c r="I11" s="564"/>
      <c r="J11" s="565"/>
      <c r="K11" s="28"/>
      <c r="L11" s="185"/>
      <c r="M11" s="8"/>
    </row>
    <row r="12" spans="2:13">
      <c r="B12" s="97"/>
      <c r="C12" s="51" t="s">
        <v>380</v>
      </c>
      <c r="D12" s="574">
        <f>'Fuel mixes'!E47</f>
        <v>0</v>
      </c>
      <c r="E12" s="564"/>
      <c r="F12" s="564"/>
      <c r="G12" s="564"/>
      <c r="H12" s="564"/>
      <c r="I12" s="564"/>
      <c r="J12" s="565"/>
      <c r="K12" s="28"/>
      <c r="L12" s="185"/>
      <c r="M12" s="8"/>
    </row>
    <row r="13" spans="2:13">
      <c r="B13" s="97"/>
      <c r="C13" s="51" t="s">
        <v>148</v>
      </c>
      <c r="D13" s="574">
        <f>'Fuel mixes'!E48</f>
        <v>0</v>
      </c>
      <c r="E13" s="564"/>
      <c r="F13" s="564"/>
      <c r="G13" s="564"/>
      <c r="H13" s="564"/>
      <c r="I13" s="564"/>
      <c r="J13" s="565"/>
      <c r="K13" s="28"/>
      <c r="L13" s="33" t="s">
        <v>643</v>
      </c>
      <c r="M13" s="8"/>
    </row>
    <row r="14" spans="2:13">
      <c r="B14" s="97"/>
      <c r="C14" s="51" t="s">
        <v>43</v>
      </c>
      <c r="D14" s="574" t="e">
        <f>'Fuel mixes'!E49</f>
        <v>#DIV/0!</v>
      </c>
      <c r="E14" s="564"/>
      <c r="F14" s="564"/>
      <c r="G14" s="564"/>
      <c r="H14" s="564"/>
      <c r="I14" s="564"/>
      <c r="J14" s="565"/>
      <c r="K14" s="26"/>
      <c r="L14" s="33"/>
    </row>
    <row r="15" spans="2:13">
      <c r="B15" s="97"/>
      <c r="C15" s="51" t="s">
        <v>45</v>
      </c>
      <c r="D15" s="574">
        <f>'Fuel mixes'!E50</f>
        <v>0</v>
      </c>
      <c r="E15" s="564"/>
      <c r="F15" s="564"/>
      <c r="G15" s="564"/>
      <c r="H15" s="564"/>
      <c r="I15" s="564"/>
      <c r="J15" s="565"/>
      <c r="K15" s="26"/>
      <c r="L15" s="33"/>
    </row>
    <row r="16" spans="2:13">
      <c r="B16" s="97"/>
      <c r="C16" s="51" t="s">
        <v>286</v>
      </c>
      <c r="D16" s="574">
        <f>'Fuel mixes'!E51</f>
        <v>0</v>
      </c>
      <c r="E16" s="564"/>
      <c r="F16" s="564"/>
      <c r="G16" s="564"/>
      <c r="H16" s="564"/>
      <c r="I16" s="564"/>
      <c r="J16" s="565"/>
      <c r="K16" s="26"/>
      <c r="L16" s="33" t="s">
        <v>506</v>
      </c>
    </row>
    <row r="17" spans="2:12">
      <c r="B17" s="97"/>
      <c r="C17" s="51" t="s">
        <v>214</v>
      </c>
      <c r="D17" s="574" t="e">
        <f>'Fuel mixes'!E52</f>
        <v>#DIV/0!</v>
      </c>
      <c r="E17" s="564"/>
      <c r="F17" s="564"/>
      <c r="G17" s="564"/>
      <c r="H17" s="564"/>
      <c r="I17" s="564"/>
      <c r="J17" s="565"/>
      <c r="K17" s="26"/>
      <c r="L17" s="33" t="s">
        <v>643</v>
      </c>
    </row>
    <row r="18" spans="2:12" ht="16" thickBot="1">
      <c r="B18" s="97"/>
      <c r="C18" s="231" t="s">
        <v>355</v>
      </c>
      <c r="D18" s="575" t="e">
        <f>SUM(D11:D17)</f>
        <v>#DIV/0!</v>
      </c>
      <c r="E18" s="576"/>
      <c r="F18" s="576"/>
      <c r="G18" s="576"/>
      <c r="H18" s="576"/>
      <c r="I18" s="576"/>
      <c r="J18" s="577"/>
      <c r="K18" s="26"/>
      <c r="L18" s="33"/>
    </row>
    <row r="19" spans="2:12" ht="16" thickTop="1">
      <c r="B19" s="102"/>
      <c r="C19" s="10"/>
      <c r="D19" s="578"/>
      <c r="E19" s="542"/>
      <c r="F19" s="542"/>
      <c r="G19" s="542"/>
      <c r="H19" s="542"/>
      <c r="I19" s="542"/>
      <c r="J19" s="579"/>
      <c r="K19" s="9"/>
      <c r="L19" s="103"/>
    </row>
    <row r="20" spans="2:12">
      <c r="B20" s="139" t="s">
        <v>215</v>
      </c>
      <c r="C20" s="83"/>
      <c r="D20" s="574"/>
      <c r="E20" s="564"/>
      <c r="F20" s="564"/>
      <c r="G20" s="564"/>
      <c r="H20" s="564"/>
      <c r="I20" s="564"/>
      <c r="J20" s="565"/>
      <c r="K20" s="28"/>
      <c r="L20" s="185"/>
    </row>
    <row r="21" spans="2:12">
      <c r="B21" s="139"/>
      <c r="C21" s="83" t="s">
        <v>380</v>
      </c>
      <c r="D21" s="538">
        <f>D12*Dashboard!E59</f>
        <v>0</v>
      </c>
      <c r="E21" s="535" t="e">
        <f>D21/technical_specs!$F$26</f>
        <v>#DIV/0!</v>
      </c>
      <c r="F21" s="558" t="e">
        <f>E21*'Fuel allocation'!$D$32</f>
        <v>#DIV/0!</v>
      </c>
      <c r="G21" s="558" t="e">
        <f>E21*'Fuel allocation'!$E$32</f>
        <v>#DIV/0!</v>
      </c>
      <c r="H21" s="535" t="e">
        <f>E21*technical_specs!$I$26</f>
        <v>#DIV/0!</v>
      </c>
      <c r="I21" s="558" t="e">
        <f>H21*(1-Dashboard!$E$55)</f>
        <v>#DIV/0!</v>
      </c>
      <c r="J21" s="559" t="e">
        <f>H21*Dashboard!$E$55</f>
        <v>#DIV/0!</v>
      </c>
      <c r="K21" s="28"/>
      <c r="L21" s="185"/>
    </row>
    <row r="22" spans="2:12">
      <c r="B22" s="139"/>
      <c r="C22" s="83" t="s">
        <v>43</v>
      </c>
      <c r="D22" s="538" t="e">
        <f>D14*Dashboard!E59</f>
        <v>#DIV/0!</v>
      </c>
      <c r="E22" s="535" t="e">
        <f>D22/technical_specs!$F$26</f>
        <v>#DIV/0!</v>
      </c>
      <c r="F22" s="558" t="e">
        <f>E22*'Fuel allocation'!$D$32</f>
        <v>#DIV/0!</v>
      </c>
      <c r="G22" s="558" t="e">
        <f>E22*'Fuel allocation'!$E$32</f>
        <v>#DIV/0!</v>
      </c>
      <c r="H22" s="535" t="e">
        <f>E22*technical_specs!$I$26</f>
        <v>#DIV/0!</v>
      </c>
      <c r="I22" s="558" t="e">
        <f>H22*(1-Dashboard!$E$55)</f>
        <v>#DIV/0!</v>
      </c>
      <c r="J22" s="559" t="e">
        <f>H22*Dashboard!$E$55</f>
        <v>#DIV/0!</v>
      </c>
      <c r="K22" s="28"/>
      <c r="L22" s="185"/>
    </row>
    <row r="23" spans="2:12">
      <c r="B23" s="139"/>
      <c r="C23" s="83" t="s">
        <v>45</v>
      </c>
      <c r="D23" s="538">
        <f>D15*Dashboard!E59</f>
        <v>0</v>
      </c>
      <c r="E23" s="535" t="e">
        <f>D23/technical_specs!$F$26</f>
        <v>#DIV/0!</v>
      </c>
      <c r="F23" s="558" t="e">
        <f>E23*'Fuel allocation'!$D$32</f>
        <v>#DIV/0!</v>
      </c>
      <c r="G23" s="558" t="e">
        <f>E23*'Fuel allocation'!$E$32</f>
        <v>#DIV/0!</v>
      </c>
      <c r="H23" s="535" t="e">
        <f>E23*technical_specs!$I$26</f>
        <v>#DIV/0!</v>
      </c>
      <c r="I23" s="558" t="e">
        <f>H23*(1-Dashboard!$E$55)</f>
        <v>#DIV/0!</v>
      </c>
      <c r="J23" s="559" t="e">
        <f>H23*Dashboard!$E$55</f>
        <v>#DIV/0!</v>
      </c>
      <c r="K23" s="28"/>
      <c r="L23" s="185"/>
    </row>
    <row r="24" spans="2:12">
      <c r="B24" s="139"/>
      <c r="C24" s="83" t="s">
        <v>286</v>
      </c>
      <c r="D24" s="538">
        <f>D16*Dashboard!E59</f>
        <v>0</v>
      </c>
      <c r="E24" s="535" t="e">
        <f>D24/technical_specs!$F$26</f>
        <v>#DIV/0!</v>
      </c>
      <c r="F24" s="558" t="e">
        <f>E24*'Fuel allocation'!$D$32</f>
        <v>#DIV/0!</v>
      </c>
      <c r="G24" s="558" t="e">
        <f>E24*'Fuel allocation'!$E$32</f>
        <v>#DIV/0!</v>
      </c>
      <c r="H24" s="535" t="e">
        <f>E24*technical_specs!$I$26</f>
        <v>#DIV/0!</v>
      </c>
      <c r="I24" s="558" t="e">
        <f>H24*(1-Dashboard!$E$55)</f>
        <v>#DIV/0!</v>
      </c>
      <c r="J24" s="559" t="e">
        <f>H24*Dashboard!$E$55</f>
        <v>#DIV/0!</v>
      </c>
      <c r="K24" s="28"/>
      <c r="L24" s="185"/>
    </row>
    <row r="25" spans="2:12">
      <c r="B25" s="139"/>
      <c r="C25" s="83" t="s">
        <v>355</v>
      </c>
      <c r="D25" s="538" t="e">
        <f>SUM(D21:D24)</f>
        <v>#DIV/0!</v>
      </c>
      <c r="E25" s="535" t="e">
        <f t="shared" ref="E25:J25" si="0">SUM(E21:E24)</f>
        <v>#DIV/0!</v>
      </c>
      <c r="F25" s="558" t="e">
        <f t="shared" si="0"/>
        <v>#DIV/0!</v>
      </c>
      <c r="G25" s="558" t="e">
        <f t="shared" si="0"/>
        <v>#DIV/0!</v>
      </c>
      <c r="H25" s="535" t="e">
        <f t="shared" si="0"/>
        <v>#DIV/0!</v>
      </c>
      <c r="I25" s="558" t="e">
        <f t="shared" si="0"/>
        <v>#DIV/0!</v>
      </c>
      <c r="J25" s="559" t="e">
        <f t="shared" si="0"/>
        <v>#DIV/0!</v>
      </c>
      <c r="K25" s="28"/>
      <c r="L25" s="185"/>
    </row>
    <row r="26" spans="2:12">
      <c r="B26" s="139"/>
      <c r="C26" s="84"/>
      <c r="D26" s="580"/>
      <c r="E26" s="571"/>
      <c r="F26" s="581"/>
      <c r="G26" s="581"/>
      <c r="H26" s="571"/>
      <c r="I26" s="581"/>
      <c r="J26" s="582"/>
      <c r="K26" s="28"/>
      <c r="L26" s="185"/>
    </row>
    <row r="27" spans="2:12">
      <c r="B27" s="139" t="s">
        <v>216</v>
      </c>
      <c r="C27" s="83"/>
      <c r="D27" s="538"/>
      <c r="E27" s="535"/>
      <c r="F27" s="558"/>
      <c r="G27" s="558"/>
      <c r="H27" s="535"/>
      <c r="I27" s="558"/>
      <c r="J27" s="559"/>
      <c r="K27" s="28"/>
      <c r="L27" s="185"/>
    </row>
    <row r="28" spans="2:12">
      <c r="B28" s="139"/>
      <c r="C28" s="83" t="s">
        <v>380</v>
      </c>
      <c r="D28" s="538">
        <f>D12*Dashboard!E60</f>
        <v>0</v>
      </c>
      <c r="E28" s="535" t="e">
        <f>D28/technical_specs!$F$27</f>
        <v>#DIV/0!</v>
      </c>
      <c r="F28" s="558" t="e">
        <f>E28*'Fuel allocation'!$D$33</f>
        <v>#DIV/0!</v>
      </c>
      <c r="G28" s="558" t="e">
        <f>E28*'Fuel allocation'!$E$33</f>
        <v>#DIV/0!</v>
      </c>
      <c r="H28" s="535" t="e">
        <f>E28*technical_specs!$I$27</f>
        <v>#DIV/0!</v>
      </c>
      <c r="I28" s="558" t="e">
        <f>H28*(1-Dashboard!$E$56)</f>
        <v>#DIV/0!</v>
      </c>
      <c r="J28" s="559" t="e">
        <f>H28*Dashboard!$E$56</f>
        <v>#DIV/0!</v>
      </c>
      <c r="K28" s="28"/>
      <c r="L28" s="185"/>
    </row>
    <row r="29" spans="2:12">
      <c r="B29" s="139"/>
      <c r="C29" s="83" t="s">
        <v>43</v>
      </c>
      <c r="D29" s="538" t="e">
        <f>D14*Dashboard!E60</f>
        <v>#DIV/0!</v>
      </c>
      <c r="E29" s="535" t="e">
        <f>D29/technical_specs!$F$27</f>
        <v>#DIV/0!</v>
      </c>
      <c r="F29" s="558" t="e">
        <f>E29*'Fuel allocation'!$D$33</f>
        <v>#DIV/0!</v>
      </c>
      <c r="G29" s="558" t="e">
        <f>E29*'Fuel allocation'!$E$33</f>
        <v>#DIV/0!</v>
      </c>
      <c r="H29" s="535" t="e">
        <f>E29*technical_specs!$I$27</f>
        <v>#DIV/0!</v>
      </c>
      <c r="I29" s="558" t="e">
        <f>H29*(1-Dashboard!$E$56)</f>
        <v>#DIV/0!</v>
      </c>
      <c r="J29" s="559" t="e">
        <f>H29*Dashboard!$E$56</f>
        <v>#DIV/0!</v>
      </c>
      <c r="K29" s="28"/>
      <c r="L29" s="185"/>
    </row>
    <row r="30" spans="2:12">
      <c r="B30" s="139"/>
      <c r="C30" s="83" t="s">
        <v>45</v>
      </c>
      <c r="D30" s="538">
        <f>D15*Dashboard!E60</f>
        <v>0</v>
      </c>
      <c r="E30" s="535" t="e">
        <f>D30/technical_specs!$F$27</f>
        <v>#DIV/0!</v>
      </c>
      <c r="F30" s="558" t="e">
        <f>E30*'Fuel allocation'!$D$33</f>
        <v>#DIV/0!</v>
      </c>
      <c r="G30" s="558" t="e">
        <f>E30*'Fuel allocation'!$E$33</f>
        <v>#DIV/0!</v>
      </c>
      <c r="H30" s="535" t="e">
        <f>E30*technical_specs!$I$27</f>
        <v>#DIV/0!</v>
      </c>
      <c r="I30" s="558" t="e">
        <f>H30*(1-Dashboard!$E$56)</f>
        <v>#DIV/0!</v>
      </c>
      <c r="J30" s="559" t="e">
        <f>H30*Dashboard!$E$56</f>
        <v>#DIV/0!</v>
      </c>
      <c r="K30" s="28"/>
      <c r="L30" s="185"/>
    </row>
    <row r="31" spans="2:12">
      <c r="B31" s="139"/>
      <c r="C31" s="83" t="s">
        <v>286</v>
      </c>
      <c r="D31" s="538">
        <f>D16*Dashboard!E60</f>
        <v>0</v>
      </c>
      <c r="E31" s="535" t="e">
        <f>D31/technical_specs!$F$27</f>
        <v>#DIV/0!</v>
      </c>
      <c r="F31" s="558" t="e">
        <f>E31*'Fuel allocation'!$D$33</f>
        <v>#DIV/0!</v>
      </c>
      <c r="G31" s="558" t="e">
        <f>E31*'Fuel allocation'!$E$33</f>
        <v>#DIV/0!</v>
      </c>
      <c r="H31" s="535" t="e">
        <f>E31*technical_specs!$I$27</f>
        <v>#DIV/0!</v>
      </c>
      <c r="I31" s="558" t="e">
        <f>H31*(1-Dashboard!$E$56)</f>
        <v>#DIV/0!</v>
      </c>
      <c r="J31" s="559" t="e">
        <f>H31*Dashboard!$E$56</f>
        <v>#DIV/0!</v>
      </c>
      <c r="K31" s="28"/>
      <c r="L31" s="185"/>
    </row>
    <row r="32" spans="2:12">
      <c r="B32" s="139"/>
      <c r="C32" s="83" t="s">
        <v>355</v>
      </c>
      <c r="D32" s="538" t="e">
        <f>SUM(D28:D31)</f>
        <v>#DIV/0!</v>
      </c>
      <c r="E32" s="535" t="e">
        <f t="shared" ref="E32:J32" si="1">SUM(E28:E31)</f>
        <v>#DIV/0!</v>
      </c>
      <c r="F32" s="558" t="e">
        <f t="shared" si="1"/>
        <v>#DIV/0!</v>
      </c>
      <c r="G32" s="558" t="e">
        <f t="shared" si="1"/>
        <v>#DIV/0!</v>
      </c>
      <c r="H32" s="535" t="e">
        <f t="shared" si="1"/>
        <v>#DIV/0!</v>
      </c>
      <c r="I32" s="558" t="e">
        <f t="shared" si="1"/>
        <v>#DIV/0!</v>
      </c>
      <c r="J32" s="559" t="e">
        <f t="shared" si="1"/>
        <v>#DIV/0!</v>
      </c>
      <c r="K32" s="28"/>
      <c r="L32" s="185"/>
    </row>
    <row r="33" spans="2:13">
      <c r="B33" s="139"/>
      <c r="C33" s="84"/>
      <c r="D33" s="580"/>
      <c r="E33" s="571"/>
      <c r="F33" s="581"/>
      <c r="G33" s="581"/>
      <c r="H33" s="571"/>
      <c r="I33" s="581"/>
      <c r="J33" s="582"/>
      <c r="K33" s="28"/>
      <c r="L33" s="185"/>
    </row>
    <row r="34" spans="2:13">
      <c r="B34" s="139" t="s">
        <v>217</v>
      </c>
      <c r="C34" s="83"/>
      <c r="D34" s="538"/>
      <c r="E34" s="535"/>
      <c r="F34" s="558"/>
      <c r="G34" s="558"/>
      <c r="H34" s="535"/>
      <c r="I34" s="558"/>
      <c r="J34" s="559"/>
      <c r="K34" s="28"/>
      <c r="L34" s="185"/>
    </row>
    <row r="35" spans="2:13">
      <c r="B35" s="139"/>
      <c r="C35" s="83" t="s">
        <v>380</v>
      </c>
      <c r="D35" s="538">
        <f>D12*Dashboard!E61</f>
        <v>0</v>
      </c>
      <c r="E35" s="535" t="e">
        <f>D35/technical_specs!$F$28</f>
        <v>#DIV/0!</v>
      </c>
      <c r="F35" s="558" t="e">
        <f>E35*'Fuel allocation'!$D$34</f>
        <v>#DIV/0!</v>
      </c>
      <c r="G35" s="558" t="e">
        <f>E35*'Fuel allocation'!$E$34</f>
        <v>#DIV/0!</v>
      </c>
      <c r="H35" s="535" t="e">
        <f>E35*technical_specs!$I$28</f>
        <v>#DIV/0!</v>
      </c>
      <c r="I35" s="558" t="e">
        <f>H35*(1-Dashboard!$E$57)</f>
        <v>#DIV/0!</v>
      </c>
      <c r="J35" s="559" t="e">
        <f>H35*Dashboard!$E$57</f>
        <v>#DIV/0!</v>
      </c>
      <c r="K35" s="28"/>
      <c r="L35" s="185"/>
    </row>
    <row r="36" spans="2:13">
      <c r="B36" s="139"/>
      <c r="C36" s="83" t="s">
        <v>43</v>
      </c>
      <c r="D36" s="538" t="e">
        <f>D14*Dashboard!E61</f>
        <v>#DIV/0!</v>
      </c>
      <c r="E36" s="535" t="e">
        <f>D36/technical_specs!$F$28</f>
        <v>#DIV/0!</v>
      </c>
      <c r="F36" s="558" t="e">
        <f>E36*'Fuel allocation'!$D$34</f>
        <v>#DIV/0!</v>
      </c>
      <c r="G36" s="558" t="e">
        <f>E36*'Fuel allocation'!$E$34</f>
        <v>#DIV/0!</v>
      </c>
      <c r="H36" s="535" t="e">
        <f>E36*technical_specs!$I$28</f>
        <v>#DIV/0!</v>
      </c>
      <c r="I36" s="558" t="e">
        <f>H36*(1-Dashboard!$E$57)</f>
        <v>#DIV/0!</v>
      </c>
      <c r="J36" s="559" t="e">
        <f>H36*Dashboard!$E$57</f>
        <v>#DIV/0!</v>
      </c>
      <c r="K36" s="28"/>
      <c r="L36" s="185"/>
    </row>
    <row r="37" spans="2:13">
      <c r="B37" s="139"/>
      <c r="C37" s="83" t="s">
        <v>45</v>
      </c>
      <c r="D37" s="538">
        <f>D15*Dashboard!E61</f>
        <v>0</v>
      </c>
      <c r="E37" s="535" t="e">
        <f>D37/technical_specs!$F$28</f>
        <v>#DIV/0!</v>
      </c>
      <c r="F37" s="558" t="e">
        <f>E37*'Fuel allocation'!$D$34</f>
        <v>#DIV/0!</v>
      </c>
      <c r="G37" s="558" t="e">
        <f>E37*'Fuel allocation'!$E$34</f>
        <v>#DIV/0!</v>
      </c>
      <c r="H37" s="535" t="e">
        <f>E37*technical_specs!$I$28</f>
        <v>#DIV/0!</v>
      </c>
      <c r="I37" s="558" t="e">
        <f>H37*(1-Dashboard!$E$57)</f>
        <v>#DIV/0!</v>
      </c>
      <c r="J37" s="559" t="e">
        <f>H37*Dashboard!$E$57</f>
        <v>#DIV/0!</v>
      </c>
      <c r="K37" s="28"/>
      <c r="L37" s="185"/>
    </row>
    <row r="38" spans="2:13">
      <c r="B38" s="139"/>
      <c r="C38" s="83" t="s">
        <v>286</v>
      </c>
      <c r="D38" s="538">
        <f>D16*Dashboard!E61</f>
        <v>0</v>
      </c>
      <c r="E38" s="535" t="e">
        <f>D38/technical_specs!$F$28</f>
        <v>#DIV/0!</v>
      </c>
      <c r="F38" s="558" t="e">
        <f>E38*'Fuel allocation'!$D$34</f>
        <v>#DIV/0!</v>
      </c>
      <c r="G38" s="558" t="e">
        <f>E38*'Fuel allocation'!$E$34</f>
        <v>#DIV/0!</v>
      </c>
      <c r="H38" s="535" t="e">
        <f>E38*technical_specs!$I$28</f>
        <v>#DIV/0!</v>
      </c>
      <c r="I38" s="558" t="e">
        <f>H38*(1-Dashboard!$E$57)</f>
        <v>#DIV/0!</v>
      </c>
      <c r="J38" s="559" t="e">
        <f>H38*Dashboard!$E$57</f>
        <v>#DIV/0!</v>
      </c>
      <c r="K38" s="28"/>
      <c r="L38" s="185"/>
    </row>
    <row r="39" spans="2:13">
      <c r="B39" s="139"/>
      <c r="C39" s="83" t="s">
        <v>355</v>
      </c>
      <c r="D39" s="538" t="e">
        <f>SUM(D35:D38)</f>
        <v>#DIV/0!</v>
      </c>
      <c r="E39" s="535" t="e">
        <f t="shared" ref="E39:J39" si="2">SUM(E35:E38)</f>
        <v>#DIV/0!</v>
      </c>
      <c r="F39" s="558" t="e">
        <f t="shared" si="2"/>
        <v>#DIV/0!</v>
      </c>
      <c r="G39" s="558" t="e">
        <f t="shared" si="2"/>
        <v>#DIV/0!</v>
      </c>
      <c r="H39" s="535" t="e">
        <f t="shared" si="2"/>
        <v>#DIV/0!</v>
      </c>
      <c r="I39" s="558" t="e">
        <f t="shared" si="2"/>
        <v>#DIV/0!</v>
      </c>
      <c r="J39" s="559" t="e">
        <f t="shared" si="2"/>
        <v>#DIV/0!</v>
      </c>
      <c r="K39" s="28"/>
      <c r="L39" s="185"/>
    </row>
    <row r="40" spans="2:13">
      <c r="B40" s="139"/>
      <c r="C40" s="84"/>
      <c r="D40" s="580"/>
      <c r="E40" s="571"/>
      <c r="F40" s="581"/>
      <c r="G40" s="581"/>
      <c r="H40" s="571"/>
      <c r="I40" s="581"/>
      <c r="J40" s="582"/>
      <c r="K40" s="28"/>
      <c r="L40" s="185"/>
    </row>
    <row r="41" spans="2:13">
      <c r="B41" s="139" t="s">
        <v>218</v>
      </c>
      <c r="C41" s="83"/>
      <c r="D41" s="538"/>
      <c r="E41" s="535"/>
      <c r="F41" s="558"/>
      <c r="G41" s="558"/>
      <c r="H41" s="535"/>
      <c r="I41" s="558"/>
      <c r="J41" s="559"/>
      <c r="K41" s="28"/>
      <c r="L41" s="185"/>
    </row>
    <row r="42" spans="2:13">
      <c r="B42" s="139"/>
      <c r="C42" s="83" t="s">
        <v>42</v>
      </c>
      <c r="D42" s="538" t="e">
        <f>D11</f>
        <v>#DIV/0!</v>
      </c>
      <c r="E42" s="535" t="e">
        <f>D42/technical_specs!$F$29</f>
        <v>#DIV/0!</v>
      </c>
      <c r="F42" s="558" t="e">
        <f>E42*'Fuel allocation'!$D$35</f>
        <v>#DIV/0!</v>
      </c>
      <c r="G42" s="558" t="e">
        <f>E42*'Fuel allocation'!$E$35</f>
        <v>#DIV/0!</v>
      </c>
      <c r="H42" s="535" t="e">
        <f>E42*technical_specs!$I$29</f>
        <v>#DIV/0!</v>
      </c>
      <c r="I42" s="558" t="e">
        <f>H42*(1-Dashboard!$E$58)</f>
        <v>#DIV/0!</v>
      </c>
      <c r="J42" s="559" t="e">
        <f>H42*Dashboard!$E$58</f>
        <v>#DIV/0!</v>
      </c>
      <c r="K42" s="28"/>
      <c r="L42" s="185"/>
    </row>
    <row r="43" spans="2:13">
      <c r="B43" s="139"/>
      <c r="C43" s="83" t="s">
        <v>148</v>
      </c>
      <c r="D43" s="538">
        <f>D13</f>
        <v>0</v>
      </c>
      <c r="E43" s="535" t="e">
        <f>D43/technical_specs!$F$29</f>
        <v>#DIV/0!</v>
      </c>
      <c r="F43" s="558" t="e">
        <f>E43*'Fuel allocation'!$D$35</f>
        <v>#DIV/0!</v>
      </c>
      <c r="G43" s="558" t="e">
        <f>E43*'Fuel allocation'!$E$35</f>
        <v>#DIV/0!</v>
      </c>
      <c r="H43" s="535" t="e">
        <f>E43*technical_specs!$I$29</f>
        <v>#DIV/0!</v>
      </c>
      <c r="I43" s="558" t="e">
        <f>H43*(1-Dashboard!$E$58)</f>
        <v>#DIV/0!</v>
      </c>
      <c r="J43" s="559" t="e">
        <f>H43*Dashboard!$E$58</f>
        <v>#DIV/0!</v>
      </c>
      <c r="K43" s="28"/>
      <c r="L43" s="185"/>
    </row>
    <row r="44" spans="2:13">
      <c r="B44" s="139"/>
      <c r="C44" s="83" t="s">
        <v>214</v>
      </c>
      <c r="D44" s="538" t="e">
        <f>D17</f>
        <v>#DIV/0!</v>
      </c>
      <c r="E44" s="535" t="e">
        <f>D44/technical_specs!$F$29</f>
        <v>#DIV/0!</v>
      </c>
      <c r="F44" s="558" t="e">
        <f>E44*'Fuel allocation'!$D$35</f>
        <v>#DIV/0!</v>
      </c>
      <c r="G44" s="558" t="e">
        <f>E44*'Fuel allocation'!$E$35</f>
        <v>#DIV/0!</v>
      </c>
      <c r="H44" s="535" t="e">
        <f>E44*technical_specs!$I$29</f>
        <v>#DIV/0!</v>
      </c>
      <c r="I44" s="558" t="e">
        <f>H44*(1-Dashboard!$E$58)</f>
        <v>#DIV/0!</v>
      </c>
      <c r="J44" s="559" t="e">
        <f>H44*Dashboard!$E$58</f>
        <v>#DIV/0!</v>
      </c>
      <c r="K44" s="28"/>
      <c r="L44" s="185"/>
    </row>
    <row r="45" spans="2:13">
      <c r="B45" s="139"/>
      <c r="C45" s="83" t="s">
        <v>355</v>
      </c>
      <c r="D45" s="538" t="e">
        <f>SUM(D42:D44)</f>
        <v>#DIV/0!</v>
      </c>
      <c r="E45" s="535" t="e">
        <f t="shared" ref="E45:J45" si="3">SUM(E42:E44)</f>
        <v>#DIV/0!</v>
      </c>
      <c r="F45" s="558" t="e">
        <f t="shared" si="3"/>
        <v>#DIV/0!</v>
      </c>
      <c r="G45" s="558" t="e">
        <f t="shared" si="3"/>
        <v>#DIV/0!</v>
      </c>
      <c r="H45" s="535" t="e">
        <f t="shared" si="3"/>
        <v>#DIV/0!</v>
      </c>
      <c r="I45" s="558" t="e">
        <f t="shared" si="3"/>
        <v>#DIV/0!</v>
      </c>
      <c r="J45" s="559" t="e">
        <f t="shared" si="3"/>
        <v>#DIV/0!</v>
      </c>
      <c r="K45" s="28"/>
      <c r="L45" s="185"/>
    </row>
    <row r="46" spans="2:13">
      <c r="B46" s="171"/>
      <c r="C46" s="84"/>
      <c r="D46" s="580"/>
      <c r="E46" s="571"/>
      <c r="F46" s="581"/>
      <c r="G46" s="581"/>
      <c r="H46" s="571"/>
      <c r="I46" s="581"/>
      <c r="J46" s="582"/>
      <c r="K46" s="28"/>
      <c r="L46" s="185"/>
    </row>
    <row r="47" spans="2:13">
      <c r="B47" s="139" t="s">
        <v>287</v>
      </c>
      <c r="C47" s="83"/>
      <c r="D47" s="538"/>
      <c r="E47" s="535"/>
      <c r="F47" s="558"/>
      <c r="G47" s="558"/>
      <c r="H47" s="535"/>
      <c r="I47" s="558"/>
      <c r="J47" s="559"/>
      <c r="K47" s="28"/>
      <c r="L47" s="185"/>
    </row>
    <row r="48" spans="2:13">
      <c r="B48" s="97"/>
      <c r="C48" s="51" t="s">
        <v>42</v>
      </c>
      <c r="D48" s="538" t="e">
        <f>D42</f>
        <v>#DIV/0!</v>
      </c>
      <c r="E48" s="535" t="e">
        <f t="shared" ref="E48:J48" si="4">E42</f>
        <v>#DIV/0!</v>
      </c>
      <c r="F48" s="558" t="e">
        <f t="shared" si="4"/>
        <v>#DIV/0!</v>
      </c>
      <c r="G48" s="558" t="e">
        <f t="shared" si="4"/>
        <v>#DIV/0!</v>
      </c>
      <c r="H48" s="535" t="e">
        <f t="shared" si="4"/>
        <v>#DIV/0!</v>
      </c>
      <c r="I48" s="558" t="e">
        <f t="shared" si="4"/>
        <v>#DIV/0!</v>
      </c>
      <c r="J48" s="559" t="e">
        <f t="shared" si="4"/>
        <v>#DIV/0!</v>
      </c>
      <c r="K48" s="28"/>
      <c r="L48" s="185"/>
      <c r="M48" s="8"/>
    </row>
    <row r="49" spans="2:13">
      <c r="B49" s="97"/>
      <c r="C49" s="51" t="s">
        <v>380</v>
      </c>
      <c r="D49" s="538">
        <f>D21+D28+D35</f>
        <v>0</v>
      </c>
      <c r="E49" s="535" t="e">
        <f t="shared" ref="E49:J49" si="5">E21+E28+E35</f>
        <v>#DIV/0!</v>
      </c>
      <c r="F49" s="558" t="e">
        <f t="shared" si="5"/>
        <v>#DIV/0!</v>
      </c>
      <c r="G49" s="558" t="e">
        <f t="shared" si="5"/>
        <v>#DIV/0!</v>
      </c>
      <c r="H49" s="535" t="e">
        <f t="shared" si="5"/>
        <v>#DIV/0!</v>
      </c>
      <c r="I49" s="558" t="e">
        <f t="shared" si="5"/>
        <v>#DIV/0!</v>
      </c>
      <c r="J49" s="559" t="e">
        <f t="shared" si="5"/>
        <v>#DIV/0!</v>
      </c>
      <c r="K49" s="28"/>
      <c r="L49" s="298"/>
      <c r="M49" s="8"/>
    </row>
    <row r="50" spans="2:13">
      <c r="B50" s="97"/>
      <c r="C50" s="51" t="s">
        <v>148</v>
      </c>
      <c r="D50" s="538">
        <f>D43</f>
        <v>0</v>
      </c>
      <c r="E50" s="535" t="e">
        <f t="shared" ref="E50:J50" si="6">E43</f>
        <v>#DIV/0!</v>
      </c>
      <c r="F50" s="558" t="e">
        <f t="shared" si="6"/>
        <v>#DIV/0!</v>
      </c>
      <c r="G50" s="558" t="e">
        <f t="shared" si="6"/>
        <v>#DIV/0!</v>
      </c>
      <c r="H50" s="535" t="e">
        <f t="shared" si="6"/>
        <v>#DIV/0!</v>
      </c>
      <c r="I50" s="558" t="e">
        <f t="shared" si="6"/>
        <v>#DIV/0!</v>
      </c>
      <c r="J50" s="559" t="e">
        <f t="shared" si="6"/>
        <v>#DIV/0!</v>
      </c>
      <c r="K50" s="28"/>
      <c r="L50" s="255" t="s">
        <v>643</v>
      </c>
      <c r="M50" s="8"/>
    </row>
    <row r="51" spans="2:13">
      <c r="B51" s="97"/>
      <c r="C51" s="51" t="s">
        <v>43</v>
      </c>
      <c r="D51" s="538" t="e">
        <f>D22+D29+D36</f>
        <v>#DIV/0!</v>
      </c>
      <c r="E51" s="535" t="e">
        <f t="shared" ref="E51:J51" si="7">E22+E29+E36</f>
        <v>#DIV/0!</v>
      </c>
      <c r="F51" s="558" t="e">
        <f t="shared" si="7"/>
        <v>#DIV/0!</v>
      </c>
      <c r="G51" s="558" t="e">
        <f t="shared" si="7"/>
        <v>#DIV/0!</v>
      </c>
      <c r="H51" s="535" t="e">
        <f t="shared" si="7"/>
        <v>#DIV/0!</v>
      </c>
      <c r="I51" s="558" t="e">
        <f t="shared" si="7"/>
        <v>#DIV/0!</v>
      </c>
      <c r="J51" s="559" t="e">
        <f t="shared" si="7"/>
        <v>#DIV/0!</v>
      </c>
      <c r="K51" s="26"/>
      <c r="L51" s="33"/>
    </row>
    <row r="52" spans="2:13">
      <c r="B52" s="97"/>
      <c r="C52" s="51" t="s">
        <v>45</v>
      </c>
      <c r="D52" s="538">
        <f>D23+D30+D37</f>
        <v>0</v>
      </c>
      <c r="E52" s="535" t="e">
        <f t="shared" ref="E52:J52" si="8">E23+E30+E37</f>
        <v>#DIV/0!</v>
      </c>
      <c r="F52" s="558" t="e">
        <f t="shared" si="8"/>
        <v>#DIV/0!</v>
      </c>
      <c r="G52" s="558" t="e">
        <f t="shared" si="8"/>
        <v>#DIV/0!</v>
      </c>
      <c r="H52" s="535" t="e">
        <f t="shared" si="8"/>
        <v>#DIV/0!</v>
      </c>
      <c r="I52" s="558" t="e">
        <f t="shared" si="8"/>
        <v>#DIV/0!</v>
      </c>
      <c r="J52" s="559" t="e">
        <f t="shared" si="8"/>
        <v>#DIV/0!</v>
      </c>
      <c r="K52" s="26"/>
      <c r="L52" s="33"/>
    </row>
    <row r="53" spans="2:13">
      <c r="B53" s="97"/>
      <c r="C53" s="51" t="s">
        <v>286</v>
      </c>
      <c r="D53" s="538">
        <f>D24+D31+D38</f>
        <v>0</v>
      </c>
      <c r="E53" s="535" t="e">
        <f t="shared" ref="E53:J53" si="9">E24+E31+E38</f>
        <v>#DIV/0!</v>
      </c>
      <c r="F53" s="558" t="e">
        <f t="shared" si="9"/>
        <v>#DIV/0!</v>
      </c>
      <c r="G53" s="558" t="e">
        <f t="shared" si="9"/>
        <v>#DIV/0!</v>
      </c>
      <c r="H53" s="535" t="e">
        <f t="shared" si="9"/>
        <v>#DIV/0!</v>
      </c>
      <c r="I53" s="558" t="e">
        <f t="shared" si="9"/>
        <v>#DIV/0!</v>
      </c>
      <c r="J53" s="559" t="e">
        <f t="shared" si="9"/>
        <v>#DIV/0!</v>
      </c>
      <c r="K53" s="26"/>
      <c r="L53" s="185" t="s">
        <v>506</v>
      </c>
    </row>
    <row r="54" spans="2:13">
      <c r="B54" s="97"/>
      <c r="C54" s="51" t="s">
        <v>214</v>
      </c>
      <c r="D54" s="538" t="e">
        <f>D44</f>
        <v>#DIV/0!</v>
      </c>
      <c r="E54" s="535" t="e">
        <f t="shared" ref="E54:J54" si="10">E44</f>
        <v>#DIV/0!</v>
      </c>
      <c r="F54" s="558" t="e">
        <f t="shared" si="10"/>
        <v>#DIV/0!</v>
      </c>
      <c r="G54" s="558" t="e">
        <f t="shared" si="10"/>
        <v>#DIV/0!</v>
      </c>
      <c r="H54" s="535" t="e">
        <f t="shared" si="10"/>
        <v>#DIV/0!</v>
      </c>
      <c r="I54" s="558" t="e">
        <f t="shared" si="10"/>
        <v>#DIV/0!</v>
      </c>
      <c r="J54" s="559" t="e">
        <f t="shared" si="10"/>
        <v>#DIV/0!</v>
      </c>
      <c r="K54" s="26"/>
      <c r="L54" s="255" t="s">
        <v>643</v>
      </c>
    </row>
    <row r="55" spans="2:13" ht="16" thickBot="1">
      <c r="B55" s="97"/>
      <c r="C55" s="231" t="s">
        <v>355</v>
      </c>
      <c r="D55" s="583" t="e">
        <f>SUM(D48:D54)</f>
        <v>#DIV/0!</v>
      </c>
      <c r="E55" s="584" t="e">
        <f t="shared" ref="E55:J55" si="11">SUM(E48:E54)</f>
        <v>#DIV/0!</v>
      </c>
      <c r="F55" s="585" t="e">
        <f t="shared" si="11"/>
        <v>#DIV/0!</v>
      </c>
      <c r="G55" s="585" t="e">
        <f t="shared" si="11"/>
        <v>#DIV/0!</v>
      </c>
      <c r="H55" s="584" t="e">
        <f t="shared" si="11"/>
        <v>#DIV/0!</v>
      </c>
      <c r="I55" s="585" t="e">
        <f t="shared" si="11"/>
        <v>#DIV/0!</v>
      </c>
      <c r="J55" s="586" t="e">
        <f t="shared" si="11"/>
        <v>#DIV/0!</v>
      </c>
      <c r="K55" s="26"/>
      <c r="L55" s="33"/>
    </row>
    <row r="56" spans="2:13" ht="17" thickTop="1" thickBot="1">
      <c r="B56" s="104"/>
      <c r="C56" s="142"/>
      <c r="D56" s="105"/>
      <c r="E56" s="105"/>
      <c r="F56" s="105"/>
      <c r="G56" s="105"/>
      <c r="H56" s="105"/>
      <c r="I56" s="105"/>
      <c r="J56" s="142"/>
      <c r="K56" s="105"/>
      <c r="L56" s="107"/>
    </row>
  </sheetData>
  <mergeCells count="1">
    <mergeCell ref="B5:E5"/>
  </mergeCells>
  <conditionalFormatting sqref="D55">
    <cfRule type="cellIs" dxfId="7" priority="1" operator="equal">
      <formula>$D$18</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41"/>
  <sheetViews>
    <sheetView workbookViewId="0">
      <selection activeCell="D21" sqref="D21"/>
    </sheetView>
  </sheetViews>
  <sheetFormatPr baseColWidth="10" defaultRowHeight="15" x14ac:dyDescent="0"/>
  <cols>
    <col min="1" max="1" width="10.83203125" style="2"/>
    <col min="2" max="2" width="21.5" style="2" customWidth="1"/>
    <col min="3" max="10" width="19" style="2" customWidth="1"/>
    <col min="11" max="11" width="4.33203125" style="2" customWidth="1"/>
    <col min="12" max="12" width="31.33203125" style="2" customWidth="1"/>
    <col min="13" max="16384" width="10.83203125" style="2"/>
  </cols>
  <sheetData>
    <row r="2" spans="2:12" ht="20">
      <c r="B2" s="18" t="s">
        <v>55</v>
      </c>
    </row>
    <row r="4" spans="2:12">
      <c r="B4" s="3" t="s">
        <v>37</v>
      </c>
      <c r="C4" s="4"/>
      <c r="D4" s="4"/>
      <c r="E4" s="5"/>
    </row>
    <row r="5" spans="2:12" ht="34" customHeight="1">
      <c r="B5" s="712" t="s">
        <v>424</v>
      </c>
      <c r="C5" s="713"/>
      <c r="D5" s="713"/>
      <c r="E5" s="714"/>
    </row>
    <row r="6" spans="2:12" ht="16" thickBot="1"/>
    <row r="7" spans="2:12">
      <c r="B7" s="94" t="s">
        <v>284</v>
      </c>
      <c r="C7" s="119"/>
      <c r="D7" s="119"/>
      <c r="E7" s="119"/>
      <c r="F7" s="119"/>
      <c r="G7" s="119"/>
      <c r="H7" s="119"/>
      <c r="I7" s="119"/>
      <c r="J7" s="119"/>
      <c r="K7" s="119"/>
      <c r="L7" s="96"/>
    </row>
    <row r="8" spans="2:12">
      <c r="B8" s="97"/>
      <c r="C8" s="8"/>
      <c r="D8" s="8"/>
      <c r="E8" s="8"/>
      <c r="F8" s="8"/>
      <c r="G8" s="8"/>
      <c r="H8" s="8"/>
      <c r="I8" s="8"/>
      <c r="J8" s="8"/>
      <c r="K8" s="8"/>
      <c r="L8" s="98"/>
    </row>
    <row r="9" spans="2:12" ht="42">
      <c r="B9" s="143" t="s">
        <v>39</v>
      </c>
      <c r="C9" s="71" t="s">
        <v>40</v>
      </c>
      <c r="D9" s="24" t="s">
        <v>624</v>
      </c>
      <c r="E9" s="24" t="s">
        <v>625</v>
      </c>
      <c r="F9" s="151" t="s">
        <v>626</v>
      </c>
      <c r="G9" s="151" t="s">
        <v>627</v>
      </c>
      <c r="H9" s="24" t="s">
        <v>628</v>
      </c>
      <c r="I9" s="151" t="s">
        <v>629</v>
      </c>
      <c r="J9" s="152" t="s">
        <v>630</v>
      </c>
      <c r="K9" s="24"/>
      <c r="L9" s="127" t="s">
        <v>18</v>
      </c>
    </row>
    <row r="10" spans="2:12">
      <c r="B10" s="218" t="s">
        <v>361</v>
      </c>
      <c r="C10" s="51"/>
      <c r="D10" s="26"/>
      <c r="E10" s="26"/>
      <c r="F10" s="26"/>
      <c r="G10" s="26"/>
      <c r="H10" s="26"/>
      <c r="I10" s="26"/>
      <c r="J10" s="51"/>
      <c r="K10" s="26"/>
      <c r="L10" s="33"/>
    </row>
    <row r="11" spans="2:12">
      <c r="B11" s="97"/>
      <c r="C11" s="51" t="s">
        <v>353</v>
      </c>
      <c r="D11" s="530">
        <f>'Fuel mixes'!E63</f>
        <v>0</v>
      </c>
      <c r="E11" s="530"/>
      <c r="F11" s="530"/>
      <c r="G11" s="530"/>
      <c r="H11" s="530"/>
      <c r="I11" s="530"/>
      <c r="J11" s="552"/>
      <c r="K11" s="26"/>
      <c r="L11" s="33"/>
    </row>
    <row r="12" spans="2:12">
      <c r="B12" s="97"/>
      <c r="C12" s="51" t="s">
        <v>148</v>
      </c>
      <c r="D12" s="530">
        <f>'Fuel mixes'!E64</f>
        <v>0</v>
      </c>
      <c r="E12" s="530"/>
      <c r="F12" s="530"/>
      <c r="G12" s="530"/>
      <c r="H12" s="530"/>
      <c r="I12" s="530"/>
      <c r="J12" s="552"/>
      <c r="K12" s="26"/>
      <c r="L12" s="33"/>
    </row>
    <row r="13" spans="2:12">
      <c r="B13" s="97"/>
      <c r="C13" s="51" t="s">
        <v>43</v>
      </c>
      <c r="D13" s="530">
        <f>'Fuel mixes'!E65</f>
        <v>0</v>
      </c>
      <c r="E13" s="530"/>
      <c r="F13" s="530"/>
      <c r="G13" s="530"/>
      <c r="H13" s="530"/>
      <c r="I13" s="530"/>
      <c r="J13" s="552"/>
      <c r="K13" s="26"/>
      <c r="L13" s="33"/>
    </row>
    <row r="14" spans="2:12">
      <c r="B14" s="97"/>
      <c r="C14" s="51" t="s">
        <v>45</v>
      </c>
      <c r="D14" s="530">
        <f>'Fuel mixes'!E66</f>
        <v>0</v>
      </c>
      <c r="E14" s="530"/>
      <c r="F14" s="530"/>
      <c r="G14" s="530"/>
      <c r="H14" s="530"/>
      <c r="I14" s="530"/>
      <c r="J14" s="552"/>
      <c r="K14" s="26"/>
      <c r="L14" s="33"/>
    </row>
    <row r="15" spans="2:12">
      <c r="B15" s="97"/>
      <c r="C15" s="51" t="s">
        <v>214</v>
      </c>
      <c r="D15" s="530">
        <f>'Fuel mixes'!E67</f>
        <v>0</v>
      </c>
      <c r="E15" s="530"/>
      <c r="F15" s="530"/>
      <c r="G15" s="530"/>
      <c r="H15" s="530"/>
      <c r="I15" s="530"/>
      <c r="J15" s="552"/>
      <c r="K15" s="26"/>
      <c r="L15" s="33"/>
    </row>
    <row r="16" spans="2:12" ht="16" thickBot="1">
      <c r="B16" s="97"/>
      <c r="C16" s="231" t="s">
        <v>355</v>
      </c>
      <c r="D16" s="556">
        <f>SUM(D11:D15)</f>
        <v>0</v>
      </c>
      <c r="E16" s="533"/>
      <c r="F16" s="533"/>
      <c r="G16" s="533"/>
      <c r="H16" s="533"/>
      <c r="I16" s="533"/>
      <c r="J16" s="587"/>
      <c r="K16" s="26"/>
      <c r="L16" s="33"/>
    </row>
    <row r="17" spans="2:12" ht="17" thickTop="1" thickBot="1">
      <c r="B17" s="104"/>
      <c r="C17" s="124"/>
      <c r="D17" s="554"/>
      <c r="E17" s="554"/>
      <c r="F17" s="554"/>
      <c r="G17" s="554"/>
      <c r="H17" s="554"/>
      <c r="I17" s="554"/>
      <c r="J17" s="588"/>
      <c r="K17" s="35"/>
      <c r="L17" s="36"/>
    </row>
    <row r="18" spans="2:12">
      <c r="B18" s="139" t="s">
        <v>217</v>
      </c>
      <c r="C18" s="51"/>
      <c r="D18" s="530"/>
      <c r="E18" s="530"/>
      <c r="F18" s="530"/>
      <c r="G18" s="530"/>
      <c r="H18" s="530"/>
      <c r="I18" s="530"/>
      <c r="J18" s="552"/>
      <c r="K18" s="26"/>
      <c r="L18" s="33"/>
    </row>
    <row r="19" spans="2:12">
      <c r="B19" s="139"/>
      <c r="C19" s="51" t="s">
        <v>43</v>
      </c>
      <c r="D19" s="535">
        <f>D13</f>
        <v>0</v>
      </c>
      <c r="E19" s="535" t="e">
        <f>D19/technical_specs!$F$32</f>
        <v>#DIV/0!</v>
      </c>
      <c r="F19" s="558" t="e">
        <f>E19*'Fuel allocation'!$D$38</f>
        <v>#DIV/0!</v>
      </c>
      <c r="G19" s="558" t="e">
        <f>E19*'Fuel allocation'!$E$38</f>
        <v>#DIV/0!</v>
      </c>
      <c r="H19" s="535" t="e">
        <f>E19*technical_specs!$I$32</f>
        <v>#DIV/0!</v>
      </c>
      <c r="I19" s="558" t="e">
        <f>H19</f>
        <v>#DIV/0!</v>
      </c>
      <c r="J19" s="559">
        <f>0</f>
        <v>0</v>
      </c>
      <c r="K19" s="26"/>
      <c r="L19" s="33"/>
    </row>
    <row r="20" spans="2:12">
      <c r="B20" s="139"/>
      <c r="C20" s="51" t="s">
        <v>45</v>
      </c>
      <c r="D20" s="535">
        <f>D14</f>
        <v>0</v>
      </c>
      <c r="E20" s="535" t="e">
        <f>D20/technical_specs!$F$32</f>
        <v>#DIV/0!</v>
      </c>
      <c r="F20" s="558" t="e">
        <f>E20*'Fuel allocation'!$D$38</f>
        <v>#DIV/0!</v>
      </c>
      <c r="G20" s="558" t="e">
        <f>E20*'Fuel allocation'!$E$38</f>
        <v>#DIV/0!</v>
      </c>
      <c r="H20" s="535" t="e">
        <f>E20*technical_specs!$I$32</f>
        <v>#DIV/0!</v>
      </c>
      <c r="I20" s="558" t="e">
        <f>H20</f>
        <v>#DIV/0!</v>
      </c>
      <c r="J20" s="559">
        <v>0</v>
      </c>
      <c r="K20" s="26"/>
      <c r="L20" s="33"/>
    </row>
    <row r="21" spans="2:12">
      <c r="B21" s="139"/>
      <c r="C21" s="51" t="s">
        <v>355</v>
      </c>
      <c r="D21" s="535">
        <f>SUM(D19:D20)</f>
        <v>0</v>
      </c>
      <c r="E21" s="535" t="e">
        <f t="shared" ref="E21:J21" si="0">SUM(E19:E20)</f>
        <v>#DIV/0!</v>
      </c>
      <c r="F21" s="558" t="e">
        <f t="shared" si="0"/>
        <v>#DIV/0!</v>
      </c>
      <c r="G21" s="558" t="e">
        <f t="shared" si="0"/>
        <v>#DIV/0!</v>
      </c>
      <c r="H21" s="535" t="e">
        <f t="shared" si="0"/>
        <v>#DIV/0!</v>
      </c>
      <c r="I21" s="558" t="e">
        <f t="shared" si="0"/>
        <v>#DIV/0!</v>
      </c>
      <c r="J21" s="558">
        <f t="shared" si="0"/>
        <v>0</v>
      </c>
      <c r="K21" s="58"/>
      <c r="L21" s="33"/>
    </row>
    <row r="22" spans="2:12">
      <c r="B22" s="139"/>
      <c r="C22" s="49"/>
      <c r="D22" s="571"/>
      <c r="E22" s="571"/>
      <c r="F22" s="581"/>
      <c r="G22" s="581"/>
      <c r="H22" s="571"/>
      <c r="I22" s="581"/>
      <c r="J22" s="581"/>
      <c r="K22" s="58"/>
      <c r="L22" s="33"/>
    </row>
    <row r="23" spans="2:12">
      <c r="B23" s="139" t="s">
        <v>218</v>
      </c>
      <c r="C23" s="51"/>
      <c r="D23" s="535"/>
      <c r="E23" s="535"/>
      <c r="F23" s="558"/>
      <c r="G23" s="558"/>
      <c r="H23" s="535"/>
      <c r="I23" s="558"/>
      <c r="J23" s="558"/>
      <c r="K23" s="58"/>
      <c r="L23" s="33"/>
    </row>
    <row r="24" spans="2:12">
      <c r="B24" s="139"/>
      <c r="C24" s="51" t="s">
        <v>42</v>
      </c>
      <c r="D24" s="535">
        <f>'Co-fueling shares'!E33</f>
        <v>0</v>
      </c>
      <c r="E24" s="535" t="e">
        <f>D24/technical_specs!F33</f>
        <v>#DIV/0!</v>
      </c>
      <c r="F24" s="558" t="e">
        <f>E24*'Fuel allocation'!D39</f>
        <v>#DIV/0!</v>
      </c>
      <c r="G24" s="558" t="e">
        <f>E24*'Fuel allocation'!E39</f>
        <v>#DIV/0!</v>
      </c>
      <c r="H24" s="535" t="e">
        <f>E24*technical_specs!I33</f>
        <v>#DIV/0!</v>
      </c>
      <c r="I24" s="558" t="e">
        <f>H24</f>
        <v>#DIV/0!</v>
      </c>
      <c r="J24" s="558">
        <f>0</f>
        <v>0</v>
      </c>
      <c r="K24" s="58"/>
      <c r="L24" s="33"/>
    </row>
    <row r="25" spans="2:12">
      <c r="B25" s="139"/>
      <c r="C25" s="49"/>
      <c r="D25" s="571"/>
      <c r="E25" s="571"/>
      <c r="F25" s="581"/>
      <c r="G25" s="581"/>
      <c r="H25" s="571"/>
      <c r="I25" s="581"/>
      <c r="J25" s="581"/>
      <c r="K25" s="58"/>
      <c r="L25" s="33"/>
    </row>
    <row r="26" spans="2:12">
      <c r="B26" s="139" t="s">
        <v>267</v>
      </c>
      <c r="C26" s="51"/>
      <c r="D26" s="535"/>
      <c r="E26" s="535"/>
      <c r="F26" s="558"/>
      <c r="G26" s="558"/>
      <c r="H26" s="535"/>
      <c r="I26" s="558"/>
      <c r="J26" s="558"/>
      <c r="K26" s="58"/>
      <c r="L26" s="33"/>
    </row>
    <row r="27" spans="2:12">
      <c r="B27" s="139"/>
      <c r="C27" s="51" t="s">
        <v>148</v>
      </c>
      <c r="D27" s="535">
        <f>D12</f>
        <v>0</v>
      </c>
      <c r="E27" s="535" t="e">
        <f>D27/technical_specs!F34</f>
        <v>#DIV/0!</v>
      </c>
      <c r="F27" s="558" t="e">
        <f>E27*'Fuel allocation'!D40</f>
        <v>#DIV/0!</v>
      </c>
      <c r="G27" s="558" t="e">
        <f>E27*'Fuel allocation'!E40</f>
        <v>#DIV/0!</v>
      </c>
      <c r="H27" s="535" t="e">
        <f>E27*technical_specs!I34</f>
        <v>#DIV/0!</v>
      </c>
      <c r="I27" s="558" t="e">
        <f>H27</f>
        <v>#DIV/0!</v>
      </c>
      <c r="J27" s="558">
        <f>0</f>
        <v>0</v>
      </c>
      <c r="K27" s="58"/>
      <c r="L27" s="33"/>
    </row>
    <row r="28" spans="2:12">
      <c r="B28" s="139"/>
      <c r="C28" s="49"/>
      <c r="D28" s="571"/>
      <c r="E28" s="571"/>
      <c r="F28" s="581"/>
      <c r="G28" s="581"/>
      <c r="H28" s="571"/>
      <c r="I28" s="581"/>
      <c r="J28" s="581"/>
      <c r="K28" s="58"/>
      <c r="L28" s="33"/>
    </row>
    <row r="29" spans="2:12">
      <c r="B29" s="139" t="s">
        <v>465</v>
      </c>
      <c r="C29" s="51"/>
      <c r="D29" s="535"/>
      <c r="E29" s="535"/>
      <c r="F29" s="558"/>
      <c r="G29" s="558"/>
      <c r="H29" s="535"/>
      <c r="I29" s="558"/>
      <c r="J29" s="558"/>
      <c r="K29" s="58"/>
      <c r="L29" s="33"/>
    </row>
    <row r="30" spans="2:12">
      <c r="B30" s="139"/>
      <c r="C30" s="51" t="s">
        <v>42</v>
      </c>
      <c r="D30" s="535">
        <f>'Co-fueling shares'!E29</f>
        <v>0</v>
      </c>
      <c r="E30" s="535" t="e">
        <f>D30/technical_specs!$F$35</f>
        <v>#DIV/0!</v>
      </c>
      <c r="F30" s="558" t="e">
        <f>E30*'Fuel allocation'!$D$41</f>
        <v>#DIV/0!</v>
      </c>
      <c r="G30" s="558" t="e">
        <f>E30*'Fuel allocation'!$E$41</f>
        <v>#DIV/0!</v>
      </c>
      <c r="H30" s="535" t="e">
        <f>E30*technical_specs!$I$35</f>
        <v>#DIV/0!</v>
      </c>
      <c r="I30" s="558" t="e">
        <f>H30</f>
        <v>#DIV/0!</v>
      </c>
      <c r="J30" s="558">
        <f>0</f>
        <v>0</v>
      </c>
      <c r="K30" s="58"/>
      <c r="L30" s="33"/>
    </row>
    <row r="31" spans="2:12">
      <c r="B31" s="139"/>
      <c r="C31" s="51" t="s">
        <v>214</v>
      </c>
      <c r="D31" s="535">
        <f>'Co-fueling shares'!E30</f>
        <v>0</v>
      </c>
      <c r="E31" s="535" t="e">
        <f>D31/technical_specs!$F$35</f>
        <v>#DIV/0!</v>
      </c>
      <c r="F31" s="558" t="e">
        <f>E31*'Fuel allocation'!$D$41</f>
        <v>#DIV/0!</v>
      </c>
      <c r="G31" s="558" t="e">
        <f>E31*'Fuel allocation'!$E$41</f>
        <v>#DIV/0!</v>
      </c>
      <c r="H31" s="535" t="e">
        <f>E31*technical_specs!$I$35</f>
        <v>#DIV/0!</v>
      </c>
      <c r="I31" s="558" t="e">
        <f>H31</f>
        <v>#DIV/0!</v>
      </c>
      <c r="J31" s="558">
        <f>0</f>
        <v>0</v>
      </c>
      <c r="K31" s="58"/>
      <c r="L31" s="33"/>
    </row>
    <row r="32" spans="2:12">
      <c r="B32" s="139"/>
      <c r="C32" s="51" t="s">
        <v>355</v>
      </c>
      <c r="D32" s="535">
        <f>SUM(D30:D31)</f>
        <v>0</v>
      </c>
      <c r="E32" s="535" t="e">
        <f t="shared" ref="E32:J32" si="1">SUM(E30:E31)</f>
        <v>#DIV/0!</v>
      </c>
      <c r="F32" s="558" t="e">
        <f t="shared" si="1"/>
        <v>#DIV/0!</v>
      </c>
      <c r="G32" s="558" t="e">
        <f t="shared" si="1"/>
        <v>#DIV/0!</v>
      </c>
      <c r="H32" s="535" t="e">
        <f t="shared" si="1"/>
        <v>#DIV/0!</v>
      </c>
      <c r="I32" s="558" t="e">
        <f t="shared" si="1"/>
        <v>#DIV/0!</v>
      </c>
      <c r="J32" s="558">
        <f t="shared" si="1"/>
        <v>0</v>
      </c>
      <c r="K32" s="58"/>
      <c r="L32" s="33"/>
    </row>
    <row r="33" spans="2:12">
      <c r="B33" s="171"/>
      <c r="C33" s="49"/>
      <c r="D33" s="571"/>
      <c r="E33" s="571"/>
      <c r="F33" s="581"/>
      <c r="G33" s="581"/>
      <c r="H33" s="571"/>
      <c r="I33" s="581"/>
      <c r="J33" s="581"/>
      <c r="K33" s="59"/>
      <c r="L33" s="45"/>
    </row>
    <row r="34" spans="2:12">
      <c r="B34" s="218" t="s">
        <v>361</v>
      </c>
      <c r="C34" s="51"/>
      <c r="D34" s="535"/>
      <c r="E34" s="535"/>
      <c r="F34" s="558"/>
      <c r="G34" s="558"/>
      <c r="H34" s="535"/>
      <c r="I34" s="558"/>
      <c r="J34" s="558"/>
      <c r="K34" s="58"/>
      <c r="L34" s="33"/>
    </row>
    <row r="35" spans="2:12">
      <c r="B35" s="97"/>
      <c r="C35" s="51" t="s">
        <v>353</v>
      </c>
      <c r="D35" s="535">
        <f>D24+D30</f>
        <v>0</v>
      </c>
      <c r="E35" s="535" t="e">
        <f t="shared" ref="E35:J35" si="2">E24+E30</f>
        <v>#DIV/0!</v>
      </c>
      <c r="F35" s="558" t="e">
        <f t="shared" si="2"/>
        <v>#DIV/0!</v>
      </c>
      <c r="G35" s="558" t="e">
        <f t="shared" si="2"/>
        <v>#DIV/0!</v>
      </c>
      <c r="H35" s="535" t="e">
        <f t="shared" si="2"/>
        <v>#DIV/0!</v>
      </c>
      <c r="I35" s="558" t="e">
        <f t="shared" si="2"/>
        <v>#DIV/0!</v>
      </c>
      <c r="J35" s="558">
        <f t="shared" si="2"/>
        <v>0</v>
      </c>
      <c r="K35" s="58"/>
      <c r="L35" s="33"/>
    </row>
    <row r="36" spans="2:12">
      <c r="B36" s="97"/>
      <c r="C36" s="51" t="s">
        <v>148</v>
      </c>
      <c r="D36" s="535">
        <f>D27</f>
        <v>0</v>
      </c>
      <c r="E36" s="535" t="e">
        <f t="shared" ref="E36:J36" si="3">E27</f>
        <v>#DIV/0!</v>
      </c>
      <c r="F36" s="558" t="e">
        <f t="shared" si="3"/>
        <v>#DIV/0!</v>
      </c>
      <c r="G36" s="558" t="e">
        <f t="shared" si="3"/>
        <v>#DIV/0!</v>
      </c>
      <c r="H36" s="535" t="e">
        <f t="shared" si="3"/>
        <v>#DIV/0!</v>
      </c>
      <c r="I36" s="558" t="e">
        <f t="shared" si="3"/>
        <v>#DIV/0!</v>
      </c>
      <c r="J36" s="558">
        <f t="shared" si="3"/>
        <v>0</v>
      </c>
      <c r="K36" s="58"/>
      <c r="L36" s="33"/>
    </row>
    <row r="37" spans="2:12">
      <c r="B37" s="97"/>
      <c r="C37" s="51" t="s">
        <v>43</v>
      </c>
      <c r="D37" s="535">
        <f>D19</f>
        <v>0</v>
      </c>
      <c r="E37" s="535" t="e">
        <f t="shared" ref="E37:J37" si="4">E19</f>
        <v>#DIV/0!</v>
      </c>
      <c r="F37" s="558" t="e">
        <f t="shared" si="4"/>
        <v>#DIV/0!</v>
      </c>
      <c r="G37" s="558" t="e">
        <f t="shared" si="4"/>
        <v>#DIV/0!</v>
      </c>
      <c r="H37" s="535" t="e">
        <f t="shared" si="4"/>
        <v>#DIV/0!</v>
      </c>
      <c r="I37" s="558" t="e">
        <f t="shared" si="4"/>
        <v>#DIV/0!</v>
      </c>
      <c r="J37" s="558">
        <f t="shared" si="4"/>
        <v>0</v>
      </c>
      <c r="K37" s="58"/>
      <c r="L37" s="33"/>
    </row>
    <row r="38" spans="2:12">
      <c r="B38" s="97"/>
      <c r="C38" s="51" t="s">
        <v>45</v>
      </c>
      <c r="D38" s="535">
        <f>D20</f>
        <v>0</v>
      </c>
      <c r="E38" s="535" t="e">
        <f t="shared" ref="E38:J38" si="5">E20</f>
        <v>#DIV/0!</v>
      </c>
      <c r="F38" s="558" t="e">
        <f t="shared" si="5"/>
        <v>#DIV/0!</v>
      </c>
      <c r="G38" s="558" t="e">
        <f t="shared" si="5"/>
        <v>#DIV/0!</v>
      </c>
      <c r="H38" s="535" t="e">
        <f t="shared" si="5"/>
        <v>#DIV/0!</v>
      </c>
      <c r="I38" s="558" t="e">
        <f t="shared" si="5"/>
        <v>#DIV/0!</v>
      </c>
      <c r="J38" s="558">
        <f t="shared" si="5"/>
        <v>0</v>
      </c>
      <c r="K38" s="58"/>
      <c r="L38" s="33"/>
    </row>
    <row r="39" spans="2:12">
      <c r="B39" s="97"/>
      <c r="C39" s="51" t="s">
        <v>214</v>
      </c>
      <c r="D39" s="535">
        <f>D31</f>
        <v>0</v>
      </c>
      <c r="E39" s="535" t="e">
        <f t="shared" ref="E39:J39" si="6">E31</f>
        <v>#DIV/0!</v>
      </c>
      <c r="F39" s="558" t="e">
        <f t="shared" si="6"/>
        <v>#DIV/0!</v>
      </c>
      <c r="G39" s="558" t="e">
        <f t="shared" si="6"/>
        <v>#DIV/0!</v>
      </c>
      <c r="H39" s="535" t="e">
        <f t="shared" si="6"/>
        <v>#DIV/0!</v>
      </c>
      <c r="I39" s="558" t="e">
        <f t="shared" si="6"/>
        <v>#DIV/0!</v>
      </c>
      <c r="J39" s="558">
        <f t="shared" si="6"/>
        <v>0</v>
      </c>
      <c r="K39" s="58"/>
      <c r="L39" s="33"/>
    </row>
    <row r="40" spans="2:12" ht="16" thickBot="1">
      <c r="B40" s="97"/>
      <c r="C40" s="231" t="s">
        <v>355</v>
      </c>
      <c r="D40" s="584">
        <f>SUM(D35:D39)</f>
        <v>0</v>
      </c>
      <c r="E40" s="584" t="e">
        <f t="shared" ref="E40:J40" si="7">SUM(E35:E39)</f>
        <v>#DIV/0!</v>
      </c>
      <c r="F40" s="585" t="e">
        <f t="shared" si="7"/>
        <v>#DIV/0!</v>
      </c>
      <c r="G40" s="585" t="e">
        <f t="shared" si="7"/>
        <v>#DIV/0!</v>
      </c>
      <c r="H40" s="584" t="e">
        <f t="shared" si="7"/>
        <v>#DIV/0!</v>
      </c>
      <c r="I40" s="585" t="e">
        <f t="shared" si="7"/>
        <v>#DIV/0!</v>
      </c>
      <c r="J40" s="586">
        <f t="shared" si="7"/>
        <v>0</v>
      </c>
      <c r="K40" s="58"/>
      <c r="L40" s="33"/>
    </row>
    <row r="41" spans="2:12" ht="17" thickTop="1" thickBot="1">
      <c r="B41" s="104"/>
      <c r="C41" s="124"/>
      <c r="D41" s="35"/>
      <c r="E41" s="35"/>
      <c r="F41" s="305"/>
      <c r="G41" s="305"/>
      <c r="H41" s="35"/>
      <c r="I41" s="305"/>
      <c r="J41" s="306"/>
      <c r="K41" s="35"/>
      <c r="L41" s="36"/>
    </row>
  </sheetData>
  <mergeCells count="1">
    <mergeCell ref="B5:E5"/>
  </mergeCells>
  <conditionalFormatting sqref="D40">
    <cfRule type="cellIs" dxfId="6" priority="1" operator="equal">
      <formula>$D$16</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L14"/>
  <sheetViews>
    <sheetView workbookViewId="0"/>
  </sheetViews>
  <sheetFormatPr baseColWidth="10" defaultRowHeight="15" x14ac:dyDescent="0"/>
  <cols>
    <col min="1" max="1" width="10.83203125" style="2"/>
    <col min="2" max="2" width="21.5" style="2" customWidth="1"/>
    <col min="3" max="3" width="22.5" style="2" customWidth="1"/>
    <col min="4" max="10" width="21.83203125" style="2" customWidth="1"/>
    <col min="11" max="11" width="4.33203125" style="2" customWidth="1"/>
    <col min="12" max="12" width="31.33203125" style="2" customWidth="1"/>
    <col min="13" max="16384" width="10.83203125" style="2"/>
  </cols>
  <sheetData>
    <row r="2" spans="2:12" ht="20">
      <c r="B2" s="18" t="s">
        <v>56</v>
      </c>
    </row>
    <row r="4" spans="2:12">
      <c r="B4" s="3" t="s">
        <v>37</v>
      </c>
      <c r="C4" s="4"/>
      <c r="D4" s="4"/>
      <c r="E4" s="5"/>
    </row>
    <row r="5" spans="2:12" ht="24" customHeight="1">
      <c r="B5" s="712" t="s">
        <v>425</v>
      </c>
      <c r="C5" s="713"/>
      <c r="D5" s="713"/>
      <c r="E5" s="715"/>
    </row>
    <row r="7" spans="2:12">
      <c r="B7" s="3" t="s">
        <v>284</v>
      </c>
      <c r="C7" s="4"/>
      <c r="D7" s="4"/>
      <c r="E7" s="4"/>
      <c r="F7" s="4"/>
      <c r="G7" s="4"/>
      <c r="H7" s="4"/>
      <c r="I7" s="4"/>
      <c r="J7" s="4"/>
      <c r="K7" s="4"/>
      <c r="L7" s="5"/>
    </row>
    <row r="8" spans="2:12">
      <c r="B8" s="11"/>
      <c r="C8" s="8"/>
      <c r="D8" s="8"/>
      <c r="E8" s="8"/>
      <c r="F8" s="8"/>
      <c r="G8" s="8"/>
      <c r="H8" s="8"/>
      <c r="I8" s="8"/>
      <c r="J8" s="8"/>
      <c r="K8" s="8"/>
      <c r="L8" s="7"/>
    </row>
    <row r="9" spans="2:12" ht="30">
      <c r="B9" s="25" t="s">
        <v>39</v>
      </c>
      <c r="C9" s="108" t="s">
        <v>40</v>
      </c>
      <c r="D9" s="25" t="s">
        <v>624</v>
      </c>
      <c r="E9" s="24" t="s">
        <v>625</v>
      </c>
      <c r="F9" s="151" t="s">
        <v>626</v>
      </c>
      <c r="G9" s="151" t="s">
        <v>627</v>
      </c>
      <c r="H9" s="24" t="s">
        <v>628</v>
      </c>
      <c r="I9" s="151" t="s">
        <v>629</v>
      </c>
      <c r="J9" s="152" t="s">
        <v>630</v>
      </c>
      <c r="K9" s="24"/>
      <c r="L9" s="70" t="s">
        <v>18</v>
      </c>
    </row>
    <row r="10" spans="2:12">
      <c r="B10" s="216" t="s">
        <v>220</v>
      </c>
      <c r="C10" s="141"/>
      <c r="D10" s="67"/>
      <c r="E10" s="67"/>
      <c r="F10" s="158"/>
      <c r="G10" s="158"/>
      <c r="H10" s="67"/>
      <c r="I10" s="158"/>
      <c r="J10" s="159"/>
      <c r="K10" s="67"/>
      <c r="L10" s="217"/>
    </row>
    <row r="11" spans="2:12">
      <c r="B11" s="11"/>
      <c r="C11" s="51" t="s">
        <v>343</v>
      </c>
      <c r="D11" s="564">
        <f>'Fuel mixes'!E59</f>
        <v>0</v>
      </c>
      <c r="E11" s="535" t="e">
        <f>D11/technical_specs!$F$38</f>
        <v>#DIV/0!</v>
      </c>
      <c r="F11" s="558" t="e">
        <f>E11*'Fuel allocation'!$D$44</f>
        <v>#DIV/0!</v>
      </c>
      <c r="G11" s="558" t="e">
        <f>E11*'Fuel allocation'!$E$44</f>
        <v>#DIV/0!</v>
      </c>
      <c r="H11" s="535" t="e">
        <f>E11*technical_specs!$I$38</f>
        <v>#DIV/0!</v>
      </c>
      <c r="I11" s="558" t="e">
        <f>H11</f>
        <v>#DIV/0!</v>
      </c>
      <c r="J11" s="559">
        <f>0</f>
        <v>0</v>
      </c>
      <c r="K11" s="26"/>
      <c r="L11" s="51"/>
    </row>
    <row r="12" spans="2:12">
      <c r="B12" s="11"/>
      <c r="C12" s="51" t="s">
        <v>344</v>
      </c>
      <c r="D12" s="564">
        <f>'Fuel mixes'!E60</f>
        <v>0</v>
      </c>
      <c r="E12" s="535" t="e">
        <f>D12/technical_specs!$F$38</f>
        <v>#DIV/0!</v>
      </c>
      <c r="F12" s="558" t="e">
        <f>E12*'Fuel allocation'!$D$44</f>
        <v>#DIV/0!</v>
      </c>
      <c r="G12" s="558" t="e">
        <f>E12*'Fuel allocation'!$E$44</f>
        <v>#DIV/0!</v>
      </c>
      <c r="H12" s="535" t="e">
        <f>E12*technical_specs!$I$38</f>
        <v>#DIV/0!</v>
      </c>
      <c r="I12" s="558" t="e">
        <f>H12</f>
        <v>#DIV/0!</v>
      </c>
      <c r="J12" s="559">
        <f>0</f>
        <v>0</v>
      </c>
      <c r="K12" s="26"/>
      <c r="L12" s="51"/>
    </row>
    <row r="13" spans="2:12" ht="16" thickBot="1">
      <c r="B13" s="11"/>
      <c r="C13" s="307" t="s">
        <v>355</v>
      </c>
      <c r="D13" s="584">
        <f>SUM(D11:D12)</f>
        <v>0</v>
      </c>
      <c r="E13" s="584" t="e">
        <f t="shared" ref="E13:J13" si="0">SUM(E11:E12)</f>
        <v>#DIV/0!</v>
      </c>
      <c r="F13" s="585" t="e">
        <f t="shared" si="0"/>
        <v>#DIV/0!</v>
      </c>
      <c r="G13" s="585" t="e">
        <f t="shared" si="0"/>
        <v>#DIV/0!</v>
      </c>
      <c r="H13" s="584" t="e">
        <f t="shared" si="0"/>
        <v>#DIV/0!</v>
      </c>
      <c r="I13" s="585" t="e">
        <f t="shared" si="0"/>
        <v>#DIV/0!</v>
      </c>
      <c r="J13" s="585">
        <f t="shared" si="0"/>
        <v>0</v>
      </c>
      <c r="K13" s="58"/>
      <c r="L13" s="51"/>
    </row>
    <row r="14" spans="2:12" ht="16" thickTop="1">
      <c r="B14" s="12"/>
      <c r="C14" s="44"/>
      <c r="D14" s="59"/>
      <c r="E14" s="44"/>
      <c r="F14" s="44"/>
      <c r="G14" s="44"/>
      <c r="H14" s="44"/>
      <c r="I14" s="44"/>
      <c r="J14" s="44"/>
      <c r="K14" s="59"/>
      <c r="L14" s="49"/>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B2:G68"/>
  <sheetViews>
    <sheetView topLeftCell="A21" workbookViewId="0">
      <selection activeCell="B33" sqref="B33"/>
    </sheetView>
  </sheetViews>
  <sheetFormatPr baseColWidth="10" defaultRowHeight="15" x14ac:dyDescent="0"/>
  <cols>
    <col min="1" max="1" width="10.83203125" style="2"/>
    <col min="2" max="2" width="17.33203125" style="2" customWidth="1"/>
    <col min="3" max="3" width="18.33203125" style="2" customWidth="1"/>
    <col min="4" max="5" width="23.5" style="2" customWidth="1"/>
    <col min="6" max="6" width="4.33203125" style="2" customWidth="1"/>
    <col min="7" max="7" width="86.5" style="2" customWidth="1"/>
    <col min="8" max="11" width="10.5" style="2" customWidth="1"/>
    <col min="12" max="16384" width="10.83203125" style="2"/>
  </cols>
  <sheetData>
    <row r="2" spans="2:7" ht="20">
      <c r="B2" s="18" t="s">
        <v>277</v>
      </c>
    </row>
    <row r="4" spans="2:7">
      <c r="B4" s="3" t="s">
        <v>37</v>
      </c>
      <c r="C4" s="4"/>
      <c r="D4" s="4"/>
      <c r="E4" s="4"/>
      <c r="F4" s="5"/>
    </row>
    <row r="5" spans="2:7" ht="32" customHeight="1">
      <c r="B5" s="704" t="s">
        <v>418</v>
      </c>
      <c r="C5" s="709"/>
      <c r="D5" s="709"/>
      <c r="E5" s="709"/>
      <c r="F5" s="705"/>
    </row>
    <row r="6" spans="2:7" ht="16" thickBot="1"/>
    <row r="7" spans="2:7">
      <c r="B7" s="94" t="s">
        <v>331</v>
      </c>
      <c r="C7" s="119"/>
      <c r="D7" s="119"/>
      <c r="E7" s="119"/>
      <c r="F7" s="119"/>
      <c r="G7" s="96"/>
    </row>
    <row r="8" spans="2:7">
      <c r="B8" s="97"/>
      <c r="C8" s="8"/>
      <c r="D8" s="8"/>
      <c r="E8" s="8"/>
      <c r="F8" s="8"/>
      <c r="G8" s="98"/>
    </row>
    <row r="9" spans="2:7" ht="49" customHeight="1">
      <c r="B9" s="120" t="s">
        <v>28</v>
      </c>
      <c r="C9" s="111" t="s">
        <v>278</v>
      </c>
      <c r="D9" s="75" t="s">
        <v>279</v>
      </c>
      <c r="E9" s="75" t="s">
        <v>624</v>
      </c>
      <c r="F9" s="59"/>
      <c r="G9" s="172" t="s">
        <v>18</v>
      </c>
    </row>
    <row r="10" spans="2:7">
      <c r="B10" s="139" t="s">
        <v>332</v>
      </c>
      <c r="C10" s="17"/>
      <c r="D10" s="14"/>
      <c r="E10" s="14"/>
      <c r="F10" s="11"/>
      <c r="G10" s="100"/>
    </row>
    <row r="11" spans="2:7">
      <c r="B11" s="97"/>
      <c r="C11" s="51" t="s">
        <v>42</v>
      </c>
      <c r="D11" s="256" t="s">
        <v>221</v>
      </c>
      <c r="E11" s="530">
        <f>'Fuel aggregation'!D90</f>
        <v>0</v>
      </c>
      <c r="F11" s="58"/>
      <c r="G11" s="33" t="s">
        <v>596</v>
      </c>
    </row>
    <row r="12" spans="2:7">
      <c r="B12" s="97"/>
      <c r="C12" s="51" t="s">
        <v>380</v>
      </c>
      <c r="D12" s="256" t="s">
        <v>221</v>
      </c>
      <c r="E12" s="530">
        <f>'Fuel aggregation'!D91</f>
        <v>0</v>
      </c>
      <c r="F12" s="58"/>
      <c r="G12" s="33"/>
    </row>
    <row r="13" spans="2:7">
      <c r="B13" s="97"/>
      <c r="C13" s="51" t="s">
        <v>148</v>
      </c>
      <c r="D13" s="256" t="s">
        <v>221</v>
      </c>
      <c r="E13" s="530">
        <f>'Fuel aggregation'!D92</f>
        <v>0</v>
      </c>
      <c r="F13" s="58"/>
      <c r="G13" s="33"/>
    </row>
    <row r="14" spans="2:7">
      <c r="B14" s="97"/>
      <c r="C14" s="51" t="s">
        <v>43</v>
      </c>
      <c r="D14" s="256" t="s">
        <v>221</v>
      </c>
      <c r="E14" s="530">
        <f>'Fuel aggregation'!D93</f>
        <v>0</v>
      </c>
      <c r="F14" s="58"/>
      <c r="G14" s="33"/>
    </row>
    <row r="15" spans="2:7">
      <c r="B15" s="97"/>
      <c r="C15" s="51" t="s">
        <v>44</v>
      </c>
      <c r="D15" s="256" t="s">
        <v>221</v>
      </c>
      <c r="E15" s="530">
        <f>'Fuel aggregation'!D94</f>
        <v>0</v>
      </c>
      <c r="F15" s="58"/>
      <c r="G15" s="33"/>
    </row>
    <row r="16" spans="2:7">
      <c r="B16" s="97"/>
      <c r="C16" s="51" t="s">
        <v>45</v>
      </c>
      <c r="D16" s="256" t="s">
        <v>221</v>
      </c>
      <c r="E16" s="530">
        <f>'Fuel aggregation'!D97</f>
        <v>0</v>
      </c>
      <c r="F16" s="58"/>
      <c r="G16" s="33"/>
    </row>
    <row r="17" spans="2:7">
      <c r="B17" s="97"/>
      <c r="C17" s="51" t="s">
        <v>46</v>
      </c>
      <c r="D17" s="256" t="s">
        <v>221</v>
      </c>
      <c r="E17" s="530">
        <f>'Fuel aggregation'!D98</f>
        <v>0</v>
      </c>
      <c r="F17" s="58"/>
      <c r="G17" s="33"/>
    </row>
    <row r="18" spans="2:7">
      <c r="B18" s="97"/>
      <c r="C18" s="51" t="s">
        <v>214</v>
      </c>
      <c r="D18" s="256" t="s">
        <v>221</v>
      </c>
      <c r="E18" s="530">
        <f>'Fuel aggregation'!D99</f>
        <v>0</v>
      </c>
      <c r="F18" s="58"/>
      <c r="G18" s="33"/>
    </row>
    <row r="19" spans="2:7" ht="16" thickBot="1">
      <c r="B19" s="147"/>
      <c r="C19" s="109"/>
      <c r="D19" s="148"/>
      <c r="E19" s="534"/>
      <c r="F19" s="427"/>
      <c r="G19" s="490"/>
    </row>
    <row r="20" spans="2:7" ht="16" thickTop="1">
      <c r="B20" s="139" t="s">
        <v>51</v>
      </c>
      <c r="C20" s="7"/>
      <c r="D20" s="26"/>
      <c r="E20" s="530"/>
      <c r="F20" s="58"/>
      <c r="G20" s="33"/>
    </row>
    <row r="21" spans="2:7">
      <c r="B21" s="97"/>
      <c r="C21" s="51" t="s">
        <v>355</v>
      </c>
      <c r="D21" s="26"/>
      <c r="E21" s="530" t="e">
        <f>'Fuel aggregation'!D37</f>
        <v>#DIV/0!</v>
      </c>
      <c r="F21" s="58"/>
      <c r="G21" s="33"/>
    </row>
    <row r="22" spans="2:7">
      <c r="B22" s="97"/>
      <c r="C22" s="51" t="s">
        <v>43</v>
      </c>
      <c r="D22" s="262" t="e">
        <f>Dashboard!E25*(1-D23)</f>
        <v>#DIV/0!</v>
      </c>
      <c r="E22" s="535" t="e">
        <f>E21*D22</f>
        <v>#DIV/0!</v>
      </c>
      <c r="F22" s="58"/>
      <c r="G22" s="33"/>
    </row>
    <row r="23" spans="2:7">
      <c r="B23" s="97"/>
      <c r="C23" s="51" t="s">
        <v>45</v>
      </c>
      <c r="D23" s="424" t="e">
        <f>IF(E21=0,0,E23/E21)</f>
        <v>#DIV/0!</v>
      </c>
      <c r="E23" s="536" t="e">
        <f>(('IEA energy balance'!AV84)/'Fuel allocation'!E12)*technical_specs!F12</f>
        <v>#DIV/0!</v>
      </c>
      <c r="F23" s="58"/>
      <c r="G23" s="33" t="s">
        <v>502</v>
      </c>
    </row>
    <row r="24" spans="2:7">
      <c r="B24" s="97"/>
      <c r="C24" s="51" t="s">
        <v>214</v>
      </c>
      <c r="D24" s="262" t="e">
        <f>Dashboard!E26*(1-D23)</f>
        <v>#DIV/0!</v>
      </c>
      <c r="E24" s="535" t="e">
        <f>E21*D24</f>
        <v>#DIV/0!</v>
      </c>
      <c r="F24" s="58"/>
      <c r="G24" s="33"/>
    </row>
    <row r="25" spans="2:7">
      <c r="B25" s="102"/>
      <c r="C25" s="10"/>
      <c r="D25" s="44"/>
      <c r="E25" s="571"/>
      <c r="F25" s="59"/>
      <c r="G25" s="45"/>
    </row>
    <row r="26" spans="2:7">
      <c r="B26" s="139" t="s">
        <v>52</v>
      </c>
      <c r="C26" s="7"/>
      <c r="D26" s="26"/>
      <c r="E26" s="535"/>
      <c r="F26" s="58"/>
      <c r="G26" s="33"/>
    </row>
    <row r="27" spans="2:7">
      <c r="B27" s="97"/>
      <c r="C27" s="51" t="s">
        <v>355</v>
      </c>
      <c r="D27" s="26"/>
      <c r="E27" s="564" t="e">
        <f>'Fuel aggregation'!D40</f>
        <v>#DIV/0!</v>
      </c>
      <c r="F27" s="58"/>
      <c r="G27" s="33"/>
    </row>
    <row r="28" spans="2:7">
      <c r="B28" s="97"/>
      <c r="C28" s="51" t="s">
        <v>43</v>
      </c>
      <c r="D28" s="262" t="e">
        <f>Dashboard!E33*(1-D29)</f>
        <v>#DIV/0!</v>
      </c>
      <c r="E28" s="535" t="e">
        <f>E27*D28</f>
        <v>#DIV/0!</v>
      </c>
      <c r="F28" s="58"/>
      <c r="G28" s="33"/>
    </row>
    <row r="29" spans="2:7">
      <c r="B29" s="97"/>
      <c r="C29" s="51" t="s">
        <v>45</v>
      </c>
      <c r="D29" s="424" t="e">
        <f>IF(E27=0,0,E29/E27)</f>
        <v>#DIV/0!</v>
      </c>
      <c r="E29" s="536" t="e">
        <f>(('IEA energy balance'!AV82)/'Fuel allocation'!E17)*technical_specs!F17</f>
        <v>#DIV/0!</v>
      </c>
      <c r="F29" s="58"/>
      <c r="G29" s="33" t="s">
        <v>502</v>
      </c>
    </row>
    <row r="30" spans="2:7">
      <c r="B30" s="97"/>
      <c r="C30" s="51" t="s">
        <v>214</v>
      </c>
      <c r="D30" s="262" t="e">
        <f>Dashboard!E34*(1-D29)</f>
        <v>#DIV/0!</v>
      </c>
      <c r="E30" s="535" t="e">
        <f>E27*D30</f>
        <v>#DIV/0!</v>
      </c>
      <c r="F30" s="58"/>
      <c r="G30" s="33"/>
    </row>
    <row r="31" spans="2:7">
      <c r="B31" s="102"/>
      <c r="C31" s="10"/>
      <c r="D31" s="44"/>
      <c r="E31" s="571"/>
      <c r="F31" s="59"/>
      <c r="G31" s="45"/>
    </row>
    <row r="32" spans="2:7">
      <c r="B32" s="139" t="s">
        <v>635</v>
      </c>
      <c r="C32" s="7"/>
      <c r="D32" s="26"/>
      <c r="E32" s="535"/>
      <c r="F32" s="58"/>
      <c r="G32" s="33"/>
    </row>
    <row r="33" spans="2:7">
      <c r="B33" s="97"/>
      <c r="C33" s="51" t="s">
        <v>355</v>
      </c>
      <c r="D33" s="26"/>
      <c r="E33" s="530" t="e">
        <f>'Fuel aggregation'!D63</f>
        <v>#DIV/0!</v>
      </c>
      <c r="F33" s="58"/>
      <c r="G33" s="33"/>
    </row>
    <row r="34" spans="2:7">
      <c r="B34" s="97"/>
      <c r="C34" s="51" t="s">
        <v>43</v>
      </c>
      <c r="D34" s="262" t="e">
        <f>Dashboard!E41*(1-D35)</f>
        <v>#DIV/0!</v>
      </c>
      <c r="E34" s="535" t="e">
        <f>E33*D34</f>
        <v>#DIV/0!</v>
      </c>
      <c r="F34" s="58"/>
      <c r="G34" s="33"/>
    </row>
    <row r="35" spans="2:7">
      <c r="B35" s="97"/>
      <c r="C35" s="51" t="s">
        <v>45</v>
      </c>
      <c r="D35" s="424" t="e">
        <f>IF(E33=0,0,E35/E33)</f>
        <v>#DIV/0!</v>
      </c>
      <c r="E35" s="536" t="e">
        <f>(('IEA energy balance'!AV83)/'Fuel allocation'!E22)*technical_specs!F22</f>
        <v>#DIV/0!</v>
      </c>
      <c r="F35" s="58"/>
      <c r="G35" s="33" t="s">
        <v>502</v>
      </c>
    </row>
    <row r="36" spans="2:7">
      <c r="B36" s="97"/>
      <c r="C36" s="51" t="s">
        <v>214</v>
      </c>
      <c r="D36" s="262" t="e">
        <f>Dashboard!E42*(1-D35)</f>
        <v>#DIV/0!</v>
      </c>
      <c r="E36" s="535" t="e">
        <f>E33*D36</f>
        <v>#DIV/0!</v>
      </c>
      <c r="F36" s="58"/>
      <c r="G36" s="33"/>
    </row>
    <row r="37" spans="2:7">
      <c r="B37" s="102"/>
      <c r="C37" s="10"/>
      <c r="D37" s="44"/>
      <c r="E37" s="571"/>
      <c r="F37" s="59"/>
      <c r="G37" s="45"/>
    </row>
    <row r="38" spans="2:7">
      <c r="B38" s="139" t="s">
        <v>53</v>
      </c>
      <c r="C38" s="7"/>
      <c r="D38" s="26"/>
      <c r="E38" s="535"/>
      <c r="F38" s="58"/>
      <c r="G38" s="33"/>
    </row>
    <row r="39" spans="2:7">
      <c r="B39" s="97"/>
      <c r="C39" s="51" t="s">
        <v>355</v>
      </c>
      <c r="D39" s="26"/>
      <c r="E39" s="530" t="e">
        <f>'Fuel aggregation'!D67</f>
        <v>#DIV/0!</v>
      </c>
      <c r="F39" s="58"/>
      <c r="G39" s="33"/>
    </row>
    <row r="40" spans="2:7">
      <c r="B40" s="97"/>
      <c r="C40" s="51" t="s">
        <v>42</v>
      </c>
      <c r="D40" s="262">
        <f>1-D41</f>
        <v>1</v>
      </c>
      <c r="E40" s="535" t="e">
        <f>D40*(E39-E42)</f>
        <v>#DIV/0!</v>
      </c>
      <c r="F40" s="58"/>
      <c r="G40" s="33"/>
    </row>
    <row r="41" spans="2:7">
      <c r="B41" s="97"/>
      <c r="C41" s="51" t="s">
        <v>43</v>
      </c>
      <c r="D41" s="262">
        <f>Dashboard!E49</f>
        <v>0</v>
      </c>
      <c r="E41" s="535" t="e">
        <f>D41*(E39-E42)</f>
        <v>#DIV/0!</v>
      </c>
      <c r="F41" s="58"/>
      <c r="G41" s="33"/>
    </row>
    <row r="42" spans="2:7">
      <c r="B42" s="97"/>
      <c r="C42" s="51" t="s">
        <v>44</v>
      </c>
      <c r="D42" s="26"/>
      <c r="E42" s="564">
        <f>E15</f>
        <v>0</v>
      </c>
      <c r="F42" s="58"/>
      <c r="G42" s="33" t="s">
        <v>456</v>
      </c>
    </row>
    <row r="43" spans="2:7">
      <c r="B43" s="102"/>
      <c r="C43" s="10"/>
      <c r="D43" s="44"/>
      <c r="E43" s="569"/>
      <c r="F43" s="59"/>
      <c r="G43" s="45"/>
    </row>
    <row r="44" spans="2:7">
      <c r="B44" s="139" t="s">
        <v>54</v>
      </c>
      <c r="C44" s="7"/>
      <c r="D44" s="26"/>
      <c r="E44" s="564"/>
      <c r="F44" s="58"/>
      <c r="G44" s="33"/>
    </row>
    <row r="45" spans="2:7">
      <c r="B45" s="97"/>
      <c r="C45" s="51" t="s">
        <v>355</v>
      </c>
      <c r="D45" s="256" t="s">
        <v>221</v>
      </c>
      <c r="E45" s="530" t="e">
        <f>'Fuel aggregation'!D72</f>
        <v>#DIV/0!</v>
      </c>
      <c r="F45" s="58"/>
      <c r="G45" s="33" t="s">
        <v>596</v>
      </c>
    </row>
    <row r="46" spans="2:7">
      <c r="B46" s="97"/>
      <c r="C46" s="51" t="s">
        <v>42</v>
      </c>
      <c r="D46" s="256" t="s">
        <v>221</v>
      </c>
      <c r="E46" s="535" t="e">
        <f>E11-E40</f>
        <v>#DIV/0!</v>
      </c>
      <c r="F46" s="58"/>
      <c r="G46" s="33"/>
    </row>
    <row r="47" spans="2:7">
      <c r="B47" s="97"/>
      <c r="C47" s="51" t="s">
        <v>380</v>
      </c>
      <c r="D47" s="256" t="s">
        <v>221</v>
      </c>
      <c r="E47" s="535">
        <v>0</v>
      </c>
      <c r="F47" s="58"/>
      <c r="G47" s="33" t="s">
        <v>501</v>
      </c>
    </row>
    <row r="48" spans="2:7">
      <c r="B48" s="97"/>
      <c r="C48" s="51" t="s">
        <v>148</v>
      </c>
      <c r="D48" s="256" t="s">
        <v>221</v>
      </c>
      <c r="E48" s="535">
        <f>E13</f>
        <v>0</v>
      </c>
      <c r="F48" s="58"/>
      <c r="G48" s="255" t="s">
        <v>643</v>
      </c>
    </row>
    <row r="49" spans="2:7">
      <c r="B49" s="97"/>
      <c r="C49" s="51" t="s">
        <v>43</v>
      </c>
      <c r="D49" s="256" t="s">
        <v>221</v>
      </c>
      <c r="E49" s="535" t="e">
        <f>(E14-SUM(E22,E28,E34,E41))+(E16-SUM(E23,E29,E35))+E12</f>
        <v>#DIV/0!</v>
      </c>
      <c r="F49" s="58"/>
      <c r="G49" s="113"/>
    </row>
    <row r="50" spans="2:7" ht="15" customHeight="1">
      <c r="B50" s="97"/>
      <c r="C50" s="51" t="s">
        <v>45</v>
      </c>
      <c r="D50" s="256" t="s">
        <v>221</v>
      </c>
      <c r="E50" s="535">
        <f>0</f>
        <v>0</v>
      </c>
      <c r="F50" s="58"/>
      <c r="G50" s="716" t="s">
        <v>520</v>
      </c>
    </row>
    <row r="51" spans="2:7">
      <c r="B51" s="97"/>
      <c r="C51" s="51" t="s">
        <v>46</v>
      </c>
      <c r="D51" s="256" t="s">
        <v>221</v>
      </c>
      <c r="E51" s="535">
        <f>E17</f>
        <v>0</v>
      </c>
      <c r="F51" s="58"/>
      <c r="G51" s="716"/>
    </row>
    <row r="52" spans="2:7">
      <c r="B52" s="97"/>
      <c r="C52" s="51" t="s">
        <v>214</v>
      </c>
      <c r="D52" s="256" t="s">
        <v>221</v>
      </c>
      <c r="E52" s="535" t="e">
        <f>E18-E24-E30-E36</f>
        <v>#DIV/0!</v>
      </c>
      <c r="F52" s="58"/>
      <c r="G52" s="255" t="s">
        <v>643</v>
      </c>
    </row>
    <row r="53" spans="2:7" ht="16" thickBot="1">
      <c r="B53" s="104"/>
      <c r="C53" s="124"/>
      <c r="D53" s="35"/>
      <c r="E53" s="229"/>
      <c r="F53" s="150"/>
      <c r="G53" s="36"/>
    </row>
    <row r="54" spans="2:7" ht="16" thickBot="1">
      <c r="B54" s="8"/>
      <c r="C54" s="8"/>
      <c r="D54" s="8"/>
      <c r="E54" s="79"/>
      <c r="F54" s="8"/>
    </row>
    <row r="55" spans="2:7">
      <c r="B55" s="94" t="s">
        <v>55</v>
      </c>
      <c r="C55" s="119"/>
      <c r="D55" s="119"/>
      <c r="E55" s="125"/>
      <c r="F55" s="119"/>
      <c r="G55" s="96"/>
    </row>
    <row r="56" spans="2:7">
      <c r="B56" s="97"/>
      <c r="C56" s="8"/>
      <c r="D56" s="8"/>
      <c r="E56" s="8"/>
      <c r="F56" s="8"/>
      <c r="G56" s="98"/>
    </row>
    <row r="57" spans="2:7">
      <c r="B57" s="120" t="s">
        <v>28</v>
      </c>
      <c r="C57" s="111" t="s">
        <v>278</v>
      </c>
      <c r="D57" s="75" t="s">
        <v>279</v>
      </c>
      <c r="E57" s="75" t="s">
        <v>624</v>
      </c>
      <c r="F57" s="59"/>
      <c r="G57" s="172" t="s">
        <v>18</v>
      </c>
    </row>
    <row r="58" spans="2:7">
      <c r="B58" s="139" t="s">
        <v>56</v>
      </c>
      <c r="C58" s="17"/>
      <c r="D58" s="27"/>
      <c r="E58" s="27"/>
      <c r="F58" s="58"/>
      <c r="G58" s="298"/>
    </row>
    <row r="59" spans="2:7">
      <c r="B59" s="139"/>
      <c r="C59" s="51" t="s">
        <v>343</v>
      </c>
      <c r="D59" s="26"/>
      <c r="E59" s="530">
        <f>'Fuel aggregation'!D57</f>
        <v>0</v>
      </c>
      <c r="F59" s="58"/>
      <c r="G59" s="33"/>
    </row>
    <row r="60" spans="2:7">
      <c r="B60" s="97"/>
      <c r="C60" s="51" t="s">
        <v>344</v>
      </c>
      <c r="D60" s="26"/>
      <c r="E60" s="530">
        <f>'Fuel aggregation'!D58</f>
        <v>0</v>
      </c>
      <c r="F60" s="58"/>
      <c r="G60" s="33"/>
    </row>
    <row r="61" spans="2:7">
      <c r="B61" s="102"/>
      <c r="C61" s="10"/>
      <c r="D61" s="44"/>
      <c r="E61" s="532"/>
      <c r="F61" s="59"/>
      <c r="G61" s="45"/>
    </row>
    <row r="62" spans="2:7">
      <c r="B62" s="139" t="s">
        <v>55</v>
      </c>
      <c r="C62" s="7"/>
      <c r="D62" s="26"/>
      <c r="E62" s="530"/>
      <c r="F62" s="58"/>
      <c r="G62" s="33"/>
    </row>
    <row r="63" spans="2:7">
      <c r="B63" s="97"/>
      <c r="C63" s="51" t="s">
        <v>42</v>
      </c>
      <c r="D63" s="26"/>
      <c r="E63" s="530">
        <f>'Fuel aggregation'!D77</f>
        <v>0</v>
      </c>
      <c r="F63" s="58"/>
      <c r="G63" s="33"/>
    </row>
    <row r="64" spans="2:7">
      <c r="B64" s="97"/>
      <c r="C64" s="51" t="s">
        <v>148</v>
      </c>
      <c r="D64" s="26"/>
      <c r="E64" s="530">
        <f>'Fuel aggregation'!D79</f>
        <v>0</v>
      </c>
      <c r="F64" s="58"/>
      <c r="G64" s="33"/>
    </row>
    <row r="65" spans="2:7">
      <c r="B65" s="97"/>
      <c r="C65" s="51" t="s">
        <v>43</v>
      </c>
      <c r="D65" s="26"/>
      <c r="E65" s="530">
        <f>'Fuel aggregation'!D80</f>
        <v>0</v>
      </c>
      <c r="F65" s="58"/>
      <c r="G65" s="33"/>
    </row>
    <row r="66" spans="2:7">
      <c r="B66" s="97"/>
      <c r="C66" s="51" t="s">
        <v>45</v>
      </c>
      <c r="D66" s="26"/>
      <c r="E66" s="530">
        <f>'Fuel aggregation'!D84</f>
        <v>0</v>
      </c>
      <c r="F66" s="58"/>
      <c r="G66" s="33"/>
    </row>
    <row r="67" spans="2:7">
      <c r="B67" s="97"/>
      <c r="C67" s="51" t="s">
        <v>214</v>
      </c>
      <c r="D67" s="26"/>
      <c r="E67" s="530">
        <f>'Fuel aggregation'!D86</f>
        <v>0</v>
      </c>
      <c r="F67" s="58"/>
      <c r="G67" s="33"/>
    </row>
    <row r="68" spans="2:7" ht="16" thickBot="1">
      <c r="B68" s="104"/>
      <c r="C68" s="142"/>
      <c r="D68" s="35"/>
      <c r="E68" s="35"/>
      <c r="F68" s="150"/>
      <c r="G68" s="36"/>
    </row>
  </sheetData>
  <mergeCells count="2">
    <mergeCell ref="B5:F5"/>
    <mergeCell ref="G50:G51"/>
  </mergeCells>
  <conditionalFormatting sqref="E46:E52">
    <cfRule type="cellIs" dxfId="5"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39997558519241921"/>
  </sheetPr>
  <dimension ref="A2:M109"/>
  <sheetViews>
    <sheetView workbookViewId="0">
      <pane xSplit="3" ySplit="9" topLeftCell="D19" activePane="bottomRight" state="frozen"/>
      <selection pane="topRight" activeCell="D1" sqref="D1"/>
      <selection pane="bottomLeft" activeCell="A10" sqref="A10"/>
      <selection pane="bottomRight"/>
    </sheetView>
  </sheetViews>
  <sheetFormatPr baseColWidth="10" defaultRowHeight="15" x14ac:dyDescent="0"/>
  <cols>
    <col min="1" max="1" width="10.83203125" style="2"/>
    <col min="2" max="2" width="27.1640625" style="2" customWidth="1"/>
    <col min="3" max="3" width="31.1640625" style="2" customWidth="1"/>
    <col min="4" max="10" width="21.33203125" style="2" customWidth="1"/>
    <col min="11" max="11" width="4.5" style="2" customWidth="1"/>
    <col min="12" max="12" width="10.83203125" style="2" customWidth="1"/>
    <col min="13" max="13" width="67.5" style="2" customWidth="1"/>
    <col min="14" max="16384" width="10.83203125" style="2"/>
  </cols>
  <sheetData>
    <row r="2" spans="2:13" ht="20">
      <c r="B2" s="18" t="s">
        <v>417</v>
      </c>
    </row>
    <row r="4" spans="2:13">
      <c r="B4" s="3" t="s">
        <v>37</v>
      </c>
      <c r="C4" s="4"/>
      <c r="D4" s="4"/>
      <c r="E4" s="4"/>
      <c r="F4" s="5"/>
      <c r="G4" s="8"/>
      <c r="H4" s="8"/>
      <c r="I4" s="8"/>
      <c r="J4" s="8"/>
      <c r="K4" s="8"/>
    </row>
    <row r="5" spans="2:13" ht="45" customHeight="1">
      <c r="B5" s="704" t="s">
        <v>595</v>
      </c>
      <c r="C5" s="709"/>
      <c r="D5" s="709"/>
      <c r="E5" s="709"/>
      <c r="F5" s="705"/>
      <c r="G5" s="8"/>
      <c r="H5" s="8"/>
      <c r="I5" s="8"/>
      <c r="J5" s="8"/>
      <c r="K5" s="8"/>
    </row>
    <row r="6" spans="2:13" ht="16" thickBot="1">
      <c r="B6" s="8"/>
      <c r="C6" s="8"/>
      <c r="D6" s="8"/>
      <c r="E6" s="8"/>
      <c r="F6" s="8"/>
      <c r="G6" s="8"/>
      <c r="H6" s="8"/>
      <c r="I6" s="8"/>
      <c r="J6" s="8"/>
      <c r="K6" s="8"/>
    </row>
    <row r="7" spans="2:13">
      <c r="B7" s="94" t="s">
        <v>273</v>
      </c>
      <c r="C7" s="119"/>
      <c r="D7" s="119"/>
      <c r="E7" s="119"/>
      <c r="F7" s="119"/>
      <c r="G7" s="119"/>
      <c r="H7" s="119"/>
      <c r="I7" s="119"/>
      <c r="J7" s="119"/>
      <c r="K7" s="119"/>
      <c r="L7" s="119"/>
      <c r="M7" s="96"/>
    </row>
    <row r="8" spans="2:13">
      <c r="B8" s="97"/>
      <c r="C8" s="8"/>
      <c r="D8" s="8"/>
      <c r="E8" s="8"/>
      <c r="F8" s="8"/>
      <c r="G8" s="8"/>
      <c r="H8" s="8"/>
      <c r="I8" s="8"/>
      <c r="J8" s="8"/>
      <c r="K8" s="8"/>
      <c r="L8" s="8"/>
      <c r="M8" s="98"/>
    </row>
    <row r="9" spans="2:13" ht="30">
      <c r="B9" s="143" t="s">
        <v>39</v>
      </c>
      <c r="C9" s="71" t="s">
        <v>40</v>
      </c>
      <c r="D9" s="25" t="s">
        <v>624</v>
      </c>
      <c r="E9" s="24" t="s">
        <v>625</v>
      </c>
      <c r="F9" s="151" t="s">
        <v>626</v>
      </c>
      <c r="G9" s="151" t="s">
        <v>627</v>
      </c>
      <c r="H9" s="24" t="s">
        <v>628</v>
      </c>
      <c r="I9" s="151" t="s">
        <v>629</v>
      </c>
      <c r="J9" s="152" t="s">
        <v>630</v>
      </c>
      <c r="K9" s="24"/>
      <c r="L9" s="488" t="s">
        <v>593</v>
      </c>
      <c r="M9" s="127" t="s">
        <v>18</v>
      </c>
    </row>
    <row r="10" spans="2:13">
      <c r="B10" s="153" t="s">
        <v>41</v>
      </c>
      <c r="C10" s="141"/>
      <c r="D10" s="67"/>
      <c r="E10" s="67"/>
      <c r="F10" s="158"/>
      <c r="G10" s="158"/>
      <c r="H10" s="67"/>
      <c r="I10" s="158"/>
      <c r="J10" s="159"/>
      <c r="K10" s="67"/>
      <c r="L10" s="67"/>
      <c r="M10" s="160"/>
    </row>
    <row r="11" spans="2:13" ht="15" customHeight="1">
      <c r="B11" s="154"/>
      <c r="C11" s="51" t="s">
        <v>42</v>
      </c>
      <c r="D11" s="589">
        <f>SUM('IEA energy balance'!C95:H95,'IEA energy balance'!J95:N95,'IEA energy balance'!S95)*kWh_MJ_conversion</f>
        <v>0</v>
      </c>
      <c r="E11" s="590"/>
      <c r="F11" s="589">
        <f>-SUM('IEA energy balance'!C21:H21,'IEA energy balance'!J21:N21,'IEA energy balance'!S21)</f>
        <v>0</v>
      </c>
      <c r="G11" s="591"/>
      <c r="H11" s="591"/>
      <c r="I11" s="592">
        <f>SUM('IEA energy balance'!C98:H98,'IEA energy balance'!J98:N98,'IEA energy balance'!S98)</f>
        <v>0</v>
      </c>
      <c r="J11" s="271"/>
      <c r="K11" s="58"/>
      <c r="L11" s="26"/>
      <c r="M11" s="33"/>
    </row>
    <row r="12" spans="2:13" ht="15" customHeight="1">
      <c r="B12" s="154"/>
      <c r="C12" s="258" t="s">
        <v>380</v>
      </c>
      <c r="D12" s="589">
        <f>SUM('IEA energy balance'!O95:R95)*kWh_MJ_conversion</f>
        <v>0</v>
      </c>
      <c r="E12" s="590"/>
      <c r="F12" s="589">
        <f>-SUM('IEA energy balance'!O21:R21)</f>
        <v>0</v>
      </c>
      <c r="G12" s="591"/>
      <c r="H12" s="591"/>
      <c r="I12" s="592">
        <f>SUM('IEA energy balance'!O98:R98)</f>
        <v>0</v>
      </c>
      <c r="J12" s="271"/>
      <c r="K12" s="58"/>
      <c r="L12" s="26"/>
      <c r="M12" s="33"/>
    </row>
    <row r="13" spans="2:13" ht="15" customHeight="1">
      <c r="B13" s="154"/>
      <c r="C13" s="51" t="s">
        <v>148</v>
      </c>
      <c r="D13" s="589">
        <f>'IEA energy balance'!I95*kWh_MJ_conversion</f>
        <v>0</v>
      </c>
      <c r="E13" s="590"/>
      <c r="F13" s="589">
        <f>-'IEA energy balance'!I21</f>
        <v>0</v>
      </c>
      <c r="G13" s="591"/>
      <c r="H13" s="591"/>
      <c r="I13" s="592">
        <f>'IEA energy balance'!I98</f>
        <v>0</v>
      </c>
      <c r="J13" s="271"/>
      <c r="K13" s="58"/>
      <c r="L13" s="26"/>
      <c r="M13" s="33"/>
    </row>
    <row r="14" spans="2:13" ht="15" customHeight="1">
      <c r="B14" s="155"/>
      <c r="C14" s="51" t="s">
        <v>43</v>
      </c>
      <c r="D14" s="589">
        <f>('IEA energy balance'!T95+'IEA energy balance'!BK95)*kWh_MJ_conversion</f>
        <v>0</v>
      </c>
      <c r="E14" s="590"/>
      <c r="F14" s="589">
        <f>-('IEA energy balance'!T21+'IEA energy balance'!BK21)</f>
        <v>0</v>
      </c>
      <c r="G14" s="591"/>
      <c r="H14" s="591"/>
      <c r="I14" s="592">
        <f>('IEA energy balance'!T98+'IEA energy balance'!BK98)</f>
        <v>0</v>
      </c>
      <c r="J14" s="271"/>
      <c r="K14" s="58"/>
      <c r="L14" s="26"/>
      <c r="M14" s="33" t="s">
        <v>514</v>
      </c>
    </row>
    <row r="15" spans="2:13" ht="15" customHeight="1">
      <c r="B15" s="99"/>
      <c r="C15" s="51" t="s">
        <v>44</v>
      </c>
      <c r="D15" s="589">
        <f>SUM('IEA energy balance'!U95:AQ95)*kWh_MJ_conversion</f>
        <v>0</v>
      </c>
      <c r="E15" s="590"/>
      <c r="F15" s="589">
        <f>-SUM('IEA energy balance'!U21:AQ21)</f>
        <v>0</v>
      </c>
      <c r="G15" s="591"/>
      <c r="H15" s="591"/>
      <c r="I15" s="592">
        <f>SUM('IEA energy balance'!U98:AQ98)</f>
        <v>0</v>
      </c>
      <c r="J15" s="271"/>
      <c r="K15" s="58"/>
      <c r="L15" s="26"/>
      <c r="M15" s="33"/>
    </row>
    <row r="16" spans="2:13" ht="15" customHeight="1">
      <c r="B16" s="156"/>
      <c r="C16" s="72" t="s">
        <v>343</v>
      </c>
      <c r="D16" s="589">
        <f>'IEA energy balance'!AS95*kWh_MJ_conversion</f>
        <v>0</v>
      </c>
      <c r="E16" s="590"/>
      <c r="F16" s="589">
        <f>-'IEA energy balance'!AS21</f>
        <v>0</v>
      </c>
      <c r="G16" s="591"/>
      <c r="H16" s="591"/>
      <c r="I16" s="592">
        <f>'IEA energy balance'!AS98</f>
        <v>0</v>
      </c>
      <c r="J16" s="271"/>
      <c r="K16" s="58"/>
      <c r="L16" s="26"/>
      <c r="M16" s="33"/>
    </row>
    <row r="17" spans="2:13" ht="15" customHeight="1">
      <c r="B17" s="156"/>
      <c r="C17" s="72" t="s">
        <v>344</v>
      </c>
      <c r="D17" s="589">
        <f>SUM('IEA energy balance'!AR95,'IEA energy balance'!AT95)*kWh_MJ_conversion</f>
        <v>0</v>
      </c>
      <c r="E17" s="590"/>
      <c r="F17" s="589">
        <f>-SUM('IEA energy balance'!AR21,'IEA energy balance'!AT21)</f>
        <v>0</v>
      </c>
      <c r="G17" s="591"/>
      <c r="H17" s="591"/>
      <c r="I17" s="592">
        <f>SUM('IEA energy balance'!AR98,'IEA energy balance'!AT98)</f>
        <v>0</v>
      </c>
      <c r="J17" s="271"/>
      <c r="K17" s="58"/>
      <c r="L17" s="26"/>
      <c r="M17" s="33"/>
    </row>
    <row r="18" spans="2:13" ht="15" customHeight="1">
      <c r="B18" s="156"/>
      <c r="C18" s="72" t="s">
        <v>45</v>
      </c>
      <c r="D18" s="589">
        <f>'IEA energy balance'!AV95*kWh_MJ_conversion</f>
        <v>0</v>
      </c>
      <c r="E18" s="590"/>
      <c r="F18" s="592">
        <f>-'IEA energy balance'!AV21</f>
        <v>0</v>
      </c>
      <c r="G18" s="591"/>
      <c r="H18" s="591"/>
      <c r="I18" s="592">
        <f>'IEA energy balance'!AV98</f>
        <v>0</v>
      </c>
      <c r="J18" s="271"/>
      <c r="K18" s="58"/>
      <c r="L18" s="26"/>
      <c r="M18" s="33"/>
    </row>
    <row r="19" spans="2:13" ht="15" customHeight="1">
      <c r="B19" s="101"/>
      <c r="C19" s="73" t="s">
        <v>46</v>
      </c>
      <c r="D19" s="589">
        <f>SUM('IEA energy balance'!AW95:AY95)*kWh_MJ_conversion</f>
        <v>0</v>
      </c>
      <c r="E19" s="590"/>
      <c r="F19" s="592">
        <f>-SUM('IEA energy balance'!AW21:AY21)</f>
        <v>0</v>
      </c>
      <c r="G19" s="591"/>
      <c r="H19" s="591"/>
      <c r="I19" s="592">
        <f>SUM('IEA energy balance'!AW98:AY98)</f>
        <v>0</v>
      </c>
      <c r="J19" s="271"/>
      <c r="K19" s="58"/>
      <c r="L19" s="26"/>
      <c r="M19" s="118"/>
    </row>
    <row r="20" spans="2:13" ht="15" customHeight="1">
      <c r="B20" s="101"/>
      <c r="C20" s="73" t="s">
        <v>214</v>
      </c>
      <c r="D20" s="589">
        <f>SUM('IEA energy balance'!AU95,'IEA energy balance'!AZ95)*kWh_MJ_conversion</f>
        <v>0</v>
      </c>
      <c r="E20" s="590"/>
      <c r="F20" s="592">
        <f>-SUM('IEA energy balance'!AU21,'IEA energy balance'!AZ21)</f>
        <v>0</v>
      </c>
      <c r="G20" s="591"/>
      <c r="H20" s="591"/>
      <c r="I20" s="592">
        <f>SUM('IEA energy balance'!AU98,'IEA energy balance'!AZ98)</f>
        <v>0</v>
      </c>
      <c r="J20" s="271"/>
      <c r="K20" s="58"/>
      <c r="L20" s="26"/>
      <c r="M20" s="33"/>
    </row>
    <row r="21" spans="2:13" ht="15" customHeight="1" thickBot="1">
      <c r="B21" s="101"/>
      <c r="C21" s="231" t="s">
        <v>355</v>
      </c>
      <c r="D21" s="593">
        <f>SUM(D11:D20)</f>
        <v>0</v>
      </c>
      <c r="E21" s="594"/>
      <c r="F21" s="595">
        <f>SUM(F11:F20)</f>
        <v>0</v>
      </c>
      <c r="G21" s="595"/>
      <c r="H21" s="596"/>
      <c r="I21" s="595">
        <f>SUM(I11:I20)</f>
        <v>0</v>
      </c>
      <c r="J21" s="272"/>
      <c r="K21" s="58"/>
      <c r="L21" s="26"/>
      <c r="M21" s="33"/>
    </row>
    <row r="22" spans="2:13" ht="15" customHeight="1" thickTop="1">
      <c r="B22" s="122"/>
      <c r="C22" s="168"/>
      <c r="D22" s="597"/>
      <c r="E22" s="598"/>
      <c r="F22" s="597"/>
      <c r="G22" s="599"/>
      <c r="H22" s="597"/>
      <c r="I22" s="599"/>
      <c r="J22" s="273"/>
      <c r="K22" s="12"/>
      <c r="L22" s="9"/>
      <c r="M22" s="103"/>
    </row>
    <row r="23" spans="2:13" ht="15" customHeight="1">
      <c r="B23" s="162" t="s">
        <v>48</v>
      </c>
      <c r="C23" s="161"/>
      <c r="D23" s="600"/>
      <c r="E23" s="601"/>
      <c r="F23" s="600"/>
      <c r="G23" s="602"/>
      <c r="H23" s="600"/>
      <c r="I23" s="602"/>
      <c r="J23" s="274"/>
      <c r="K23" s="11"/>
      <c r="L23" s="8"/>
      <c r="M23" s="98"/>
    </row>
    <row r="24" spans="2:13" ht="15" customHeight="1">
      <c r="B24" s="97"/>
      <c r="C24" s="51" t="s">
        <v>42</v>
      </c>
      <c r="D24" s="589">
        <f>SUM('IEA energy balance'!C96:H96,'IEA energy balance'!J96:N96,'IEA energy balance'!S96)*kWh_MJ_conversion</f>
        <v>0</v>
      </c>
      <c r="E24" s="603"/>
      <c r="F24" s="589">
        <f>-SUM('IEA energy balance'!C22:H22,'IEA energy balance'!J22:N22,'IEA energy balance'!S22)</f>
        <v>0</v>
      </c>
      <c r="G24" s="591"/>
      <c r="H24" s="591"/>
      <c r="I24" s="592">
        <f>SUM('IEA energy balance'!C99:H99,'IEA energy balance'!J99:N99,'IEA energy balance'!S99)</f>
        <v>0</v>
      </c>
      <c r="J24" s="271"/>
      <c r="K24" s="58"/>
      <c r="L24" s="26"/>
      <c r="M24" s="33"/>
    </row>
    <row r="25" spans="2:13" ht="15" customHeight="1">
      <c r="B25" s="97"/>
      <c r="C25" s="51" t="s">
        <v>380</v>
      </c>
      <c r="D25" s="589">
        <f>SUM('IEA energy balance'!O96:R96)*kWh_MJ_conversion</f>
        <v>0</v>
      </c>
      <c r="E25" s="603"/>
      <c r="F25" s="589">
        <f>-SUM('IEA energy balance'!O22:R22)</f>
        <v>0</v>
      </c>
      <c r="G25" s="591"/>
      <c r="H25" s="591"/>
      <c r="I25" s="592">
        <f>SUM('IEA energy balance'!O99:R99)</f>
        <v>0</v>
      </c>
      <c r="J25" s="271"/>
      <c r="K25" s="58"/>
      <c r="L25" s="26"/>
      <c r="M25" s="33"/>
    </row>
    <row r="26" spans="2:13" ht="15" customHeight="1">
      <c r="B26" s="97"/>
      <c r="C26" s="258" t="s">
        <v>148</v>
      </c>
      <c r="D26" s="589">
        <f>'IEA energy balance'!I96*kWh_MJ_conversion</f>
        <v>0</v>
      </c>
      <c r="E26" s="603"/>
      <c r="F26" s="589">
        <f>-'IEA energy balance'!I22</f>
        <v>0</v>
      </c>
      <c r="G26" s="591"/>
      <c r="H26" s="591"/>
      <c r="I26" s="592">
        <f>'IEA energy balance'!I99</f>
        <v>0</v>
      </c>
      <c r="J26" s="271"/>
      <c r="K26" s="58"/>
      <c r="L26" s="26"/>
      <c r="M26" s="33"/>
    </row>
    <row r="27" spans="2:13" ht="15" customHeight="1">
      <c r="B27" s="97"/>
      <c r="C27" s="51" t="s">
        <v>43</v>
      </c>
      <c r="D27" s="589">
        <f>('IEA energy balance'!T96+'IEA energy balance'!BK96)*kWh_MJ_conversion</f>
        <v>0</v>
      </c>
      <c r="E27" s="603"/>
      <c r="F27" s="589">
        <f>-('IEA energy balance'!T22+'IEA energy balance'!BK22)</f>
        <v>0</v>
      </c>
      <c r="G27" s="591"/>
      <c r="H27" s="591"/>
      <c r="I27" s="592">
        <f>('IEA energy balance'!T99+'IEA energy balance'!BK99)</f>
        <v>0</v>
      </c>
      <c r="J27" s="271"/>
      <c r="K27" s="58"/>
      <c r="L27" s="26"/>
      <c r="M27" s="33" t="s">
        <v>514</v>
      </c>
    </row>
    <row r="28" spans="2:13" ht="15" customHeight="1">
      <c r="B28" s="97"/>
      <c r="C28" s="51" t="s">
        <v>44</v>
      </c>
      <c r="D28" s="589">
        <f>SUM('IEA energy balance'!U96:AQ96)*kWh_MJ_conversion</f>
        <v>0</v>
      </c>
      <c r="E28" s="603"/>
      <c r="F28" s="589">
        <f>-SUM('IEA energy balance'!U22:AQ22)</f>
        <v>0</v>
      </c>
      <c r="G28" s="591"/>
      <c r="H28" s="591"/>
      <c r="I28" s="592">
        <f>SUM('IEA energy balance'!U99:AQ99)</f>
        <v>0</v>
      </c>
      <c r="J28" s="271"/>
      <c r="K28" s="58"/>
      <c r="L28" s="26"/>
      <c r="M28" s="33"/>
    </row>
    <row r="29" spans="2:13" ht="15" customHeight="1">
      <c r="B29" s="97"/>
      <c r="C29" s="72" t="s">
        <v>343</v>
      </c>
      <c r="D29" s="589">
        <f>'IEA energy balance'!AS96*kWh_MJ_conversion</f>
        <v>0</v>
      </c>
      <c r="E29" s="603"/>
      <c r="F29" s="589">
        <f>-'IEA energy balance'!AS22</f>
        <v>0</v>
      </c>
      <c r="G29" s="591"/>
      <c r="H29" s="591"/>
      <c r="I29" s="592">
        <f>'IEA energy balance'!AS99</f>
        <v>0</v>
      </c>
      <c r="J29" s="271"/>
      <c r="K29" s="58"/>
      <c r="L29" s="26"/>
      <c r="M29" s="33"/>
    </row>
    <row r="30" spans="2:13" ht="15" customHeight="1">
      <c r="B30" s="97"/>
      <c r="C30" s="72" t="s">
        <v>344</v>
      </c>
      <c r="D30" s="589">
        <f>SUM('IEA energy balance'!AR96,'IEA energy balance'!AT96)*kWh_MJ_conversion</f>
        <v>0</v>
      </c>
      <c r="E30" s="603"/>
      <c r="F30" s="589">
        <f>-SUM('IEA energy balance'!AR22,'IEA energy balance'!AT22)</f>
        <v>0</v>
      </c>
      <c r="G30" s="591"/>
      <c r="H30" s="591"/>
      <c r="I30" s="592">
        <f>SUM('IEA energy balance'!AR99,'IEA energy balance'!AT99)</f>
        <v>0</v>
      </c>
      <c r="J30" s="271"/>
      <c r="K30" s="58"/>
      <c r="L30" s="26"/>
      <c r="M30" s="33"/>
    </row>
    <row r="31" spans="2:13" ht="15" customHeight="1">
      <c r="B31" s="97"/>
      <c r="C31" s="72" t="s">
        <v>45</v>
      </c>
      <c r="D31" s="589">
        <f>'IEA energy balance'!AV96*kWh_MJ_conversion</f>
        <v>0</v>
      </c>
      <c r="E31" s="603"/>
      <c r="F31" s="592">
        <f>-'IEA energy balance'!AV22</f>
        <v>0</v>
      </c>
      <c r="G31" s="591"/>
      <c r="H31" s="591"/>
      <c r="I31" s="592">
        <f>'IEA energy balance'!AV99</f>
        <v>0</v>
      </c>
      <c r="J31" s="271"/>
      <c r="K31" s="58"/>
      <c r="L31" s="26"/>
      <c r="M31" s="33"/>
    </row>
    <row r="32" spans="2:13" ht="15" customHeight="1">
      <c r="B32" s="157"/>
      <c r="C32" s="73" t="s">
        <v>46</v>
      </c>
      <c r="D32" s="589">
        <f>SUM('IEA energy balance'!AW96:AY96)*kWh_MJ_conversion</f>
        <v>0</v>
      </c>
      <c r="E32" s="603"/>
      <c r="F32" s="592">
        <f>-SUM('IEA energy balance'!AW22:AY22)</f>
        <v>0</v>
      </c>
      <c r="G32" s="591"/>
      <c r="H32" s="591"/>
      <c r="I32" s="592">
        <f>SUM('IEA energy balance'!AW99:AY99)</f>
        <v>0</v>
      </c>
      <c r="J32" s="271"/>
      <c r="K32" s="58"/>
      <c r="L32" s="26"/>
      <c r="M32" s="33"/>
    </row>
    <row r="33" spans="2:13" ht="15" customHeight="1">
      <c r="B33" s="157"/>
      <c r="C33" s="73" t="s">
        <v>214</v>
      </c>
      <c r="D33" s="589">
        <f>SUM('IEA energy balance'!AU96,'IEA energy balance'!AZ96)*kWh_MJ_conversion</f>
        <v>0</v>
      </c>
      <c r="E33" s="603"/>
      <c r="F33" s="592">
        <f>-SUM('IEA energy balance'!AU22,'IEA energy balance'!AZ22)</f>
        <v>0</v>
      </c>
      <c r="G33" s="591"/>
      <c r="H33" s="591"/>
      <c r="I33" s="592">
        <f>SUM('IEA energy balance'!AU99,'IEA energy balance'!AZ99)</f>
        <v>0</v>
      </c>
      <c r="J33" s="271"/>
      <c r="K33" s="58"/>
      <c r="L33" s="26"/>
      <c r="M33" s="33"/>
    </row>
    <row r="34" spans="2:13" ht="15" customHeight="1" thickBot="1">
      <c r="B34" s="123"/>
      <c r="C34" s="231" t="s">
        <v>355</v>
      </c>
      <c r="D34" s="593">
        <f>SUM(D24:D33)</f>
        <v>0</v>
      </c>
      <c r="E34" s="594"/>
      <c r="F34" s="595">
        <f>SUM(F24:F33)</f>
        <v>0</v>
      </c>
      <c r="G34" s="595"/>
      <c r="H34" s="596"/>
      <c r="I34" s="595">
        <f>SUM(I24:I33)</f>
        <v>0</v>
      </c>
      <c r="J34" s="272"/>
      <c r="K34" s="58"/>
      <c r="L34" s="26"/>
      <c r="M34" s="33"/>
    </row>
    <row r="35" spans="2:13" ht="15" customHeight="1" thickTop="1">
      <c r="B35" s="169"/>
      <c r="C35" s="170"/>
      <c r="D35" s="597"/>
      <c r="E35" s="598"/>
      <c r="F35" s="597"/>
      <c r="G35" s="599"/>
      <c r="H35" s="597"/>
      <c r="I35" s="599"/>
      <c r="J35" s="273"/>
      <c r="K35" s="12"/>
      <c r="L35" s="9"/>
      <c r="M35" s="103"/>
    </row>
    <row r="36" spans="2:13" ht="15" customHeight="1">
      <c r="B36" s="139" t="s">
        <v>269</v>
      </c>
      <c r="C36" s="163"/>
      <c r="D36" s="600"/>
      <c r="E36" s="601"/>
      <c r="F36" s="600"/>
      <c r="G36" s="602"/>
      <c r="H36" s="600"/>
      <c r="I36" s="602"/>
      <c r="J36" s="274"/>
      <c r="K36" s="11"/>
      <c r="L36" s="8"/>
      <c r="M36" s="98"/>
    </row>
    <row r="37" spans="2:13" ht="15" customHeight="1">
      <c r="B37" s="139"/>
      <c r="C37" s="51" t="s">
        <v>355</v>
      </c>
      <c r="D37" s="589" t="e">
        <f>'AP net-gross conversion'!AO14</f>
        <v>#DIV/0!</v>
      </c>
      <c r="E37" s="591"/>
      <c r="F37" s="591"/>
      <c r="G37" s="591"/>
      <c r="H37" s="591"/>
      <c r="I37" s="589">
        <f>'IEA autoproducer prod.'!AP15</f>
        <v>0</v>
      </c>
      <c r="J37" s="271"/>
      <c r="K37" s="58"/>
      <c r="L37" s="26"/>
      <c r="M37" s="33"/>
    </row>
    <row r="38" spans="2:13" ht="15" customHeight="1">
      <c r="B38" s="171"/>
      <c r="C38" s="49"/>
      <c r="D38" s="604"/>
      <c r="E38" s="605"/>
      <c r="F38" s="605"/>
      <c r="G38" s="605"/>
      <c r="H38" s="605"/>
      <c r="I38" s="604"/>
      <c r="J38" s="279"/>
      <c r="K38" s="59"/>
      <c r="L38" s="44"/>
      <c r="M38" s="45"/>
    </row>
    <row r="39" spans="2:13" ht="15" customHeight="1">
      <c r="B39" s="139" t="s">
        <v>270</v>
      </c>
      <c r="C39" s="7"/>
      <c r="D39" s="602"/>
      <c r="E39" s="600"/>
      <c r="F39" s="600"/>
      <c r="G39" s="600"/>
      <c r="H39" s="600"/>
      <c r="I39" s="602"/>
      <c r="J39" s="274"/>
      <c r="K39" s="11"/>
      <c r="L39" s="8"/>
      <c r="M39" s="98"/>
    </row>
    <row r="40" spans="2:13" ht="15" customHeight="1">
      <c r="B40" s="139"/>
      <c r="C40" s="51" t="s">
        <v>355</v>
      </c>
      <c r="D40" s="589" t="e">
        <f>'AP net-gross conversion'!AN14</f>
        <v>#DIV/0!</v>
      </c>
      <c r="E40" s="591"/>
      <c r="F40" s="591"/>
      <c r="G40" s="591"/>
      <c r="H40" s="591"/>
      <c r="I40" s="589">
        <f>'IEA autoproducer prod.'!AO15</f>
        <v>0</v>
      </c>
      <c r="J40" s="271"/>
      <c r="K40" s="58"/>
      <c r="L40" s="26"/>
      <c r="M40" s="33"/>
    </row>
    <row r="41" spans="2:13" ht="15" customHeight="1">
      <c r="B41" s="171"/>
      <c r="C41" s="49"/>
      <c r="D41" s="604"/>
      <c r="E41" s="605"/>
      <c r="F41" s="605"/>
      <c r="G41" s="605"/>
      <c r="H41" s="605"/>
      <c r="I41" s="604"/>
      <c r="J41" s="279"/>
      <c r="K41" s="59"/>
      <c r="L41" s="44"/>
      <c r="M41" s="45"/>
    </row>
    <row r="42" spans="2:13" ht="15" customHeight="1">
      <c r="B42" s="139" t="s">
        <v>724</v>
      </c>
      <c r="C42" s="7"/>
      <c r="D42" s="602"/>
      <c r="E42" s="600"/>
      <c r="F42" s="600"/>
      <c r="G42" s="600"/>
      <c r="H42" s="600"/>
      <c r="I42" s="602"/>
      <c r="J42" s="274"/>
      <c r="K42" s="11"/>
      <c r="L42" s="8"/>
      <c r="M42" s="98"/>
    </row>
    <row r="43" spans="2:13" ht="15" customHeight="1">
      <c r="B43" s="139"/>
      <c r="C43" s="51" t="s">
        <v>355</v>
      </c>
      <c r="D43" s="589" t="e">
        <f>('AP net-gross conversion'!AM14+'AP net-gross conversion'!AQ14)</f>
        <v>#DIV/0!</v>
      </c>
      <c r="E43" s="591"/>
      <c r="F43" s="591"/>
      <c r="G43" s="591"/>
      <c r="H43" s="591"/>
      <c r="I43" s="589">
        <f>('IEA autoproducer prod.'!AN15+'IEA autoproducer prod.'!AR15)</f>
        <v>0</v>
      </c>
      <c r="J43" s="271"/>
      <c r="K43" s="58"/>
      <c r="L43" s="26"/>
      <c r="M43" s="33" t="s">
        <v>494</v>
      </c>
    </row>
    <row r="44" spans="2:13">
      <c r="B44" s="171"/>
      <c r="C44" s="49"/>
      <c r="D44" s="604"/>
      <c r="E44" s="605"/>
      <c r="F44" s="605"/>
      <c r="G44" s="606"/>
      <c r="H44" s="605"/>
      <c r="I44" s="607"/>
      <c r="J44" s="279"/>
      <c r="K44" s="59"/>
      <c r="L44" s="44"/>
      <c r="M44" s="45"/>
    </row>
    <row r="45" spans="2:13">
      <c r="B45" s="139" t="s">
        <v>272</v>
      </c>
      <c r="C45" s="7"/>
      <c r="D45" s="602"/>
      <c r="E45" s="600"/>
      <c r="F45" s="600"/>
      <c r="G45" s="608"/>
      <c r="H45" s="600"/>
      <c r="I45" s="609"/>
      <c r="J45" s="274"/>
      <c r="K45" s="11"/>
      <c r="L45" s="8"/>
      <c r="M45" s="98"/>
    </row>
    <row r="46" spans="2:13">
      <c r="B46" s="139"/>
      <c r="C46" s="51" t="s">
        <v>355</v>
      </c>
      <c r="D46" s="589" t="e">
        <f>'AP net-gross conversion'!E14</f>
        <v>#DIV/0!</v>
      </c>
      <c r="E46" s="591"/>
      <c r="F46" s="591"/>
      <c r="G46" s="591"/>
      <c r="H46" s="591"/>
      <c r="I46" s="589">
        <f>'IEA autoproducer prod.'!F15</f>
        <v>0</v>
      </c>
      <c r="J46" s="271"/>
      <c r="K46" s="58"/>
      <c r="L46" s="26"/>
      <c r="M46" s="33"/>
    </row>
    <row r="47" spans="2:13">
      <c r="B47" s="171"/>
      <c r="C47" s="49"/>
      <c r="D47" s="604"/>
      <c r="E47" s="605"/>
      <c r="F47" s="605"/>
      <c r="G47" s="605"/>
      <c r="H47" s="605"/>
      <c r="I47" s="604"/>
      <c r="J47" s="279"/>
      <c r="K47" s="59"/>
      <c r="L47" s="44"/>
      <c r="M47" s="45"/>
    </row>
    <row r="48" spans="2:13">
      <c r="B48" s="139" t="s">
        <v>271</v>
      </c>
      <c r="C48" s="7"/>
      <c r="D48" s="602"/>
      <c r="E48" s="600"/>
      <c r="F48" s="600"/>
      <c r="G48" s="600"/>
      <c r="H48" s="600"/>
      <c r="I48" s="602"/>
      <c r="J48" s="274"/>
      <c r="K48" s="11"/>
      <c r="L48" s="8"/>
      <c r="M48" s="98"/>
    </row>
    <row r="49" spans="1:13">
      <c r="B49" s="164"/>
      <c r="C49" s="51" t="s">
        <v>355</v>
      </c>
      <c r="D49" s="589" t="e">
        <f>'AP net-gross conversion'!T14</f>
        <v>#DIV/0!</v>
      </c>
      <c r="E49" s="591"/>
      <c r="F49" s="591"/>
      <c r="G49" s="610"/>
      <c r="H49" s="610"/>
      <c r="I49" s="589">
        <f>'IEA autoproducer prod.'!U15</f>
        <v>0</v>
      </c>
      <c r="J49" s="271"/>
      <c r="K49" s="58"/>
      <c r="L49" s="26"/>
      <c r="M49" s="33"/>
    </row>
    <row r="50" spans="1:13">
      <c r="B50" s="171"/>
      <c r="C50" s="49"/>
      <c r="D50" s="557"/>
      <c r="E50" s="532"/>
      <c r="F50" s="532"/>
      <c r="G50" s="532"/>
      <c r="H50" s="532"/>
      <c r="I50" s="557"/>
      <c r="J50" s="49"/>
      <c r="K50" s="59"/>
      <c r="L50" s="44"/>
      <c r="M50" s="45"/>
    </row>
    <row r="51" spans="1:13" ht="15" customHeight="1">
      <c r="B51" s="139" t="s">
        <v>455</v>
      </c>
      <c r="C51" s="163"/>
      <c r="D51" s="602"/>
      <c r="E51" s="601"/>
      <c r="F51" s="600"/>
      <c r="G51" s="602"/>
      <c r="H51" s="600"/>
      <c r="I51" s="602"/>
      <c r="J51" s="274"/>
      <c r="K51" s="11"/>
      <c r="L51" s="8"/>
      <c r="M51" s="98"/>
    </row>
    <row r="52" spans="1:13" ht="15" customHeight="1" thickBot="1">
      <c r="B52" s="139"/>
      <c r="C52" s="475" t="s">
        <v>355</v>
      </c>
      <c r="D52" s="595">
        <f>SUM(D21+D34)</f>
        <v>0</v>
      </c>
      <c r="E52" s="594"/>
      <c r="F52" s="595">
        <f>SUM(F21+F34)</f>
        <v>0</v>
      </c>
      <c r="G52" s="595"/>
      <c r="H52" s="595"/>
      <c r="I52" s="595">
        <f>SUM(I21+I34)</f>
        <v>0</v>
      </c>
      <c r="J52" s="272"/>
      <c r="K52" s="58"/>
      <c r="L52" s="26"/>
      <c r="M52" s="33"/>
    </row>
    <row r="53" spans="1:13" ht="15" customHeight="1" thickTop="1" thickBot="1">
      <c r="B53" s="374"/>
      <c r="C53" s="476"/>
      <c r="D53" s="611"/>
      <c r="E53" s="612"/>
      <c r="F53" s="611"/>
      <c r="G53" s="613"/>
      <c r="H53" s="611"/>
      <c r="I53" s="613"/>
      <c r="J53" s="304"/>
      <c r="K53" s="150"/>
      <c r="L53" s="35"/>
      <c r="M53" s="36"/>
    </row>
    <row r="54" spans="1:13" ht="15" customHeight="1">
      <c r="A54" s="145"/>
      <c r="B54" s="94" t="s">
        <v>531</v>
      </c>
      <c r="C54" s="375"/>
      <c r="D54" s="614"/>
      <c r="E54" s="615"/>
      <c r="F54" s="614"/>
      <c r="G54" s="616"/>
      <c r="H54" s="614"/>
      <c r="I54" s="616"/>
      <c r="J54" s="376"/>
      <c r="K54" s="297"/>
      <c r="L54" s="119"/>
      <c r="M54" s="96"/>
    </row>
    <row r="55" spans="1:13" ht="15" customHeight="1">
      <c r="A55" s="145"/>
      <c r="B55" s="123"/>
      <c r="C55" s="163"/>
      <c r="D55" s="600"/>
      <c r="E55" s="601"/>
      <c r="F55" s="600"/>
      <c r="G55" s="602"/>
      <c r="H55" s="600"/>
      <c r="I55" s="602"/>
      <c r="J55" s="274"/>
      <c r="K55" s="11"/>
      <c r="L55" s="8"/>
      <c r="M55" s="98"/>
    </row>
    <row r="56" spans="1:13" ht="15" customHeight="1">
      <c r="B56" s="139" t="s">
        <v>47</v>
      </c>
      <c r="C56" s="163"/>
      <c r="D56" s="600"/>
      <c r="E56" s="601"/>
      <c r="F56" s="600"/>
      <c r="G56" s="602"/>
      <c r="H56" s="600"/>
      <c r="I56" s="602"/>
      <c r="J56" s="274"/>
      <c r="K56" s="11"/>
      <c r="L56" s="8"/>
      <c r="M56" s="98"/>
    </row>
    <row r="57" spans="1:13" ht="15" customHeight="1">
      <c r="B57" s="97"/>
      <c r="C57" s="72" t="s">
        <v>343</v>
      </c>
      <c r="D57" s="589">
        <f>SUM(D16+D29)</f>
        <v>0</v>
      </c>
      <c r="E57" s="617"/>
      <c r="F57" s="592">
        <f>SUM(F16+F29)</f>
        <v>0</v>
      </c>
      <c r="G57" s="591"/>
      <c r="H57" s="591"/>
      <c r="I57" s="592">
        <f>SUM(I16+I29)</f>
        <v>0</v>
      </c>
      <c r="J57" s="271"/>
      <c r="K57" s="58"/>
      <c r="L57" s="26"/>
      <c r="M57" s="33"/>
    </row>
    <row r="58" spans="1:13" ht="15" customHeight="1">
      <c r="B58" s="99"/>
      <c r="C58" s="72" t="s">
        <v>344</v>
      </c>
      <c r="D58" s="589">
        <f>SUM(D17+D30)</f>
        <v>0</v>
      </c>
      <c r="E58" s="617"/>
      <c r="F58" s="592">
        <f>SUM(F17+F30)</f>
        <v>0</v>
      </c>
      <c r="G58" s="591"/>
      <c r="H58" s="591"/>
      <c r="I58" s="592">
        <f>SUM(I17+I30)</f>
        <v>0</v>
      </c>
      <c r="J58" s="271"/>
      <c r="K58" s="58"/>
      <c r="L58" s="26"/>
      <c r="M58" s="33"/>
    </row>
    <row r="59" spans="1:13" ht="15" customHeight="1" thickBot="1">
      <c r="B59" s="99"/>
      <c r="C59" s="231" t="s">
        <v>355</v>
      </c>
      <c r="D59" s="618">
        <f>SUM(D57:D58)</f>
        <v>0</v>
      </c>
      <c r="E59" s="619"/>
      <c r="F59" s="620">
        <f>SUM(F57:F58)</f>
        <v>0</v>
      </c>
      <c r="G59" s="620"/>
      <c r="H59" s="620"/>
      <c r="I59" s="620">
        <f>SUM(I57:I58)</f>
        <v>0</v>
      </c>
      <c r="J59" s="272"/>
      <c r="K59" s="58"/>
      <c r="L59" s="26"/>
      <c r="M59" s="33"/>
    </row>
    <row r="60" spans="1:13" ht="15" customHeight="1" thickTop="1">
      <c r="B60" s="120"/>
      <c r="C60" s="170"/>
      <c r="D60" s="597"/>
      <c r="E60" s="598"/>
      <c r="F60" s="597"/>
      <c r="G60" s="599"/>
      <c r="H60" s="597"/>
      <c r="I60" s="599"/>
      <c r="J60" s="273"/>
      <c r="K60" s="12"/>
      <c r="L60" s="9"/>
      <c r="M60" s="103"/>
    </row>
    <row r="61" spans="1:13" ht="15" customHeight="1">
      <c r="B61" s="139" t="s">
        <v>724</v>
      </c>
      <c r="C61" s="7"/>
      <c r="D61" s="600"/>
      <c r="E61" s="600"/>
      <c r="F61" s="600"/>
      <c r="G61" s="600"/>
      <c r="H61" s="600"/>
      <c r="I61" s="600"/>
      <c r="J61" s="274"/>
      <c r="K61" s="11"/>
      <c r="L61" s="8"/>
      <c r="M61" s="98"/>
    </row>
    <row r="62" spans="1:13" ht="15" customHeight="1">
      <c r="B62" s="139"/>
      <c r="C62" s="51" t="s">
        <v>355</v>
      </c>
      <c r="D62" s="591" t="e">
        <f>D43</f>
        <v>#DIV/0!</v>
      </c>
      <c r="E62" s="591"/>
      <c r="F62" s="591"/>
      <c r="G62" s="591"/>
      <c r="H62" s="591"/>
      <c r="I62" s="591">
        <f>I43</f>
        <v>0</v>
      </c>
      <c r="J62" s="271"/>
      <c r="K62" s="58"/>
      <c r="L62" s="26"/>
      <c r="M62" s="33"/>
    </row>
    <row r="63" spans="1:13">
      <c r="B63" s="166"/>
      <c r="C63" s="51" t="s">
        <v>356</v>
      </c>
      <c r="D63" s="590" t="e">
        <f>D62-L63*(D29+D30)</f>
        <v>#DIV/0!</v>
      </c>
      <c r="E63" s="590"/>
      <c r="F63" s="590"/>
      <c r="G63" s="590"/>
      <c r="H63" s="590"/>
      <c r="I63" s="590">
        <f>I62-L63*(I29+I30)</f>
        <v>0</v>
      </c>
      <c r="J63" s="271"/>
      <c r="K63" s="264"/>
      <c r="L63" s="489">
        <f>Dashboard!E69</f>
        <v>0</v>
      </c>
      <c r="M63" s="33" t="s">
        <v>594</v>
      </c>
    </row>
    <row r="64" spans="1:13">
      <c r="B64" s="171"/>
      <c r="C64" s="49"/>
      <c r="D64" s="605"/>
      <c r="E64" s="605"/>
      <c r="F64" s="605"/>
      <c r="G64" s="606"/>
      <c r="H64" s="605"/>
      <c r="I64" s="606"/>
      <c r="J64" s="279"/>
      <c r="K64" s="59"/>
      <c r="L64" s="44"/>
      <c r="M64" s="45"/>
    </row>
    <row r="65" spans="1:13">
      <c r="B65" s="139" t="s">
        <v>272</v>
      </c>
      <c r="C65" s="7"/>
      <c r="D65" s="600"/>
      <c r="E65" s="600"/>
      <c r="F65" s="600"/>
      <c r="G65" s="608"/>
      <c r="H65" s="600"/>
      <c r="I65" s="608"/>
      <c r="J65" s="274"/>
      <c r="K65" s="11"/>
      <c r="L65" s="8"/>
      <c r="M65" s="98"/>
    </row>
    <row r="66" spans="1:13">
      <c r="B66" s="139"/>
      <c r="C66" s="51" t="s">
        <v>355</v>
      </c>
      <c r="D66" s="591" t="e">
        <f>D46</f>
        <v>#DIV/0!</v>
      </c>
      <c r="E66" s="591"/>
      <c r="F66" s="591"/>
      <c r="G66" s="591"/>
      <c r="H66" s="591"/>
      <c r="I66" s="591">
        <f>I46</f>
        <v>0</v>
      </c>
      <c r="J66" s="271"/>
      <c r="K66" s="58"/>
      <c r="L66" s="26"/>
      <c r="M66" s="33"/>
    </row>
    <row r="67" spans="1:13">
      <c r="B67" s="139"/>
      <c r="C67" s="51" t="s">
        <v>457</v>
      </c>
      <c r="D67" s="590" t="e">
        <f>D66+D15</f>
        <v>#DIV/0!</v>
      </c>
      <c r="E67" s="590"/>
      <c r="F67" s="590"/>
      <c r="G67" s="590"/>
      <c r="H67" s="590"/>
      <c r="I67" s="590">
        <f>I66+I15</f>
        <v>0</v>
      </c>
      <c r="J67" s="271"/>
      <c r="K67" s="58"/>
      <c r="L67" s="26"/>
      <c r="M67" s="33"/>
    </row>
    <row r="68" spans="1:13">
      <c r="B68" s="171"/>
      <c r="C68" s="49"/>
      <c r="D68" s="605"/>
      <c r="E68" s="605"/>
      <c r="F68" s="605"/>
      <c r="G68" s="605"/>
      <c r="H68" s="605"/>
      <c r="I68" s="605"/>
      <c r="J68" s="279"/>
      <c r="K68" s="59"/>
      <c r="L68" s="44"/>
      <c r="M68" s="45"/>
    </row>
    <row r="69" spans="1:13">
      <c r="B69" s="139" t="s">
        <v>271</v>
      </c>
      <c r="C69" s="7"/>
      <c r="D69" s="600"/>
      <c r="E69" s="600"/>
      <c r="F69" s="600"/>
      <c r="G69" s="600"/>
      <c r="H69" s="600"/>
      <c r="I69" s="600"/>
      <c r="J69" s="274"/>
      <c r="K69" s="11"/>
      <c r="L69" s="8"/>
      <c r="M69" s="98"/>
    </row>
    <row r="70" spans="1:13">
      <c r="B70" s="164"/>
      <c r="C70" s="51" t="s">
        <v>355</v>
      </c>
      <c r="D70" s="591" t="e">
        <f>D49</f>
        <v>#DIV/0!</v>
      </c>
      <c r="E70" s="591"/>
      <c r="F70" s="591"/>
      <c r="G70" s="610"/>
      <c r="H70" s="610"/>
      <c r="I70" s="610">
        <f>I49</f>
        <v>0</v>
      </c>
      <c r="J70" s="271"/>
      <c r="K70" s="58"/>
      <c r="L70" s="26"/>
      <c r="M70" s="33"/>
    </row>
    <row r="71" spans="1:13">
      <c r="B71" s="164"/>
      <c r="C71" s="51" t="s">
        <v>462</v>
      </c>
      <c r="D71" s="589" t="e">
        <f>D70+D12+D19</f>
        <v>#DIV/0!</v>
      </c>
      <c r="E71" s="589"/>
      <c r="F71" s="589"/>
      <c r="G71" s="589"/>
      <c r="H71" s="589"/>
      <c r="I71" s="589">
        <f>I70+I12+I19</f>
        <v>0</v>
      </c>
      <c r="J71" s="271"/>
      <c r="K71" s="58"/>
      <c r="L71" s="26"/>
      <c r="M71" s="33"/>
    </row>
    <row r="72" spans="1:13">
      <c r="B72" s="167"/>
      <c r="C72" s="51" t="s">
        <v>356</v>
      </c>
      <c r="D72" s="590" t="e">
        <f>D71-L72*(D29+D30)</f>
        <v>#DIV/0!</v>
      </c>
      <c r="E72" s="590"/>
      <c r="F72" s="590"/>
      <c r="G72" s="590"/>
      <c r="H72" s="590"/>
      <c r="I72" s="590">
        <f>I71-L72*(I29+I30)</f>
        <v>0</v>
      </c>
      <c r="J72" s="271"/>
      <c r="K72" s="264"/>
      <c r="L72" s="489">
        <f>Dashboard!E70</f>
        <v>0</v>
      </c>
      <c r="M72" s="33" t="s">
        <v>594</v>
      </c>
    </row>
    <row r="73" spans="1:13" ht="16" thickBot="1">
      <c r="B73" s="165"/>
      <c r="C73" s="124"/>
      <c r="D73" s="554"/>
      <c r="E73" s="554"/>
      <c r="F73" s="554"/>
      <c r="G73" s="554"/>
      <c r="H73" s="554"/>
      <c r="I73" s="554"/>
      <c r="J73" s="124"/>
      <c r="K73" s="150"/>
      <c r="L73" s="35"/>
      <c r="M73" s="36"/>
    </row>
    <row r="74" spans="1:13">
      <c r="A74" s="145"/>
      <c r="B74" s="137" t="s">
        <v>11</v>
      </c>
      <c r="C74" s="141"/>
      <c r="D74" s="621"/>
      <c r="E74" s="621"/>
      <c r="F74" s="622"/>
      <c r="G74" s="622"/>
      <c r="H74" s="621"/>
      <c r="I74" s="622"/>
      <c r="J74" s="159"/>
      <c r="K74" s="67"/>
      <c r="L74" s="67"/>
      <c r="M74" s="160"/>
    </row>
    <row r="75" spans="1:13">
      <c r="A75" s="145"/>
      <c r="B75" s="137"/>
      <c r="C75" s="141"/>
      <c r="D75" s="621"/>
      <c r="E75" s="621"/>
      <c r="F75" s="622"/>
      <c r="G75" s="622"/>
      <c r="H75" s="621"/>
      <c r="I75" s="622"/>
      <c r="J75" s="159"/>
      <c r="K75" s="67"/>
      <c r="L75" s="67"/>
      <c r="M75" s="160"/>
    </row>
    <row r="76" spans="1:13">
      <c r="B76" s="153" t="s">
        <v>41</v>
      </c>
      <c r="C76" s="141"/>
      <c r="D76" s="621"/>
      <c r="E76" s="621"/>
      <c r="F76" s="622"/>
      <c r="G76" s="622"/>
      <c r="H76" s="621"/>
      <c r="I76" s="622"/>
      <c r="J76" s="159"/>
      <c r="K76" s="67"/>
      <c r="L76" s="67"/>
      <c r="M76" s="160"/>
    </row>
    <row r="77" spans="1:13" ht="15" customHeight="1">
      <c r="B77" s="154"/>
      <c r="C77" s="51" t="s">
        <v>42</v>
      </c>
      <c r="D77" s="590">
        <f>D11</f>
        <v>0</v>
      </c>
      <c r="E77" s="623"/>
      <c r="F77" s="590">
        <f>F11</f>
        <v>0</v>
      </c>
      <c r="G77" s="590"/>
      <c r="H77" s="590"/>
      <c r="I77" s="624">
        <f>I11</f>
        <v>0</v>
      </c>
      <c r="J77" s="271"/>
      <c r="K77" s="58"/>
      <c r="L77" s="26"/>
      <c r="M77" s="33"/>
    </row>
    <row r="78" spans="1:13" ht="15" customHeight="1">
      <c r="B78" s="154"/>
      <c r="C78" s="258" t="s">
        <v>380</v>
      </c>
      <c r="D78" s="590" t="s">
        <v>221</v>
      </c>
      <c r="E78" s="590"/>
      <c r="F78" s="590" t="s">
        <v>221</v>
      </c>
      <c r="G78" s="590"/>
      <c r="H78" s="590"/>
      <c r="I78" s="590" t="s">
        <v>221</v>
      </c>
      <c r="J78" s="271"/>
      <c r="K78" s="58"/>
      <c r="L78" s="26"/>
      <c r="M78" s="33" t="s">
        <v>460</v>
      </c>
    </row>
    <row r="79" spans="1:13" ht="15" customHeight="1">
      <c r="B79" s="154"/>
      <c r="C79" s="51" t="s">
        <v>148</v>
      </c>
      <c r="D79" s="590">
        <f>D13</f>
        <v>0</v>
      </c>
      <c r="E79" s="590"/>
      <c r="F79" s="590">
        <f>F13</f>
        <v>0</v>
      </c>
      <c r="G79" s="590"/>
      <c r="H79" s="590"/>
      <c r="I79" s="624">
        <f>I13</f>
        <v>0</v>
      </c>
      <c r="J79" s="271"/>
      <c r="K79" s="58"/>
      <c r="L79" s="26"/>
      <c r="M79" s="33"/>
    </row>
    <row r="80" spans="1:13" ht="15" customHeight="1">
      <c r="B80" s="155"/>
      <c r="C80" s="51" t="s">
        <v>43</v>
      </c>
      <c r="D80" s="590">
        <f>D14</f>
        <v>0</v>
      </c>
      <c r="E80" s="590"/>
      <c r="F80" s="590">
        <f>F14</f>
        <v>0</v>
      </c>
      <c r="G80" s="590"/>
      <c r="H80" s="590"/>
      <c r="I80" s="624">
        <f>I14</f>
        <v>0</v>
      </c>
      <c r="J80" s="271"/>
      <c r="K80" s="58"/>
      <c r="L80" s="26"/>
      <c r="M80" s="33"/>
    </row>
    <row r="81" spans="2:13" ht="15" customHeight="1">
      <c r="B81" s="99"/>
      <c r="C81" s="51" t="s">
        <v>44</v>
      </c>
      <c r="D81" s="590" t="s">
        <v>221</v>
      </c>
      <c r="E81" s="590"/>
      <c r="F81" s="590" t="s">
        <v>221</v>
      </c>
      <c r="G81" s="590"/>
      <c r="H81" s="590"/>
      <c r="I81" s="590" t="s">
        <v>221</v>
      </c>
      <c r="J81" s="271"/>
      <c r="K81" s="58"/>
      <c r="L81" s="26"/>
      <c r="M81" s="33" t="s">
        <v>459</v>
      </c>
    </row>
    <row r="82" spans="2:13" ht="15" customHeight="1">
      <c r="B82" s="156"/>
      <c r="C82" s="72" t="s">
        <v>343</v>
      </c>
      <c r="D82" s="590" t="s">
        <v>221</v>
      </c>
      <c r="E82" s="590"/>
      <c r="F82" s="590" t="s">
        <v>221</v>
      </c>
      <c r="G82" s="590"/>
      <c r="H82" s="590"/>
      <c r="I82" s="590" t="s">
        <v>221</v>
      </c>
      <c r="J82" s="271"/>
      <c r="K82" s="58"/>
      <c r="L82" s="26"/>
      <c r="M82" s="33" t="s">
        <v>458</v>
      </c>
    </row>
    <row r="83" spans="2:13" ht="15" customHeight="1">
      <c r="B83" s="156"/>
      <c r="C83" s="72" t="s">
        <v>344</v>
      </c>
      <c r="D83" s="590" t="s">
        <v>221</v>
      </c>
      <c r="E83" s="590"/>
      <c r="F83" s="590" t="s">
        <v>221</v>
      </c>
      <c r="G83" s="590"/>
      <c r="H83" s="590"/>
      <c r="I83" s="590" t="s">
        <v>221</v>
      </c>
      <c r="J83" s="271"/>
      <c r="K83" s="58"/>
      <c r="L83" s="26"/>
      <c r="M83" s="33" t="s">
        <v>458</v>
      </c>
    </row>
    <row r="84" spans="2:13" ht="15" customHeight="1">
      <c r="B84" s="156"/>
      <c r="C84" s="72" t="s">
        <v>45</v>
      </c>
      <c r="D84" s="590">
        <f>D18</f>
        <v>0</v>
      </c>
      <c r="E84" s="590"/>
      <c r="F84" s="590">
        <f>F18</f>
        <v>0</v>
      </c>
      <c r="G84" s="590"/>
      <c r="H84" s="590"/>
      <c r="I84" s="624">
        <f>I18</f>
        <v>0</v>
      </c>
      <c r="J84" s="271"/>
      <c r="K84" s="58"/>
      <c r="L84" s="26"/>
      <c r="M84" s="33"/>
    </row>
    <row r="85" spans="2:13" ht="15" customHeight="1">
      <c r="B85" s="101"/>
      <c r="C85" s="73" t="s">
        <v>46</v>
      </c>
      <c r="D85" s="590" t="s">
        <v>221</v>
      </c>
      <c r="E85" s="590"/>
      <c r="F85" s="590" t="s">
        <v>221</v>
      </c>
      <c r="G85" s="590"/>
      <c r="H85" s="590"/>
      <c r="I85" s="590" t="s">
        <v>221</v>
      </c>
      <c r="J85" s="271"/>
      <c r="K85" s="58"/>
      <c r="L85" s="26"/>
      <c r="M85" s="173" t="s">
        <v>461</v>
      </c>
    </row>
    <row r="86" spans="2:13" ht="15" customHeight="1">
      <c r="B86" s="101"/>
      <c r="C86" s="73" t="s">
        <v>214</v>
      </c>
      <c r="D86" s="590">
        <f>D20</f>
        <v>0</v>
      </c>
      <c r="E86" s="590"/>
      <c r="F86" s="590">
        <f>F20</f>
        <v>0</v>
      </c>
      <c r="G86" s="590"/>
      <c r="H86" s="590"/>
      <c r="I86" s="624">
        <f>I20</f>
        <v>0</v>
      </c>
      <c r="J86" s="271"/>
      <c r="K86" s="58"/>
      <c r="L86" s="26"/>
      <c r="M86" s="33"/>
    </row>
    <row r="87" spans="2:13" ht="15" customHeight="1" thickBot="1">
      <c r="B87" s="101"/>
      <c r="C87" s="231" t="s">
        <v>355</v>
      </c>
      <c r="D87" s="618">
        <f>SUM(D77:D86)</f>
        <v>0</v>
      </c>
      <c r="E87" s="619"/>
      <c r="F87" s="620">
        <f>SUM(F77:F86)</f>
        <v>0</v>
      </c>
      <c r="G87" s="620"/>
      <c r="H87" s="620"/>
      <c r="I87" s="620">
        <f>SUM(I77:I86)</f>
        <v>0</v>
      </c>
      <c r="J87" s="272"/>
      <c r="K87" s="58"/>
      <c r="L87" s="26"/>
      <c r="M87" s="33"/>
    </row>
    <row r="88" spans="2:13" ht="15" customHeight="1" thickTop="1">
      <c r="B88" s="122"/>
      <c r="C88" s="168"/>
      <c r="D88" s="625"/>
      <c r="E88" s="626"/>
      <c r="F88" s="625"/>
      <c r="G88" s="625"/>
      <c r="H88" s="625"/>
      <c r="I88" s="625"/>
      <c r="J88" s="273"/>
      <c r="K88" s="12"/>
      <c r="L88" s="9"/>
      <c r="M88" s="103"/>
    </row>
    <row r="89" spans="2:13" ht="15" customHeight="1">
      <c r="B89" s="162" t="s">
        <v>48</v>
      </c>
      <c r="C89" s="161"/>
      <c r="D89" s="608"/>
      <c r="E89" s="627"/>
      <c r="F89" s="608"/>
      <c r="G89" s="608"/>
      <c r="H89" s="608"/>
      <c r="I89" s="608"/>
      <c r="J89" s="274"/>
      <c r="K89" s="11"/>
      <c r="L89" s="8"/>
      <c r="M89" s="98"/>
    </row>
    <row r="90" spans="2:13" ht="15" customHeight="1">
      <c r="B90" s="97"/>
      <c r="C90" s="51" t="s">
        <v>42</v>
      </c>
      <c r="D90" s="590">
        <f>D24</f>
        <v>0</v>
      </c>
      <c r="E90" s="617"/>
      <c r="F90" s="590">
        <f>F24</f>
        <v>0</v>
      </c>
      <c r="G90" s="590"/>
      <c r="H90" s="590"/>
      <c r="I90" s="624">
        <f>I24</f>
        <v>0</v>
      </c>
      <c r="J90" s="271"/>
      <c r="K90" s="58"/>
      <c r="L90" s="26"/>
      <c r="M90" s="33"/>
    </row>
    <row r="91" spans="2:13" ht="15" customHeight="1">
      <c r="B91" s="97"/>
      <c r="C91" s="51" t="s">
        <v>380</v>
      </c>
      <c r="D91" s="590">
        <f>D25+D12</f>
        <v>0</v>
      </c>
      <c r="E91" s="617"/>
      <c r="F91" s="590">
        <f>F25+F12</f>
        <v>0</v>
      </c>
      <c r="G91" s="590"/>
      <c r="H91" s="590"/>
      <c r="I91" s="624">
        <f>I25+I12</f>
        <v>0</v>
      </c>
      <c r="J91" s="271"/>
      <c r="K91" s="58"/>
      <c r="L91" s="26"/>
      <c r="M91" s="33"/>
    </row>
    <row r="92" spans="2:13" ht="15" customHeight="1">
      <c r="B92" s="97"/>
      <c r="C92" s="258" t="s">
        <v>148</v>
      </c>
      <c r="D92" s="590">
        <f>D26</f>
        <v>0</v>
      </c>
      <c r="E92" s="617"/>
      <c r="F92" s="590">
        <f>F26</f>
        <v>0</v>
      </c>
      <c r="G92" s="590"/>
      <c r="H92" s="590"/>
      <c r="I92" s="624">
        <f>I26</f>
        <v>0</v>
      </c>
      <c r="J92" s="271"/>
      <c r="K92" s="58"/>
      <c r="L92" s="26"/>
      <c r="M92" s="33" t="s">
        <v>506</v>
      </c>
    </row>
    <row r="93" spans="2:13" ht="15" customHeight="1">
      <c r="B93" s="97"/>
      <c r="C93" s="51" t="s">
        <v>43</v>
      </c>
      <c r="D93" s="590">
        <f>D27</f>
        <v>0</v>
      </c>
      <c r="E93" s="617"/>
      <c r="F93" s="590">
        <f>F27</f>
        <v>0</v>
      </c>
      <c r="G93" s="590"/>
      <c r="H93" s="590"/>
      <c r="I93" s="624">
        <f>I27</f>
        <v>0</v>
      </c>
      <c r="J93" s="271"/>
      <c r="K93" s="58"/>
      <c r="L93" s="26"/>
      <c r="M93" s="33"/>
    </row>
    <row r="94" spans="2:13" ht="15" customHeight="1">
      <c r="B94" s="97"/>
      <c r="C94" s="51" t="s">
        <v>44</v>
      </c>
      <c r="D94" s="590">
        <f>D28+D15</f>
        <v>0</v>
      </c>
      <c r="E94" s="617"/>
      <c r="F94" s="590">
        <f>F28+F15</f>
        <v>0</v>
      </c>
      <c r="G94" s="590"/>
      <c r="H94" s="590"/>
      <c r="I94" s="624">
        <f>I28+I15</f>
        <v>0</v>
      </c>
      <c r="J94" s="271"/>
      <c r="K94" s="58"/>
      <c r="L94" s="26"/>
      <c r="M94" s="33"/>
    </row>
    <row r="95" spans="2:13" ht="15" customHeight="1">
      <c r="B95" s="97"/>
      <c r="C95" s="72" t="s">
        <v>343</v>
      </c>
      <c r="D95" s="590" t="s">
        <v>221</v>
      </c>
      <c r="E95" s="617"/>
      <c r="F95" s="590" t="s">
        <v>221</v>
      </c>
      <c r="G95" s="590"/>
      <c r="H95" s="590"/>
      <c r="I95" s="590" t="s">
        <v>221</v>
      </c>
      <c r="J95" s="271"/>
      <c r="K95" s="58"/>
      <c r="L95" s="26"/>
      <c r="M95" s="33" t="s">
        <v>458</v>
      </c>
    </row>
    <row r="96" spans="2:13" ht="15" customHeight="1">
      <c r="B96" s="97"/>
      <c r="C96" s="72" t="s">
        <v>344</v>
      </c>
      <c r="D96" s="590" t="s">
        <v>221</v>
      </c>
      <c r="E96" s="617"/>
      <c r="F96" s="590" t="s">
        <v>221</v>
      </c>
      <c r="G96" s="590"/>
      <c r="H96" s="590"/>
      <c r="I96" s="590" t="s">
        <v>221</v>
      </c>
      <c r="J96" s="271"/>
      <c r="K96" s="58"/>
      <c r="L96" s="26"/>
      <c r="M96" s="33" t="s">
        <v>458</v>
      </c>
    </row>
    <row r="97" spans="2:13" ht="15" customHeight="1">
      <c r="B97" s="97"/>
      <c r="C97" s="72" t="s">
        <v>45</v>
      </c>
      <c r="D97" s="590">
        <f>D31</f>
        <v>0</v>
      </c>
      <c r="E97" s="617"/>
      <c r="F97" s="590">
        <f>F31</f>
        <v>0</v>
      </c>
      <c r="G97" s="590"/>
      <c r="H97" s="590"/>
      <c r="I97" s="624">
        <f>I31</f>
        <v>0</v>
      </c>
      <c r="J97" s="271"/>
      <c r="K97" s="58"/>
      <c r="L97" s="26"/>
      <c r="M97" s="33"/>
    </row>
    <row r="98" spans="2:13" ht="15" customHeight="1">
      <c r="B98" s="157"/>
      <c r="C98" s="73" t="s">
        <v>46</v>
      </c>
      <c r="D98" s="590">
        <f>D32+D19</f>
        <v>0</v>
      </c>
      <c r="E98" s="617"/>
      <c r="F98" s="590">
        <f>F32+F19</f>
        <v>0</v>
      </c>
      <c r="G98" s="590"/>
      <c r="H98" s="590"/>
      <c r="I98" s="624">
        <f>I32+I19</f>
        <v>0</v>
      </c>
      <c r="J98" s="271"/>
      <c r="K98" s="58"/>
      <c r="L98" s="26"/>
      <c r="M98" s="33" t="s">
        <v>506</v>
      </c>
    </row>
    <row r="99" spans="2:13" ht="15" customHeight="1">
      <c r="B99" s="157"/>
      <c r="C99" s="73" t="s">
        <v>214</v>
      </c>
      <c r="D99" s="590">
        <f>D33</f>
        <v>0</v>
      </c>
      <c r="E99" s="617"/>
      <c r="F99" s="590">
        <f>F33</f>
        <v>0</v>
      </c>
      <c r="G99" s="590"/>
      <c r="H99" s="590"/>
      <c r="I99" s="624">
        <f>I33</f>
        <v>0</v>
      </c>
      <c r="J99" s="271"/>
      <c r="K99" s="58"/>
      <c r="L99" s="26"/>
      <c r="M99" s="33"/>
    </row>
    <row r="100" spans="2:13" ht="15" customHeight="1" thickBot="1">
      <c r="B100" s="123"/>
      <c r="C100" s="231" t="s">
        <v>355</v>
      </c>
      <c r="D100" s="618">
        <f>SUM(D90:D99)</f>
        <v>0</v>
      </c>
      <c r="E100" s="619"/>
      <c r="F100" s="620">
        <f>SUM(F90:F99)</f>
        <v>0</v>
      </c>
      <c r="G100" s="620"/>
      <c r="H100" s="620"/>
      <c r="I100" s="620">
        <f>SUM(I90:I99)</f>
        <v>0</v>
      </c>
      <c r="J100" s="272"/>
      <c r="K100" s="58"/>
      <c r="L100" s="26"/>
      <c r="M100" s="33"/>
    </row>
    <row r="101" spans="2:13" ht="15" customHeight="1" thickTop="1">
      <c r="B101" s="169"/>
      <c r="C101" s="170"/>
      <c r="D101" s="625"/>
      <c r="E101" s="626"/>
      <c r="F101" s="625"/>
      <c r="G101" s="625"/>
      <c r="H101" s="625"/>
      <c r="I101" s="625"/>
      <c r="J101" s="273"/>
      <c r="K101" s="12"/>
      <c r="L101" s="9"/>
      <c r="M101" s="103"/>
    </row>
    <row r="102" spans="2:13" ht="15" customHeight="1">
      <c r="B102" s="139" t="s">
        <v>47</v>
      </c>
      <c r="C102" s="163"/>
      <c r="D102" s="608"/>
      <c r="E102" s="627"/>
      <c r="F102" s="608"/>
      <c r="G102" s="608"/>
      <c r="H102" s="608"/>
      <c r="I102" s="608"/>
      <c r="J102" s="274"/>
      <c r="K102" s="11"/>
      <c r="L102" s="8"/>
      <c r="M102" s="98"/>
    </row>
    <row r="103" spans="2:13" ht="15" customHeight="1">
      <c r="B103" s="97"/>
      <c r="C103" s="72" t="s">
        <v>343</v>
      </c>
      <c r="D103" s="590">
        <f>D57</f>
        <v>0</v>
      </c>
      <c r="E103" s="617"/>
      <c r="F103" s="624">
        <f>F57</f>
        <v>0</v>
      </c>
      <c r="G103" s="590"/>
      <c r="H103" s="590"/>
      <c r="I103" s="624">
        <f>I57</f>
        <v>0</v>
      </c>
      <c r="J103" s="271"/>
      <c r="K103" s="58"/>
      <c r="L103" s="26"/>
      <c r="M103" s="33"/>
    </row>
    <row r="104" spans="2:13" ht="15" customHeight="1">
      <c r="B104" s="99"/>
      <c r="C104" s="72" t="s">
        <v>344</v>
      </c>
      <c r="D104" s="590">
        <f t="shared" ref="D104:D105" si="0">D58</f>
        <v>0</v>
      </c>
      <c r="E104" s="617"/>
      <c r="F104" s="624">
        <f t="shared" ref="F104:F105" si="1">F58</f>
        <v>0</v>
      </c>
      <c r="G104" s="590"/>
      <c r="H104" s="590"/>
      <c r="I104" s="624">
        <f t="shared" ref="I104:I105" si="2">I58</f>
        <v>0</v>
      </c>
      <c r="J104" s="271"/>
      <c r="K104" s="58"/>
      <c r="L104" s="26"/>
      <c r="M104" s="33"/>
    </row>
    <row r="105" spans="2:13" ht="15" customHeight="1" thickBot="1">
      <c r="B105" s="99"/>
      <c r="C105" s="231" t="s">
        <v>355</v>
      </c>
      <c r="D105" s="618">
        <f t="shared" si="0"/>
        <v>0</v>
      </c>
      <c r="E105" s="619"/>
      <c r="F105" s="628">
        <f t="shared" si="1"/>
        <v>0</v>
      </c>
      <c r="G105" s="620"/>
      <c r="H105" s="620"/>
      <c r="I105" s="628">
        <f t="shared" si="2"/>
        <v>0</v>
      </c>
      <c r="J105" s="272"/>
      <c r="K105" s="58"/>
      <c r="L105" s="26"/>
      <c r="M105" s="33"/>
    </row>
    <row r="106" spans="2:13" ht="15" customHeight="1" thickTop="1">
      <c r="B106" s="120"/>
      <c r="C106" s="170"/>
      <c r="D106" s="625"/>
      <c r="E106" s="626"/>
      <c r="F106" s="625"/>
      <c r="G106" s="625"/>
      <c r="H106" s="625"/>
      <c r="I106" s="625"/>
      <c r="J106" s="273"/>
      <c r="K106" s="12"/>
      <c r="L106" s="9"/>
      <c r="M106" s="103"/>
    </row>
    <row r="107" spans="2:13" ht="15" customHeight="1">
      <c r="B107" s="139" t="s">
        <v>455</v>
      </c>
      <c r="C107" s="163"/>
      <c r="D107" s="608"/>
      <c r="E107" s="627"/>
      <c r="F107" s="608"/>
      <c r="G107" s="608"/>
      <c r="H107" s="608"/>
      <c r="I107" s="608"/>
      <c r="J107" s="274"/>
      <c r="K107" s="11"/>
      <c r="L107" s="8"/>
      <c r="M107" s="98"/>
    </row>
    <row r="108" spans="2:13" ht="15" customHeight="1" thickBot="1">
      <c r="B108" s="139"/>
      <c r="C108" s="280" t="s">
        <v>355</v>
      </c>
      <c r="D108" s="629">
        <f>D87+D100+D105</f>
        <v>0</v>
      </c>
      <c r="E108" s="630"/>
      <c r="F108" s="629">
        <f>F87+F100+F105</f>
        <v>0</v>
      </c>
      <c r="G108" s="629"/>
      <c r="H108" s="629"/>
      <c r="I108" s="629">
        <f>I87+I100+I105</f>
        <v>0</v>
      </c>
      <c r="J108" s="281"/>
      <c r="K108" s="11"/>
      <c r="L108" s="8"/>
      <c r="M108" s="98"/>
    </row>
    <row r="109" spans="2:13" ht="15" customHeight="1" thickTop="1" thickBot="1">
      <c r="B109" s="374"/>
      <c r="C109" s="203"/>
      <c r="D109" s="275"/>
      <c r="E109" s="276"/>
      <c r="F109" s="275"/>
      <c r="G109" s="277"/>
      <c r="H109" s="275"/>
      <c r="I109" s="277"/>
      <c r="J109" s="278"/>
      <c r="K109" s="189"/>
      <c r="L109" s="105"/>
      <c r="M109" s="107"/>
    </row>
  </sheetData>
  <mergeCells count="1">
    <mergeCell ref="B5:F5"/>
  </mergeCells>
  <conditionalFormatting sqref="L63">
    <cfRule type="cellIs" dxfId="4" priority="4" operator="equal">
      <formula>1</formula>
    </cfRule>
  </conditionalFormatting>
  <conditionalFormatting sqref="L72">
    <cfRule type="cellIs" dxfId="3" priority="3" operator="equal">
      <formula>1</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M23"/>
  <sheetViews>
    <sheetView workbookViewId="0">
      <selection activeCell="AP24" sqref="AP24"/>
    </sheetView>
  </sheetViews>
  <sheetFormatPr baseColWidth="10" defaultRowHeight="15" x14ac:dyDescent="0"/>
  <cols>
    <col min="1" max="1" width="10.83203125" style="2"/>
    <col min="2" max="2" width="27.1640625" style="2" customWidth="1"/>
    <col min="3" max="65" width="2.83203125" style="513" customWidth="1"/>
    <col min="66" max="16384" width="10.83203125" style="2"/>
  </cols>
  <sheetData>
    <row r="2" spans="2:65" ht="20">
      <c r="B2" s="18" t="s">
        <v>648</v>
      </c>
    </row>
    <row r="4" spans="2:65">
      <c r="B4" s="3" t="s">
        <v>37</v>
      </c>
      <c r="C4" s="523"/>
      <c r="D4" s="523"/>
      <c r="E4" s="523"/>
      <c r="F4" s="523"/>
      <c r="G4" s="523"/>
      <c r="H4" s="523"/>
      <c r="I4" s="523"/>
      <c r="J4" s="523"/>
      <c r="K4" s="523"/>
      <c r="L4" s="523"/>
      <c r="M4" s="523"/>
      <c r="N4" s="523"/>
      <c r="O4" s="523"/>
      <c r="P4" s="524"/>
    </row>
    <row r="5" spans="2:65" ht="62" customHeight="1">
      <c r="B5" s="701" t="s">
        <v>649</v>
      </c>
      <c r="C5" s="702"/>
      <c r="D5" s="702"/>
      <c r="E5" s="702"/>
      <c r="F5" s="702"/>
      <c r="G5" s="717"/>
      <c r="H5" s="717"/>
      <c r="I5" s="717"/>
      <c r="J5" s="717"/>
      <c r="K5" s="717"/>
      <c r="L5" s="717"/>
      <c r="M5" s="717"/>
      <c r="N5" s="717"/>
      <c r="O5" s="717"/>
      <c r="P5" s="718"/>
    </row>
    <row r="6" spans="2:65" ht="16" thickBot="1">
      <c r="B6" s="8"/>
      <c r="C6" s="525"/>
      <c r="D6" s="525"/>
      <c r="E6" s="525"/>
      <c r="F6" s="525"/>
      <c r="G6" s="525"/>
      <c r="H6" s="525"/>
      <c r="I6" s="525"/>
      <c r="J6" s="525"/>
      <c r="K6" s="525"/>
    </row>
    <row r="7" spans="2:65">
      <c r="B7" s="320" t="s">
        <v>650</v>
      </c>
      <c r="C7" s="635"/>
      <c r="D7" s="635"/>
      <c r="E7" s="635"/>
      <c r="F7" s="635"/>
      <c r="G7" s="635"/>
      <c r="H7" s="635"/>
      <c r="I7" s="635"/>
      <c r="J7" s="635"/>
      <c r="K7" s="635"/>
      <c r="L7" s="635"/>
      <c r="M7" s="635"/>
      <c r="N7" s="635"/>
      <c r="O7" s="635"/>
      <c r="P7" s="635"/>
      <c r="Q7" s="635"/>
      <c r="R7" s="635"/>
      <c r="S7" s="635"/>
      <c r="T7" s="635"/>
      <c r="U7" s="635"/>
      <c r="V7" s="635"/>
      <c r="W7" s="635"/>
      <c r="X7" s="635"/>
      <c r="Y7" s="635"/>
      <c r="Z7" s="635"/>
      <c r="AA7" s="635"/>
      <c r="AB7" s="635"/>
      <c r="AC7" s="635"/>
      <c r="AD7" s="635"/>
      <c r="AE7" s="635"/>
      <c r="AF7" s="635"/>
      <c r="AG7" s="635"/>
      <c r="AH7" s="635"/>
      <c r="AI7" s="635"/>
      <c r="AJ7" s="635"/>
      <c r="AK7" s="635"/>
      <c r="AL7" s="635"/>
      <c r="AM7" s="635"/>
      <c r="AN7" s="635"/>
      <c r="AO7" s="635"/>
      <c r="AP7" s="635"/>
      <c r="AQ7" s="635"/>
      <c r="AR7" s="635"/>
      <c r="AS7" s="635"/>
      <c r="AT7" s="635"/>
      <c r="AU7" s="635"/>
      <c r="AV7" s="635"/>
      <c r="AW7" s="635"/>
      <c r="AX7" s="635"/>
      <c r="AY7" s="635"/>
      <c r="AZ7" s="635"/>
      <c r="BA7" s="635"/>
      <c r="BB7" s="635"/>
      <c r="BC7" s="635"/>
      <c r="BD7" s="635"/>
      <c r="BE7" s="635"/>
      <c r="BF7" s="635"/>
      <c r="BG7" s="635"/>
      <c r="BH7" s="635"/>
      <c r="BI7" s="635"/>
      <c r="BJ7" s="635"/>
      <c r="BK7" s="635"/>
      <c r="BL7" s="635"/>
      <c r="BM7" s="636"/>
    </row>
    <row r="8" spans="2:65">
      <c r="B8" s="97"/>
      <c r="C8" s="525"/>
      <c r="D8" s="525"/>
      <c r="E8" s="525"/>
      <c r="F8" s="525"/>
      <c r="G8" s="525"/>
      <c r="H8" s="525"/>
      <c r="I8" s="525"/>
      <c r="J8" s="525"/>
      <c r="K8" s="525"/>
      <c r="L8" s="525"/>
      <c r="M8" s="525"/>
      <c r="N8" s="525"/>
      <c r="O8" s="525"/>
      <c r="P8" s="525"/>
      <c r="Q8" s="525"/>
      <c r="R8" s="525"/>
      <c r="S8" s="525"/>
      <c r="T8" s="525"/>
      <c r="U8" s="525"/>
      <c r="V8" s="525"/>
      <c r="W8" s="525"/>
      <c r="X8" s="525"/>
      <c r="Y8" s="525"/>
      <c r="Z8" s="525"/>
      <c r="AA8" s="525"/>
      <c r="AB8" s="525"/>
      <c r="AC8" s="525"/>
      <c r="AD8" s="525"/>
      <c r="AE8" s="525"/>
      <c r="AF8" s="525"/>
      <c r="AG8" s="525"/>
      <c r="AH8" s="525"/>
      <c r="AI8" s="525"/>
      <c r="AJ8" s="525"/>
      <c r="AK8" s="525"/>
      <c r="AL8" s="525"/>
      <c r="AM8" s="525"/>
      <c r="AN8" s="525"/>
      <c r="AO8" s="525"/>
      <c r="AP8" s="525"/>
      <c r="AQ8" s="525"/>
      <c r="AR8" s="525"/>
      <c r="AS8" s="525"/>
      <c r="AT8" s="525"/>
      <c r="AU8" s="525"/>
      <c r="AV8" s="525"/>
      <c r="AW8" s="525"/>
      <c r="AX8" s="525"/>
      <c r="AY8" s="525"/>
      <c r="AZ8" s="525"/>
      <c r="BA8" s="525"/>
      <c r="BB8" s="525"/>
      <c r="BC8" s="525"/>
      <c r="BD8" s="525"/>
      <c r="BE8" s="525"/>
      <c r="BF8" s="525"/>
      <c r="BG8" s="525"/>
      <c r="BH8" s="525"/>
      <c r="BI8" s="525"/>
      <c r="BJ8" s="525"/>
      <c r="BK8" s="525"/>
      <c r="BL8" s="525"/>
      <c r="BM8" s="637"/>
    </row>
    <row r="9" spans="2:65">
      <c r="B9" s="97"/>
      <c r="C9" s="638" t="s">
        <v>608</v>
      </c>
      <c r="D9" s="525"/>
      <c r="E9" s="525"/>
      <c r="F9" s="525"/>
      <c r="G9" s="525"/>
      <c r="H9" s="525"/>
      <c r="I9" s="525"/>
      <c r="J9" s="525"/>
      <c r="K9" s="525"/>
      <c r="L9" s="525"/>
      <c r="M9" s="525"/>
      <c r="N9" s="525"/>
      <c r="O9" s="525"/>
      <c r="P9" s="525"/>
      <c r="Q9" s="525"/>
      <c r="R9" s="525"/>
      <c r="S9" s="525"/>
      <c r="T9" s="525"/>
      <c r="U9" s="525"/>
      <c r="V9" s="525"/>
      <c r="W9" s="525"/>
      <c r="X9" s="525"/>
      <c r="Y9" s="525"/>
      <c r="Z9" s="525"/>
      <c r="AA9" s="525"/>
      <c r="AB9" s="525"/>
      <c r="AC9" s="525"/>
      <c r="AD9" s="525"/>
      <c r="AE9" s="525"/>
      <c r="AF9" s="525"/>
      <c r="AG9" s="525"/>
      <c r="AH9" s="525"/>
      <c r="AI9" s="525"/>
      <c r="AJ9" s="525"/>
      <c r="AK9" s="525"/>
      <c r="AL9" s="525"/>
      <c r="AM9" s="525"/>
      <c r="AN9" s="525"/>
      <c r="AO9" s="525"/>
      <c r="AP9" s="525"/>
      <c r="AQ9" s="525"/>
      <c r="AR9" s="525"/>
      <c r="AS9" s="525"/>
      <c r="AT9" s="525"/>
      <c r="AU9" s="525"/>
      <c r="AV9" s="525"/>
      <c r="AW9" s="525"/>
      <c r="AX9" s="525"/>
      <c r="AY9" s="525"/>
      <c r="AZ9" s="525"/>
      <c r="BA9" s="719" t="s">
        <v>651</v>
      </c>
      <c r="BB9" s="720"/>
      <c r="BC9" s="720"/>
      <c r="BD9" s="720"/>
      <c r="BE9" s="720"/>
      <c r="BF9" s="720"/>
      <c r="BG9" s="720"/>
      <c r="BH9" s="720"/>
      <c r="BI9" s="720"/>
      <c r="BJ9" s="720"/>
      <c r="BK9" s="720"/>
      <c r="BL9" s="720"/>
      <c r="BM9" s="721"/>
    </row>
    <row r="10" spans="2:65" ht="167" customHeight="1">
      <c r="B10" s="639" t="s">
        <v>609</v>
      </c>
      <c r="C10" s="640" t="s">
        <v>142</v>
      </c>
      <c r="D10" s="641" t="s">
        <v>143</v>
      </c>
      <c r="E10" s="641" t="s">
        <v>144</v>
      </c>
      <c r="F10" s="641" t="s">
        <v>145</v>
      </c>
      <c r="G10" s="641" t="s">
        <v>146</v>
      </c>
      <c r="H10" s="641" t="s">
        <v>147</v>
      </c>
      <c r="I10" s="641" t="s">
        <v>148</v>
      </c>
      <c r="J10" s="641" t="s">
        <v>149</v>
      </c>
      <c r="K10" s="641" t="s">
        <v>150</v>
      </c>
      <c r="L10" s="641" t="s">
        <v>151</v>
      </c>
      <c r="M10" s="641" t="s">
        <v>152</v>
      </c>
      <c r="N10" s="641" t="s">
        <v>153</v>
      </c>
      <c r="O10" s="641" t="s">
        <v>154</v>
      </c>
      <c r="P10" s="641" t="s">
        <v>155</v>
      </c>
      <c r="Q10" s="641" t="s">
        <v>156</v>
      </c>
      <c r="R10" s="641" t="s">
        <v>157</v>
      </c>
      <c r="S10" s="641" t="s">
        <v>158</v>
      </c>
      <c r="T10" s="641" t="s">
        <v>159</v>
      </c>
      <c r="U10" s="641" t="s">
        <v>160</v>
      </c>
      <c r="V10" s="641" t="s">
        <v>161</v>
      </c>
      <c r="W10" s="641" t="s">
        <v>162</v>
      </c>
      <c r="X10" s="641" t="s">
        <v>163</v>
      </c>
      <c r="Y10" s="641" t="s">
        <v>164</v>
      </c>
      <c r="Z10" s="641" t="s">
        <v>165</v>
      </c>
      <c r="AA10" s="641" t="s">
        <v>166</v>
      </c>
      <c r="AB10" s="641" t="s">
        <v>167</v>
      </c>
      <c r="AC10" s="641" t="s">
        <v>168</v>
      </c>
      <c r="AD10" s="641" t="s">
        <v>169</v>
      </c>
      <c r="AE10" s="641" t="s">
        <v>170</v>
      </c>
      <c r="AF10" s="641" t="s">
        <v>171</v>
      </c>
      <c r="AG10" s="641" t="s">
        <v>172</v>
      </c>
      <c r="AH10" s="641" t="s">
        <v>173</v>
      </c>
      <c r="AI10" s="641" t="s">
        <v>174</v>
      </c>
      <c r="AJ10" s="641" t="s">
        <v>175</v>
      </c>
      <c r="AK10" s="641" t="s">
        <v>176</v>
      </c>
      <c r="AL10" s="641" t="s">
        <v>177</v>
      </c>
      <c r="AM10" s="641" t="s">
        <v>178</v>
      </c>
      <c r="AN10" s="641" t="s">
        <v>179</v>
      </c>
      <c r="AO10" s="641" t="s">
        <v>180</v>
      </c>
      <c r="AP10" s="641" t="s">
        <v>181</v>
      </c>
      <c r="AQ10" s="641" t="s">
        <v>182</v>
      </c>
      <c r="AR10" s="641" t="s">
        <v>183</v>
      </c>
      <c r="AS10" s="641" t="s">
        <v>184</v>
      </c>
      <c r="AT10" s="641" t="s">
        <v>185</v>
      </c>
      <c r="AU10" s="641" t="s">
        <v>186</v>
      </c>
      <c r="AV10" s="641" t="s">
        <v>187</v>
      </c>
      <c r="AW10" s="641" t="s">
        <v>188</v>
      </c>
      <c r="AX10" s="641" t="s">
        <v>189</v>
      </c>
      <c r="AY10" s="641" t="s">
        <v>190</v>
      </c>
      <c r="AZ10" s="641" t="s">
        <v>191</v>
      </c>
      <c r="BA10" s="642" t="s">
        <v>192</v>
      </c>
      <c r="BB10" s="641" t="s">
        <v>193</v>
      </c>
      <c r="BC10" s="641" t="s">
        <v>194</v>
      </c>
      <c r="BD10" s="641" t="s">
        <v>195</v>
      </c>
      <c r="BE10" s="641" t="s">
        <v>196</v>
      </c>
      <c r="BF10" s="641" t="s">
        <v>197</v>
      </c>
      <c r="BG10" s="641" t="s">
        <v>198</v>
      </c>
      <c r="BH10" s="641" t="s">
        <v>199</v>
      </c>
      <c r="BI10" s="641" t="s">
        <v>200</v>
      </c>
      <c r="BJ10" s="641" t="s">
        <v>201</v>
      </c>
      <c r="BK10" s="641" t="s">
        <v>202</v>
      </c>
      <c r="BL10" s="641" t="s">
        <v>203</v>
      </c>
      <c r="BM10" s="643" t="s">
        <v>204</v>
      </c>
    </row>
    <row r="11" spans="2:65">
      <c r="B11" s="644" t="s">
        <v>42</v>
      </c>
      <c r="C11" s="645">
        <v>1</v>
      </c>
      <c r="D11" s="646">
        <v>1</v>
      </c>
      <c r="E11" s="646">
        <v>1</v>
      </c>
      <c r="F11" s="646">
        <v>1</v>
      </c>
      <c r="G11" s="646">
        <v>1</v>
      </c>
      <c r="H11" s="646">
        <v>1</v>
      </c>
      <c r="I11" s="646"/>
      <c r="J11" s="646">
        <v>1</v>
      </c>
      <c r="K11" s="646">
        <v>1</v>
      </c>
      <c r="L11" s="646">
        <v>1</v>
      </c>
      <c r="M11" s="646">
        <v>1</v>
      </c>
      <c r="N11" s="646">
        <v>1</v>
      </c>
      <c r="O11" s="646"/>
      <c r="P11" s="646"/>
      <c r="Q11" s="646"/>
      <c r="R11" s="646"/>
      <c r="S11" s="646">
        <v>1</v>
      </c>
      <c r="T11" s="646"/>
      <c r="U11" s="646"/>
      <c r="V11" s="646"/>
      <c r="W11" s="646"/>
      <c r="X11" s="646"/>
      <c r="Y11" s="646"/>
      <c r="Z11" s="646"/>
      <c r="AA11" s="646"/>
      <c r="AB11" s="646"/>
      <c r="AC11" s="646"/>
      <c r="AD11" s="646"/>
      <c r="AE11" s="646"/>
      <c r="AF11" s="646"/>
      <c r="AG11" s="646"/>
      <c r="AH11" s="646"/>
      <c r="AI11" s="646"/>
      <c r="AJ11" s="646"/>
      <c r="AK11" s="646"/>
      <c r="AL11" s="646"/>
      <c r="AM11" s="646"/>
      <c r="AN11" s="646"/>
      <c r="AO11" s="646"/>
      <c r="AP11" s="646"/>
      <c r="AQ11" s="646"/>
      <c r="AR11" s="646"/>
      <c r="AS11" s="646"/>
      <c r="AT11" s="646"/>
      <c r="AU11" s="646"/>
      <c r="AV11" s="646"/>
      <c r="AW11" s="646"/>
      <c r="AX11" s="646"/>
      <c r="AY11" s="646"/>
      <c r="AZ11" s="646"/>
      <c r="BA11" s="645"/>
      <c r="BB11" s="646"/>
      <c r="BC11" s="646"/>
      <c r="BD11" s="646"/>
      <c r="BE11" s="646"/>
      <c r="BF11" s="646"/>
      <c r="BG11" s="646"/>
      <c r="BH11" s="646"/>
      <c r="BI11" s="646"/>
      <c r="BJ11" s="646"/>
      <c r="BK11" s="646"/>
      <c r="BL11" s="646"/>
      <c r="BM11" s="647"/>
    </row>
    <row r="12" spans="2:65" ht="15" customHeight="1">
      <c r="B12" s="644" t="s">
        <v>380</v>
      </c>
      <c r="C12" s="648"/>
      <c r="D12" s="449"/>
      <c r="E12" s="449"/>
      <c r="F12" s="449"/>
      <c r="G12" s="449"/>
      <c r="H12" s="449"/>
      <c r="I12" s="449"/>
      <c r="J12" s="449"/>
      <c r="K12" s="449"/>
      <c r="L12" s="449"/>
      <c r="M12" s="449"/>
      <c r="N12" s="449"/>
      <c r="O12" s="449">
        <v>1</v>
      </c>
      <c r="P12" s="449">
        <v>1</v>
      </c>
      <c r="Q12" s="449">
        <v>1</v>
      </c>
      <c r="R12" s="449">
        <v>1</v>
      </c>
      <c r="S12" s="449"/>
      <c r="T12" s="449"/>
      <c r="U12" s="449"/>
      <c r="V12" s="449"/>
      <c r="W12" s="449"/>
      <c r="X12" s="449"/>
      <c r="Y12" s="449"/>
      <c r="Z12" s="449"/>
      <c r="AA12" s="449"/>
      <c r="AB12" s="449"/>
      <c r="AC12" s="449"/>
      <c r="AD12" s="449"/>
      <c r="AE12" s="449"/>
      <c r="AF12" s="449"/>
      <c r="AG12" s="449"/>
      <c r="AH12" s="449"/>
      <c r="AI12" s="449"/>
      <c r="AJ12" s="449"/>
      <c r="AK12" s="449"/>
      <c r="AL12" s="449"/>
      <c r="AM12" s="449"/>
      <c r="AN12" s="449"/>
      <c r="AO12" s="449"/>
      <c r="AP12" s="449"/>
      <c r="AQ12" s="449"/>
      <c r="AR12" s="449"/>
      <c r="AS12" s="449"/>
      <c r="AT12" s="449"/>
      <c r="AU12" s="449"/>
      <c r="AV12" s="449"/>
      <c r="AW12" s="449"/>
      <c r="AX12" s="449"/>
      <c r="AY12" s="449"/>
      <c r="AZ12" s="449"/>
      <c r="BA12" s="648"/>
      <c r="BB12" s="449"/>
      <c r="BC12" s="449"/>
      <c r="BD12" s="449"/>
      <c r="BE12" s="449"/>
      <c r="BF12" s="449"/>
      <c r="BG12" s="449"/>
      <c r="BH12" s="449"/>
      <c r="BI12" s="449"/>
      <c r="BJ12" s="449"/>
      <c r="BK12" s="449"/>
      <c r="BL12" s="449"/>
      <c r="BM12" s="649"/>
    </row>
    <row r="13" spans="2:65" ht="15" customHeight="1">
      <c r="B13" s="644" t="s">
        <v>148</v>
      </c>
      <c r="C13" s="648"/>
      <c r="D13" s="449"/>
      <c r="E13" s="449"/>
      <c r="F13" s="449"/>
      <c r="G13" s="449"/>
      <c r="H13" s="449"/>
      <c r="I13" s="449">
        <v>1</v>
      </c>
      <c r="J13" s="449"/>
      <c r="K13" s="449"/>
      <c r="L13" s="449"/>
      <c r="M13" s="449"/>
      <c r="N13" s="449"/>
      <c r="O13" s="449"/>
      <c r="P13" s="449"/>
      <c r="Q13" s="449"/>
      <c r="R13" s="449"/>
      <c r="S13" s="449"/>
      <c r="T13" s="449"/>
      <c r="U13" s="449"/>
      <c r="V13" s="449"/>
      <c r="W13" s="449"/>
      <c r="X13" s="449"/>
      <c r="Y13" s="449"/>
      <c r="Z13" s="449"/>
      <c r="AA13" s="449"/>
      <c r="AB13" s="449"/>
      <c r="AC13" s="449"/>
      <c r="AD13" s="449"/>
      <c r="AE13" s="449"/>
      <c r="AF13" s="449"/>
      <c r="AG13" s="449"/>
      <c r="AH13" s="449"/>
      <c r="AI13" s="449"/>
      <c r="AJ13" s="449"/>
      <c r="AK13" s="449"/>
      <c r="AL13" s="449"/>
      <c r="AM13" s="449"/>
      <c r="AN13" s="449"/>
      <c r="AO13" s="449"/>
      <c r="AP13" s="449"/>
      <c r="AQ13" s="449"/>
      <c r="AR13" s="449"/>
      <c r="AS13" s="449"/>
      <c r="AT13" s="449"/>
      <c r="AU13" s="449"/>
      <c r="AV13" s="449"/>
      <c r="AW13" s="449"/>
      <c r="AX13" s="449"/>
      <c r="AY13" s="449"/>
      <c r="AZ13" s="449"/>
      <c r="BA13" s="648"/>
      <c r="BB13" s="449"/>
      <c r="BC13" s="449"/>
      <c r="BD13" s="449"/>
      <c r="BE13" s="449"/>
      <c r="BF13" s="449"/>
      <c r="BG13" s="449"/>
      <c r="BH13" s="449"/>
      <c r="BI13" s="449"/>
      <c r="BJ13" s="449"/>
      <c r="BK13" s="449"/>
      <c r="BL13" s="449"/>
      <c r="BM13" s="649"/>
    </row>
    <row r="14" spans="2:65" ht="15" customHeight="1">
      <c r="B14" s="644" t="s">
        <v>43</v>
      </c>
      <c r="C14" s="648"/>
      <c r="D14" s="449"/>
      <c r="E14" s="449"/>
      <c r="F14" s="449"/>
      <c r="G14" s="449"/>
      <c r="H14" s="449"/>
      <c r="I14" s="449"/>
      <c r="J14" s="449"/>
      <c r="K14" s="449"/>
      <c r="L14" s="449"/>
      <c r="M14" s="449"/>
      <c r="N14" s="449"/>
      <c r="O14" s="449"/>
      <c r="P14" s="449"/>
      <c r="Q14" s="449"/>
      <c r="R14" s="449"/>
      <c r="S14" s="449"/>
      <c r="T14" s="449">
        <v>1</v>
      </c>
      <c r="U14" s="449"/>
      <c r="V14" s="449"/>
      <c r="W14" s="449"/>
      <c r="X14" s="449"/>
      <c r="Y14" s="449"/>
      <c r="Z14" s="449"/>
      <c r="AA14" s="449"/>
      <c r="AB14" s="449"/>
      <c r="AC14" s="449"/>
      <c r="AD14" s="449"/>
      <c r="AE14" s="449"/>
      <c r="AF14" s="449"/>
      <c r="AG14" s="449"/>
      <c r="AH14" s="449"/>
      <c r="AI14" s="449"/>
      <c r="AJ14" s="449"/>
      <c r="AK14" s="449"/>
      <c r="AL14" s="449"/>
      <c r="AM14" s="449"/>
      <c r="AN14" s="449"/>
      <c r="AO14" s="449"/>
      <c r="AP14" s="449"/>
      <c r="AQ14" s="449"/>
      <c r="AR14" s="449"/>
      <c r="AS14" s="449"/>
      <c r="AT14" s="449"/>
      <c r="AU14" s="449"/>
      <c r="AV14" s="449"/>
      <c r="AW14" s="449"/>
      <c r="AX14" s="449"/>
      <c r="AY14" s="449"/>
      <c r="AZ14" s="449"/>
      <c r="BA14" s="648"/>
      <c r="BB14" s="449"/>
      <c r="BC14" s="449"/>
      <c r="BD14" s="449"/>
      <c r="BE14" s="449"/>
      <c r="BF14" s="449"/>
      <c r="BG14" s="449"/>
      <c r="BH14" s="449"/>
      <c r="BI14" s="449"/>
      <c r="BJ14" s="449"/>
      <c r="BK14" s="449"/>
      <c r="BL14" s="449"/>
      <c r="BM14" s="649"/>
    </row>
    <row r="15" spans="2:65" ht="15" customHeight="1">
      <c r="B15" s="644" t="s">
        <v>44</v>
      </c>
      <c r="C15" s="648"/>
      <c r="D15" s="449"/>
      <c r="E15" s="449"/>
      <c r="F15" s="449"/>
      <c r="G15" s="449"/>
      <c r="H15" s="449"/>
      <c r="I15" s="449"/>
      <c r="J15" s="449"/>
      <c r="K15" s="449"/>
      <c r="L15" s="449"/>
      <c r="M15" s="449"/>
      <c r="N15" s="449"/>
      <c r="O15" s="449"/>
      <c r="P15" s="449"/>
      <c r="Q15" s="449"/>
      <c r="R15" s="449"/>
      <c r="S15" s="449"/>
      <c r="T15" s="449"/>
      <c r="U15" s="449">
        <v>1</v>
      </c>
      <c r="V15" s="449">
        <v>1</v>
      </c>
      <c r="W15" s="449">
        <v>1</v>
      </c>
      <c r="X15" s="449">
        <v>1</v>
      </c>
      <c r="Y15" s="449">
        <v>1</v>
      </c>
      <c r="Z15" s="449">
        <v>1</v>
      </c>
      <c r="AA15" s="449">
        <v>1</v>
      </c>
      <c r="AB15" s="449">
        <v>1</v>
      </c>
      <c r="AC15" s="449">
        <v>1</v>
      </c>
      <c r="AD15" s="449">
        <v>1</v>
      </c>
      <c r="AE15" s="449">
        <v>1</v>
      </c>
      <c r="AF15" s="449">
        <v>1</v>
      </c>
      <c r="AG15" s="449">
        <v>1</v>
      </c>
      <c r="AH15" s="449">
        <v>1</v>
      </c>
      <c r="AI15" s="449">
        <v>1</v>
      </c>
      <c r="AJ15" s="449">
        <v>1</v>
      </c>
      <c r="AK15" s="449">
        <v>1</v>
      </c>
      <c r="AL15" s="449">
        <v>1</v>
      </c>
      <c r="AM15" s="449">
        <v>1</v>
      </c>
      <c r="AN15" s="449">
        <v>1</v>
      </c>
      <c r="AO15" s="449">
        <v>1</v>
      </c>
      <c r="AP15" s="449">
        <v>1</v>
      </c>
      <c r="AQ15" s="449">
        <v>1</v>
      </c>
      <c r="AR15" s="449"/>
      <c r="AS15" s="449"/>
      <c r="AT15" s="449"/>
      <c r="AU15" s="449"/>
      <c r="AV15" s="449"/>
      <c r="AW15" s="449"/>
      <c r="AX15" s="449"/>
      <c r="AY15" s="449"/>
      <c r="AZ15" s="449"/>
      <c r="BA15" s="648"/>
      <c r="BB15" s="449"/>
      <c r="BC15" s="449"/>
      <c r="BD15" s="449"/>
      <c r="BE15" s="449"/>
      <c r="BF15" s="449"/>
      <c r="BG15" s="449"/>
      <c r="BH15" s="449"/>
      <c r="BI15" s="449"/>
      <c r="BJ15" s="449"/>
      <c r="BK15" s="449"/>
      <c r="BL15" s="449"/>
      <c r="BM15" s="649"/>
    </row>
    <row r="16" spans="2:65" ht="15" customHeight="1">
      <c r="B16" s="644" t="s">
        <v>343</v>
      </c>
      <c r="C16" s="648"/>
      <c r="D16" s="449"/>
      <c r="E16" s="449"/>
      <c r="F16" s="449"/>
      <c r="G16" s="449"/>
      <c r="H16" s="449"/>
      <c r="I16" s="449"/>
      <c r="J16" s="449"/>
      <c r="K16" s="449"/>
      <c r="L16" s="449"/>
      <c r="M16" s="449"/>
      <c r="N16" s="449"/>
      <c r="O16" s="449"/>
      <c r="P16" s="449"/>
      <c r="Q16" s="449"/>
      <c r="R16" s="449"/>
      <c r="S16" s="449"/>
      <c r="T16" s="449"/>
      <c r="U16" s="449"/>
      <c r="V16" s="449"/>
      <c r="W16" s="449"/>
      <c r="X16" s="449"/>
      <c r="Y16" s="449"/>
      <c r="Z16" s="449"/>
      <c r="AA16" s="449"/>
      <c r="AB16" s="449"/>
      <c r="AC16" s="449"/>
      <c r="AD16" s="449"/>
      <c r="AE16" s="449"/>
      <c r="AF16" s="449"/>
      <c r="AG16" s="449"/>
      <c r="AH16" s="449"/>
      <c r="AI16" s="449"/>
      <c r="AJ16" s="449"/>
      <c r="AK16" s="449"/>
      <c r="AL16" s="449"/>
      <c r="AM16" s="449"/>
      <c r="AN16" s="449"/>
      <c r="AO16" s="449"/>
      <c r="AP16" s="449"/>
      <c r="AQ16" s="449"/>
      <c r="AR16" s="449"/>
      <c r="AS16" s="449">
        <v>1</v>
      </c>
      <c r="AT16" s="449"/>
      <c r="AU16" s="449"/>
      <c r="AV16" s="449"/>
      <c r="AW16" s="449"/>
      <c r="AX16" s="449"/>
      <c r="AY16" s="449"/>
      <c r="AZ16" s="449"/>
      <c r="BA16" s="648"/>
      <c r="BB16" s="449"/>
      <c r="BC16" s="449"/>
      <c r="BD16" s="449"/>
      <c r="BE16" s="449"/>
      <c r="BF16" s="449"/>
      <c r="BG16" s="449"/>
      <c r="BH16" s="449"/>
      <c r="BI16" s="449"/>
      <c r="BJ16" s="449"/>
      <c r="BK16" s="449"/>
      <c r="BL16" s="449"/>
      <c r="BM16" s="649"/>
    </row>
    <row r="17" spans="2:65" ht="15" customHeight="1">
      <c r="B17" s="644" t="s">
        <v>344</v>
      </c>
      <c r="C17" s="648"/>
      <c r="D17" s="449"/>
      <c r="E17" s="449"/>
      <c r="F17" s="449"/>
      <c r="G17" s="449"/>
      <c r="H17" s="449"/>
      <c r="I17" s="449"/>
      <c r="J17" s="449"/>
      <c r="K17" s="449"/>
      <c r="L17" s="449"/>
      <c r="M17" s="449"/>
      <c r="N17" s="449"/>
      <c r="O17" s="449"/>
      <c r="P17" s="449"/>
      <c r="Q17" s="449"/>
      <c r="R17" s="449"/>
      <c r="S17" s="449"/>
      <c r="T17" s="449"/>
      <c r="U17" s="449"/>
      <c r="V17" s="449"/>
      <c r="W17" s="449"/>
      <c r="X17" s="449"/>
      <c r="Y17" s="449"/>
      <c r="Z17" s="449"/>
      <c r="AA17" s="449"/>
      <c r="AB17" s="449"/>
      <c r="AC17" s="449"/>
      <c r="AD17" s="449"/>
      <c r="AE17" s="449"/>
      <c r="AF17" s="449"/>
      <c r="AG17" s="449"/>
      <c r="AH17" s="449"/>
      <c r="AI17" s="449"/>
      <c r="AJ17" s="449"/>
      <c r="AK17" s="449"/>
      <c r="AL17" s="449"/>
      <c r="AM17" s="449"/>
      <c r="AN17" s="449"/>
      <c r="AO17" s="449"/>
      <c r="AP17" s="449"/>
      <c r="AQ17" s="449"/>
      <c r="AR17" s="449">
        <v>1</v>
      </c>
      <c r="AS17" s="449"/>
      <c r="AT17" s="449">
        <v>1</v>
      </c>
      <c r="AU17" s="449"/>
      <c r="AV17" s="449"/>
      <c r="AW17" s="449"/>
      <c r="AX17" s="449"/>
      <c r="AY17" s="449"/>
      <c r="AZ17" s="449"/>
      <c r="BA17" s="648"/>
      <c r="BB17" s="449"/>
      <c r="BC17" s="449"/>
      <c r="BD17" s="449"/>
      <c r="BE17" s="449"/>
      <c r="BF17" s="449"/>
      <c r="BG17" s="449"/>
      <c r="BH17" s="449"/>
      <c r="BI17" s="449"/>
      <c r="BJ17" s="449"/>
      <c r="BK17" s="449"/>
      <c r="BL17" s="449"/>
      <c r="BM17" s="649"/>
    </row>
    <row r="18" spans="2:65" ht="15" customHeight="1">
      <c r="B18" s="644" t="s">
        <v>45</v>
      </c>
      <c r="C18" s="648"/>
      <c r="D18" s="449"/>
      <c r="E18" s="449"/>
      <c r="F18" s="449"/>
      <c r="G18" s="449"/>
      <c r="H18" s="449"/>
      <c r="I18" s="449"/>
      <c r="J18" s="449"/>
      <c r="K18" s="449"/>
      <c r="L18" s="449"/>
      <c r="M18" s="449"/>
      <c r="N18" s="449"/>
      <c r="O18" s="449"/>
      <c r="P18" s="449"/>
      <c r="Q18" s="449"/>
      <c r="R18" s="449"/>
      <c r="S18" s="449"/>
      <c r="T18" s="449"/>
      <c r="U18" s="449"/>
      <c r="V18" s="449"/>
      <c r="W18" s="449"/>
      <c r="X18" s="449"/>
      <c r="Y18" s="449"/>
      <c r="Z18" s="449"/>
      <c r="AA18" s="449"/>
      <c r="AB18" s="449"/>
      <c r="AC18" s="449"/>
      <c r="AD18" s="449"/>
      <c r="AE18" s="449"/>
      <c r="AF18" s="449"/>
      <c r="AG18" s="449"/>
      <c r="AH18" s="449"/>
      <c r="AI18" s="449"/>
      <c r="AJ18" s="449"/>
      <c r="AK18" s="449"/>
      <c r="AL18" s="449"/>
      <c r="AM18" s="449"/>
      <c r="AN18" s="449"/>
      <c r="AO18" s="449"/>
      <c r="AP18" s="449"/>
      <c r="AQ18" s="449"/>
      <c r="AR18" s="449"/>
      <c r="AS18" s="449"/>
      <c r="AT18" s="449"/>
      <c r="AU18" s="449"/>
      <c r="AV18" s="449">
        <v>1</v>
      </c>
      <c r="AW18" s="449"/>
      <c r="AX18" s="449"/>
      <c r="AY18" s="449"/>
      <c r="AZ18" s="449"/>
      <c r="BA18" s="648"/>
      <c r="BB18" s="449"/>
      <c r="BC18" s="449"/>
      <c r="BD18" s="449"/>
      <c r="BE18" s="449"/>
      <c r="BF18" s="449"/>
      <c r="BG18" s="449"/>
      <c r="BH18" s="449"/>
      <c r="BI18" s="449"/>
      <c r="BJ18" s="449"/>
      <c r="BK18" s="449"/>
      <c r="BL18" s="449"/>
      <c r="BM18" s="649"/>
    </row>
    <row r="19" spans="2:65" ht="15" customHeight="1">
      <c r="B19" s="644" t="s">
        <v>46</v>
      </c>
      <c r="C19" s="648"/>
      <c r="D19" s="449"/>
      <c r="E19" s="449"/>
      <c r="F19" s="449"/>
      <c r="G19" s="449"/>
      <c r="H19" s="449"/>
      <c r="I19" s="449"/>
      <c r="J19" s="449"/>
      <c r="K19" s="449"/>
      <c r="L19" s="449"/>
      <c r="M19" s="449"/>
      <c r="N19" s="449"/>
      <c r="O19" s="449"/>
      <c r="P19" s="449"/>
      <c r="Q19" s="449"/>
      <c r="R19" s="449"/>
      <c r="S19" s="449"/>
      <c r="T19" s="449"/>
      <c r="U19" s="449"/>
      <c r="V19" s="449"/>
      <c r="W19" s="449"/>
      <c r="X19" s="449"/>
      <c r="Y19" s="449"/>
      <c r="Z19" s="449"/>
      <c r="AA19" s="449"/>
      <c r="AB19" s="449"/>
      <c r="AC19" s="449"/>
      <c r="AD19" s="449"/>
      <c r="AE19" s="449"/>
      <c r="AF19" s="449"/>
      <c r="AG19" s="449"/>
      <c r="AH19" s="449"/>
      <c r="AI19" s="449"/>
      <c r="AJ19" s="449"/>
      <c r="AK19" s="449"/>
      <c r="AL19" s="449"/>
      <c r="AM19" s="449"/>
      <c r="AN19" s="449"/>
      <c r="AO19" s="449"/>
      <c r="AP19" s="449"/>
      <c r="AQ19" s="449"/>
      <c r="AR19" s="449"/>
      <c r="AS19" s="449"/>
      <c r="AT19" s="449"/>
      <c r="AU19" s="449"/>
      <c r="AV19" s="449"/>
      <c r="AW19" s="449">
        <v>1</v>
      </c>
      <c r="AX19" s="449">
        <v>1</v>
      </c>
      <c r="AY19" s="449">
        <v>1</v>
      </c>
      <c r="AZ19" s="449"/>
      <c r="BA19" s="648"/>
      <c r="BB19" s="449"/>
      <c r="BC19" s="449"/>
      <c r="BD19" s="449"/>
      <c r="BE19" s="449"/>
      <c r="BF19" s="449"/>
      <c r="BG19" s="449"/>
      <c r="BH19" s="449"/>
      <c r="BI19" s="449"/>
      <c r="BJ19" s="449"/>
      <c r="BK19" s="449"/>
      <c r="BL19" s="449"/>
      <c r="BM19" s="649"/>
    </row>
    <row r="20" spans="2:65" ht="15" customHeight="1">
      <c r="B20" s="644" t="s">
        <v>214</v>
      </c>
      <c r="C20" s="648"/>
      <c r="D20" s="449"/>
      <c r="E20" s="449"/>
      <c r="F20" s="449"/>
      <c r="G20" s="449"/>
      <c r="H20" s="449"/>
      <c r="I20" s="449"/>
      <c r="J20" s="449"/>
      <c r="K20" s="449"/>
      <c r="L20" s="449"/>
      <c r="M20" s="449"/>
      <c r="N20" s="449"/>
      <c r="O20" s="449"/>
      <c r="P20" s="449"/>
      <c r="Q20" s="449"/>
      <c r="R20" s="449"/>
      <c r="S20" s="449"/>
      <c r="T20" s="449"/>
      <c r="U20" s="449"/>
      <c r="V20" s="449"/>
      <c r="W20" s="449"/>
      <c r="X20" s="449"/>
      <c r="Y20" s="449"/>
      <c r="Z20" s="449"/>
      <c r="AA20" s="449"/>
      <c r="AB20" s="449"/>
      <c r="AC20" s="449"/>
      <c r="AD20" s="449"/>
      <c r="AE20" s="449"/>
      <c r="AF20" s="449"/>
      <c r="AG20" s="449"/>
      <c r="AH20" s="449"/>
      <c r="AI20" s="449"/>
      <c r="AJ20" s="449"/>
      <c r="AK20" s="449"/>
      <c r="AL20" s="449"/>
      <c r="AM20" s="449"/>
      <c r="AN20" s="449"/>
      <c r="AO20" s="449"/>
      <c r="AP20" s="449"/>
      <c r="AQ20" s="449"/>
      <c r="AR20" s="449"/>
      <c r="AS20" s="449"/>
      <c r="AT20" s="449"/>
      <c r="AU20" s="449">
        <v>1</v>
      </c>
      <c r="AV20" s="449"/>
      <c r="AW20" s="449"/>
      <c r="AX20" s="449"/>
      <c r="AY20" s="449"/>
      <c r="AZ20" s="449">
        <v>1</v>
      </c>
      <c r="BA20" s="648"/>
      <c r="BB20" s="449"/>
      <c r="BC20" s="449"/>
      <c r="BD20" s="449"/>
      <c r="BE20" s="449"/>
      <c r="BF20" s="449"/>
      <c r="BG20" s="449"/>
      <c r="BH20" s="449"/>
      <c r="BI20" s="449"/>
      <c r="BJ20" s="449"/>
      <c r="BK20" s="449"/>
      <c r="BL20" s="449"/>
      <c r="BM20" s="649"/>
    </row>
    <row r="21" spans="2:65" ht="15" customHeight="1" thickBot="1">
      <c r="B21" s="650" t="s">
        <v>610</v>
      </c>
      <c r="C21" s="651">
        <f>SUM(C11:C20)</f>
        <v>1</v>
      </c>
      <c r="D21" s="652">
        <f t="shared" ref="D21:BM21" si="0">SUM(D11:D20)</f>
        <v>1</v>
      </c>
      <c r="E21" s="652">
        <f t="shared" si="0"/>
        <v>1</v>
      </c>
      <c r="F21" s="652">
        <f t="shared" si="0"/>
        <v>1</v>
      </c>
      <c r="G21" s="652">
        <f t="shared" si="0"/>
        <v>1</v>
      </c>
      <c r="H21" s="652">
        <f t="shared" si="0"/>
        <v>1</v>
      </c>
      <c r="I21" s="652">
        <f t="shared" si="0"/>
        <v>1</v>
      </c>
      <c r="J21" s="652">
        <f t="shared" si="0"/>
        <v>1</v>
      </c>
      <c r="K21" s="652">
        <f t="shared" si="0"/>
        <v>1</v>
      </c>
      <c r="L21" s="652">
        <f t="shared" si="0"/>
        <v>1</v>
      </c>
      <c r="M21" s="652">
        <f t="shared" si="0"/>
        <v>1</v>
      </c>
      <c r="N21" s="652">
        <f t="shared" si="0"/>
        <v>1</v>
      </c>
      <c r="O21" s="652">
        <f t="shared" si="0"/>
        <v>1</v>
      </c>
      <c r="P21" s="652">
        <f t="shared" si="0"/>
        <v>1</v>
      </c>
      <c r="Q21" s="652">
        <f t="shared" si="0"/>
        <v>1</v>
      </c>
      <c r="R21" s="652">
        <f t="shared" si="0"/>
        <v>1</v>
      </c>
      <c r="S21" s="652">
        <f t="shared" si="0"/>
        <v>1</v>
      </c>
      <c r="T21" s="652">
        <f t="shared" si="0"/>
        <v>1</v>
      </c>
      <c r="U21" s="652">
        <f t="shared" si="0"/>
        <v>1</v>
      </c>
      <c r="V21" s="652">
        <f t="shared" si="0"/>
        <v>1</v>
      </c>
      <c r="W21" s="652">
        <f t="shared" si="0"/>
        <v>1</v>
      </c>
      <c r="X21" s="652">
        <f t="shared" si="0"/>
        <v>1</v>
      </c>
      <c r="Y21" s="652">
        <f t="shared" si="0"/>
        <v>1</v>
      </c>
      <c r="Z21" s="652">
        <f t="shared" si="0"/>
        <v>1</v>
      </c>
      <c r="AA21" s="652">
        <f t="shared" si="0"/>
        <v>1</v>
      </c>
      <c r="AB21" s="652">
        <f t="shared" si="0"/>
        <v>1</v>
      </c>
      <c r="AC21" s="652">
        <f t="shared" si="0"/>
        <v>1</v>
      </c>
      <c r="AD21" s="652">
        <f t="shared" si="0"/>
        <v>1</v>
      </c>
      <c r="AE21" s="652">
        <f t="shared" si="0"/>
        <v>1</v>
      </c>
      <c r="AF21" s="652">
        <f t="shared" si="0"/>
        <v>1</v>
      </c>
      <c r="AG21" s="652">
        <f t="shared" si="0"/>
        <v>1</v>
      </c>
      <c r="AH21" s="652">
        <f t="shared" si="0"/>
        <v>1</v>
      </c>
      <c r="AI21" s="652">
        <f t="shared" si="0"/>
        <v>1</v>
      </c>
      <c r="AJ21" s="652">
        <f t="shared" si="0"/>
        <v>1</v>
      </c>
      <c r="AK21" s="652">
        <f t="shared" si="0"/>
        <v>1</v>
      </c>
      <c r="AL21" s="652">
        <f t="shared" si="0"/>
        <v>1</v>
      </c>
      <c r="AM21" s="652">
        <f t="shared" si="0"/>
        <v>1</v>
      </c>
      <c r="AN21" s="652">
        <f t="shared" si="0"/>
        <v>1</v>
      </c>
      <c r="AO21" s="652">
        <f t="shared" si="0"/>
        <v>1</v>
      </c>
      <c r="AP21" s="652">
        <f t="shared" si="0"/>
        <v>1</v>
      </c>
      <c r="AQ21" s="652">
        <f t="shared" si="0"/>
        <v>1</v>
      </c>
      <c r="AR21" s="652">
        <f t="shared" si="0"/>
        <v>1</v>
      </c>
      <c r="AS21" s="652">
        <f t="shared" si="0"/>
        <v>1</v>
      </c>
      <c r="AT21" s="652">
        <f t="shared" si="0"/>
        <v>1</v>
      </c>
      <c r="AU21" s="652">
        <f t="shared" si="0"/>
        <v>1</v>
      </c>
      <c r="AV21" s="652">
        <f t="shared" si="0"/>
        <v>1</v>
      </c>
      <c r="AW21" s="652">
        <f t="shared" si="0"/>
        <v>1</v>
      </c>
      <c r="AX21" s="652">
        <f t="shared" si="0"/>
        <v>1</v>
      </c>
      <c r="AY21" s="652">
        <f t="shared" si="0"/>
        <v>1</v>
      </c>
      <c r="AZ21" s="652">
        <f t="shared" si="0"/>
        <v>1</v>
      </c>
      <c r="BA21" s="651">
        <f t="shared" si="0"/>
        <v>0</v>
      </c>
      <c r="BB21" s="652">
        <f t="shared" si="0"/>
        <v>0</v>
      </c>
      <c r="BC21" s="652">
        <f t="shared" si="0"/>
        <v>0</v>
      </c>
      <c r="BD21" s="652">
        <f t="shared" si="0"/>
        <v>0</v>
      </c>
      <c r="BE21" s="652">
        <f t="shared" si="0"/>
        <v>0</v>
      </c>
      <c r="BF21" s="652">
        <f t="shared" si="0"/>
        <v>0</v>
      </c>
      <c r="BG21" s="652">
        <f t="shared" si="0"/>
        <v>0</v>
      </c>
      <c r="BH21" s="652">
        <f t="shared" si="0"/>
        <v>0</v>
      </c>
      <c r="BI21" s="652">
        <f t="shared" si="0"/>
        <v>0</v>
      </c>
      <c r="BJ21" s="652">
        <f t="shared" si="0"/>
        <v>0</v>
      </c>
      <c r="BK21" s="652">
        <f t="shared" si="0"/>
        <v>0</v>
      </c>
      <c r="BL21" s="652">
        <f t="shared" si="0"/>
        <v>0</v>
      </c>
      <c r="BM21" s="653">
        <f t="shared" si="0"/>
        <v>0</v>
      </c>
    </row>
    <row r="22" spans="2:65" ht="15" customHeight="1"/>
    <row r="23" spans="2:65" ht="15" customHeight="1"/>
  </sheetData>
  <mergeCells count="2">
    <mergeCell ref="B5:P5"/>
    <mergeCell ref="BA9:BM9"/>
  </mergeCells>
  <conditionalFormatting sqref="C21:AZ21">
    <cfRule type="cellIs" dxfId="2" priority="3" operator="equal">
      <formula>1</formula>
    </cfRule>
  </conditionalFormatting>
  <conditionalFormatting sqref="N22:N23">
    <cfRule type="cellIs" dxfId="1" priority="2" operator="equal">
      <formula>1</formula>
    </cfRule>
  </conditionalFormatting>
  <conditionalFormatting sqref="BA21:BM21">
    <cfRule type="cellIs" dxfId="0" priority="1" operator="equal">
      <formula>0</formula>
    </cfRule>
  </conditionalFormatting>
  <dataValidations count="1">
    <dataValidation type="whole" operator="equal" allowBlank="1" showInputMessage="1" showErrorMessage="1" sqref="C11:BM20">
      <formula1>1</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A2"/>
  <sheetViews>
    <sheetView workbookViewId="0">
      <selection activeCell="A2" sqref="A2"/>
    </sheetView>
  </sheetViews>
  <sheetFormatPr baseColWidth="10" defaultRowHeight="15" x14ac:dyDescent="0"/>
  <cols>
    <col min="1" max="1" width="19.33203125" bestFit="1" customWidth="1"/>
  </cols>
  <sheetData>
    <row r="1" spans="1:1">
      <c r="A1" t="s">
        <v>645</v>
      </c>
    </row>
    <row r="2" spans="1:1">
      <c r="A2" t="e">
        <f>Dashboard!E73</f>
        <v>#DIV/0!</v>
      </c>
    </row>
  </sheetData>
  <pageMargins left="0.75" right="0.75" top="1" bottom="1" header="0.5" footer="0.5"/>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N96"/>
  <sheetViews>
    <sheetView workbookViewId="0">
      <selection activeCell="C5" sqref="C5"/>
    </sheetView>
  </sheetViews>
  <sheetFormatPr baseColWidth="10" defaultRowHeight="15" x14ac:dyDescent="0"/>
  <cols>
    <col min="1" max="1" width="33.33203125" customWidth="1"/>
  </cols>
  <sheetData>
    <row r="1" spans="1:66">
      <c r="A1" t="s">
        <v>599</v>
      </c>
    </row>
    <row r="2" spans="1:66">
      <c r="A2" t="s">
        <v>57</v>
      </c>
      <c r="B2" t="s">
        <v>142</v>
      </c>
      <c r="C2" t="s">
        <v>143</v>
      </c>
      <c r="D2" t="s">
        <v>144</v>
      </c>
      <c r="E2" t="s">
        <v>145</v>
      </c>
      <c r="F2" t="s">
        <v>146</v>
      </c>
      <c r="G2" t="s">
        <v>147</v>
      </c>
      <c r="H2" t="s">
        <v>148</v>
      </c>
      <c r="I2" t="s">
        <v>149</v>
      </c>
      <c r="J2" t="s">
        <v>150</v>
      </c>
      <c r="K2" t="s">
        <v>151</v>
      </c>
      <c r="L2" t="s">
        <v>152</v>
      </c>
      <c r="M2" t="s">
        <v>153</v>
      </c>
      <c r="N2" t="s">
        <v>154</v>
      </c>
      <c r="O2" t="s">
        <v>155</v>
      </c>
      <c r="P2" t="s">
        <v>156</v>
      </c>
      <c r="Q2" t="s">
        <v>157</v>
      </c>
      <c r="R2" t="s">
        <v>158</v>
      </c>
      <c r="S2" t="s">
        <v>159</v>
      </c>
      <c r="T2" t="s">
        <v>160</v>
      </c>
      <c r="U2" t="s">
        <v>161</v>
      </c>
      <c r="V2" t="s">
        <v>162</v>
      </c>
      <c r="W2" t="s">
        <v>163</v>
      </c>
      <c r="X2" t="s">
        <v>164</v>
      </c>
      <c r="Y2" t="s">
        <v>165</v>
      </c>
      <c r="Z2" t="s">
        <v>166</v>
      </c>
      <c r="AA2" t="s">
        <v>167</v>
      </c>
      <c r="AB2" t="s">
        <v>168</v>
      </c>
      <c r="AC2" t="s">
        <v>169</v>
      </c>
      <c r="AD2" t="s">
        <v>170</v>
      </c>
      <c r="AE2" t="s">
        <v>171</v>
      </c>
      <c r="AF2" t="s">
        <v>172</v>
      </c>
      <c r="AG2" t="s">
        <v>173</v>
      </c>
      <c r="AH2" t="s">
        <v>174</v>
      </c>
      <c r="AI2" t="s">
        <v>175</v>
      </c>
      <c r="AJ2" t="s">
        <v>176</v>
      </c>
      <c r="AK2" t="s">
        <v>177</v>
      </c>
      <c r="AL2" t="s">
        <v>178</v>
      </c>
      <c r="AM2" t="s">
        <v>179</v>
      </c>
      <c r="AN2" t="s">
        <v>180</v>
      </c>
      <c r="AO2" t="s">
        <v>181</v>
      </c>
      <c r="AP2" t="s">
        <v>182</v>
      </c>
      <c r="AQ2" t="s">
        <v>183</v>
      </c>
      <c r="AR2" t="s">
        <v>184</v>
      </c>
      <c r="AS2" t="s">
        <v>185</v>
      </c>
      <c r="AT2" t="s">
        <v>186</v>
      </c>
      <c r="AU2" t="s">
        <v>187</v>
      </c>
      <c r="AV2" t="s">
        <v>188</v>
      </c>
      <c r="AW2" t="s">
        <v>189</v>
      </c>
      <c r="AX2" t="s">
        <v>190</v>
      </c>
      <c r="AY2" t="s">
        <v>191</v>
      </c>
      <c r="AZ2" t="s">
        <v>192</v>
      </c>
      <c r="BA2" t="s">
        <v>193</v>
      </c>
      <c r="BB2" t="s">
        <v>194</v>
      </c>
      <c r="BC2" t="s">
        <v>195</v>
      </c>
      <c r="BD2" t="s">
        <v>196</v>
      </c>
      <c r="BE2" t="s">
        <v>197</v>
      </c>
      <c r="BF2" t="s">
        <v>198</v>
      </c>
      <c r="BG2" t="s">
        <v>199</v>
      </c>
      <c r="BH2" t="s">
        <v>200</v>
      </c>
      <c r="BI2" t="s">
        <v>201</v>
      </c>
      <c r="BJ2" t="s">
        <v>202</v>
      </c>
      <c r="BK2" t="s">
        <v>203</v>
      </c>
      <c r="BL2" t="s">
        <v>204</v>
      </c>
      <c r="BM2" t="s">
        <v>205</v>
      </c>
      <c r="BN2" t="s">
        <v>206</v>
      </c>
    </row>
    <row r="3" spans="1:66">
      <c r="A3" t="s">
        <v>58</v>
      </c>
    </row>
    <row r="4" spans="1:66">
      <c r="A4" t="s">
        <v>59</v>
      </c>
      <c r="B4">
        <f>'Corrected energy balance step 1'!C9</f>
        <v>0</v>
      </c>
      <c r="C4">
        <f>'Corrected energy balance step 1'!D9</f>
        <v>0</v>
      </c>
      <c r="D4">
        <f>'Corrected energy balance step 1'!E9</f>
        <v>0</v>
      </c>
      <c r="E4">
        <f>'Corrected energy balance step 1'!F9</f>
        <v>0</v>
      </c>
      <c r="F4">
        <f>'Corrected energy balance step 1'!G9</f>
        <v>0</v>
      </c>
      <c r="G4">
        <f>'Corrected energy balance step 1'!H9</f>
        <v>0</v>
      </c>
      <c r="H4">
        <f>'Corrected energy balance step 1'!I9</f>
        <v>0</v>
      </c>
      <c r="I4">
        <f>'Corrected energy balance step 1'!J9</f>
        <v>0</v>
      </c>
      <c r="J4">
        <f>'Corrected energy balance step 1'!K9</f>
        <v>0</v>
      </c>
      <c r="K4">
        <f>'Corrected energy balance step 1'!L9</f>
        <v>0</v>
      </c>
      <c r="L4">
        <f>'Corrected energy balance step 1'!M9</f>
        <v>0</v>
      </c>
      <c r="M4">
        <f>'Corrected energy balance step 1'!N9</f>
        <v>0</v>
      </c>
      <c r="N4">
        <f>'Corrected energy balance step 1'!O9</f>
        <v>0</v>
      </c>
      <c r="O4">
        <f>'Corrected energy balance step 1'!P9</f>
        <v>0</v>
      </c>
      <c r="P4">
        <f>'Corrected energy balance step 1'!Q9</f>
        <v>0</v>
      </c>
      <c r="Q4">
        <f>'Corrected energy balance step 1'!R9</f>
        <v>0</v>
      </c>
      <c r="R4">
        <f>'Corrected energy balance step 1'!S9</f>
        <v>0</v>
      </c>
      <c r="S4">
        <f>'Corrected energy balance step 1'!T9</f>
        <v>0</v>
      </c>
      <c r="T4">
        <f>'Corrected energy balance step 1'!U9</f>
        <v>0</v>
      </c>
      <c r="U4">
        <f>'Corrected energy balance step 1'!V9</f>
        <v>0</v>
      </c>
      <c r="V4">
        <f>'Corrected energy balance step 1'!W9</f>
        <v>0</v>
      </c>
      <c r="W4">
        <f>'Corrected energy balance step 1'!X9</f>
        <v>0</v>
      </c>
      <c r="X4">
        <f>'Corrected energy balance step 1'!Y9</f>
        <v>0</v>
      </c>
      <c r="Y4">
        <f>'Corrected energy balance step 1'!Z9</f>
        <v>0</v>
      </c>
      <c r="Z4">
        <f>'Corrected energy balance step 1'!AA9</f>
        <v>0</v>
      </c>
      <c r="AA4">
        <f>'Corrected energy balance step 1'!AB9</f>
        <v>0</v>
      </c>
      <c r="AB4">
        <f>'Corrected energy balance step 1'!AC9</f>
        <v>0</v>
      </c>
      <c r="AC4">
        <f>'Corrected energy balance step 1'!AD9</f>
        <v>0</v>
      </c>
      <c r="AD4">
        <f>'Corrected energy balance step 1'!AE9</f>
        <v>0</v>
      </c>
      <c r="AE4">
        <f>'Corrected energy balance step 1'!AF9</f>
        <v>0</v>
      </c>
      <c r="AF4">
        <f>'Corrected energy balance step 1'!AG9</f>
        <v>0</v>
      </c>
      <c r="AG4">
        <f>'Corrected energy balance step 1'!AH9</f>
        <v>0</v>
      </c>
      <c r="AH4">
        <f>'Corrected energy balance step 1'!AI9</f>
        <v>0</v>
      </c>
      <c r="AI4">
        <f>'Corrected energy balance step 1'!AJ9</f>
        <v>0</v>
      </c>
      <c r="AJ4">
        <f>'Corrected energy balance step 1'!AK9</f>
        <v>0</v>
      </c>
      <c r="AK4">
        <f>'Corrected energy balance step 1'!AL9</f>
        <v>0</v>
      </c>
      <c r="AL4">
        <f>'Corrected energy balance step 1'!AM9</f>
        <v>0</v>
      </c>
      <c r="AM4">
        <f>'Corrected energy balance step 1'!AN9</f>
        <v>0</v>
      </c>
      <c r="AN4">
        <f>'Corrected energy balance step 1'!AO9</f>
        <v>0</v>
      </c>
      <c r="AO4">
        <f>'Corrected energy balance step 1'!AP9</f>
        <v>0</v>
      </c>
      <c r="AP4">
        <f>'Corrected energy balance step 1'!AQ9</f>
        <v>0</v>
      </c>
      <c r="AQ4">
        <f>'Corrected energy balance step 1'!AR9</f>
        <v>0</v>
      </c>
      <c r="AR4">
        <f>'Corrected energy balance step 1'!AS9</f>
        <v>0</v>
      </c>
      <c r="AS4">
        <f>'Corrected energy balance step 1'!AT9</f>
        <v>0</v>
      </c>
      <c r="AT4">
        <f>'Corrected energy balance step 1'!AU9</f>
        <v>0</v>
      </c>
      <c r="AU4">
        <f>'Corrected energy balance step 1'!AV9</f>
        <v>0</v>
      </c>
      <c r="AV4">
        <f>'Corrected energy balance step 1'!AW9</f>
        <v>0</v>
      </c>
      <c r="AW4">
        <f>'Corrected energy balance step 1'!AX9</f>
        <v>0</v>
      </c>
      <c r="AX4">
        <f>'Corrected energy balance step 1'!AY9</f>
        <v>0</v>
      </c>
      <c r="AY4">
        <f>'Corrected energy balance step 1'!AZ9</f>
        <v>0</v>
      </c>
      <c r="AZ4">
        <f>'Corrected energy balance step 1'!BA9</f>
        <v>0</v>
      </c>
      <c r="BA4">
        <f>'Corrected energy balance step 1'!BB9</f>
        <v>0</v>
      </c>
      <c r="BB4">
        <f>'Corrected energy balance step 1'!BC9</f>
        <v>0</v>
      </c>
      <c r="BC4">
        <f>'Corrected energy balance step 1'!BD9</f>
        <v>0</v>
      </c>
      <c r="BD4">
        <f>'Corrected energy balance step 1'!BE9</f>
        <v>0</v>
      </c>
      <c r="BE4">
        <f>'Corrected energy balance step 1'!BF9</f>
        <v>0</v>
      </c>
      <c r="BF4">
        <f>'Corrected energy balance step 1'!BG9</f>
        <v>0</v>
      </c>
      <c r="BG4">
        <f>'Corrected energy balance step 1'!BH9</f>
        <v>0</v>
      </c>
      <c r="BH4">
        <f>'Corrected energy balance step 1'!BI9</f>
        <v>0</v>
      </c>
      <c r="BI4">
        <f>'Corrected energy balance step 1'!BJ9</f>
        <v>0</v>
      </c>
      <c r="BJ4">
        <f>'Corrected energy balance step 1'!BK9</f>
        <v>0</v>
      </c>
      <c r="BK4">
        <f>'Corrected energy balance step 1'!BL9</f>
        <v>0</v>
      </c>
      <c r="BL4">
        <f>'Corrected energy balance step 1'!BM9</f>
        <v>0</v>
      </c>
      <c r="BM4">
        <f>'Corrected energy balance step 1'!BN9</f>
        <v>0</v>
      </c>
      <c r="BN4">
        <f>'Corrected energy balance step 1'!BO9</f>
        <v>0</v>
      </c>
    </row>
    <row r="5" spans="1:66">
      <c r="A5" t="s">
        <v>60</v>
      </c>
      <c r="B5">
        <f>'Corrected energy balance step 1'!C10</f>
        <v>0</v>
      </c>
      <c r="C5">
        <f>'Corrected energy balance step 1'!D10</f>
        <v>0</v>
      </c>
      <c r="D5">
        <f>'Corrected energy balance step 1'!E10</f>
        <v>0</v>
      </c>
      <c r="E5">
        <f>'Corrected energy balance step 1'!F10</f>
        <v>0</v>
      </c>
      <c r="F5">
        <f>'Corrected energy balance step 1'!G10</f>
        <v>0</v>
      </c>
      <c r="G5">
        <f>'Corrected energy balance step 1'!H10</f>
        <v>0</v>
      </c>
      <c r="H5">
        <f>'Corrected energy balance step 1'!I10</f>
        <v>0</v>
      </c>
      <c r="I5">
        <f>'Corrected energy balance step 1'!J10</f>
        <v>0</v>
      </c>
      <c r="J5">
        <f>'Corrected energy balance step 1'!K10</f>
        <v>0</v>
      </c>
      <c r="K5">
        <f>'Corrected energy balance step 1'!L10</f>
        <v>0</v>
      </c>
      <c r="L5">
        <f>'Corrected energy balance step 1'!M10</f>
        <v>0</v>
      </c>
      <c r="M5">
        <f>'Corrected energy balance step 1'!N10</f>
        <v>0</v>
      </c>
      <c r="N5">
        <f>'Corrected energy balance step 1'!O10</f>
        <v>0</v>
      </c>
      <c r="O5">
        <f>'Corrected energy balance step 1'!P10</f>
        <v>0</v>
      </c>
      <c r="P5">
        <f>'Corrected energy balance step 1'!Q10</f>
        <v>0</v>
      </c>
      <c r="Q5">
        <f>'Corrected energy balance step 1'!R10</f>
        <v>0</v>
      </c>
      <c r="R5">
        <f>'Corrected energy balance step 1'!S10</f>
        <v>0</v>
      </c>
      <c r="S5">
        <f>'Corrected energy balance step 1'!T10</f>
        <v>0</v>
      </c>
      <c r="T5">
        <f>'Corrected energy balance step 1'!U10</f>
        <v>0</v>
      </c>
      <c r="U5">
        <f>'Corrected energy balance step 1'!V10</f>
        <v>0</v>
      </c>
      <c r="V5">
        <f>'Corrected energy balance step 1'!W10</f>
        <v>0</v>
      </c>
      <c r="W5">
        <f>'Corrected energy balance step 1'!X10</f>
        <v>0</v>
      </c>
      <c r="X5">
        <f>'Corrected energy balance step 1'!Y10</f>
        <v>0</v>
      </c>
      <c r="Y5">
        <f>'Corrected energy balance step 1'!Z10</f>
        <v>0</v>
      </c>
      <c r="Z5">
        <f>'Corrected energy balance step 1'!AA10</f>
        <v>0</v>
      </c>
      <c r="AA5">
        <f>'Corrected energy balance step 1'!AB10</f>
        <v>0</v>
      </c>
      <c r="AB5">
        <f>'Corrected energy balance step 1'!AC10</f>
        <v>0</v>
      </c>
      <c r="AC5">
        <f>'Corrected energy balance step 1'!AD10</f>
        <v>0</v>
      </c>
      <c r="AD5">
        <f>'Corrected energy balance step 1'!AE10</f>
        <v>0</v>
      </c>
      <c r="AE5">
        <f>'Corrected energy balance step 1'!AF10</f>
        <v>0</v>
      </c>
      <c r="AF5">
        <f>'Corrected energy balance step 1'!AG10</f>
        <v>0</v>
      </c>
      <c r="AG5">
        <f>'Corrected energy balance step 1'!AH10</f>
        <v>0</v>
      </c>
      <c r="AH5">
        <f>'Corrected energy balance step 1'!AI10</f>
        <v>0</v>
      </c>
      <c r="AI5">
        <f>'Corrected energy balance step 1'!AJ10</f>
        <v>0</v>
      </c>
      <c r="AJ5">
        <f>'Corrected energy balance step 1'!AK10</f>
        <v>0</v>
      </c>
      <c r="AK5">
        <f>'Corrected energy balance step 1'!AL10</f>
        <v>0</v>
      </c>
      <c r="AL5">
        <f>'Corrected energy balance step 1'!AM10</f>
        <v>0</v>
      </c>
      <c r="AM5">
        <f>'Corrected energy balance step 1'!AN10</f>
        <v>0</v>
      </c>
      <c r="AN5">
        <f>'Corrected energy balance step 1'!AO10</f>
        <v>0</v>
      </c>
      <c r="AO5">
        <f>'Corrected energy balance step 1'!AP10</f>
        <v>0</v>
      </c>
      <c r="AP5">
        <f>'Corrected energy balance step 1'!AQ10</f>
        <v>0</v>
      </c>
      <c r="AQ5">
        <f>'Corrected energy balance step 1'!AR10</f>
        <v>0</v>
      </c>
      <c r="AR5">
        <f>'Corrected energy balance step 1'!AS10</f>
        <v>0</v>
      </c>
      <c r="AS5">
        <f>'Corrected energy balance step 1'!AT10</f>
        <v>0</v>
      </c>
      <c r="AT5">
        <f>'Corrected energy balance step 1'!AU10</f>
        <v>0</v>
      </c>
      <c r="AU5">
        <f>'Corrected energy balance step 1'!AV10</f>
        <v>0</v>
      </c>
      <c r="AV5">
        <f>'Corrected energy balance step 1'!AW10</f>
        <v>0</v>
      </c>
      <c r="AW5">
        <f>'Corrected energy balance step 1'!AX10</f>
        <v>0</v>
      </c>
      <c r="AX5">
        <f>'Corrected energy balance step 1'!AY10</f>
        <v>0</v>
      </c>
      <c r="AY5">
        <f>'Corrected energy balance step 1'!AZ10</f>
        <v>0</v>
      </c>
      <c r="AZ5">
        <f>'Corrected energy balance step 1'!BA10</f>
        <v>0</v>
      </c>
      <c r="BA5">
        <f>'Corrected energy balance step 1'!BB10</f>
        <v>0</v>
      </c>
      <c r="BB5">
        <f>'Corrected energy balance step 1'!BC10</f>
        <v>0</v>
      </c>
      <c r="BC5">
        <f>'Corrected energy balance step 1'!BD10</f>
        <v>0</v>
      </c>
      <c r="BD5">
        <f>'Corrected energy balance step 1'!BE10</f>
        <v>0</v>
      </c>
      <c r="BE5">
        <f>'Corrected energy balance step 1'!BF10</f>
        <v>0</v>
      </c>
      <c r="BF5">
        <f>'Corrected energy balance step 1'!BG10</f>
        <v>0</v>
      </c>
      <c r="BG5">
        <f>'Corrected energy balance step 1'!BH10</f>
        <v>0</v>
      </c>
      <c r="BH5">
        <f>'Corrected energy balance step 1'!BI10</f>
        <v>0</v>
      </c>
      <c r="BI5">
        <f>'Corrected energy balance step 1'!BJ10</f>
        <v>0</v>
      </c>
      <c r="BJ5">
        <f>'Corrected energy balance step 1'!BK10</f>
        <v>0</v>
      </c>
      <c r="BK5">
        <f>'Corrected energy balance step 1'!BL10</f>
        <v>0</v>
      </c>
      <c r="BL5">
        <f>'Corrected energy balance step 1'!BM10</f>
        <v>0</v>
      </c>
      <c r="BM5">
        <f>'Corrected energy balance step 1'!BN10</f>
        <v>0</v>
      </c>
      <c r="BN5">
        <f>'Corrected energy balance step 1'!BO10</f>
        <v>0</v>
      </c>
    </row>
    <row r="6" spans="1:66">
      <c r="A6" t="s">
        <v>61</v>
      </c>
      <c r="B6">
        <f>'Corrected energy balance step 1'!C11</f>
        <v>0</v>
      </c>
      <c r="C6">
        <f>'Corrected energy balance step 1'!D11</f>
        <v>0</v>
      </c>
      <c r="D6">
        <f>'Corrected energy balance step 1'!E11</f>
        <v>0</v>
      </c>
      <c r="E6">
        <f>'Corrected energy balance step 1'!F11</f>
        <v>0</v>
      </c>
      <c r="F6">
        <f>'Corrected energy balance step 1'!G11</f>
        <v>0</v>
      </c>
      <c r="G6">
        <f>'Corrected energy balance step 1'!H11</f>
        <v>0</v>
      </c>
      <c r="H6">
        <f>'Corrected energy balance step 1'!I11</f>
        <v>0</v>
      </c>
      <c r="I6">
        <f>'Corrected energy balance step 1'!J11</f>
        <v>0</v>
      </c>
      <c r="J6">
        <f>'Corrected energy balance step 1'!K11</f>
        <v>0</v>
      </c>
      <c r="K6">
        <f>'Corrected energy balance step 1'!L11</f>
        <v>0</v>
      </c>
      <c r="L6">
        <f>'Corrected energy balance step 1'!M11</f>
        <v>0</v>
      </c>
      <c r="M6">
        <f>'Corrected energy balance step 1'!N11</f>
        <v>0</v>
      </c>
      <c r="N6">
        <f>'Corrected energy balance step 1'!O11</f>
        <v>0</v>
      </c>
      <c r="O6">
        <f>'Corrected energy balance step 1'!P11</f>
        <v>0</v>
      </c>
      <c r="P6">
        <f>'Corrected energy balance step 1'!Q11</f>
        <v>0</v>
      </c>
      <c r="Q6">
        <f>'Corrected energy balance step 1'!R11</f>
        <v>0</v>
      </c>
      <c r="R6">
        <f>'Corrected energy balance step 1'!S11</f>
        <v>0</v>
      </c>
      <c r="S6">
        <f>'Corrected energy balance step 1'!T11</f>
        <v>0</v>
      </c>
      <c r="T6">
        <f>'Corrected energy balance step 1'!U11</f>
        <v>0</v>
      </c>
      <c r="U6">
        <f>'Corrected energy balance step 1'!V11</f>
        <v>0</v>
      </c>
      <c r="V6">
        <f>'Corrected energy balance step 1'!W11</f>
        <v>0</v>
      </c>
      <c r="W6">
        <f>'Corrected energy balance step 1'!X11</f>
        <v>0</v>
      </c>
      <c r="X6">
        <f>'Corrected energy balance step 1'!Y11</f>
        <v>0</v>
      </c>
      <c r="Y6">
        <f>'Corrected energy balance step 1'!Z11</f>
        <v>0</v>
      </c>
      <c r="Z6">
        <f>'Corrected energy balance step 1'!AA11</f>
        <v>0</v>
      </c>
      <c r="AA6">
        <f>'Corrected energy balance step 1'!AB11</f>
        <v>0</v>
      </c>
      <c r="AB6">
        <f>'Corrected energy balance step 1'!AC11</f>
        <v>0</v>
      </c>
      <c r="AC6">
        <f>'Corrected energy balance step 1'!AD11</f>
        <v>0</v>
      </c>
      <c r="AD6">
        <f>'Corrected energy balance step 1'!AE11</f>
        <v>0</v>
      </c>
      <c r="AE6">
        <f>'Corrected energy balance step 1'!AF11</f>
        <v>0</v>
      </c>
      <c r="AF6">
        <f>'Corrected energy balance step 1'!AG11</f>
        <v>0</v>
      </c>
      <c r="AG6">
        <f>'Corrected energy balance step 1'!AH11</f>
        <v>0</v>
      </c>
      <c r="AH6">
        <f>'Corrected energy balance step 1'!AI11</f>
        <v>0</v>
      </c>
      <c r="AI6">
        <f>'Corrected energy balance step 1'!AJ11</f>
        <v>0</v>
      </c>
      <c r="AJ6">
        <f>'Corrected energy balance step 1'!AK11</f>
        <v>0</v>
      </c>
      <c r="AK6">
        <f>'Corrected energy balance step 1'!AL11</f>
        <v>0</v>
      </c>
      <c r="AL6">
        <f>'Corrected energy balance step 1'!AM11</f>
        <v>0</v>
      </c>
      <c r="AM6">
        <f>'Corrected energy balance step 1'!AN11</f>
        <v>0</v>
      </c>
      <c r="AN6">
        <f>'Corrected energy balance step 1'!AO11</f>
        <v>0</v>
      </c>
      <c r="AO6">
        <f>'Corrected energy balance step 1'!AP11</f>
        <v>0</v>
      </c>
      <c r="AP6">
        <f>'Corrected energy balance step 1'!AQ11</f>
        <v>0</v>
      </c>
      <c r="AQ6">
        <f>'Corrected energy balance step 1'!AR11</f>
        <v>0</v>
      </c>
      <c r="AR6">
        <f>'Corrected energy balance step 1'!AS11</f>
        <v>0</v>
      </c>
      <c r="AS6">
        <f>'Corrected energy balance step 1'!AT11</f>
        <v>0</v>
      </c>
      <c r="AT6">
        <f>'Corrected energy balance step 1'!AU11</f>
        <v>0</v>
      </c>
      <c r="AU6">
        <f>'Corrected energy balance step 1'!AV11</f>
        <v>0</v>
      </c>
      <c r="AV6">
        <f>'Corrected energy balance step 1'!AW11</f>
        <v>0</v>
      </c>
      <c r="AW6">
        <f>'Corrected energy balance step 1'!AX11</f>
        <v>0</v>
      </c>
      <c r="AX6">
        <f>'Corrected energy balance step 1'!AY11</f>
        <v>0</v>
      </c>
      <c r="AY6">
        <f>'Corrected energy balance step 1'!AZ11</f>
        <v>0</v>
      </c>
      <c r="AZ6">
        <f>'Corrected energy balance step 1'!BA11</f>
        <v>0</v>
      </c>
      <c r="BA6">
        <f>'Corrected energy balance step 1'!BB11</f>
        <v>0</v>
      </c>
      <c r="BB6">
        <f>'Corrected energy balance step 1'!BC11</f>
        <v>0</v>
      </c>
      <c r="BC6">
        <f>'Corrected energy balance step 1'!BD11</f>
        <v>0</v>
      </c>
      <c r="BD6">
        <f>'Corrected energy balance step 1'!BE11</f>
        <v>0</v>
      </c>
      <c r="BE6">
        <f>'Corrected energy balance step 1'!BF11</f>
        <v>0</v>
      </c>
      <c r="BF6">
        <f>'Corrected energy balance step 1'!BG11</f>
        <v>0</v>
      </c>
      <c r="BG6">
        <f>'Corrected energy balance step 1'!BH11</f>
        <v>0</v>
      </c>
      <c r="BH6">
        <f>'Corrected energy balance step 1'!BI11</f>
        <v>0</v>
      </c>
      <c r="BI6">
        <f>'Corrected energy balance step 1'!BJ11</f>
        <v>0</v>
      </c>
      <c r="BJ6">
        <f>'Corrected energy balance step 1'!BK11</f>
        <v>0</v>
      </c>
      <c r="BK6">
        <f>'Corrected energy balance step 1'!BL11</f>
        <v>0</v>
      </c>
      <c r="BL6">
        <f>'Corrected energy balance step 1'!BM11</f>
        <v>0</v>
      </c>
      <c r="BM6">
        <f>'Corrected energy balance step 1'!BN11</f>
        <v>0</v>
      </c>
      <c r="BN6">
        <f>'Corrected energy balance step 1'!BO11</f>
        <v>0</v>
      </c>
    </row>
    <row r="7" spans="1:66">
      <c r="A7" t="s">
        <v>62</v>
      </c>
      <c r="B7">
        <f>'Corrected energy balance step 1'!C12</f>
        <v>0</v>
      </c>
      <c r="C7">
        <f>'Corrected energy balance step 1'!D12</f>
        <v>0</v>
      </c>
      <c r="D7">
        <f>'Corrected energy balance step 1'!E12</f>
        <v>0</v>
      </c>
      <c r="E7">
        <f>'Corrected energy balance step 1'!F12</f>
        <v>0</v>
      </c>
      <c r="F7">
        <f>'Corrected energy balance step 1'!G12</f>
        <v>0</v>
      </c>
      <c r="G7">
        <f>'Corrected energy balance step 1'!H12</f>
        <v>0</v>
      </c>
      <c r="H7">
        <f>'Corrected energy balance step 1'!I12</f>
        <v>0</v>
      </c>
      <c r="I7">
        <f>'Corrected energy balance step 1'!J12</f>
        <v>0</v>
      </c>
      <c r="J7">
        <f>'Corrected energy balance step 1'!K12</f>
        <v>0</v>
      </c>
      <c r="K7">
        <f>'Corrected energy balance step 1'!L12</f>
        <v>0</v>
      </c>
      <c r="L7">
        <f>'Corrected energy balance step 1'!M12</f>
        <v>0</v>
      </c>
      <c r="M7">
        <f>'Corrected energy balance step 1'!N12</f>
        <v>0</v>
      </c>
      <c r="N7">
        <f>'Corrected energy balance step 1'!O12</f>
        <v>0</v>
      </c>
      <c r="O7">
        <f>'Corrected energy balance step 1'!P12</f>
        <v>0</v>
      </c>
      <c r="P7">
        <f>'Corrected energy balance step 1'!Q12</f>
        <v>0</v>
      </c>
      <c r="Q7">
        <f>'Corrected energy balance step 1'!R12</f>
        <v>0</v>
      </c>
      <c r="R7">
        <f>'Corrected energy balance step 1'!S12</f>
        <v>0</v>
      </c>
      <c r="S7">
        <f>'Corrected energy balance step 1'!T12</f>
        <v>0</v>
      </c>
      <c r="T7">
        <f>'Corrected energy balance step 1'!U12</f>
        <v>0</v>
      </c>
      <c r="U7">
        <f>'Corrected energy balance step 1'!V12</f>
        <v>0</v>
      </c>
      <c r="V7">
        <f>'Corrected energy balance step 1'!W12</f>
        <v>0</v>
      </c>
      <c r="W7">
        <f>'Corrected energy balance step 1'!X12</f>
        <v>0</v>
      </c>
      <c r="X7">
        <f>'Corrected energy balance step 1'!Y12</f>
        <v>0</v>
      </c>
      <c r="Y7">
        <f>'Corrected energy balance step 1'!Z12</f>
        <v>0</v>
      </c>
      <c r="Z7">
        <f>'Corrected energy balance step 1'!AA12</f>
        <v>0</v>
      </c>
      <c r="AA7">
        <f>'Corrected energy balance step 1'!AB12</f>
        <v>0</v>
      </c>
      <c r="AB7">
        <f>'Corrected energy balance step 1'!AC12</f>
        <v>0</v>
      </c>
      <c r="AC7">
        <f>'Corrected energy balance step 1'!AD12</f>
        <v>0</v>
      </c>
      <c r="AD7">
        <f>'Corrected energy balance step 1'!AE12</f>
        <v>0</v>
      </c>
      <c r="AE7">
        <f>'Corrected energy balance step 1'!AF12</f>
        <v>0</v>
      </c>
      <c r="AF7">
        <f>'Corrected energy balance step 1'!AG12</f>
        <v>0</v>
      </c>
      <c r="AG7">
        <f>'Corrected energy balance step 1'!AH12</f>
        <v>0</v>
      </c>
      <c r="AH7">
        <f>'Corrected energy balance step 1'!AI12</f>
        <v>0</v>
      </c>
      <c r="AI7">
        <f>'Corrected energy balance step 1'!AJ12</f>
        <v>0</v>
      </c>
      <c r="AJ7">
        <f>'Corrected energy balance step 1'!AK12</f>
        <v>0</v>
      </c>
      <c r="AK7">
        <f>'Corrected energy balance step 1'!AL12</f>
        <v>0</v>
      </c>
      <c r="AL7">
        <f>'Corrected energy balance step 1'!AM12</f>
        <v>0</v>
      </c>
      <c r="AM7">
        <f>'Corrected energy balance step 1'!AN12</f>
        <v>0</v>
      </c>
      <c r="AN7">
        <f>'Corrected energy balance step 1'!AO12</f>
        <v>0</v>
      </c>
      <c r="AO7">
        <f>'Corrected energy balance step 1'!AP12</f>
        <v>0</v>
      </c>
      <c r="AP7">
        <f>'Corrected energy balance step 1'!AQ12</f>
        <v>0</v>
      </c>
      <c r="AQ7">
        <f>'Corrected energy balance step 1'!AR12</f>
        <v>0</v>
      </c>
      <c r="AR7">
        <f>'Corrected energy balance step 1'!AS12</f>
        <v>0</v>
      </c>
      <c r="AS7">
        <f>'Corrected energy balance step 1'!AT12</f>
        <v>0</v>
      </c>
      <c r="AT7">
        <f>'Corrected energy balance step 1'!AU12</f>
        <v>0</v>
      </c>
      <c r="AU7">
        <f>'Corrected energy balance step 1'!AV12</f>
        <v>0</v>
      </c>
      <c r="AV7">
        <f>'Corrected energy balance step 1'!AW12</f>
        <v>0</v>
      </c>
      <c r="AW7">
        <f>'Corrected energy balance step 1'!AX12</f>
        <v>0</v>
      </c>
      <c r="AX7">
        <f>'Corrected energy balance step 1'!AY12</f>
        <v>0</v>
      </c>
      <c r="AY7">
        <f>'Corrected energy balance step 1'!AZ12</f>
        <v>0</v>
      </c>
      <c r="AZ7">
        <f>'Corrected energy balance step 1'!BA12</f>
        <v>0</v>
      </c>
      <c r="BA7">
        <f>'Corrected energy balance step 1'!BB12</f>
        <v>0</v>
      </c>
      <c r="BB7">
        <f>'Corrected energy balance step 1'!BC12</f>
        <v>0</v>
      </c>
      <c r="BC7">
        <f>'Corrected energy balance step 1'!BD12</f>
        <v>0</v>
      </c>
      <c r="BD7">
        <f>'Corrected energy balance step 1'!BE12</f>
        <v>0</v>
      </c>
      <c r="BE7">
        <f>'Corrected energy balance step 1'!BF12</f>
        <v>0</v>
      </c>
      <c r="BF7">
        <f>'Corrected energy balance step 1'!BG12</f>
        <v>0</v>
      </c>
      <c r="BG7">
        <f>'Corrected energy balance step 1'!BH12</f>
        <v>0</v>
      </c>
      <c r="BH7">
        <f>'Corrected energy balance step 1'!BI12</f>
        <v>0</v>
      </c>
      <c r="BI7">
        <f>'Corrected energy balance step 1'!BJ12</f>
        <v>0</v>
      </c>
      <c r="BJ7">
        <f>'Corrected energy balance step 1'!BK12</f>
        <v>0</v>
      </c>
      <c r="BK7">
        <f>'Corrected energy balance step 1'!BL12</f>
        <v>0</v>
      </c>
      <c r="BL7">
        <f>'Corrected energy balance step 1'!BM12</f>
        <v>0</v>
      </c>
      <c r="BM7">
        <f>'Corrected energy balance step 1'!BN12</f>
        <v>0</v>
      </c>
      <c r="BN7">
        <f>'Corrected energy balance step 1'!BO12</f>
        <v>0</v>
      </c>
    </row>
    <row r="8" spans="1:66">
      <c r="A8" t="s">
        <v>63</v>
      </c>
      <c r="B8">
        <f>'Corrected energy balance step 1'!C13</f>
        <v>0</v>
      </c>
      <c r="C8">
        <f>'Corrected energy balance step 1'!D13</f>
        <v>0</v>
      </c>
      <c r="D8">
        <f>'Corrected energy balance step 1'!E13</f>
        <v>0</v>
      </c>
      <c r="E8">
        <f>'Corrected energy balance step 1'!F13</f>
        <v>0</v>
      </c>
      <c r="F8">
        <f>'Corrected energy balance step 1'!G13</f>
        <v>0</v>
      </c>
      <c r="G8">
        <f>'Corrected energy balance step 1'!H13</f>
        <v>0</v>
      </c>
      <c r="H8">
        <f>'Corrected energy balance step 1'!I13</f>
        <v>0</v>
      </c>
      <c r="I8">
        <f>'Corrected energy balance step 1'!J13</f>
        <v>0</v>
      </c>
      <c r="J8">
        <f>'Corrected energy balance step 1'!K13</f>
        <v>0</v>
      </c>
      <c r="K8">
        <f>'Corrected energy balance step 1'!L13</f>
        <v>0</v>
      </c>
      <c r="L8">
        <f>'Corrected energy balance step 1'!M13</f>
        <v>0</v>
      </c>
      <c r="M8">
        <f>'Corrected energy balance step 1'!N13</f>
        <v>0</v>
      </c>
      <c r="N8">
        <f>'Corrected energy balance step 1'!O13</f>
        <v>0</v>
      </c>
      <c r="O8">
        <f>'Corrected energy balance step 1'!P13</f>
        <v>0</v>
      </c>
      <c r="P8">
        <f>'Corrected energy balance step 1'!Q13</f>
        <v>0</v>
      </c>
      <c r="Q8">
        <f>'Corrected energy balance step 1'!R13</f>
        <v>0</v>
      </c>
      <c r="R8">
        <f>'Corrected energy balance step 1'!S13</f>
        <v>0</v>
      </c>
      <c r="S8">
        <f>'Corrected energy balance step 1'!T13</f>
        <v>0</v>
      </c>
      <c r="T8">
        <f>'Corrected energy balance step 1'!U13</f>
        <v>0</v>
      </c>
      <c r="U8">
        <f>'Corrected energy balance step 1'!V13</f>
        <v>0</v>
      </c>
      <c r="V8">
        <f>'Corrected energy balance step 1'!W13</f>
        <v>0</v>
      </c>
      <c r="W8">
        <f>'Corrected energy balance step 1'!X13</f>
        <v>0</v>
      </c>
      <c r="X8">
        <f>'Corrected energy balance step 1'!Y13</f>
        <v>0</v>
      </c>
      <c r="Y8">
        <f>'Corrected energy balance step 1'!Z13</f>
        <v>0</v>
      </c>
      <c r="Z8">
        <f>'Corrected energy balance step 1'!AA13</f>
        <v>0</v>
      </c>
      <c r="AA8">
        <f>'Corrected energy balance step 1'!AB13</f>
        <v>0</v>
      </c>
      <c r="AB8">
        <f>'Corrected energy balance step 1'!AC13</f>
        <v>0</v>
      </c>
      <c r="AC8">
        <f>'Corrected energy balance step 1'!AD13</f>
        <v>0</v>
      </c>
      <c r="AD8">
        <f>'Corrected energy balance step 1'!AE13</f>
        <v>0</v>
      </c>
      <c r="AE8">
        <f>'Corrected energy balance step 1'!AF13</f>
        <v>0</v>
      </c>
      <c r="AF8">
        <f>'Corrected energy balance step 1'!AG13</f>
        <v>0</v>
      </c>
      <c r="AG8">
        <f>'Corrected energy balance step 1'!AH13</f>
        <v>0</v>
      </c>
      <c r="AH8">
        <f>'Corrected energy balance step 1'!AI13</f>
        <v>0</v>
      </c>
      <c r="AI8">
        <f>'Corrected energy balance step 1'!AJ13</f>
        <v>0</v>
      </c>
      <c r="AJ8">
        <f>'Corrected energy balance step 1'!AK13</f>
        <v>0</v>
      </c>
      <c r="AK8">
        <f>'Corrected energy balance step 1'!AL13</f>
        <v>0</v>
      </c>
      <c r="AL8">
        <f>'Corrected energy balance step 1'!AM13</f>
        <v>0</v>
      </c>
      <c r="AM8">
        <f>'Corrected energy balance step 1'!AN13</f>
        <v>0</v>
      </c>
      <c r="AN8">
        <f>'Corrected energy balance step 1'!AO13</f>
        <v>0</v>
      </c>
      <c r="AO8">
        <f>'Corrected energy balance step 1'!AP13</f>
        <v>0</v>
      </c>
      <c r="AP8">
        <f>'Corrected energy balance step 1'!AQ13</f>
        <v>0</v>
      </c>
      <c r="AQ8">
        <f>'Corrected energy balance step 1'!AR13</f>
        <v>0</v>
      </c>
      <c r="AR8">
        <f>'Corrected energy balance step 1'!AS13</f>
        <v>0</v>
      </c>
      <c r="AS8">
        <f>'Corrected energy balance step 1'!AT13</f>
        <v>0</v>
      </c>
      <c r="AT8">
        <f>'Corrected energy balance step 1'!AU13</f>
        <v>0</v>
      </c>
      <c r="AU8">
        <f>'Corrected energy balance step 1'!AV13</f>
        <v>0</v>
      </c>
      <c r="AV8">
        <f>'Corrected energy balance step 1'!AW13</f>
        <v>0</v>
      </c>
      <c r="AW8">
        <f>'Corrected energy balance step 1'!AX13</f>
        <v>0</v>
      </c>
      <c r="AX8">
        <f>'Corrected energy balance step 1'!AY13</f>
        <v>0</v>
      </c>
      <c r="AY8">
        <f>'Corrected energy balance step 1'!AZ13</f>
        <v>0</v>
      </c>
      <c r="AZ8">
        <f>'Corrected energy balance step 1'!BA13</f>
        <v>0</v>
      </c>
      <c r="BA8">
        <f>'Corrected energy balance step 1'!BB13</f>
        <v>0</v>
      </c>
      <c r="BB8">
        <f>'Corrected energy balance step 1'!BC13</f>
        <v>0</v>
      </c>
      <c r="BC8">
        <f>'Corrected energy balance step 1'!BD13</f>
        <v>0</v>
      </c>
      <c r="BD8">
        <f>'Corrected energy balance step 1'!BE13</f>
        <v>0</v>
      </c>
      <c r="BE8">
        <f>'Corrected energy balance step 1'!BF13</f>
        <v>0</v>
      </c>
      <c r="BF8">
        <f>'Corrected energy balance step 1'!BG13</f>
        <v>0</v>
      </c>
      <c r="BG8">
        <f>'Corrected energy balance step 1'!BH13</f>
        <v>0</v>
      </c>
      <c r="BH8">
        <f>'Corrected energy balance step 1'!BI13</f>
        <v>0</v>
      </c>
      <c r="BI8">
        <f>'Corrected energy balance step 1'!BJ13</f>
        <v>0</v>
      </c>
      <c r="BJ8">
        <f>'Corrected energy balance step 1'!BK13</f>
        <v>0</v>
      </c>
      <c r="BK8">
        <f>'Corrected energy balance step 1'!BL13</f>
        <v>0</v>
      </c>
      <c r="BL8">
        <f>'Corrected energy balance step 1'!BM13</f>
        <v>0</v>
      </c>
      <c r="BM8">
        <f>'Corrected energy balance step 1'!BN13</f>
        <v>0</v>
      </c>
      <c r="BN8">
        <f>'Corrected energy balance step 1'!BO13</f>
        <v>0</v>
      </c>
    </row>
    <row r="9" spans="1:66">
      <c r="A9" t="s">
        <v>64</v>
      </c>
      <c r="B9">
        <f>'Corrected energy balance step 1'!C14</f>
        <v>0</v>
      </c>
      <c r="C9">
        <f>'Corrected energy balance step 1'!D14</f>
        <v>0</v>
      </c>
      <c r="D9">
        <f>'Corrected energy balance step 1'!E14</f>
        <v>0</v>
      </c>
      <c r="E9">
        <f>'Corrected energy balance step 1'!F14</f>
        <v>0</v>
      </c>
      <c r="F9">
        <f>'Corrected energy balance step 1'!G14</f>
        <v>0</v>
      </c>
      <c r="G9">
        <f>'Corrected energy balance step 1'!H14</f>
        <v>0</v>
      </c>
      <c r="H9">
        <f>'Corrected energy balance step 1'!I14</f>
        <v>0</v>
      </c>
      <c r="I9">
        <f>'Corrected energy balance step 1'!J14</f>
        <v>0</v>
      </c>
      <c r="J9">
        <f>'Corrected energy balance step 1'!K14</f>
        <v>0</v>
      </c>
      <c r="K9">
        <f>'Corrected energy balance step 1'!L14</f>
        <v>0</v>
      </c>
      <c r="L9">
        <f>'Corrected energy balance step 1'!M14</f>
        <v>0</v>
      </c>
      <c r="M9">
        <f>'Corrected energy balance step 1'!N14</f>
        <v>0</v>
      </c>
      <c r="N9">
        <f>'Corrected energy balance step 1'!O14</f>
        <v>0</v>
      </c>
      <c r="O9">
        <f>'Corrected energy balance step 1'!P14</f>
        <v>0</v>
      </c>
      <c r="P9">
        <f>'Corrected energy balance step 1'!Q14</f>
        <v>0</v>
      </c>
      <c r="Q9">
        <f>'Corrected energy balance step 1'!R14</f>
        <v>0</v>
      </c>
      <c r="R9">
        <f>'Corrected energy balance step 1'!S14</f>
        <v>0</v>
      </c>
      <c r="S9">
        <f>'Corrected energy balance step 1'!T14</f>
        <v>0</v>
      </c>
      <c r="T9">
        <f>'Corrected energy balance step 1'!U14</f>
        <v>0</v>
      </c>
      <c r="U9">
        <f>'Corrected energy balance step 1'!V14</f>
        <v>0</v>
      </c>
      <c r="V9">
        <f>'Corrected energy balance step 1'!W14</f>
        <v>0</v>
      </c>
      <c r="W9">
        <f>'Corrected energy balance step 1'!X14</f>
        <v>0</v>
      </c>
      <c r="X9">
        <f>'Corrected energy balance step 1'!Y14</f>
        <v>0</v>
      </c>
      <c r="Y9">
        <f>'Corrected energy balance step 1'!Z14</f>
        <v>0</v>
      </c>
      <c r="Z9">
        <f>'Corrected energy balance step 1'!AA14</f>
        <v>0</v>
      </c>
      <c r="AA9">
        <f>'Corrected energy balance step 1'!AB14</f>
        <v>0</v>
      </c>
      <c r="AB9">
        <f>'Corrected energy balance step 1'!AC14</f>
        <v>0</v>
      </c>
      <c r="AC9">
        <f>'Corrected energy balance step 1'!AD14</f>
        <v>0</v>
      </c>
      <c r="AD9">
        <f>'Corrected energy balance step 1'!AE14</f>
        <v>0</v>
      </c>
      <c r="AE9">
        <f>'Corrected energy balance step 1'!AF14</f>
        <v>0</v>
      </c>
      <c r="AF9">
        <f>'Corrected energy balance step 1'!AG14</f>
        <v>0</v>
      </c>
      <c r="AG9">
        <f>'Corrected energy balance step 1'!AH14</f>
        <v>0</v>
      </c>
      <c r="AH9">
        <f>'Corrected energy balance step 1'!AI14</f>
        <v>0</v>
      </c>
      <c r="AI9">
        <f>'Corrected energy balance step 1'!AJ14</f>
        <v>0</v>
      </c>
      <c r="AJ9">
        <f>'Corrected energy balance step 1'!AK14</f>
        <v>0</v>
      </c>
      <c r="AK9">
        <f>'Corrected energy balance step 1'!AL14</f>
        <v>0</v>
      </c>
      <c r="AL9">
        <f>'Corrected energy balance step 1'!AM14</f>
        <v>0</v>
      </c>
      <c r="AM9">
        <f>'Corrected energy balance step 1'!AN14</f>
        <v>0</v>
      </c>
      <c r="AN9">
        <f>'Corrected energy balance step 1'!AO14</f>
        <v>0</v>
      </c>
      <c r="AO9">
        <f>'Corrected energy balance step 1'!AP14</f>
        <v>0</v>
      </c>
      <c r="AP9">
        <f>'Corrected energy balance step 1'!AQ14</f>
        <v>0</v>
      </c>
      <c r="AQ9">
        <f>'Corrected energy balance step 1'!AR14</f>
        <v>0</v>
      </c>
      <c r="AR9">
        <f>'Corrected energy balance step 1'!AS14</f>
        <v>0</v>
      </c>
      <c r="AS9">
        <f>'Corrected energy balance step 1'!AT14</f>
        <v>0</v>
      </c>
      <c r="AT9">
        <f>'Corrected energy balance step 1'!AU14</f>
        <v>0</v>
      </c>
      <c r="AU9">
        <f>'Corrected energy balance step 1'!AV14</f>
        <v>0</v>
      </c>
      <c r="AV9">
        <f>'Corrected energy balance step 1'!AW14</f>
        <v>0</v>
      </c>
      <c r="AW9">
        <f>'Corrected energy balance step 1'!AX14</f>
        <v>0</v>
      </c>
      <c r="AX9">
        <f>'Corrected energy balance step 1'!AY14</f>
        <v>0</v>
      </c>
      <c r="AY9">
        <f>'Corrected energy balance step 1'!AZ14</f>
        <v>0</v>
      </c>
      <c r="AZ9">
        <f>'Corrected energy balance step 1'!BA14</f>
        <v>0</v>
      </c>
      <c r="BA9">
        <f>'Corrected energy balance step 1'!BB14</f>
        <v>0</v>
      </c>
      <c r="BB9">
        <f>'Corrected energy balance step 1'!BC14</f>
        <v>0</v>
      </c>
      <c r="BC9">
        <f>'Corrected energy balance step 1'!BD14</f>
        <v>0</v>
      </c>
      <c r="BD9">
        <f>'Corrected energy balance step 1'!BE14</f>
        <v>0</v>
      </c>
      <c r="BE9">
        <f>'Corrected energy balance step 1'!BF14</f>
        <v>0</v>
      </c>
      <c r="BF9">
        <f>'Corrected energy balance step 1'!BG14</f>
        <v>0</v>
      </c>
      <c r="BG9">
        <f>'Corrected energy balance step 1'!BH14</f>
        <v>0</v>
      </c>
      <c r="BH9">
        <f>'Corrected energy balance step 1'!BI14</f>
        <v>0</v>
      </c>
      <c r="BI9">
        <f>'Corrected energy balance step 1'!BJ14</f>
        <v>0</v>
      </c>
      <c r="BJ9">
        <f>'Corrected energy balance step 1'!BK14</f>
        <v>0</v>
      </c>
      <c r="BK9">
        <f>'Corrected energy balance step 1'!BL14</f>
        <v>0</v>
      </c>
      <c r="BL9">
        <f>'Corrected energy balance step 1'!BM14</f>
        <v>0</v>
      </c>
      <c r="BM9">
        <f>'Corrected energy balance step 1'!BN14</f>
        <v>0</v>
      </c>
      <c r="BN9">
        <f>'Corrected energy balance step 1'!BO14</f>
        <v>0</v>
      </c>
    </row>
    <row r="10" spans="1:66">
      <c r="A10" t="s">
        <v>65</v>
      </c>
      <c r="B10" t="e">
        <f>'Corrected energy balance step 1'!C15</f>
        <v>#DIV/0!</v>
      </c>
      <c r="C10" t="e">
        <f>'Corrected energy balance step 1'!D15</f>
        <v>#DIV/0!</v>
      </c>
      <c r="D10" t="e">
        <f>'Corrected energy balance step 1'!E15</f>
        <v>#DIV/0!</v>
      </c>
      <c r="E10" t="e">
        <f>'Corrected energy balance step 1'!F15</f>
        <v>#DIV/0!</v>
      </c>
      <c r="F10" t="e">
        <f>'Corrected energy balance step 1'!G15</f>
        <v>#DIV/0!</v>
      </c>
      <c r="G10" t="e">
        <f>'Corrected energy balance step 1'!H15</f>
        <v>#DIV/0!</v>
      </c>
      <c r="H10" t="e">
        <f>'Corrected energy balance step 1'!I15</f>
        <v>#DIV/0!</v>
      </c>
      <c r="I10" t="e">
        <f>'Corrected energy balance step 1'!J15</f>
        <v>#DIV/0!</v>
      </c>
      <c r="J10" t="e">
        <f>'Corrected energy balance step 1'!K15</f>
        <v>#DIV/0!</v>
      </c>
      <c r="K10" t="e">
        <f>'Corrected energy balance step 1'!L15</f>
        <v>#DIV/0!</v>
      </c>
      <c r="L10" t="e">
        <f>'Corrected energy balance step 1'!M15</f>
        <v>#DIV/0!</v>
      </c>
      <c r="M10" t="e">
        <f>'Corrected energy balance step 1'!N15</f>
        <v>#DIV/0!</v>
      </c>
      <c r="N10" t="e">
        <f>'Corrected energy balance step 1'!O15</f>
        <v>#DIV/0!</v>
      </c>
      <c r="O10" t="e">
        <f>'Corrected energy balance step 1'!P15</f>
        <v>#DIV/0!</v>
      </c>
      <c r="P10" t="e">
        <f>'Corrected energy balance step 1'!Q15</f>
        <v>#DIV/0!</v>
      </c>
      <c r="Q10" t="e">
        <f>'Corrected energy balance step 1'!R15</f>
        <v>#DIV/0!</v>
      </c>
      <c r="R10" t="e">
        <f>'Corrected energy balance step 1'!S15</f>
        <v>#DIV/0!</v>
      </c>
      <c r="S10" t="e">
        <f>'Corrected energy balance step 1'!T15</f>
        <v>#DIV/0!</v>
      </c>
      <c r="T10" t="e">
        <f>'Corrected energy balance step 1'!U15</f>
        <v>#DIV/0!</v>
      </c>
      <c r="U10" t="e">
        <f>'Corrected energy balance step 1'!V15</f>
        <v>#DIV/0!</v>
      </c>
      <c r="V10" t="e">
        <f>'Corrected energy balance step 1'!W15</f>
        <v>#DIV/0!</v>
      </c>
      <c r="W10" t="e">
        <f>'Corrected energy balance step 1'!X15</f>
        <v>#DIV/0!</v>
      </c>
      <c r="X10" t="e">
        <f>'Corrected energy balance step 1'!Y15</f>
        <v>#DIV/0!</v>
      </c>
      <c r="Y10" t="e">
        <f>'Corrected energy balance step 1'!Z15</f>
        <v>#DIV/0!</v>
      </c>
      <c r="Z10" t="e">
        <f>'Corrected energy balance step 1'!AA15</f>
        <v>#DIV/0!</v>
      </c>
      <c r="AA10" t="e">
        <f>'Corrected energy balance step 1'!AB15</f>
        <v>#DIV/0!</v>
      </c>
      <c r="AB10" t="e">
        <f>'Corrected energy balance step 1'!AC15</f>
        <v>#DIV/0!</v>
      </c>
      <c r="AC10" t="e">
        <f>'Corrected energy balance step 1'!AD15</f>
        <v>#DIV/0!</v>
      </c>
      <c r="AD10" t="e">
        <f>'Corrected energy balance step 1'!AE15</f>
        <v>#DIV/0!</v>
      </c>
      <c r="AE10" t="e">
        <f>'Corrected energy balance step 1'!AF15</f>
        <v>#DIV/0!</v>
      </c>
      <c r="AF10" t="e">
        <f>'Corrected energy balance step 1'!AG15</f>
        <v>#DIV/0!</v>
      </c>
      <c r="AG10" t="e">
        <f>'Corrected energy balance step 1'!AH15</f>
        <v>#DIV/0!</v>
      </c>
      <c r="AH10" t="e">
        <f>'Corrected energy balance step 1'!AI15</f>
        <v>#DIV/0!</v>
      </c>
      <c r="AI10" t="e">
        <f>'Corrected energy balance step 1'!AJ15</f>
        <v>#DIV/0!</v>
      </c>
      <c r="AJ10" t="e">
        <f>'Corrected energy balance step 1'!AK15</f>
        <v>#DIV/0!</v>
      </c>
      <c r="AK10" t="e">
        <f>'Corrected energy balance step 1'!AL15</f>
        <v>#DIV/0!</v>
      </c>
      <c r="AL10" t="e">
        <f>'Corrected energy balance step 1'!AM15</f>
        <v>#DIV/0!</v>
      </c>
      <c r="AM10" t="e">
        <f>'Corrected energy balance step 1'!AN15</f>
        <v>#DIV/0!</v>
      </c>
      <c r="AN10" t="e">
        <f>'Corrected energy balance step 1'!AO15</f>
        <v>#DIV/0!</v>
      </c>
      <c r="AO10" t="e">
        <f>'Corrected energy balance step 1'!AP15</f>
        <v>#DIV/0!</v>
      </c>
      <c r="AP10" t="e">
        <f>'Corrected energy balance step 1'!AQ15</f>
        <v>#DIV/0!</v>
      </c>
      <c r="AQ10" t="e">
        <f>'Corrected energy balance step 1'!AR15</f>
        <v>#DIV/0!</v>
      </c>
      <c r="AR10" t="e">
        <f>'Corrected energy balance step 1'!AS15</f>
        <v>#DIV/0!</v>
      </c>
      <c r="AS10" t="e">
        <f>'Corrected energy balance step 1'!AT15</f>
        <v>#DIV/0!</v>
      </c>
      <c r="AT10" t="e">
        <f>'Corrected energy balance step 1'!AU15</f>
        <v>#DIV/0!</v>
      </c>
      <c r="AU10" t="e">
        <f>'Corrected energy balance step 1'!AV15</f>
        <v>#DIV/0!</v>
      </c>
      <c r="AV10" t="e">
        <f>'Corrected energy balance step 1'!AW15</f>
        <v>#DIV/0!</v>
      </c>
      <c r="AW10" t="e">
        <f>'Corrected energy balance step 1'!AX15</f>
        <v>#DIV/0!</v>
      </c>
      <c r="AX10" t="e">
        <f>'Corrected energy balance step 1'!AY15</f>
        <v>#DIV/0!</v>
      </c>
      <c r="AY10" t="e">
        <f>'Corrected energy balance step 1'!AZ15</f>
        <v>#DIV/0!</v>
      </c>
      <c r="AZ10">
        <f>'Corrected energy balance step 1'!BA15</f>
        <v>0</v>
      </c>
      <c r="BA10">
        <f>'Corrected energy balance step 1'!BB15</f>
        <v>0</v>
      </c>
      <c r="BB10">
        <f>'Corrected energy balance step 1'!BC15</f>
        <v>0</v>
      </c>
      <c r="BC10">
        <f>'Corrected energy balance step 1'!BD15</f>
        <v>0</v>
      </c>
      <c r="BD10">
        <f>'Corrected energy balance step 1'!BE15</f>
        <v>0</v>
      </c>
      <c r="BE10">
        <f>'Corrected energy balance step 1'!BF15</f>
        <v>0</v>
      </c>
      <c r="BF10">
        <f>'Corrected energy balance step 1'!BG15</f>
        <v>0</v>
      </c>
      <c r="BG10">
        <f>'Corrected energy balance step 1'!BH15</f>
        <v>0</v>
      </c>
      <c r="BH10">
        <f>'Corrected energy balance step 1'!BI15</f>
        <v>0</v>
      </c>
      <c r="BI10">
        <f>'Corrected energy balance step 1'!BJ15</f>
        <v>0</v>
      </c>
      <c r="BJ10">
        <f>'Corrected energy balance step 1'!BK15</f>
        <v>0</v>
      </c>
      <c r="BK10" t="e">
        <f>'Corrected energy balance step 1'!BL15</f>
        <v>#DIV/0!</v>
      </c>
      <c r="BL10" t="e">
        <f>'Corrected energy balance step 1'!BM15</f>
        <v>#DIV/0!</v>
      </c>
      <c r="BM10" t="e">
        <f>'Corrected energy balance step 1'!BN15</f>
        <v>#DIV/0!</v>
      </c>
      <c r="BN10">
        <f>'Corrected energy balance step 1'!BO15</f>
        <v>0</v>
      </c>
    </row>
    <row r="11" spans="1:66">
      <c r="A11" t="s">
        <v>66</v>
      </c>
      <c r="B11">
        <f>'Corrected energy balance step 1'!C16</f>
        <v>0</v>
      </c>
      <c r="C11">
        <f>'Corrected energy balance step 1'!D16</f>
        <v>0</v>
      </c>
      <c r="D11">
        <f>'Corrected energy balance step 1'!E16</f>
        <v>0</v>
      </c>
      <c r="E11">
        <f>'Corrected energy balance step 1'!F16</f>
        <v>0</v>
      </c>
      <c r="F11">
        <f>'Corrected energy balance step 1'!G16</f>
        <v>0</v>
      </c>
      <c r="G11">
        <f>'Corrected energy balance step 1'!H16</f>
        <v>0</v>
      </c>
      <c r="H11">
        <f>'Corrected energy balance step 1'!I16</f>
        <v>0</v>
      </c>
      <c r="I11">
        <f>'Corrected energy balance step 1'!J16</f>
        <v>0</v>
      </c>
      <c r="J11">
        <f>'Corrected energy balance step 1'!K16</f>
        <v>0</v>
      </c>
      <c r="K11">
        <f>'Corrected energy balance step 1'!L16</f>
        <v>0</v>
      </c>
      <c r="L11">
        <f>'Corrected energy balance step 1'!M16</f>
        <v>0</v>
      </c>
      <c r="M11">
        <f>'Corrected energy balance step 1'!N16</f>
        <v>0</v>
      </c>
      <c r="N11">
        <f>'Corrected energy balance step 1'!O16</f>
        <v>0</v>
      </c>
      <c r="O11">
        <f>'Corrected energy balance step 1'!P16</f>
        <v>0</v>
      </c>
      <c r="P11">
        <f>'Corrected energy balance step 1'!Q16</f>
        <v>0</v>
      </c>
      <c r="Q11">
        <f>'Corrected energy balance step 1'!R16</f>
        <v>0</v>
      </c>
      <c r="R11">
        <f>'Corrected energy balance step 1'!S16</f>
        <v>0</v>
      </c>
      <c r="S11">
        <f>'Corrected energy balance step 1'!T16</f>
        <v>0</v>
      </c>
      <c r="T11">
        <f>'Corrected energy balance step 1'!U16</f>
        <v>0</v>
      </c>
      <c r="U11">
        <f>'Corrected energy balance step 1'!V16</f>
        <v>0</v>
      </c>
      <c r="V11">
        <f>'Corrected energy balance step 1'!W16</f>
        <v>0</v>
      </c>
      <c r="W11">
        <f>'Corrected energy balance step 1'!X16</f>
        <v>0</v>
      </c>
      <c r="X11">
        <f>'Corrected energy balance step 1'!Y16</f>
        <v>0</v>
      </c>
      <c r="Y11">
        <f>'Corrected energy balance step 1'!Z16</f>
        <v>0</v>
      </c>
      <c r="Z11">
        <f>'Corrected energy balance step 1'!AA16</f>
        <v>0</v>
      </c>
      <c r="AA11">
        <f>'Corrected energy balance step 1'!AB16</f>
        <v>0</v>
      </c>
      <c r="AB11">
        <f>'Corrected energy balance step 1'!AC16</f>
        <v>0</v>
      </c>
      <c r="AC11">
        <f>'Corrected energy balance step 1'!AD16</f>
        <v>0</v>
      </c>
      <c r="AD11">
        <f>'Corrected energy balance step 1'!AE16</f>
        <v>0</v>
      </c>
      <c r="AE11">
        <f>'Corrected energy balance step 1'!AF16</f>
        <v>0</v>
      </c>
      <c r="AF11">
        <f>'Corrected energy balance step 1'!AG16</f>
        <v>0</v>
      </c>
      <c r="AG11">
        <f>'Corrected energy balance step 1'!AH16</f>
        <v>0</v>
      </c>
      <c r="AH11">
        <f>'Corrected energy balance step 1'!AI16</f>
        <v>0</v>
      </c>
      <c r="AI11">
        <f>'Corrected energy balance step 1'!AJ16</f>
        <v>0</v>
      </c>
      <c r="AJ11">
        <f>'Corrected energy balance step 1'!AK16</f>
        <v>0</v>
      </c>
      <c r="AK11">
        <f>'Corrected energy balance step 1'!AL16</f>
        <v>0</v>
      </c>
      <c r="AL11">
        <f>'Corrected energy balance step 1'!AM16</f>
        <v>0</v>
      </c>
      <c r="AM11">
        <f>'Corrected energy balance step 1'!AN16</f>
        <v>0</v>
      </c>
      <c r="AN11">
        <f>'Corrected energy balance step 1'!AO16</f>
        <v>0</v>
      </c>
      <c r="AO11">
        <f>'Corrected energy balance step 1'!AP16</f>
        <v>0</v>
      </c>
      <c r="AP11">
        <f>'Corrected energy balance step 1'!AQ16</f>
        <v>0</v>
      </c>
      <c r="AQ11">
        <f>'Corrected energy balance step 1'!AR16</f>
        <v>0</v>
      </c>
      <c r="AR11">
        <f>'Corrected energy balance step 1'!AS16</f>
        <v>0</v>
      </c>
      <c r="AS11">
        <f>'Corrected energy balance step 1'!AT16</f>
        <v>0</v>
      </c>
      <c r="AT11">
        <f>'Corrected energy balance step 1'!AU16</f>
        <v>0</v>
      </c>
      <c r="AU11">
        <f>'Corrected energy balance step 1'!AV16</f>
        <v>0</v>
      </c>
      <c r="AV11">
        <f>'Corrected energy balance step 1'!AW16</f>
        <v>0</v>
      </c>
      <c r="AW11">
        <f>'Corrected energy balance step 1'!AX16</f>
        <v>0</v>
      </c>
      <c r="AX11">
        <f>'Corrected energy balance step 1'!AY16</f>
        <v>0</v>
      </c>
      <c r="AY11">
        <f>'Corrected energy balance step 1'!AZ16</f>
        <v>0</v>
      </c>
      <c r="AZ11">
        <f>'Corrected energy balance step 1'!BA16</f>
        <v>0</v>
      </c>
      <c r="BA11">
        <f>'Corrected energy balance step 1'!BB16</f>
        <v>0</v>
      </c>
      <c r="BB11">
        <f>'Corrected energy balance step 1'!BC16</f>
        <v>0</v>
      </c>
      <c r="BC11">
        <f>'Corrected energy balance step 1'!BD16</f>
        <v>0</v>
      </c>
      <c r="BD11">
        <f>'Corrected energy balance step 1'!BE16</f>
        <v>0</v>
      </c>
      <c r="BE11">
        <f>'Corrected energy balance step 1'!BF16</f>
        <v>0</v>
      </c>
      <c r="BF11">
        <f>'Corrected energy balance step 1'!BG16</f>
        <v>0</v>
      </c>
      <c r="BG11">
        <f>'Corrected energy balance step 1'!BH16</f>
        <v>0</v>
      </c>
      <c r="BH11">
        <f>'Corrected energy balance step 1'!BI16</f>
        <v>0</v>
      </c>
      <c r="BI11">
        <f>'Corrected energy balance step 1'!BJ16</f>
        <v>0</v>
      </c>
      <c r="BJ11">
        <f>'Corrected energy balance step 1'!BK16</f>
        <v>0</v>
      </c>
      <c r="BK11">
        <f>'Corrected energy balance step 1'!BL16</f>
        <v>0</v>
      </c>
      <c r="BL11">
        <f>'Corrected energy balance step 1'!BM16</f>
        <v>0</v>
      </c>
      <c r="BM11">
        <f>'Corrected energy balance step 1'!BN16</f>
        <v>0</v>
      </c>
      <c r="BN11">
        <f>'Corrected energy balance step 1'!BO16</f>
        <v>0</v>
      </c>
    </row>
    <row r="12" spans="1:66">
      <c r="A12" t="s">
        <v>67</v>
      </c>
      <c r="B12">
        <f>'Corrected energy balance step 1'!C17</f>
        <v>0</v>
      </c>
      <c r="C12">
        <f>'Corrected energy balance step 1'!D17</f>
        <v>0</v>
      </c>
      <c r="D12">
        <f>'Corrected energy balance step 1'!E17</f>
        <v>0</v>
      </c>
      <c r="E12">
        <f>'Corrected energy balance step 1'!F17</f>
        <v>0</v>
      </c>
      <c r="F12">
        <f>'Corrected energy balance step 1'!G17</f>
        <v>0</v>
      </c>
      <c r="G12">
        <f>'Corrected energy balance step 1'!H17</f>
        <v>0</v>
      </c>
      <c r="H12">
        <f>'Corrected energy balance step 1'!I17</f>
        <v>0</v>
      </c>
      <c r="I12">
        <f>'Corrected energy balance step 1'!J17</f>
        <v>0</v>
      </c>
      <c r="J12">
        <f>'Corrected energy balance step 1'!K17</f>
        <v>0</v>
      </c>
      <c r="K12">
        <f>'Corrected energy balance step 1'!L17</f>
        <v>0</v>
      </c>
      <c r="L12">
        <f>'Corrected energy balance step 1'!M17</f>
        <v>0</v>
      </c>
      <c r="M12">
        <f>'Corrected energy balance step 1'!N17</f>
        <v>0</v>
      </c>
      <c r="N12">
        <f>'Corrected energy balance step 1'!O17</f>
        <v>0</v>
      </c>
      <c r="O12">
        <f>'Corrected energy balance step 1'!P17</f>
        <v>0</v>
      </c>
      <c r="P12">
        <f>'Corrected energy balance step 1'!Q17</f>
        <v>0</v>
      </c>
      <c r="Q12">
        <f>'Corrected energy balance step 1'!R17</f>
        <v>0</v>
      </c>
      <c r="R12">
        <f>'Corrected energy balance step 1'!S17</f>
        <v>0</v>
      </c>
      <c r="S12">
        <f>'Corrected energy balance step 1'!T17</f>
        <v>0</v>
      </c>
      <c r="T12">
        <f>'Corrected energy balance step 1'!U17</f>
        <v>0</v>
      </c>
      <c r="U12">
        <f>'Corrected energy balance step 1'!V17</f>
        <v>0</v>
      </c>
      <c r="V12">
        <f>'Corrected energy balance step 1'!W17</f>
        <v>0</v>
      </c>
      <c r="W12">
        <f>'Corrected energy balance step 1'!X17</f>
        <v>0</v>
      </c>
      <c r="X12">
        <f>'Corrected energy balance step 1'!Y17</f>
        <v>0</v>
      </c>
      <c r="Y12">
        <f>'Corrected energy balance step 1'!Z17</f>
        <v>0</v>
      </c>
      <c r="Z12">
        <f>'Corrected energy balance step 1'!AA17</f>
        <v>0</v>
      </c>
      <c r="AA12">
        <f>'Corrected energy balance step 1'!AB17</f>
        <v>0</v>
      </c>
      <c r="AB12">
        <f>'Corrected energy balance step 1'!AC17</f>
        <v>0</v>
      </c>
      <c r="AC12">
        <f>'Corrected energy balance step 1'!AD17</f>
        <v>0</v>
      </c>
      <c r="AD12">
        <f>'Corrected energy balance step 1'!AE17</f>
        <v>0</v>
      </c>
      <c r="AE12">
        <f>'Corrected energy balance step 1'!AF17</f>
        <v>0</v>
      </c>
      <c r="AF12">
        <f>'Corrected energy balance step 1'!AG17</f>
        <v>0</v>
      </c>
      <c r="AG12">
        <f>'Corrected energy balance step 1'!AH17</f>
        <v>0</v>
      </c>
      <c r="AH12">
        <f>'Corrected energy balance step 1'!AI17</f>
        <v>0</v>
      </c>
      <c r="AI12">
        <f>'Corrected energy balance step 1'!AJ17</f>
        <v>0</v>
      </c>
      <c r="AJ12">
        <f>'Corrected energy balance step 1'!AK17</f>
        <v>0</v>
      </c>
      <c r="AK12">
        <f>'Corrected energy balance step 1'!AL17</f>
        <v>0</v>
      </c>
      <c r="AL12">
        <f>'Corrected energy balance step 1'!AM17</f>
        <v>0</v>
      </c>
      <c r="AM12">
        <f>'Corrected energy balance step 1'!AN17</f>
        <v>0</v>
      </c>
      <c r="AN12">
        <f>'Corrected energy balance step 1'!AO17</f>
        <v>0</v>
      </c>
      <c r="AO12">
        <f>'Corrected energy balance step 1'!AP17</f>
        <v>0</v>
      </c>
      <c r="AP12">
        <f>'Corrected energy balance step 1'!AQ17</f>
        <v>0</v>
      </c>
      <c r="AQ12">
        <f>'Corrected energy balance step 1'!AR17</f>
        <v>0</v>
      </c>
      <c r="AR12">
        <f>'Corrected energy balance step 1'!AS17</f>
        <v>0</v>
      </c>
      <c r="AS12">
        <f>'Corrected energy balance step 1'!AT17</f>
        <v>0</v>
      </c>
      <c r="AT12">
        <f>'Corrected energy balance step 1'!AU17</f>
        <v>0</v>
      </c>
      <c r="AU12">
        <f>'Corrected energy balance step 1'!AV17</f>
        <v>0</v>
      </c>
      <c r="AV12">
        <f>'Corrected energy balance step 1'!AW17</f>
        <v>0</v>
      </c>
      <c r="AW12">
        <f>'Corrected energy balance step 1'!AX17</f>
        <v>0</v>
      </c>
      <c r="AX12">
        <f>'Corrected energy balance step 1'!AY17</f>
        <v>0</v>
      </c>
      <c r="AY12">
        <f>'Corrected energy balance step 1'!AZ17</f>
        <v>0</v>
      </c>
      <c r="AZ12">
        <f>'Corrected energy balance step 1'!BA17</f>
        <v>0</v>
      </c>
      <c r="BA12">
        <f>'Corrected energy balance step 1'!BB17</f>
        <v>0</v>
      </c>
      <c r="BB12">
        <f>'Corrected energy balance step 1'!BC17</f>
        <v>0</v>
      </c>
      <c r="BC12">
        <f>'Corrected energy balance step 1'!BD17</f>
        <v>0</v>
      </c>
      <c r="BD12">
        <f>'Corrected energy balance step 1'!BE17</f>
        <v>0</v>
      </c>
      <c r="BE12">
        <f>'Corrected energy balance step 1'!BF17</f>
        <v>0</v>
      </c>
      <c r="BF12">
        <f>'Corrected energy balance step 1'!BG17</f>
        <v>0</v>
      </c>
      <c r="BG12">
        <f>'Corrected energy balance step 1'!BH17</f>
        <v>0</v>
      </c>
      <c r="BH12">
        <f>'Corrected energy balance step 1'!BI17</f>
        <v>0</v>
      </c>
      <c r="BI12">
        <f>'Corrected energy balance step 1'!BJ17</f>
        <v>0</v>
      </c>
      <c r="BJ12">
        <f>'Corrected energy balance step 1'!BK17</f>
        <v>0</v>
      </c>
      <c r="BK12">
        <f>'Corrected energy balance step 1'!BL17</f>
        <v>0</v>
      </c>
      <c r="BL12">
        <f>'Corrected energy balance step 1'!BM17</f>
        <v>0</v>
      </c>
      <c r="BM12">
        <f>'Corrected energy balance step 1'!BN17</f>
        <v>0</v>
      </c>
      <c r="BN12">
        <f>'Corrected energy balance step 1'!BO17</f>
        <v>0</v>
      </c>
    </row>
    <row r="13" spans="1:66">
      <c r="A13" t="s">
        <v>68</v>
      </c>
      <c r="B13" t="e">
        <f>'Corrected energy balance step 1'!C18</f>
        <v>#DIV/0!</v>
      </c>
      <c r="C13" t="e">
        <f>'Corrected energy balance step 1'!D18</f>
        <v>#DIV/0!</v>
      </c>
      <c r="D13" t="e">
        <f>'Corrected energy balance step 1'!E18</f>
        <v>#DIV/0!</v>
      </c>
      <c r="E13" t="e">
        <f>'Corrected energy balance step 1'!F18</f>
        <v>#DIV/0!</v>
      </c>
      <c r="F13" t="e">
        <f>'Corrected energy balance step 1'!G18</f>
        <v>#DIV/0!</v>
      </c>
      <c r="G13" t="e">
        <f>'Corrected energy balance step 1'!H18</f>
        <v>#DIV/0!</v>
      </c>
      <c r="H13" t="e">
        <f>'Corrected energy balance step 1'!I18</f>
        <v>#DIV/0!</v>
      </c>
      <c r="I13" t="e">
        <f>'Corrected energy balance step 1'!J18</f>
        <v>#DIV/0!</v>
      </c>
      <c r="J13" t="e">
        <f>'Corrected energy balance step 1'!K18</f>
        <v>#DIV/0!</v>
      </c>
      <c r="K13" t="e">
        <f>'Corrected energy balance step 1'!L18</f>
        <v>#DIV/0!</v>
      </c>
      <c r="L13" t="e">
        <f>'Corrected energy balance step 1'!M18</f>
        <v>#DIV/0!</v>
      </c>
      <c r="M13" t="e">
        <f>'Corrected energy balance step 1'!N18</f>
        <v>#DIV/0!</v>
      </c>
      <c r="N13" t="e">
        <f>'Corrected energy balance step 1'!O18</f>
        <v>#DIV/0!</v>
      </c>
      <c r="O13" t="e">
        <f>'Corrected energy balance step 1'!P18</f>
        <v>#DIV/0!</v>
      </c>
      <c r="P13" t="e">
        <f>'Corrected energy balance step 1'!Q18</f>
        <v>#DIV/0!</v>
      </c>
      <c r="Q13" t="e">
        <f>'Corrected energy balance step 1'!R18</f>
        <v>#DIV/0!</v>
      </c>
      <c r="R13" t="e">
        <f>'Corrected energy balance step 1'!S18</f>
        <v>#DIV/0!</v>
      </c>
      <c r="S13" t="e">
        <f>'Corrected energy balance step 1'!T18</f>
        <v>#DIV/0!</v>
      </c>
      <c r="T13" t="e">
        <f>'Corrected energy balance step 1'!U18</f>
        <v>#DIV/0!</v>
      </c>
      <c r="U13" t="e">
        <f>'Corrected energy balance step 1'!V18</f>
        <v>#DIV/0!</v>
      </c>
      <c r="V13" t="e">
        <f>'Corrected energy balance step 1'!W18</f>
        <v>#DIV/0!</v>
      </c>
      <c r="W13" t="e">
        <f>'Corrected energy balance step 1'!X18</f>
        <v>#DIV/0!</v>
      </c>
      <c r="X13" t="e">
        <f>'Corrected energy balance step 1'!Y18</f>
        <v>#DIV/0!</v>
      </c>
      <c r="Y13" t="e">
        <f>'Corrected energy balance step 1'!Z18</f>
        <v>#DIV/0!</v>
      </c>
      <c r="Z13" t="e">
        <f>'Corrected energy balance step 1'!AA18</f>
        <v>#DIV/0!</v>
      </c>
      <c r="AA13" t="e">
        <f>'Corrected energy balance step 1'!AB18</f>
        <v>#DIV/0!</v>
      </c>
      <c r="AB13" t="e">
        <f>'Corrected energy balance step 1'!AC18</f>
        <v>#DIV/0!</v>
      </c>
      <c r="AC13" t="e">
        <f>'Corrected energy balance step 1'!AD18</f>
        <v>#DIV/0!</v>
      </c>
      <c r="AD13" t="e">
        <f>'Corrected energy balance step 1'!AE18</f>
        <v>#DIV/0!</v>
      </c>
      <c r="AE13" t="e">
        <f>'Corrected energy balance step 1'!AF18</f>
        <v>#DIV/0!</v>
      </c>
      <c r="AF13" t="e">
        <f>'Corrected energy balance step 1'!AG18</f>
        <v>#DIV/0!</v>
      </c>
      <c r="AG13" t="e">
        <f>'Corrected energy balance step 1'!AH18</f>
        <v>#DIV/0!</v>
      </c>
      <c r="AH13" t="e">
        <f>'Corrected energy balance step 1'!AI18</f>
        <v>#DIV/0!</v>
      </c>
      <c r="AI13" t="e">
        <f>'Corrected energy balance step 1'!AJ18</f>
        <v>#DIV/0!</v>
      </c>
      <c r="AJ13" t="e">
        <f>'Corrected energy balance step 1'!AK18</f>
        <v>#DIV/0!</v>
      </c>
      <c r="AK13" t="e">
        <f>'Corrected energy balance step 1'!AL18</f>
        <v>#DIV/0!</v>
      </c>
      <c r="AL13" t="e">
        <f>'Corrected energy balance step 1'!AM18</f>
        <v>#DIV/0!</v>
      </c>
      <c r="AM13" t="e">
        <f>'Corrected energy balance step 1'!AN18</f>
        <v>#DIV/0!</v>
      </c>
      <c r="AN13" t="e">
        <f>'Corrected energy balance step 1'!AO18</f>
        <v>#DIV/0!</v>
      </c>
      <c r="AO13" t="e">
        <f>'Corrected energy balance step 1'!AP18</f>
        <v>#DIV/0!</v>
      </c>
      <c r="AP13" t="e">
        <f>'Corrected energy balance step 1'!AQ18</f>
        <v>#DIV/0!</v>
      </c>
      <c r="AQ13" t="e">
        <f>'Corrected energy balance step 1'!AR18</f>
        <v>#DIV/0!</v>
      </c>
      <c r="AR13" t="e">
        <f>'Corrected energy balance step 1'!AS18</f>
        <v>#DIV/0!</v>
      </c>
      <c r="AS13" t="e">
        <f>'Corrected energy balance step 1'!AT18</f>
        <v>#DIV/0!</v>
      </c>
      <c r="AT13" t="e">
        <f>'Corrected energy balance step 1'!AU18</f>
        <v>#DIV/0!</v>
      </c>
      <c r="AU13" t="e">
        <f>'Corrected energy balance step 1'!AV18</f>
        <v>#DIV/0!</v>
      </c>
      <c r="AV13" t="e">
        <f>'Corrected energy balance step 1'!AW18</f>
        <v>#DIV/0!</v>
      </c>
      <c r="AW13" t="e">
        <f>'Corrected energy balance step 1'!AX18</f>
        <v>#DIV/0!</v>
      </c>
      <c r="AX13" t="e">
        <f>'Corrected energy balance step 1'!AY18</f>
        <v>#DIV/0!</v>
      </c>
      <c r="AY13" t="e">
        <f>'Corrected energy balance step 1'!AZ18</f>
        <v>#DIV/0!</v>
      </c>
      <c r="AZ13">
        <f>'Corrected energy balance step 1'!BA18</f>
        <v>0</v>
      </c>
      <c r="BA13">
        <f>'Corrected energy balance step 1'!BB18</f>
        <v>0</v>
      </c>
      <c r="BB13">
        <f>'Corrected energy balance step 1'!BC18</f>
        <v>0</v>
      </c>
      <c r="BC13">
        <f>'Corrected energy balance step 1'!BD18</f>
        <v>0</v>
      </c>
      <c r="BD13">
        <f>'Corrected energy balance step 1'!BE18</f>
        <v>0</v>
      </c>
      <c r="BE13">
        <f>'Corrected energy balance step 1'!BF18</f>
        <v>0</v>
      </c>
      <c r="BF13">
        <f>'Corrected energy balance step 1'!BG18</f>
        <v>0</v>
      </c>
      <c r="BG13">
        <f>'Corrected energy balance step 1'!BH18</f>
        <v>0</v>
      </c>
      <c r="BH13">
        <f>'Corrected energy balance step 1'!BI18</f>
        <v>0</v>
      </c>
      <c r="BI13">
        <f>'Corrected energy balance step 1'!BJ18</f>
        <v>0</v>
      </c>
      <c r="BJ13">
        <f>'Corrected energy balance step 1'!BK18</f>
        <v>0</v>
      </c>
      <c r="BK13" t="e">
        <f>'Corrected energy balance step 1'!BL18</f>
        <v>#DIV/0!</v>
      </c>
      <c r="BL13" t="e">
        <f>'Corrected energy balance step 1'!BM18</f>
        <v>#DIV/0!</v>
      </c>
      <c r="BM13" t="e">
        <f>'Corrected energy balance step 1'!BN18</f>
        <v>#DIV/0!</v>
      </c>
      <c r="BN13">
        <f>'Corrected energy balance step 1'!BO18</f>
        <v>0</v>
      </c>
    </row>
    <row r="14" spans="1:66">
      <c r="A14" t="s">
        <v>69</v>
      </c>
      <c r="B14">
        <f>'Corrected energy balance step 1'!C19</f>
        <v>0</v>
      </c>
      <c r="C14">
        <f>'Corrected energy balance step 1'!D19</f>
        <v>0</v>
      </c>
      <c r="D14">
        <f>'Corrected energy balance step 1'!E19</f>
        <v>0</v>
      </c>
      <c r="E14">
        <f>'Corrected energy balance step 1'!F19</f>
        <v>0</v>
      </c>
      <c r="F14">
        <f>'Corrected energy balance step 1'!G19</f>
        <v>0</v>
      </c>
      <c r="G14">
        <f>'Corrected energy balance step 1'!H19</f>
        <v>0</v>
      </c>
      <c r="H14">
        <f>'Corrected energy balance step 1'!I19</f>
        <v>0</v>
      </c>
      <c r="I14">
        <f>'Corrected energy balance step 1'!J19</f>
        <v>0</v>
      </c>
      <c r="J14">
        <f>'Corrected energy balance step 1'!K19</f>
        <v>0</v>
      </c>
      <c r="K14">
        <f>'Corrected energy balance step 1'!L19</f>
        <v>0</v>
      </c>
      <c r="L14">
        <f>'Corrected energy balance step 1'!M19</f>
        <v>0</v>
      </c>
      <c r="M14">
        <f>'Corrected energy balance step 1'!N19</f>
        <v>0</v>
      </c>
      <c r="N14">
        <f>'Corrected energy balance step 1'!O19</f>
        <v>0</v>
      </c>
      <c r="O14">
        <f>'Corrected energy balance step 1'!P19</f>
        <v>0</v>
      </c>
      <c r="P14">
        <f>'Corrected energy balance step 1'!Q19</f>
        <v>0</v>
      </c>
      <c r="Q14">
        <f>'Corrected energy balance step 1'!R19</f>
        <v>0</v>
      </c>
      <c r="R14">
        <f>'Corrected energy balance step 1'!S19</f>
        <v>0</v>
      </c>
      <c r="S14">
        <f>'Corrected energy balance step 1'!T19</f>
        <v>0</v>
      </c>
      <c r="T14">
        <f>'Corrected energy balance step 1'!U19</f>
        <v>0</v>
      </c>
      <c r="U14">
        <f>'Corrected energy balance step 1'!V19</f>
        <v>0</v>
      </c>
      <c r="V14">
        <f>'Corrected energy balance step 1'!W19</f>
        <v>0</v>
      </c>
      <c r="W14">
        <f>'Corrected energy balance step 1'!X19</f>
        <v>0</v>
      </c>
      <c r="X14">
        <f>'Corrected energy balance step 1'!Y19</f>
        <v>0</v>
      </c>
      <c r="Y14">
        <f>'Corrected energy balance step 1'!Z19</f>
        <v>0</v>
      </c>
      <c r="Z14">
        <f>'Corrected energy balance step 1'!AA19</f>
        <v>0</v>
      </c>
      <c r="AA14">
        <f>'Corrected energy balance step 1'!AB19</f>
        <v>0</v>
      </c>
      <c r="AB14">
        <f>'Corrected energy balance step 1'!AC19</f>
        <v>0</v>
      </c>
      <c r="AC14">
        <f>'Corrected energy balance step 1'!AD19</f>
        <v>0</v>
      </c>
      <c r="AD14">
        <f>'Corrected energy balance step 1'!AE19</f>
        <v>0</v>
      </c>
      <c r="AE14">
        <f>'Corrected energy balance step 1'!AF19</f>
        <v>0</v>
      </c>
      <c r="AF14">
        <f>'Corrected energy balance step 1'!AG19</f>
        <v>0</v>
      </c>
      <c r="AG14">
        <f>'Corrected energy balance step 1'!AH19</f>
        <v>0</v>
      </c>
      <c r="AH14">
        <f>'Corrected energy balance step 1'!AI19</f>
        <v>0</v>
      </c>
      <c r="AI14">
        <f>'Corrected energy balance step 1'!AJ19</f>
        <v>0</v>
      </c>
      <c r="AJ14">
        <f>'Corrected energy balance step 1'!AK19</f>
        <v>0</v>
      </c>
      <c r="AK14">
        <f>'Corrected energy balance step 1'!AL19</f>
        <v>0</v>
      </c>
      <c r="AL14">
        <f>'Corrected energy balance step 1'!AM19</f>
        <v>0</v>
      </c>
      <c r="AM14">
        <f>'Corrected energy balance step 1'!AN19</f>
        <v>0</v>
      </c>
      <c r="AN14">
        <f>'Corrected energy balance step 1'!AO19</f>
        <v>0</v>
      </c>
      <c r="AO14">
        <f>'Corrected energy balance step 1'!AP19</f>
        <v>0</v>
      </c>
      <c r="AP14">
        <f>'Corrected energy balance step 1'!AQ19</f>
        <v>0</v>
      </c>
      <c r="AQ14">
        <f>'Corrected energy balance step 1'!AR19</f>
        <v>0</v>
      </c>
      <c r="AR14">
        <f>'Corrected energy balance step 1'!AS19</f>
        <v>0</v>
      </c>
      <c r="AS14">
        <f>'Corrected energy balance step 1'!AT19</f>
        <v>0</v>
      </c>
      <c r="AT14">
        <f>'Corrected energy balance step 1'!AU19</f>
        <v>0</v>
      </c>
      <c r="AU14">
        <f>'Corrected energy balance step 1'!AV19</f>
        <v>0</v>
      </c>
      <c r="AV14">
        <f>'Corrected energy balance step 1'!AW19</f>
        <v>0</v>
      </c>
      <c r="AW14">
        <f>'Corrected energy balance step 1'!AX19</f>
        <v>0</v>
      </c>
      <c r="AX14">
        <f>'Corrected energy balance step 1'!AY19</f>
        <v>0</v>
      </c>
      <c r="AY14">
        <f>'Corrected energy balance step 1'!AZ19</f>
        <v>0</v>
      </c>
      <c r="AZ14">
        <f>'Corrected energy balance step 1'!BA19</f>
        <v>0</v>
      </c>
      <c r="BA14">
        <f>'Corrected energy balance step 1'!BB19</f>
        <v>0</v>
      </c>
      <c r="BB14">
        <f>'Corrected energy balance step 1'!BC19</f>
        <v>0</v>
      </c>
      <c r="BC14">
        <f>'Corrected energy balance step 1'!BD19</f>
        <v>0</v>
      </c>
      <c r="BD14">
        <f>'Corrected energy balance step 1'!BE19</f>
        <v>0</v>
      </c>
      <c r="BE14">
        <f>'Corrected energy balance step 1'!BF19</f>
        <v>0</v>
      </c>
      <c r="BF14">
        <f>'Corrected energy balance step 1'!BG19</f>
        <v>0</v>
      </c>
      <c r="BG14">
        <f>'Corrected energy balance step 1'!BH19</f>
        <v>0</v>
      </c>
      <c r="BH14">
        <f>'Corrected energy balance step 1'!BI19</f>
        <v>0</v>
      </c>
      <c r="BI14">
        <f>'Corrected energy balance step 1'!BJ19</f>
        <v>0</v>
      </c>
      <c r="BJ14">
        <f>'Corrected energy balance step 1'!BK19</f>
        <v>0</v>
      </c>
      <c r="BK14">
        <f>'Corrected energy balance step 1'!BL19</f>
        <v>0</v>
      </c>
      <c r="BL14">
        <f>'Corrected energy balance step 1'!BM19</f>
        <v>0</v>
      </c>
      <c r="BM14">
        <f>'Corrected energy balance step 1'!BN19</f>
        <v>0</v>
      </c>
      <c r="BN14">
        <f>'Corrected energy balance step 1'!BO19</f>
        <v>0</v>
      </c>
    </row>
    <row r="15" spans="1:66">
      <c r="A15" t="s">
        <v>70</v>
      </c>
      <c r="B15">
        <f>'Corrected energy balance step 1'!C20</f>
        <v>0</v>
      </c>
      <c r="C15">
        <f>'Corrected energy balance step 1'!D20</f>
        <v>0</v>
      </c>
      <c r="D15">
        <f>'Corrected energy balance step 1'!E20</f>
        <v>0</v>
      </c>
      <c r="E15">
        <f>'Corrected energy balance step 1'!F20</f>
        <v>0</v>
      </c>
      <c r="F15">
        <f>'Corrected energy balance step 1'!G20</f>
        <v>0</v>
      </c>
      <c r="G15">
        <f>'Corrected energy balance step 1'!H20</f>
        <v>0</v>
      </c>
      <c r="H15">
        <f>'Corrected energy balance step 1'!I20</f>
        <v>0</v>
      </c>
      <c r="I15">
        <f>'Corrected energy balance step 1'!J20</f>
        <v>0</v>
      </c>
      <c r="J15">
        <f>'Corrected energy balance step 1'!K20</f>
        <v>0</v>
      </c>
      <c r="K15">
        <f>'Corrected energy balance step 1'!L20</f>
        <v>0</v>
      </c>
      <c r="L15">
        <f>'Corrected energy balance step 1'!M20</f>
        <v>0</v>
      </c>
      <c r="M15">
        <f>'Corrected energy balance step 1'!N20</f>
        <v>0</v>
      </c>
      <c r="N15">
        <f>'Corrected energy balance step 1'!O20</f>
        <v>0</v>
      </c>
      <c r="O15">
        <f>'Corrected energy balance step 1'!P20</f>
        <v>0</v>
      </c>
      <c r="P15">
        <f>'Corrected energy balance step 1'!Q20</f>
        <v>0</v>
      </c>
      <c r="Q15">
        <f>'Corrected energy balance step 1'!R20</f>
        <v>0</v>
      </c>
      <c r="R15">
        <f>'Corrected energy balance step 1'!S20</f>
        <v>0</v>
      </c>
      <c r="S15">
        <f>'Corrected energy balance step 1'!T20</f>
        <v>0</v>
      </c>
      <c r="T15">
        <f>'Corrected energy balance step 1'!U20</f>
        <v>0</v>
      </c>
      <c r="U15">
        <f>'Corrected energy balance step 1'!V20</f>
        <v>0</v>
      </c>
      <c r="V15">
        <f>'Corrected energy balance step 1'!W20</f>
        <v>0</v>
      </c>
      <c r="W15">
        <f>'Corrected energy balance step 1'!X20</f>
        <v>0</v>
      </c>
      <c r="X15">
        <f>'Corrected energy balance step 1'!Y20</f>
        <v>0</v>
      </c>
      <c r="Y15">
        <f>'Corrected energy balance step 1'!Z20</f>
        <v>0</v>
      </c>
      <c r="Z15">
        <f>'Corrected energy balance step 1'!AA20</f>
        <v>0</v>
      </c>
      <c r="AA15">
        <f>'Corrected energy balance step 1'!AB20</f>
        <v>0</v>
      </c>
      <c r="AB15">
        <f>'Corrected energy balance step 1'!AC20</f>
        <v>0</v>
      </c>
      <c r="AC15">
        <f>'Corrected energy balance step 1'!AD20</f>
        <v>0</v>
      </c>
      <c r="AD15">
        <f>'Corrected energy balance step 1'!AE20</f>
        <v>0</v>
      </c>
      <c r="AE15">
        <f>'Corrected energy balance step 1'!AF20</f>
        <v>0</v>
      </c>
      <c r="AF15">
        <f>'Corrected energy balance step 1'!AG20</f>
        <v>0</v>
      </c>
      <c r="AG15">
        <f>'Corrected energy balance step 1'!AH20</f>
        <v>0</v>
      </c>
      <c r="AH15">
        <f>'Corrected energy balance step 1'!AI20</f>
        <v>0</v>
      </c>
      <c r="AI15">
        <f>'Corrected energy balance step 1'!AJ20</f>
        <v>0</v>
      </c>
      <c r="AJ15">
        <f>'Corrected energy balance step 1'!AK20</f>
        <v>0</v>
      </c>
      <c r="AK15">
        <f>'Corrected energy balance step 1'!AL20</f>
        <v>0</v>
      </c>
      <c r="AL15">
        <f>'Corrected energy balance step 1'!AM20</f>
        <v>0</v>
      </c>
      <c r="AM15">
        <f>'Corrected energy balance step 1'!AN20</f>
        <v>0</v>
      </c>
      <c r="AN15">
        <f>'Corrected energy balance step 1'!AO20</f>
        <v>0</v>
      </c>
      <c r="AO15">
        <f>'Corrected energy balance step 1'!AP20</f>
        <v>0</v>
      </c>
      <c r="AP15">
        <f>'Corrected energy balance step 1'!AQ20</f>
        <v>0</v>
      </c>
      <c r="AQ15">
        <f>'Corrected energy balance step 1'!AR20</f>
        <v>0</v>
      </c>
      <c r="AR15">
        <f>'Corrected energy balance step 1'!AS20</f>
        <v>0</v>
      </c>
      <c r="AS15">
        <f>'Corrected energy balance step 1'!AT20</f>
        <v>0</v>
      </c>
      <c r="AT15">
        <f>'Corrected energy balance step 1'!AU20</f>
        <v>0</v>
      </c>
      <c r="AU15">
        <f>'Corrected energy balance step 1'!AV20</f>
        <v>0</v>
      </c>
      <c r="AV15">
        <f>'Corrected energy balance step 1'!AW20</f>
        <v>0</v>
      </c>
      <c r="AW15">
        <f>'Corrected energy balance step 1'!AX20</f>
        <v>0</v>
      </c>
      <c r="AX15">
        <f>'Corrected energy balance step 1'!AY20</f>
        <v>0</v>
      </c>
      <c r="AY15">
        <f>'Corrected energy balance step 1'!AZ20</f>
        <v>0</v>
      </c>
      <c r="AZ15">
        <f>'Corrected energy balance step 1'!BA20</f>
        <v>0</v>
      </c>
      <c r="BA15">
        <f>'Corrected energy balance step 1'!BB20</f>
        <v>0</v>
      </c>
      <c r="BB15">
        <f>'Corrected energy balance step 1'!BC20</f>
        <v>0</v>
      </c>
      <c r="BC15">
        <f>'Corrected energy balance step 1'!BD20</f>
        <v>0</v>
      </c>
      <c r="BD15">
        <f>'Corrected energy balance step 1'!BE20</f>
        <v>0</v>
      </c>
      <c r="BE15">
        <f>'Corrected energy balance step 1'!BF20</f>
        <v>0</v>
      </c>
      <c r="BF15">
        <f>'Corrected energy balance step 1'!BG20</f>
        <v>0</v>
      </c>
      <c r="BG15">
        <f>'Corrected energy balance step 1'!BH20</f>
        <v>0</v>
      </c>
      <c r="BH15">
        <f>'Corrected energy balance step 1'!BI20</f>
        <v>0</v>
      </c>
      <c r="BI15">
        <f>'Corrected energy balance step 1'!BJ20</f>
        <v>0</v>
      </c>
      <c r="BJ15">
        <f>'Corrected energy balance step 1'!BK20</f>
        <v>0</v>
      </c>
      <c r="BK15">
        <f>'Corrected energy balance step 1'!BL20</f>
        <v>0</v>
      </c>
      <c r="BL15">
        <f>'Corrected energy balance step 1'!BM20</f>
        <v>0</v>
      </c>
      <c r="BM15">
        <f>'Corrected energy balance step 1'!BN20</f>
        <v>0</v>
      </c>
      <c r="BN15">
        <f>'Corrected energy balance step 1'!BO20</f>
        <v>0</v>
      </c>
    </row>
    <row r="16" spans="1:66">
      <c r="A16" t="s">
        <v>71</v>
      </c>
      <c r="B16" t="e">
        <f>'Corrected energy balance step 1'!C21</f>
        <v>#DIV/0!</v>
      </c>
      <c r="C16" t="e">
        <f>'Corrected energy balance step 1'!D21</f>
        <v>#DIV/0!</v>
      </c>
      <c r="D16" t="e">
        <f>'Corrected energy balance step 1'!E21</f>
        <v>#DIV/0!</v>
      </c>
      <c r="E16" t="e">
        <f>'Corrected energy balance step 1'!F21</f>
        <v>#DIV/0!</v>
      </c>
      <c r="F16" t="e">
        <f>'Corrected energy balance step 1'!G21</f>
        <v>#DIV/0!</v>
      </c>
      <c r="G16" t="e">
        <f>'Corrected energy balance step 1'!H21</f>
        <v>#DIV/0!</v>
      </c>
      <c r="H16" t="e">
        <f>'Corrected energy balance step 1'!I21</f>
        <v>#DIV/0!</v>
      </c>
      <c r="I16" t="e">
        <f>'Corrected energy balance step 1'!J21</f>
        <v>#DIV/0!</v>
      </c>
      <c r="J16" t="e">
        <f>'Corrected energy balance step 1'!K21</f>
        <v>#DIV/0!</v>
      </c>
      <c r="K16" t="e">
        <f>'Corrected energy balance step 1'!L21</f>
        <v>#DIV/0!</v>
      </c>
      <c r="L16" t="e">
        <f>'Corrected energy balance step 1'!M21</f>
        <v>#DIV/0!</v>
      </c>
      <c r="M16" t="e">
        <f>'Corrected energy balance step 1'!N21</f>
        <v>#DIV/0!</v>
      </c>
      <c r="N16">
        <f>'Corrected energy balance step 1'!O21</f>
        <v>0</v>
      </c>
      <c r="O16">
        <f>'Corrected energy balance step 1'!P21</f>
        <v>0</v>
      </c>
      <c r="P16">
        <f>'Corrected energy balance step 1'!Q21</f>
        <v>0</v>
      </c>
      <c r="Q16">
        <f>'Corrected energy balance step 1'!R21</f>
        <v>0</v>
      </c>
      <c r="R16">
        <f>'Corrected energy balance step 1'!S21</f>
        <v>0</v>
      </c>
      <c r="S16" t="e">
        <f>'Corrected energy balance step 1'!T21</f>
        <v>#DIV/0!</v>
      </c>
      <c r="T16">
        <f>'Corrected energy balance step 1'!U21</f>
        <v>0</v>
      </c>
      <c r="U16">
        <f>'Corrected energy balance step 1'!V21</f>
        <v>0</v>
      </c>
      <c r="V16">
        <f>'Corrected energy balance step 1'!W21</f>
        <v>0</v>
      </c>
      <c r="W16">
        <f>'Corrected energy balance step 1'!X21</f>
        <v>0</v>
      </c>
      <c r="X16">
        <f>'Corrected energy balance step 1'!Y21</f>
        <v>0</v>
      </c>
      <c r="Y16">
        <f>'Corrected energy balance step 1'!Z21</f>
        <v>0</v>
      </c>
      <c r="Z16">
        <f>'Corrected energy balance step 1'!AA21</f>
        <v>0</v>
      </c>
      <c r="AA16">
        <f>'Corrected energy balance step 1'!AB21</f>
        <v>0</v>
      </c>
      <c r="AB16">
        <f>'Corrected energy balance step 1'!AC21</f>
        <v>0</v>
      </c>
      <c r="AC16">
        <f>'Corrected energy balance step 1'!AD21</f>
        <v>0</v>
      </c>
      <c r="AD16">
        <f>'Corrected energy balance step 1'!AE21</f>
        <v>0</v>
      </c>
      <c r="AE16">
        <f>'Corrected energy balance step 1'!AF21</f>
        <v>0</v>
      </c>
      <c r="AF16">
        <f>'Corrected energy balance step 1'!AG21</f>
        <v>0</v>
      </c>
      <c r="AG16">
        <f>'Corrected energy balance step 1'!AH21</f>
        <v>0</v>
      </c>
      <c r="AH16">
        <f>'Corrected energy balance step 1'!AI21</f>
        <v>0</v>
      </c>
      <c r="AI16">
        <f>'Corrected energy balance step 1'!AJ21</f>
        <v>0</v>
      </c>
      <c r="AJ16">
        <f>'Corrected energy balance step 1'!AK21</f>
        <v>0</v>
      </c>
      <c r="AK16">
        <f>'Corrected energy balance step 1'!AL21</f>
        <v>0</v>
      </c>
      <c r="AL16">
        <f>'Corrected energy balance step 1'!AM21</f>
        <v>0</v>
      </c>
      <c r="AM16">
        <f>'Corrected energy balance step 1'!AN21</f>
        <v>0</v>
      </c>
      <c r="AN16">
        <f>'Corrected energy balance step 1'!AO21</f>
        <v>0</v>
      </c>
      <c r="AO16">
        <f>'Corrected energy balance step 1'!AP21</f>
        <v>0</v>
      </c>
      <c r="AP16">
        <f>'Corrected energy balance step 1'!AQ21</f>
        <v>0</v>
      </c>
      <c r="AQ16" t="e">
        <f>'Corrected energy balance step 1'!AR21</f>
        <v>#DIV/0!</v>
      </c>
      <c r="AR16" t="e">
        <f>'Corrected energy balance step 1'!AS21</f>
        <v>#DIV/0!</v>
      </c>
      <c r="AS16" t="e">
        <f>'Corrected energy balance step 1'!AT21</f>
        <v>#DIV/0!</v>
      </c>
      <c r="AT16" t="e">
        <f>'Corrected energy balance step 1'!AU21</f>
        <v>#DIV/0!</v>
      </c>
      <c r="AU16" t="e">
        <f>'Corrected energy balance step 1'!AV21</f>
        <v>#DIV/0!</v>
      </c>
      <c r="AV16">
        <f>'Corrected energy balance step 1'!AW21</f>
        <v>0</v>
      </c>
      <c r="AW16">
        <f>'Corrected energy balance step 1'!AX21</f>
        <v>0</v>
      </c>
      <c r="AX16">
        <f>'Corrected energy balance step 1'!AY21</f>
        <v>0</v>
      </c>
      <c r="AY16" t="e">
        <f>'Corrected energy balance step 1'!AZ21</f>
        <v>#DIV/0!</v>
      </c>
      <c r="AZ16">
        <f>'Corrected energy balance step 1'!BA21</f>
        <v>0</v>
      </c>
      <c r="BA16">
        <f>'Corrected energy balance step 1'!BB21</f>
        <v>0</v>
      </c>
      <c r="BB16">
        <f>'Corrected energy balance step 1'!BC21</f>
        <v>0</v>
      </c>
      <c r="BC16">
        <f>'Corrected energy balance step 1'!BD21</f>
        <v>0</v>
      </c>
      <c r="BD16">
        <f>'Corrected energy balance step 1'!BE21</f>
        <v>0</v>
      </c>
      <c r="BE16">
        <f>'Corrected energy balance step 1'!BF21</f>
        <v>0</v>
      </c>
      <c r="BF16">
        <f>'Corrected energy balance step 1'!BG21</f>
        <v>0</v>
      </c>
      <c r="BG16">
        <f>'Corrected energy balance step 1'!BH21</f>
        <v>0</v>
      </c>
      <c r="BH16">
        <f>'Corrected energy balance step 1'!BI21</f>
        <v>0</v>
      </c>
      <c r="BI16">
        <f>'Corrected energy balance step 1'!BJ21</f>
        <v>0</v>
      </c>
      <c r="BJ16">
        <f>'Corrected energy balance step 1'!BK21</f>
        <v>0</v>
      </c>
      <c r="BK16">
        <f>'Corrected energy balance step 1'!BL21</f>
        <v>0</v>
      </c>
      <c r="BL16" t="e">
        <f>'Corrected energy balance step 1'!BM21</f>
        <v>#DIV/0!</v>
      </c>
      <c r="BM16" t="e">
        <f>'Corrected energy balance step 1'!BN21</f>
        <v>#DIV/0!</v>
      </c>
      <c r="BN16">
        <f>'Corrected energy balance step 1'!BO21</f>
        <v>0</v>
      </c>
    </row>
    <row r="17" spans="1:66">
      <c r="A17" t="s">
        <v>72</v>
      </c>
      <c r="B17" t="e">
        <f>'Corrected energy balance step 1'!C22</f>
        <v>#DIV/0!</v>
      </c>
      <c r="C17" t="e">
        <f>'Corrected energy balance step 1'!D22</f>
        <v>#DIV/0!</v>
      </c>
      <c r="D17" t="e">
        <f>'Corrected energy balance step 1'!E22</f>
        <v>#DIV/0!</v>
      </c>
      <c r="E17" t="e">
        <f>'Corrected energy balance step 1'!F22</f>
        <v>#DIV/0!</v>
      </c>
      <c r="F17" t="e">
        <f>'Corrected energy balance step 1'!G22</f>
        <v>#DIV/0!</v>
      </c>
      <c r="G17" t="e">
        <f>'Corrected energy balance step 1'!H22</f>
        <v>#DIV/0!</v>
      </c>
      <c r="H17" t="e">
        <f>'Corrected energy balance step 1'!I22</f>
        <v>#DIV/0!</v>
      </c>
      <c r="I17" t="e">
        <f>'Corrected energy balance step 1'!J22</f>
        <v>#DIV/0!</v>
      </c>
      <c r="J17" t="e">
        <f>'Corrected energy balance step 1'!K22</f>
        <v>#DIV/0!</v>
      </c>
      <c r="K17" t="e">
        <f>'Corrected energy balance step 1'!L22</f>
        <v>#DIV/0!</v>
      </c>
      <c r="L17" t="e">
        <f>'Corrected energy balance step 1'!M22</f>
        <v>#DIV/0!</v>
      </c>
      <c r="M17" t="e">
        <f>'Corrected energy balance step 1'!N22</f>
        <v>#DIV/0!</v>
      </c>
      <c r="N17" t="e">
        <f>'Corrected energy balance step 1'!O22</f>
        <v>#DIV/0!</v>
      </c>
      <c r="O17" t="e">
        <f>'Corrected energy balance step 1'!P22</f>
        <v>#DIV/0!</v>
      </c>
      <c r="P17" t="e">
        <f>'Corrected energy balance step 1'!Q22</f>
        <v>#DIV/0!</v>
      </c>
      <c r="Q17" t="e">
        <f>'Corrected energy balance step 1'!R22</f>
        <v>#DIV/0!</v>
      </c>
      <c r="R17" t="e">
        <f>'Corrected energy balance step 1'!S22</f>
        <v>#DIV/0!</v>
      </c>
      <c r="S17" t="e">
        <f>'Corrected energy balance step 1'!T22</f>
        <v>#DIV/0!</v>
      </c>
      <c r="T17" t="e">
        <f>'Corrected energy balance step 1'!U22</f>
        <v>#DIV/0!</v>
      </c>
      <c r="U17" t="e">
        <f>'Corrected energy balance step 1'!V22</f>
        <v>#DIV/0!</v>
      </c>
      <c r="V17" t="e">
        <f>'Corrected energy balance step 1'!W22</f>
        <v>#DIV/0!</v>
      </c>
      <c r="W17" t="e">
        <f>'Corrected energy balance step 1'!X22</f>
        <v>#DIV/0!</v>
      </c>
      <c r="X17" t="e">
        <f>'Corrected energy balance step 1'!Y22</f>
        <v>#DIV/0!</v>
      </c>
      <c r="Y17" t="e">
        <f>'Corrected energy balance step 1'!Z22</f>
        <v>#DIV/0!</v>
      </c>
      <c r="Z17" t="e">
        <f>'Corrected energy balance step 1'!AA22</f>
        <v>#DIV/0!</v>
      </c>
      <c r="AA17" t="e">
        <f>'Corrected energy balance step 1'!AB22</f>
        <v>#DIV/0!</v>
      </c>
      <c r="AB17" t="e">
        <f>'Corrected energy balance step 1'!AC22</f>
        <v>#DIV/0!</v>
      </c>
      <c r="AC17" t="e">
        <f>'Corrected energy balance step 1'!AD22</f>
        <v>#DIV/0!</v>
      </c>
      <c r="AD17" t="e">
        <f>'Corrected energy balance step 1'!AE22</f>
        <v>#DIV/0!</v>
      </c>
      <c r="AE17" t="e">
        <f>'Corrected energy balance step 1'!AF22</f>
        <v>#DIV/0!</v>
      </c>
      <c r="AF17" t="e">
        <f>'Corrected energy balance step 1'!AG22</f>
        <v>#DIV/0!</v>
      </c>
      <c r="AG17" t="e">
        <f>'Corrected energy balance step 1'!AH22</f>
        <v>#DIV/0!</v>
      </c>
      <c r="AH17" t="e">
        <f>'Corrected energy balance step 1'!AI22</f>
        <v>#DIV/0!</v>
      </c>
      <c r="AI17" t="e">
        <f>'Corrected energy balance step 1'!AJ22</f>
        <v>#DIV/0!</v>
      </c>
      <c r="AJ17" t="e">
        <f>'Corrected energy balance step 1'!AK22</f>
        <v>#DIV/0!</v>
      </c>
      <c r="AK17" t="e">
        <f>'Corrected energy balance step 1'!AL22</f>
        <v>#DIV/0!</v>
      </c>
      <c r="AL17" t="e">
        <f>'Corrected energy balance step 1'!AM22</f>
        <v>#DIV/0!</v>
      </c>
      <c r="AM17" t="e">
        <f>'Corrected energy balance step 1'!AN22</f>
        <v>#DIV/0!</v>
      </c>
      <c r="AN17" t="e">
        <f>'Corrected energy balance step 1'!AO22</f>
        <v>#DIV/0!</v>
      </c>
      <c r="AO17" t="e">
        <f>'Corrected energy balance step 1'!AP22</f>
        <v>#DIV/0!</v>
      </c>
      <c r="AP17" t="e">
        <f>'Corrected energy balance step 1'!AQ22</f>
        <v>#DIV/0!</v>
      </c>
      <c r="AQ17">
        <f>'Corrected energy balance step 1'!AR22</f>
        <v>0</v>
      </c>
      <c r="AR17">
        <f>'Corrected energy balance step 1'!AS22</f>
        <v>0</v>
      </c>
      <c r="AS17">
        <f>'Corrected energy balance step 1'!AT22</f>
        <v>0</v>
      </c>
      <c r="AT17" t="e">
        <f>'Corrected energy balance step 1'!AU22</f>
        <v>#DIV/0!</v>
      </c>
      <c r="AU17" t="e">
        <f>'Corrected energy balance step 1'!AV22</f>
        <v>#DIV/0!</v>
      </c>
      <c r="AV17" t="e">
        <f>'Corrected energy balance step 1'!AW22</f>
        <v>#DIV/0!</v>
      </c>
      <c r="AW17" t="e">
        <f>'Corrected energy balance step 1'!AX22</f>
        <v>#DIV/0!</v>
      </c>
      <c r="AX17" t="e">
        <f>'Corrected energy balance step 1'!AY22</f>
        <v>#DIV/0!</v>
      </c>
      <c r="AY17" t="e">
        <f>'Corrected energy balance step 1'!AZ22</f>
        <v>#DIV/0!</v>
      </c>
      <c r="AZ17">
        <f>'Corrected energy balance step 1'!BA22</f>
        <v>0</v>
      </c>
      <c r="BA17">
        <f>'Corrected energy balance step 1'!BB22</f>
        <v>0</v>
      </c>
      <c r="BB17">
        <f>'Corrected energy balance step 1'!BC22</f>
        <v>0</v>
      </c>
      <c r="BC17">
        <f>'Corrected energy balance step 1'!BD22</f>
        <v>0</v>
      </c>
      <c r="BD17">
        <f>'Corrected energy balance step 1'!BE22</f>
        <v>0</v>
      </c>
      <c r="BE17">
        <f>'Corrected energy balance step 1'!BF22</f>
        <v>0</v>
      </c>
      <c r="BF17">
        <f>'Corrected energy balance step 1'!BG22</f>
        <v>0</v>
      </c>
      <c r="BG17">
        <f>'Corrected energy balance step 1'!BH22</f>
        <v>0</v>
      </c>
      <c r="BH17">
        <f>'Corrected energy balance step 1'!BI22</f>
        <v>0</v>
      </c>
      <c r="BI17">
        <f>'Corrected energy balance step 1'!BJ22</f>
        <v>0</v>
      </c>
      <c r="BJ17">
        <f>'Corrected energy balance step 1'!BK22</f>
        <v>0</v>
      </c>
      <c r="BK17" t="e">
        <f>'Corrected energy balance step 1'!BL22</f>
        <v>#DIV/0!</v>
      </c>
      <c r="BL17" t="e">
        <f>'Corrected energy balance step 1'!BM22</f>
        <v>#DIV/0!</v>
      </c>
      <c r="BM17" t="e">
        <f>'Corrected energy balance step 1'!BN22</f>
        <v>#DIV/0!</v>
      </c>
      <c r="BN17">
        <f>'Corrected energy balance step 1'!BO22</f>
        <v>0</v>
      </c>
    </row>
    <row r="18" spans="1:66">
      <c r="A18" t="s">
        <v>73</v>
      </c>
      <c r="B18">
        <f>'Corrected energy balance step 1'!C23</f>
        <v>0</v>
      </c>
      <c r="C18">
        <f>'Corrected energy balance step 1'!D23</f>
        <v>0</v>
      </c>
      <c r="D18">
        <f>'Corrected energy balance step 1'!E23</f>
        <v>0</v>
      </c>
      <c r="E18">
        <f>'Corrected energy balance step 1'!F23</f>
        <v>0</v>
      </c>
      <c r="F18">
        <f>'Corrected energy balance step 1'!G23</f>
        <v>0</v>
      </c>
      <c r="G18">
        <f>'Corrected energy balance step 1'!H23</f>
        <v>0</v>
      </c>
      <c r="H18">
        <f>'Corrected energy balance step 1'!I23</f>
        <v>0</v>
      </c>
      <c r="I18">
        <f>'Corrected energy balance step 1'!J23</f>
        <v>0</v>
      </c>
      <c r="J18">
        <f>'Corrected energy balance step 1'!K23</f>
        <v>0</v>
      </c>
      <c r="K18">
        <f>'Corrected energy balance step 1'!L23</f>
        <v>0</v>
      </c>
      <c r="L18">
        <f>'Corrected energy balance step 1'!M23</f>
        <v>0</v>
      </c>
      <c r="M18">
        <f>'Corrected energy balance step 1'!N23</f>
        <v>0</v>
      </c>
      <c r="N18">
        <f>'Corrected energy balance step 1'!O23</f>
        <v>0</v>
      </c>
      <c r="O18">
        <f>'Corrected energy balance step 1'!P23</f>
        <v>0</v>
      </c>
      <c r="P18">
        <f>'Corrected energy balance step 1'!Q23</f>
        <v>0</v>
      </c>
      <c r="Q18">
        <f>'Corrected energy balance step 1'!R23</f>
        <v>0</v>
      </c>
      <c r="R18">
        <f>'Corrected energy balance step 1'!S23</f>
        <v>0</v>
      </c>
      <c r="S18">
        <f>'Corrected energy balance step 1'!T23</f>
        <v>0</v>
      </c>
      <c r="T18">
        <f>'Corrected energy balance step 1'!U23</f>
        <v>0</v>
      </c>
      <c r="U18">
        <f>'Corrected energy balance step 1'!V23</f>
        <v>0</v>
      </c>
      <c r="V18">
        <f>'Corrected energy balance step 1'!W23</f>
        <v>0</v>
      </c>
      <c r="W18">
        <f>'Corrected energy balance step 1'!X23</f>
        <v>0</v>
      </c>
      <c r="X18">
        <f>'Corrected energy balance step 1'!Y23</f>
        <v>0</v>
      </c>
      <c r="Y18">
        <f>'Corrected energy balance step 1'!Z23</f>
        <v>0</v>
      </c>
      <c r="Z18">
        <f>'Corrected energy balance step 1'!AA23</f>
        <v>0</v>
      </c>
      <c r="AA18">
        <f>'Corrected energy balance step 1'!AB23</f>
        <v>0</v>
      </c>
      <c r="AB18">
        <f>'Corrected energy balance step 1'!AC23</f>
        <v>0</v>
      </c>
      <c r="AC18">
        <f>'Corrected energy balance step 1'!AD23</f>
        <v>0</v>
      </c>
      <c r="AD18">
        <f>'Corrected energy balance step 1'!AE23</f>
        <v>0</v>
      </c>
      <c r="AE18">
        <f>'Corrected energy balance step 1'!AF23</f>
        <v>0</v>
      </c>
      <c r="AF18">
        <f>'Corrected energy balance step 1'!AG23</f>
        <v>0</v>
      </c>
      <c r="AG18">
        <f>'Corrected energy balance step 1'!AH23</f>
        <v>0</v>
      </c>
      <c r="AH18">
        <f>'Corrected energy balance step 1'!AI23</f>
        <v>0</v>
      </c>
      <c r="AI18">
        <f>'Corrected energy balance step 1'!AJ23</f>
        <v>0</v>
      </c>
      <c r="AJ18">
        <f>'Corrected energy balance step 1'!AK23</f>
        <v>0</v>
      </c>
      <c r="AK18">
        <f>'Corrected energy balance step 1'!AL23</f>
        <v>0</v>
      </c>
      <c r="AL18">
        <f>'Corrected energy balance step 1'!AM23</f>
        <v>0</v>
      </c>
      <c r="AM18">
        <f>'Corrected energy balance step 1'!AN23</f>
        <v>0</v>
      </c>
      <c r="AN18">
        <f>'Corrected energy balance step 1'!AO23</f>
        <v>0</v>
      </c>
      <c r="AO18">
        <f>'Corrected energy balance step 1'!AP23</f>
        <v>0</v>
      </c>
      <c r="AP18">
        <f>'Corrected energy balance step 1'!AQ23</f>
        <v>0</v>
      </c>
      <c r="AQ18">
        <f>'Corrected energy balance step 1'!AR23</f>
        <v>0</v>
      </c>
      <c r="AR18">
        <f>'Corrected energy balance step 1'!AS23</f>
        <v>0</v>
      </c>
      <c r="AS18">
        <f>'Corrected energy balance step 1'!AT23</f>
        <v>0</v>
      </c>
      <c r="AT18">
        <f>'Corrected energy balance step 1'!AU23</f>
        <v>0</v>
      </c>
      <c r="AU18">
        <f>'Corrected energy balance step 1'!AV23</f>
        <v>0</v>
      </c>
      <c r="AV18">
        <f>'Corrected energy balance step 1'!AW23</f>
        <v>0</v>
      </c>
      <c r="AW18">
        <f>'Corrected energy balance step 1'!AX23</f>
        <v>0</v>
      </c>
      <c r="AX18">
        <f>'Corrected energy balance step 1'!AY23</f>
        <v>0</v>
      </c>
      <c r="AY18">
        <f>'Corrected energy balance step 1'!AZ23</f>
        <v>0</v>
      </c>
      <c r="AZ18">
        <f>'Corrected energy balance step 1'!BA23</f>
        <v>0</v>
      </c>
      <c r="BA18">
        <f>'Corrected energy balance step 1'!BB23</f>
        <v>0</v>
      </c>
      <c r="BB18">
        <f>'Corrected energy balance step 1'!BC23</f>
        <v>0</v>
      </c>
      <c r="BC18">
        <f>'Corrected energy balance step 1'!BD23</f>
        <v>0</v>
      </c>
      <c r="BD18">
        <f>'Corrected energy balance step 1'!BE23</f>
        <v>0</v>
      </c>
      <c r="BE18">
        <f>'Corrected energy balance step 1'!BF23</f>
        <v>0</v>
      </c>
      <c r="BF18">
        <f>'Corrected energy balance step 1'!BG23</f>
        <v>0</v>
      </c>
      <c r="BG18">
        <f>'Corrected energy balance step 1'!BH23</f>
        <v>0</v>
      </c>
      <c r="BH18">
        <f>'Corrected energy balance step 1'!BI23</f>
        <v>0</v>
      </c>
      <c r="BI18">
        <f>'Corrected energy balance step 1'!BJ23</f>
        <v>0</v>
      </c>
      <c r="BJ18">
        <f>'Corrected energy balance step 1'!BK23</f>
        <v>0</v>
      </c>
      <c r="BK18">
        <f>'Corrected energy balance step 1'!BL23</f>
        <v>0</v>
      </c>
      <c r="BL18">
        <f>'Corrected energy balance step 1'!BM23</f>
        <v>0</v>
      </c>
      <c r="BM18">
        <f>'Corrected energy balance step 1'!BN23</f>
        <v>0</v>
      </c>
      <c r="BN18">
        <f>'Corrected energy balance step 1'!BO23</f>
        <v>0</v>
      </c>
    </row>
    <row r="19" spans="1:66">
      <c r="A19" t="s">
        <v>74</v>
      </c>
      <c r="B19">
        <f>'Corrected energy balance step 1'!C24</f>
        <v>0</v>
      </c>
      <c r="C19">
        <f>'Corrected energy balance step 1'!D24</f>
        <v>0</v>
      </c>
      <c r="D19">
        <f>'Corrected energy balance step 1'!E24</f>
        <v>0</v>
      </c>
      <c r="E19">
        <f>'Corrected energy balance step 1'!F24</f>
        <v>0</v>
      </c>
      <c r="F19">
        <f>'Corrected energy balance step 1'!G24</f>
        <v>0</v>
      </c>
      <c r="G19">
        <f>'Corrected energy balance step 1'!H24</f>
        <v>0</v>
      </c>
      <c r="H19">
        <f>'Corrected energy balance step 1'!I24</f>
        <v>0</v>
      </c>
      <c r="I19">
        <f>'Corrected energy balance step 1'!J24</f>
        <v>0</v>
      </c>
      <c r="J19">
        <f>'Corrected energy balance step 1'!K24</f>
        <v>0</v>
      </c>
      <c r="K19">
        <f>'Corrected energy balance step 1'!L24</f>
        <v>0</v>
      </c>
      <c r="L19">
        <f>'Corrected energy balance step 1'!M24</f>
        <v>0</v>
      </c>
      <c r="M19">
        <f>'Corrected energy balance step 1'!N24</f>
        <v>0</v>
      </c>
      <c r="N19">
        <f>'Corrected energy balance step 1'!O24</f>
        <v>0</v>
      </c>
      <c r="O19">
        <f>'Corrected energy balance step 1'!P24</f>
        <v>0</v>
      </c>
      <c r="P19">
        <f>'Corrected energy balance step 1'!Q24</f>
        <v>0</v>
      </c>
      <c r="Q19">
        <f>'Corrected energy balance step 1'!R24</f>
        <v>0</v>
      </c>
      <c r="R19">
        <f>'Corrected energy balance step 1'!S24</f>
        <v>0</v>
      </c>
      <c r="S19">
        <f>'Corrected energy balance step 1'!T24</f>
        <v>0</v>
      </c>
      <c r="T19">
        <f>'Corrected energy balance step 1'!U24</f>
        <v>0</v>
      </c>
      <c r="U19">
        <f>'Corrected energy balance step 1'!V24</f>
        <v>0</v>
      </c>
      <c r="V19">
        <f>'Corrected energy balance step 1'!W24</f>
        <v>0</v>
      </c>
      <c r="W19">
        <f>'Corrected energy balance step 1'!X24</f>
        <v>0</v>
      </c>
      <c r="X19">
        <f>'Corrected energy balance step 1'!Y24</f>
        <v>0</v>
      </c>
      <c r="Y19">
        <f>'Corrected energy balance step 1'!Z24</f>
        <v>0</v>
      </c>
      <c r="Z19">
        <f>'Corrected energy balance step 1'!AA24</f>
        <v>0</v>
      </c>
      <c r="AA19">
        <f>'Corrected energy balance step 1'!AB24</f>
        <v>0</v>
      </c>
      <c r="AB19">
        <f>'Corrected energy balance step 1'!AC24</f>
        <v>0</v>
      </c>
      <c r="AC19">
        <f>'Corrected energy balance step 1'!AD24</f>
        <v>0</v>
      </c>
      <c r="AD19">
        <f>'Corrected energy balance step 1'!AE24</f>
        <v>0</v>
      </c>
      <c r="AE19">
        <f>'Corrected energy balance step 1'!AF24</f>
        <v>0</v>
      </c>
      <c r="AF19">
        <f>'Corrected energy balance step 1'!AG24</f>
        <v>0</v>
      </c>
      <c r="AG19">
        <f>'Corrected energy balance step 1'!AH24</f>
        <v>0</v>
      </c>
      <c r="AH19">
        <f>'Corrected energy balance step 1'!AI24</f>
        <v>0</v>
      </c>
      <c r="AI19">
        <f>'Corrected energy balance step 1'!AJ24</f>
        <v>0</v>
      </c>
      <c r="AJ19">
        <f>'Corrected energy balance step 1'!AK24</f>
        <v>0</v>
      </c>
      <c r="AK19">
        <f>'Corrected energy balance step 1'!AL24</f>
        <v>0</v>
      </c>
      <c r="AL19">
        <f>'Corrected energy balance step 1'!AM24</f>
        <v>0</v>
      </c>
      <c r="AM19">
        <f>'Corrected energy balance step 1'!AN24</f>
        <v>0</v>
      </c>
      <c r="AN19">
        <f>'Corrected energy balance step 1'!AO24</f>
        <v>0</v>
      </c>
      <c r="AO19">
        <f>'Corrected energy balance step 1'!AP24</f>
        <v>0</v>
      </c>
      <c r="AP19">
        <f>'Corrected energy balance step 1'!AQ24</f>
        <v>0</v>
      </c>
      <c r="AQ19">
        <f>'Corrected energy balance step 1'!AR24</f>
        <v>0</v>
      </c>
      <c r="AR19">
        <f>'Corrected energy balance step 1'!AS24</f>
        <v>0</v>
      </c>
      <c r="AS19">
        <f>'Corrected energy balance step 1'!AT24</f>
        <v>0</v>
      </c>
      <c r="AT19">
        <f>'Corrected energy balance step 1'!AU24</f>
        <v>0</v>
      </c>
      <c r="AU19">
        <f>'Corrected energy balance step 1'!AV24</f>
        <v>0</v>
      </c>
      <c r="AV19">
        <f>'Corrected energy balance step 1'!AW24</f>
        <v>0</v>
      </c>
      <c r="AW19">
        <f>'Corrected energy balance step 1'!AX24</f>
        <v>0</v>
      </c>
      <c r="AX19">
        <f>'Corrected energy balance step 1'!AY24</f>
        <v>0</v>
      </c>
      <c r="AY19">
        <f>'Corrected energy balance step 1'!AZ24</f>
        <v>0</v>
      </c>
      <c r="AZ19">
        <f>'Corrected energy balance step 1'!BA24</f>
        <v>0</v>
      </c>
      <c r="BA19">
        <f>'Corrected energy balance step 1'!BB24</f>
        <v>0</v>
      </c>
      <c r="BB19">
        <f>'Corrected energy balance step 1'!BC24</f>
        <v>0</v>
      </c>
      <c r="BC19">
        <f>'Corrected energy balance step 1'!BD24</f>
        <v>0</v>
      </c>
      <c r="BD19">
        <f>'Corrected energy balance step 1'!BE24</f>
        <v>0</v>
      </c>
      <c r="BE19">
        <f>'Corrected energy balance step 1'!BF24</f>
        <v>0</v>
      </c>
      <c r="BF19">
        <f>'Corrected energy balance step 1'!BG24</f>
        <v>0</v>
      </c>
      <c r="BG19">
        <f>'Corrected energy balance step 1'!BH24</f>
        <v>0</v>
      </c>
      <c r="BH19">
        <f>'Corrected energy balance step 1'!BI24</f>
        <v>0</v>
      </c>
      <c r="BI19">
        <f>'Corrected energy balance step 1'!BJ24</f>
        <v>0</v>
      </c>
      <c r="BJ19">
        <f>'Corrected energy balance step 1'!BK24</f>
        <v>0</v>
      </c>
      <c r="BK19">
        <f>'Corrected energy balance step 1'!BL24</f>
        <v>0</v>
      </c>
      <c r="BL19">
        <f>'Corrected energy balance step 1'!BM24</f>
        <v>0</v>
      </c>
      <c r="BM19">
        <f>'Corrected energy balance step 1'!BN24</f>
        <v>0</v>
      </c>
      <c r="BN19">
        <f>'Corrected energy balance step 1'!BO24</f>
        <v>0</v>
      </c>
    </row>
    <row r="20" spans="1:66">
      <c r="A20" t="s">
        <v>75</v>
      </c>
      <c r="B20">
        <f>'Corrected energy balance step 1'!C25</f>
        <v>0</v>
      </c>
      <c r="C20">
        <f>'Corrected energy balance step 1'!D25</f>
        <v>0</v>
      </c>
      <c r="D20">
        <f>'Corrected energy balance step 1'!E25</f>
        <v>0</v>
      </c>
      <c r="E20">
        <f>'Corrected energy balance step 1'!F25</f>
        <v>0</v>
      </c>
      <c r="F20">
        <f>'Corrected energy balance step 1'!G25</f>
        <v>0</v>
      </c>
      <c r="G20">
        <f>'Corrected energy balance step 1'!H25</f>
        <v>0</v>
      </c>
      <c r="H20">
        <f>'Corrected energy balance step 1'!I25</f>
        <v>0</v>
      </c>
      <c r="I20">
        <f>'Corrected energy balance step 1'!J25</f>
        <v>0</v>
      </c>
      <c r="J20">
        <f>'Corrected energy balance step 1'!K25</f>
        <v>0</v>
      </c>
      <c r="K20">
        <f>'Corrected energy balance step 1'!L25</f>
        <v>0</v>
      </c>
      <c r="L20">
        <f>'Corrected energy balance step 1'!M25</f>
        <v>0</v>
      </c>
      <c r="M20">
        <f>'Corrected energy balance step 1'!N25</f>
        <v>0</v>
      </c>
      <c r="N20">
        <f>'Corrected energy balance step 1'!O25</f>
        <v>0</v>
      </c>
      <c r="O20">
        <f>'Corrected energy balance step 1'!P25</f>
        <v>0</v>
      </c>
      <c r="P20">
        <f>'Corrected energy balance step 1'!Q25</f>
        <v>0</v>
      </c>
      <c r="Q20">
        <f>'Corrected energy balance step 1'!R25</f>
        <v>0</v>
      </c>
      <c r="R20">
        <f>'Corrected energy balance step 1'!S25</f>
        <v>0</v>
      </c>
      <c r="S20">
        <f>'Corrected energy balance step 1'!T25</f>
        <v>0</v>
      </c>
      <c r="T20">
        <f>'Corrected energy balance step 1'!U25</f>
        <v>0</v>
      </c>
      <c r="U20">
        <f>'Corrected energy balance step 1'!V25</f>
        <v>0</v>
      </c>
      <c r="V20">
        <f>'Corrected energy balance step 1'!W25</f>
        <v>0</v>
      </c>
      <c r="W20">
        <f>'Corrected energy balance step 1'!X25</f>
        <v>0</v>
      </c>
      <c r="X20">
        <f>'Corrected energy balance step 1'!Y25</f>
        <v>0</v>
      </c>
      <c r="Y20">
        <f>'Corrected energy balance step 1'!Z25</f>
        <v>0</v>
      </c>
      <c r="Z20">
        <f>'Corrected energy balance step 1'!AA25</f>
        <v>0</v>
      </c>
      <c r="AA20">
        <f>'Corrected energy balance step 1'!AB25</f>
        <v>0</v>
      </c>
      <c r="AB20">
        <f>'Corrected energy balance step 1'!AC25</f>
        <v>0</v>
      </c>
      <c r="AC20">
        <f>'Corrected energy balance step 1'!AD25</f>
        <v>0</v>
      </c>
      <c r="AD20">
        <f>'Corrected energy balance step 1'!AE25</f>
        <v>0</v>
      </c>
      <c r="AE20">
        <f>'Corrected energy balance step 1'!AF25</f>
        <v>0</v>
      </c>
      <c r="AF20">
        <f>'Corrected energy balance step 1'!AG25</f>
        <v>0</v>
      </c>
      <c r="AG20">
        <f>'Corrected energy balance step 1'!AH25</f>
        <v>0</v>
      </c>
      <c r="AH20">
        <f>'Corrected energy balance step 1'!AI25</f>
        <v>0</v>
      </c>
      <c r="AI20">
        <f>'Corrected energy balance step 1'!AJ25</f>
        <v>0</v>
      </c>
      <c r="AJ20">
        <f>'Corrected energy balance step 1'!AK25</f>
        <v>0</v>
      </c>
      <c r="AK20">
        <f>'Corrected energy balance step 1'!AL25</f>
        <v>0</v>
      </c>
      <c r="AL20">
        <f>'Corrected energy balance step 1'!AM25</f>
        <v>0</v>
      </c>
      <c r="AM20">
        <f>'Corrected energy balance step 1'!AN25</f>
        <v>0</v>
      </c>
      <c r="AN20">
        <f>'Corrected energy balance step 1'!AO25</f>
        <v>0</v>
      </c>
      <c r="AO20">
        <f>'Corrected energy balance step 1'!AP25</f>
        <v>0</v>
      </c>
      <c r="AP20">
        <f>'Corrected energy balance step 1'!AQ25</f>
        <v>0</v>
      </c>
      <c r="AQ20">
        <f>'Corrected energy balance step 1'!AR25</f>
        <v>0</v>
      </c>
      <c r="AR20">
        <f>'Corrected energy balance step 1'!AS25</f>
        <v>0</v>
      </c>
      <c r="AS20">
        <f>'Corrected energy balance step 1'!AT25</f>
        <v>0</v>
      </c>
      <c r="AT20">
        <f>'Corrected energy balance step 1'!AU25</f>
        <v>0</v>
      </c>
      <c r="AU20">
        <f>'Corrected energy balance step 1'!AV25</f>
        <v>0</v>
      </c>
      <c r="AV20">
        <f>'Corrected energy balance step 1'!AW25</f>
        <v>0</v>
      </c>
      <c r="AW20">
        <f>'Corrected energy balance step 1'!AX25</f>
        <v>0</v>
      </c>
      <c r="AX20">
        <f>'Corrected energy balance step 1'!AY25</f>
        <v>0</v>
      </c>
      <c r="AY20">
        <f>'Corrected energy balance step 1'!AZ25</f>
        <v>0</v>
      </c>
      <c r="AZ20">
        <f>'Corrected energy balance step 1'!BA25</f>
        <v>0</v>
      </c>
      <c r="BA20">
        <f>'Corrected energy balance step 1'!BB25</f>
        <v>0</v>
      </c>
      <c r="BB20">
        <f>'Corrected energy balance step 1'!BC25</f>
        <v>0</v>
      </c>
      <c r="BC20">
        <f>'Corrected energy balance step 1'!BD25</f>
        <v>0</v>
      </c>
      <c r="BD20">
        <f>'Corrected energy balance step 1'!BE25</f>
        <v>0</v>
      </c>
      <c r="BE20">
        <f>'Corrected energy balance step 1'!BF25</f>
        <v>0</v>
      </c>
      <c r="BF20">
        <f>'Corrected energy balance step 1'!BG25</f>
        <v>0</v>
      </c>
      <c r="BG20">
        <f>'Corrected energy balance step 1'!BH25</f>
        <v>0</v>
      </c>
      <c r="BH20">
        <f>'Corrected energy balance step 1'!BI25</f>
        <v>0</v>
      </c>
      <c r="BI20">
        <f>'Corrected energy balance step 1'!BJ25</f>
        <v>0</v>
      </c>
      <c r="BJ20">
        <f>'Corrected energy balance step 1'!BK25</f>
        <v>0</v>
      </c>
      <c r="BK20">
        <f>'Corrected energy balance step 1'!BL25</f>
        <v>0</v>
      </c>
      <c r="BL20">
        <f>'Corrected energy balance step 1'!BM25</f>
        <v>0</v>
      </c>
      <c r="BM20">
        <f>'Corrected energy balance step 1'!BN25</f>
        <v>0</v>
      </c>
      <c r="BN20">
        <f>'Corrected energy balance step 1'!BO25</f>
        <v>0</v>
      </c>
    </row>
    <row r="21" spans="1:66">
      <c r="A21" t="s">
        <v>76</v>
      </c>
      <c r="B21">
        <f>'Corrected energy balance step 1'!C26</f>
        <v>0</v>
      </c>
      <c r="C21">
        <f>'Corrected energy balance step 1'!D26</f>
        <v>0</v>
      </c>
      <c r="D21">
        <f>'Corrected energy balance step 1'!E26</f>
        <v>0</v>
      </c>
      <c r="E21">
        <f>'Corrected energy balance step 1'!F26</f>
        <v>0</v>
      </c>
      <c r="F21">
        <f>'Corrected energy balance step 1'!G26</f>
        <v>0</v>
      </c>
      <c r="G21">
        <f>'Corrected energy balance step 1'!H26</f>
        <v>0</v>
      </c>
      <c r="H21">
        <f>'Corrected energy balance step 1'!I26</f>
        <v>0</v>
      </c>
      <c r="I21">
        <f>'Corrected energy balance step 1'!J26</f>
        <v>0</v>
      </c>
      <c r="J21">
        <f>'Corrected energy balance step 1'!K26</f>
        <v>0</v>
      </c>
      <c r="K21">
        <f>'Corrected energy balance step 1'!L26</f>
        <v>0</v>
      </c>
      <c r="L21">
        <f>'Corrected energy balance step 1'!M26</f>
        <v>0</v>
      </c>
      <c r="M21">
        <f>'Corrected energy balance step 1'!N26</f>
        <v>0</v>
      </c>
      <c r="N21">
        <f>'Corrected energy balance step 1'!O26</f>
        <v>0</v>
      </c>
      <c r="O21">
        <f>'Corrected energy balance step 1'!P26</f>
        <v>0</v>
      </c>
      <c r="P21">
        <f>'Corrected energy balance step 1'!Q26</f>
        <v>0</v>
      </c>
      <c r="Q21">
        <f>'Corrected energy balance step 1'!R26</f>
        <v>0</v>
      </c>
      <c r="R21">
        <f>'Corrected energy balance step 1'!S26</f>
        <v>0</v>
      </c>
      <c r="S21">
        <f>'Corrected energy balance step 1'!T26</f>
        <v>0</v>
      </c>
      <c r="T21">
        <f>'Corrected energy balance step 1'!U26</f>
        <v>0</v>
      </c>
      <c r="U21">
        <f>'Corrected energy balance step 1'!V26</f>
        <v>0</v>
      </c>
      <c r="V21">
        <f>'Corrected energy balance step 1'!W26</f>
        <v>0</v>
      </c>
      <c r="W21">
        <f>'Corrected energy balance step 1'!X26</f>
        <v>0</v>
      </c>
      <c r="X21">
        <f>'Corrected energy balance step 1'!Y26</f>
        <v>0</v>
      </c>
      <c r="Y21">
        <f>'Corrected energy balance step 1'!Z26</f>
        <v>0</v>
      </c>
      <c r="Z21">
        <f>'Corrected energy balance step 1'!AA26</f>
        <v>0</v>
      </c>
      <c r="AA21">
        <f>'Corrected energy balance step 1'!AB26</f>
        <v>0</v>
      </c>
      <c r="AB21">
        <f>'Corrected energy balance step 1'!AC26</f>
        <v>0</v>
      </c>
      <c r="AC21">
        <f>'Corrected energy balance step 1'!AD26</f>
        <v>0</v>
      </c>
      <c r="AD21">
        <f>'Corrected energy balance step 1'!AE26</f>
        <v>0</v>
      </c>
      <c r="AE21">
        <f>'Corrected energy balance step 1'!AF26</f>
        <v>0</v>
      </c>
      <c r="AF21">
        <f>'Corrected energy balance step 1'!AG26</f>
        <v>0</v>
      </c>
      <c r="AG21">
        <f>'Corrected energy balance step 1'!AH26</f>
        <v>0</v>
      </c>
      <c r="AH21">
        <f>'Corrected energy balance step 1'!AI26</f>
        <v>0</v>
      </c>
      <c r="AI21">
        <f>'Corrected energy balance step 1'!AJ26</f>
        <v>0</v>
      </c>
      <c r="AJ21">
        <f>'Corrected energy balance step 1'!AK26</f>
        <v>0</v>
      </c>
      <c r="AK21">
        <f>'Corrected energy balance step 1'!AL26</f>
        <v>0</v>
      </c>
      <c r="AL21">
        <f>'Corrected energy balance step 1'!AM26</f>
        <v>0</v>
      </c>
      <c r="AM21">
        <f>'Corrected energy balance step 1'!AN26</f>
        <v>0</v>
      </c>
      <c r="AN21">
        <f>'Corrected energy balance step 1'!AO26</f>
        <v>0</v>
      </c>
      <c r="AO21">
        <f>'Corrected energy balance step 1'!AP26</f>
        <v>0</v>
      </c>
      <c r="AP21">
        <f>'Corrected energy balance step 1'!AQ26</f>
        <v>0</v>
      </c>
      <c r="AQ21">
        <f>'Corrected energy balance step 1'!AR26</f>
        <v>0</v>
      </c>
      <c r="AR21">
        <f>'Corrected energy balance step 1'!AS26</f>
        <v>0</v>
      </c>
      <c r="AS21">
        <f>'Corrected energy balance step 1'!AT26</f>
        <v>0</v>
      </c>
      <c r="AT21">
        <f>'Corrected energy balance step 1'!AU26</f>
        <v>0</v>
      </c>
      <c r="AU21">
        <f>'Corrected energy balance step 1'!AV26</f>
        <v>0</v>
      </c>
      <c r="AV21">
        <f>'Corrected energy balance step 1'!AW26</f>
        <v>0</v>
      </c>
      <c r="AW21">
        <f>'Corrected energy balance step 1'!AX26</f>
        <v>0</v>
      </c>
      <c r="AX21">
        <f>'Corrected energy balance step 1'!AY26</f>
        <v>0</v>
      </c>
      <c r="AY21">
        <f>'Corrected energy balance step 1'!AZ26</f>
        <v>0</v>
      </c>
      <c r="AZ21">
        <f>'Corrected energy balance step 1'!BA26</f>
        <v>0</v>
      </c>
      <c r="BA21">
        <f>'Corrected energy balance step 1'!BB26</f>
        <v>0</v>
      </c>
      <c r="BB21">
        <f>'Corrected energy balance step 1'!BC26</f>
        <v>0</v>
      </c>
      <c r="BC21">
        <f>'Corrected energy balance step 1'!BD26</f>
        <v>0</v>
      </c>
      <c r="BD21">
        <f>'Corrected energy balance step 1'!BE26</f>
        <v>0</v>
      </c>
      <c r="BE21">
        <f>'Corrected energy balance step 1'!BF26</f>
        <v>0</v>
      </c>
      <c r="BF21">
        <f>'Corrected energy balance step 1'!BG26</f>
        <v>0</v>
      </c>
      <c r="BG21">
        <f>'Corrected energy balance step 1'!BH26</f>
        <v>0</v>
      </c>
      <c r="BH21">
        <f>'Corrected energy balance step 1'!BI26</f>
        <v>0</v>
      </c>
      <c r="BI21">
        <f>'Corrected energy balance step 1'!BJ26</f>
        <v>0</v>
      </c>
      <c r="BJ21">
        <f>'Corrected energy balance step 1'!BK26</f>
        <v>0</v>
      </c>
      <c r="BK21">
        <f>'Corrected energy balance step 1'!BL26</f>
        <v>0</v>
      </c>
      <c r="BL21">
        <f>'Corrected energy balance step 1'!BM26</f>
        <v>0</v>
      </c>
      <c r="BM21">
        <f>'Corrected energy balance step 1'!BN26</f>
        <v>0</v>
      </c>
      <c r="BN21">
        <f>'Corrected energy balance step 1'!BO26</f>
        <v>0</v>
      </c>
    </row>
    <row r="22" spans="1:66">
      <c r="A22" t="s">
        <v>77</v>
      </c>
      <c r="B22">
        <f>'Corrected energy balance step 1'!C27</f>
        <v>0</v>
      </c>
      <c r="C22">
        <f>'Corrected energy balance step 1'!D27</f>
        <v>0</v>
      </c>
      <c r="D22">
        <f>'Corrected energy balance step 1'!E27</f>
        <v>0</v>
      </c>
      <c r="E22">
        <f>'Corrected energy balance step 1'!F27</f>
        <v>0</v>
      </c>
      <c r="F22">
        <f>'Corrected energy balance step 1'!G27</f>
        <v>0</v>
      </c>
      <c r="G22">
        <f>'Corrected energy balance step 1'!H27</f>
        <v>0</v>
      </c>
      <c r="H22">
        <f>'Corrected energy balance step 1'!I27</f>
        <v>0</v>
      </c>
      <c r="I22">
        <f>'Corrected energy balance step 1'!J27</f>
        <v>0</v>
      </c>
      <c r="J22">
        <f>'Corrected energy balance step 1'!K27</f>
        <v>0</v>
      </c>
      <c r="K22">
        <f>'Corrected energy balance step 1'!L27</f>
        <v>0</v>
      </c>
      <c r="L22">
        <f>'Corrected energy balance step 1'!M27</f>
        <v>0</v>
      </c>
      <c r="M22">
        <f>'Corrected energy balance step 1'!N27</f>
        <v>0</v>
      </c>
      <c r="N22">
        <f>'Corrected energy balance step 1'!O27</f>
        <v>0</v>
      </c>
      <c r="O22">
        <f>'Corrected energy balance step 1'!P27</f>
        <v>0</v>
      </c>
      <c r="P22">
        <f>'Corrected energy balance step 1'!Q27</f>
        <v>0</v>
      </c>
      <c r="Q22">
        <f>'Corrected energy balance step 1'!R27</f>
        <v>0</v>
      </c>
      <c r="R22">
        <f>'Corrected energy balance step 1'!S27</f>
        <v>0</v>
      </c>
      <c r="S22">
        <f>'Corrected energy balance step 1'!T27</f>
        <v>0</v>
      </c>
      <c r="T22">
        <f>'Corrected energy balance step 1'!U27</f>
        <v>0</v>
      </c>
      <c r="U22">
        <f>'Corrected energy balance step 1'!V27</f>
        <v>0</v>
      </c>
      <c r="V22">
        <f>'Corrected energy balance step 1'!W27</f>
        <v>0</v>
      </c>
      <c r="W22">
        <f>'Corrected energy balance step 1'!X27</f>
        <v>0</v>
      </c>
      <c r="X22">
        <f>'Corrected energy balance step 1'!Y27</f>
        <v>0</v>
      </c>
      <c r="Y22">
        <f>'Corrected energy balance step 1'!Z27</f>
        <v>0</v>
      </c>
      <c r="Z22">
        <f>'Corrected energy balance step 1'!AA27</f>
        <v>0</v>
      </c>
      <c r="AA22">
        <f>'Corrected energy balance step 1'!AB27</f>
        <v>0</v>
      </c>
      <c r="AB22">
        <f>'Corrected energy balance step 1'!AC27</f>
        <v>0</v>
      </c>
      <c r="AC22">
        <f>'Corrected energy balance step 1'!AD27</f>
        <v>0</v>
      </c>
      <c r="AD22">
        <f>'Corrected energy balance step 1'!AE27</f>
        <v>0</v>
      </c>
      <c r="AE22">
        <f>'Corrected energy balance step 1'!AF27</f>
        <v>0</v>
      </c>
      <c r="AF22">
        <f>'Corrected energy balance step 1'!AG27</f>
        <v>0</v>
      </c>
      <c r="AG22">
        <f>'Corrected energy balance step 1'!AH27</f>
        <v>0</v>
      </c>
      <c r="AH22">
        <f>'Corrected energy balance step 1'!AI27</f>
        <v>0</v>
      </c>
      <c r="AI22">
        <f>'Corrected energy balance step 1'!AJ27</f>
        <v>0</v>
      </c>
      <c r="AJ22">
        <f>'Corrected energy balance step 1'!AK27</f>
        <v>0</v>
      </c>
      <c r="AK22">
        <f>'Corrected energy balance step 1'!AL27</f>
        <v>0</v>
      </c>
      <c r="AL22">
        <f>'Corrected energy balance step 1'!AM27</f>
        <v>0</v>
      </c>
      <c r="AM22">
        <f>'Corrected energy balance step 1'!AN27</f>
        <v>0</v>
      </c>
      <c r="AN22">
        <f>'Corrected energy balance step 1'!AO27</f>
        <v>0</v>
      </c>
      <c r="AO22">
        <f>'Corrected energy balance step 1'!AP27</f>
        <v>0</v>
      </c>
      <c r="AP22">
        <f>'Corrected energy balance step 1'!AQ27</f>
        <v>0</v>
      </c>
      <c r="AQ22">
        <f>'Corrected energy balance step 1'!AR27</f>
        <v>0</v>
      </c>
      <c r="AR22">
        <f>'Corrected energy balance step 1'!AS27</f>
        <v>0</v>
      </c>
      <c r="AS22">
        <f>'Corrected energy balance step 1'!AT27</f>
        <v>0</v>
      </c>
      <c r="AT22">
        <f>'Corrected energy balance step 1'!AU27</f>
        <v>0</v>
      </c>
      <c r="AU22">
        <f>'Corrected energy balance step 1'!AV27</f>
        <v>0</v>
      </c>
      <c r="AV22">
        <f>'Corrected energy balance step 1'!AW27</f>
        <v>0</v>
      </c>
      <c r="AW22">
        <f>'Corrected energy balance step 1'!AX27</f>
        <v>0</v>
      </c>
      <c r="AX22">
        <f>'Corrected energy balance step 1'!AY27</f>
        <v>0</v>
      </c>
      <c r="AY22">
        <f>'Corrected energy balance step 1'!AZ27</f>
        <v>0</v>
      </c>
      <c r="AZ22">
        <f>'Corrected energy balance step 1'!BA27</f>
        <v>0</v>
      </c>
      <c r="BA22">
        <f>'Corrected energy balance step 1'!BB27</f>
        <v>0</v>
      </c>
      <c r="BB22">
        <f>'Corrected energy balance step 1'!BC27</f>
        <v>0</v>
      </c>
      <c r="BC22">
        <f>'Corrected energy balance step 1'!BD27</f>
        <v>0</v>
      </c>
      <c r="BD22">
        <f>'Corrected energy balance step 1'!BE27</f>
        <v>0</v>
      </c>
      <c r="BE22">
        <f>'Corrected energy balance step 1'!BF27</f>
        <v>0</v>
      </c>
      <c r="BF22">
        <f>'Corrected energy balance step 1'!BG27</f>
        <v>0</v>
      </c>
      <c r="BG22">
        <f>'Corrected energy balance step 1'!BH27</f>
        <v>0</v>
      </c>
      <c r="BH22">
        <f>'Corrected energy balance step 1'!BI27</f>
        <v>0</v>
      </c>
      <c r="BI22">
        <f>'Corrected energy balance step 1'!BJ27</f>
        <v>0</v>
      </c>
      <c r="BJ22">
        <f>'Corrected energy balance step 1'!BK27</f>
        <v>0</v>
      </c>
      <c r="BK22">
        <f>'Corrected energy balance step 1'!BL27</f>
        <v>0</v>
      </c>
      <c r="BL22">
        <f>'Corrected energy balance step 1'!BM27</f>
        <v>0</v>
      </c>
      <c r="BM22">
        <f>'Corrected energy balance step 1'!BN27</f>
        <v>0</v>
      </c>
      <c r="BN22">
        <f>'Corrected energy balance step 1'!BO27</f>
        <v>0</v>
      </c>
    </row>
    <row r="23" spans="1:66">
      <c r="A23" t="s">
        <v>78</v>
      </c>
      <c r="B23">
        <f>'Corrected energy balance step 1'!C28</f>
        <v>0</v>
      </c>
      <c r="C23">
        <f>'Corrected energy balance step 1'!D28</f>
        <v>0</v>
      </c>
      <c r="D23">
        <f>'Corrected energy balance step 1'!E28</f>
        <v>0</v>
      </c>
      <c r="E23">
        <f>'Corrected energy balance step 1'!F28</f>
        <v>0</v>
      </c>
      <c r="F23">
        <f>'Corrected energy balance step 1'!G28</f>
        <v>0</v>
      </c>
      <c r="G23">
        <f>'Corrected energy balance step 1'!H28</f>
        <v>0</v>
      </c>
      <c r="H23">
        <f>'Corrected energy balance step 1'!I28</f>
        <v>0</v>
      </c>
      <c r="I23">
        <f>'Corrected energy balance step 1'!J28</f>
        <v>0</v>
      </c>
      <c r="J23">
        <f>'Corrected energy balance step 1'!K28</f>
        <v>0</v>
      </c>
      <c r="K23">
        <f>'Corrected energy balance step 1'!L28</f>
        <v>0</v>
      </c>
      <c r="L23">
        <f>'Corrected energy balance step 1'!M28</f>
        <v>0</v>
      </c>
      <c r="M23">
        <f>'Corrected energy balance step 1'!N28</f>
        <v>0</v>
      </c>
      <c r="N23">
        <f>'Corrected energy balance step 1'!O28</f>
        <v>0</v>
      </c>
      <c r="O23">
        <f>'Corrected energy balance step 1'!P28</f>
        <v>0</v>
      </c>
      <c r="P23">
        <f>'Corrected energy balance step 1'!Q28</f>
        <v>0</v>
      </c>
      <c r="Q23">
        <f>'Corrected energy balance step 1'!R28</f>
        <v>0</v>
      </c>
      <c r="R23">
        <f>'Corrected energy balance step 1'!S28</f>
        <v>0</v>
      </c>
      <c r="S23">
        <f>'Corrected energy balance step 1'!T28</f>
        <v>0</v>
      </c>
      <c r="T23">
        <f>'Corrected energy balance step 1'!U28</f>
        <v>0</v>
      </c>
      <c r="U23">
        <f>'Corrected energy balance step 1'!V28</f>
        <v>0</v>
      </c>
      <c r="V23">
        <f>'Corrected energy balance step 1'!W28</f>
        <v>0</v>
      </c>
      <c r="W23">
        <f>'Corrected energy balance step 1'!X28</f>
        <v>0</v>
      </c>
      <c r="X23">
        <f>'Corrected energy balance step 1'!Y28</f>
        <v>0</v>
      </c>
      <c r="Y23">
        <f>'Corrected energy balance step 1'!Z28</f>
        <v>0</v>
      </c>
      <c r="Z23">
        <f>'Corrected energy balance step 1'!AA28</f>
        <v>0</v>
      </c>
      <c r="AA23">
        <f>'Corrected energy balance step 1'!AB28</f>
        <v>0</v>
      </c>
      <c r="AB23">
        <f>'Corrected energy balance step 1'!AC28</f>
        <v>0</v>
      </c>
      <c r="AC23">
        <f>'Corrected energy balance step 1'!AD28</f>
        <v>0</v>
      </c>
      <c r="AD23">
        <f>'Corrected energy balance step 1'!AE28</f>
        <v>0</v>
      </c>
      <c r="AE23">
        <f>'Corrected energy balance step 1'!AF28</f>
        <v>0</v>
      </c>
      <c r="AF23">
        <f>'Corrected energy balance step 1'!AG28</f>
        <v>0</v>
      </c>
      <c r="AG23">
        <f>'Corrected energy balance step 1'!AH28</f>
        <v>0</v>
      </c>
      <c r="AH23">
        <f>'Corrected energy balance step 1'!AI28</f>
        <v>0</v>
      </c>
      <c r="AI23">
        <f>'Corrected energy balance step 1'!AJ28</f>
        <v>0</v>
      </c>
      <c r="AJ23">
        <f>'Corrected energy balance step 1'!AK28</f>
        <v>0</v>
      </c>
      <c r="AK23">
        <f>'Corrected energy balance step 1'!AL28</f>
        <v>0</v>
      </c>
      <c r="AL23">
        <f>'Corrected energy balance step 1'!AM28</f>
        <v>0</v>
      </c>
      <c r="AM23">
        <f>'Corrected energy balance step 1'!AN28</f>
        <v>0</v>
      </c>
      <c r="AN23">
        <f>'Corrected energy balance step 1'!AO28</f>
        <v>0</v>
      </c>
      <c r="AO23">
        <f>'Corrected energy balance step 1'!AP28</f>
        <v>0</v>
      </c>
      <c r="AP23">
        <f>'Corrected energy balance step 1'!AQ28</f>
        <v>0</v>
      </c>
      <c r="AQ23">
        <f>'Corrected energy balance step 1'!AR28</f>
        <v>0</v>
      </c>
      <c r="AR23">
        <f>'Corrected energy balance step 1'!AS28</f>
        <v>0</v>
      </c>
      <c r="AS23">
        <f>'Corrected energy balance step 1'!AT28</f>
        <v>0</v>
      </c>
      <c r="AT23">
        <f>'Corrected energy balance step 1'!AU28</f>
        <v>0</v>
      </c>
      <c r="AU23">
        <f>'Corrected energy balance step 1'!AV28</f>
        <v>0</v>
      </c>
      <c r="AV23">
        <f>'Corrected energy balance step 1'!AW28</f>
        <v>0</v>
      </c>
      <c r="AW23">
        <f>'Corrected energy balance step 1'!AX28</f>
        <v>0</v>
      </c>
      <c r="AX23">
        <f>'Corrected energy balance step 1'!AY28</f>
        <v>0</v>
      </c>
      <c r="AY23">
        <f>'Corrected energy balance step 1'!AZ28</f>
        <v>0</v>
      </c>
      <c r="AZ23">
        <f>'Corrected energy balance step 1'!BA28</f>
        <v>0</v>
      </c>
      <c r="BA23">
        <f>'Corrected energy balance step 1'!BB28</f>
        <v>0</v>
      </c>
      <c r="BB23">
        <f>'Corrected energy balance step 1'!BC28</f>
        <v>0</v>
      </c>
      <c r="BC23">
        <f>'Corrected energy balance step 1'!BD28</f>
        <v>0</v>
      </c>
      <c r="BD23">
        <f>'Corrected energy balance step 1'!BE28</f>
        <v>0</v>
      </c>
      <c r="BE23">
        <f>'Corrected energy balance step 1'!BF28</f>
        <v>0</v>
      </c>
      <c r="BF23">
        <f>'Corrected energy balance step 1'!BG28</f>
        <v>0</v>
      </c>
      <c r="BG23">
        <f>'Corrected energy balance step 1'!BH28</f>
        <v>0</v>
      </c>
      <c r="BH23">
        <f>'Corrected energy balance step 1'!BI28</f>
        <v>0</v>
      </c>
      <c r="BI23">
        <f>'Corrected energy balance step 1'!BJ28</f>
        <v>0</v>
      </c>
      <c r="BJ23">
        <f>'Corrected energy balance step 1'!BK28</f>
        <v>0</v>
      </c>
      <c r="BK23">
        <f>'Corrected energy balance step 1'!BL28</f>
        <v>0</v>
      </c>
      <c r="BL23">
        <f>'Corrected energy balance step 1'!BM28</f>
        <v>0</v>
      </c>
      <c r="BM23">
        <f>'Corrected energy balance step 1'!BN28</f>
        <v>0</v>
      </c>
      <c r="BN23">
        <f>'Corrected energy balance step 1'!BO28</f>
        <v>0</v>
      </c>
    </row>
    <row r="24" spans="1:66">
      <c r="A24" t="s">
        <v>79</v>
      </c>
      <c r="B24">
        <f>'Corrected energy balance step 1'!C29</f>
        <v>0</v>
      </c>
      <c r="C24">
        <f>'Corrected energy balance step 1'!D29</f>
        <v>0</v>
      </c>
      <c r="D24">
        <f>'Corrected energy balance step 1'!E29</f>
        <v>0</v>
      </c>
      <c r="E24">
        <f>'Corrected energy balance step 1'!F29</f>
        <v>0</v>
      </c>
      <c r="F24">
        <f>'Corrected energy balance step 1'!G29</f>
        <v>0</v>
      </c>
      <c r="G24">
        <f>'Corrected energy balance step 1'!H29</f>
        <v>0</v>
      </c>
      <c r="H24">
        <f>'Corrected energy balance step 1'!I29</f>
        <v>0</v>
      </c>
      <c r="I24">
        <f>'Corrected energy balance step 1'!J29</f>
        <v>0</v>
      </c>
      <c r="J24">
        <f>'Corrected energy balance step 1'!K29</f>
        <v>0</v>
      </c>
      <c r="K24">
        <f>'Corrected energy balance step 1'!L29</f>
        <v>0</v>
      </c>
      <c r="L24">
        <f>'Corrected energy balance step 1'!M29</f>
        <v>0</v>
      </c>
      <c r="M24">
        <f>'Corrected energy balance step 1'!N29</f>
        <v>0</v>
      </c>
      <c r="N24">
        <f>'Corrected energy balance step 1'!O29</f>
        <v>0</v>
      </c>
      <c r="O24">
        <f>'Corrected energy balance step 1'!P29</f>
        <v>0</v>
      </c>
      <c r="P24">
        <f>'Corrected energy balance step 1'!Q29</f>
        <v>0</v>
      </c>
      <c r="Q24">
        <f>'Corrected energy balance step 1'!R29</f>
        <v>0</v>
      </c>
      <c r="R24">
        <f>'Corrected energy balance step 1'!S29</f>
        <v>0</v>
      </c>
      <c r="S24">
        <f>'Corrected energy balance step 1'!T29</f>
        <v>0</v>
      </c>
      <c r="T24">
        <f>'Corrected energy balance step 1'!U29</f>
        <v>0</v>
      </c>
      <c r="U24">
        <f>'Corrected energy balance step 1'!V29</f>
        <v>0</v>
      </c>
      <c r="V24">
        <f>'Corrected energy balance step 1'!W29</f>
        <v>0</v>
      </c>
      <c r="W24">
        <f>'Corrected energy balance step 1'!X29</f>
        <v>0</v>
      </c>
      <c r="X24">
        <f>'Corrected energy balance step 1'!Y29</f>
        <v>0</v>
      </c>
      <c r="Y24">
        <f>'Corrected energy balance step 1'!Z29</f>
        <v>0</v>
      </c>
      <c r="Z24">
        <f>'Corrected energy balance step 1'!AA29</f>
        <v>0</v>
      </c>
      <c r="AA24">
        <f>'Corrected energy balance step 1'!AB29</f>
        <v>0</v>
      </c>
      <c r="AB24">
        <f>'Corrected energy balance step 1'!AC29</f>
        <v>0</v>
      </c>
      <c r="AC24">
        <f>'Corrected energy balance step 1'!AD29</f>
        <v>0</v>
      </c>
      <c r="AD24">
        <f>'Corrected energy balance step 1'!AE29</f>
        <v>0</v>
      </c>
      <c r="AE24">
        <f>'Corrected energy balance step 1'!AF29</f>
        <v>0</v>
      </c>
      <c r="AF24">
        <f>'Corrected energy balance step 1'!AG29</f>
        <v>0</v>
      </c>
      <c r="AG24">
        <f>'Corrected energy balance step 1'!AH29</f>
        <v>0</v>
      </c>
      <c r="AH24">
        <f>'Corrected energy balance step 1'!AI29</f>
        <v>0</v>
      </c>
      <c r="AI24">
        <f>'Corrected energy balance step 1'!AJ29</f>
        <v>0</v>
      </c>
      <c r="AJ24">
        <f>'Corrected energy balance step 1'!AK29</f>
        <v>0</v>
      </c>
      <c r="AK24">
        <f>'Corrected energy balance step 1'!AL29</f>
        <v>0</v>
      </c>
      <c r="AL24">
        <f>'Corrected energy balance step 1'!AM29</f>
        <v>0</v>
      </c>
      <c r="AM24">
        <f>'Corrected energy balance step 1'!AN29</f>
        <v>0</v>
      </c>
      <c r="AN24">
        <f>'Corrected energy balance step 1'!AO29</f>
        <v>0</v>
      </c>
      <c r="AO24">
        <f>'Corrected energy balance step 1'!AP29</f>
        <v>0</v>
      </c>
      <c r="AP24">
        <f>'Corrected energy balance step 1'!AQ29</f>
        <v>0</v>
      </c>
      <c r="AQ24">
        <f>'Corrected energy balance step 1'!AR29</f>
        <v>0</v>
      </c>
      <c r="AR24">
        <f>'Corrected energy balance step 1'!AS29</f>
        <v>0</v>
      </c>
      <c r="AS24">
        <f>'Corrected energy balance step 1'!AT29</f>
        <v>0</v>
      </c>
      <c r="AT24">
        <f>'Corrected energy balance step 1'!AU29</f>
        <v>0</v>
      </c>
      <c r="AU24">
        <f>'Corrected energy balance step 1'!AV29</f>
        <v>0</v>
      </c>
      <c r="AV24">
        <f>'Corrected energy balance step 1'!AW29</f>
        <v>0</v>
      </c>
      <c r="AW24">
        <f>'Corrected energy balance step 1'!AX29</f>
        <v>0</v>
      </c>
      <c r="AX24">
        <f>'Corrected energy balance step 1'!AY29</f>
        <v>0</v>
      </c>
      <c r="AY24">
        <f>'Corrected energy balance step 1'!AZ29</f>
        <v>0</v>
      </c>
      <c r="AZ24">
        <f>'Corrected energy balance step 1'!BA29</f>
        <v>0</v>
      </c>
      <c r="BA24">
        <f>'Corrected energy balance step 1'!BB29</f>
        <v>0</v>
      </c>
      <c r="BB24">
        <f>'Corrected energy balance step 1'!BC29</f>
        <v>0</v>
      </c>
      <c r="BC24">
        <f>'Corrected energy balance step 1'!BD29</f>
        <v>0</v>
      </c>
      <c r="BD24">
        <f>'Corrected energy balance step 1'!BE29</f>
        <v>0</v>
      </c>
      <c r="BE24">
        <f>'Corrected energy balance step 1'!BF29</f>
        <v>0</v>
      </c>
      <c r="BF24">
        <f>'Corrected energy balance step 1'!BG29</f>
        <v>0</v>
      </c>
      <c r="BG24">
        <f>'Corrected energy balance step 1'!BH29</f>
        <v>0</v>
      </c>
      <c r="BH24">
        <f>'Corrected energy balance step 1'!BI29</f>
        <v>0</v>
      </c>
      <c r="BI24">
        <f>'Corrected energy balance step 1'!BJ29</f>
        <v>0</v>
      </c>
      <c r="BJ24">
        <f>'Corrected energy balance step 1'!BK29</f>
        <v>0</v>
      </c>
      <c r="BK24">
        <f>'Corrected energy balance step 1'!BL29</f>
        <v>0</v>
      </c>
      <c r="BL24">
        <f>'Corrected energy balance step 1'!BM29</f>
        <v>0</v>
      </c>
      <c r="BM24">
        <f>'Corrected energy balance step 1'!BN29</f>
        <v>0</v>
      </c>
      <c r="BN24">
        <f>'Corrected energy balance step 1'!BO29</f>
        <v>0</v>
      </c>
    </row>
    <row r="25" spans="1:66">
      <c r="A25" t="s">
        <v>80</v>
      </c>
      <c r="B25">
        <f>'Corrected energy balance step 1'!C30</f>
        <v>0</v>
      </c>
      <c r="C25">
        <f>'Corrected energy balance step 1'!D30</f>
        <v>0</v>
      </c>
      <c r="D25">
        <f>'Corrected energy balance step 1'!E30</f>
        <v>0</v>
      </c>
      <c r="E25">
        <f>'Corrected energy balance step 1'!F30</f>
        <v>0</v>
      </c>
      <c r="F25">
        <f>'Corrected energy balance step 1'!G30</f>
        <v>0</v>
      </c>
      <c r="G25">
        <f>'Corrected energy balance step 1'!H30</f>
        <v>0</v>
      </c>
      <c r="H25">
        <f>'Corrected energy balance step 1'!I30</f>
        <v>0</v>
      </c>
      <c r="I25">
        <f>'Corrected energy balance step 1'!J30</f>
        <v>0</v>
      </c>
      <c r="J25">
        <f>'Corrected energy balance step 1'!K30</f>
        <v>0</v>
      </c>
      <c r="K25">
        <f>'Corrected energy balance step 1'!L30</f>
        <v>0</v>
      </c>
      <c r="L25">
        <f>'Corrected energy balance step 1'!M30</f>
        <v>0</v>
      </c>
      <c r="M25">
        <f>'Corrected energy balance step 1'!N30</f>
        <v>0</v>
      </c>
      <c r="N25">
        <f>'Corrected energy balance step 1'!O30</f>
        <v>0</v>
      </c>
      <c r="O25">
        <f>'Corrected energy balance step 1'!P30</f>
        <v>0</v>
      </c>
      <c r="P25">
        <f>'Corrected energy balance step 1'!Q30</f>
        <v>0</v>
      </c>
      <c r="Q25">
        <f>'Corrected energy balance step 1'!R30</f>
        <v>0</v>
      </c>
      <c r="R25">
        <f>'Corrected energy balance step 1'!S30</f>
        <v>0</v>
      </c>
      <c r="S25">
        <f>'Corrected energy balance step 1'!T30</f>
        <v>0</v>
      </c>
      <c r="T25">
        <f>'Corrected energy balance step 1'!U30</f>
        <v>0</v>
      </c>
      <c r="U25">
        <f>'Corrected energy balance step 1'!V30</f>
        <v>0</v>
      </c>
      <c r="V25">
        <f>'Corrected energy balance step 1'!W30</f>
        <v>0</v>
      </c>
      <c r="W25">
        <f>'Corrected energy balance step 1'!X30</f>
        <v>0</v>
      </c>
      <c r="X25">
        <f>'Corrected energy balance step 1'!Y30</f>
        <v>0</v>
      </c>
      <c r="Y25">
        <f>'Corrected energy balance step 1'!Z30</f>
        <v>0</v>
      </c>
      <c r="Z25">
        <f>'Corrected energy balance step 1'!AA30</f>
        <v>0</v>
      </c>
      <c r="AA25">
        <f>'Corrected energy balance step 1'!AB30</f>
        <v>0</v>
      </c>
      <c r="AB25">
        <f>'Corrected energy balance step 1'!AC30</f>
        <v>0</v>
      </c>
      <c r="AC25">
        <f>'Corrected energy balance step 1'!AD30</f>
        <v>0</v>
      </c>
      <c r="AD25">
        <f>'Corrected energy balance step 1'!AE30</f>
        <v>0</v>
      </c>
      <c r="AE25">
        <f>'Corrected energy balance step 1'!AF30</f>
        <v>0</v>
      </c>
      <c r="AF25">
        <f>'Corrected energy balance step 1'!AG30</f>
        <v>0</v>
      </c>
      <c r="AG25">
        <f>'Corrected energy balance step 1'!AH30</f>
        <v>0</v>
      </c>
      <c r="AH25">
        <f>'Corrected energy balance step 1'!AI30</f>
        <v>0</v>
      </c>
      <c r="AI25">
        <f>'Corrected energy balance step 1'!AJ30</f>
        <v>0</v>
      </c>
      <c r="AJ25">
        <f>'Corrected energy balance step 1'!AK30</f>
        <v>0</v>
      </c>
      <c r="AK25">
        <f>'Corrected energy balance step 1'!AL30</f>
        <v>0</v>
      </c>
      <c r="AL25">
        <f>'Corrected energy balance step 1'!AM30</f>
        <v>0</v>
      </c>
      <c r="AM25">
        <f>'Corrected energy balance step 1'!AN30</f>
        <v>0</v>
      </c>
      <c r="AN25">
        <f>'Corrected energy balance step 1'!AO30</f>
        <v>0</v>
      </c>
      <c r="AO25">
        <f>'Corrected energy balance step 1'!AP30</f>
        <v>0</v>
      </c>
      <c r="AP25">
        <f>'Corrected energy balance step 1'!AQ30</f>
        <v>0</v>
      </c>
      <c r="AQ25">
        <f>'Corrected energy balance step 1'!AR30</f>
        <v>0</v>
      </c>
      <c r="AR25">
        <f>'Corrected energy balance step 1'!AS30</f>
        <v>0</v>
      </c>
      <c r="AS25">
        <f>'Corrected energy balance step 1'!AT30</f>
        <v>0</v>
      </c>
      <c r="AT25">
        <f>'Corrected energy balance step 1'!AU30</f>
        <v>0</v>
      </c>
      <c r="AU25">
        <f>'Corrected energy balance step 1'!AV30</f>
        <v>0</v>
      </c>
      <c r="AV25">
        <f>'Corrected energy balance step 1'!AW30</f>
        <v>0</v>
      </c>
      <c r="AW25">
        <f>'Corrected energy balance step 1'!AX30</f>
        <v>0</v>
      </c>
      <c r="AX25">
        <f>'Corrected energy balance step 1'!AY30</f>
        <v>0</v>
      </c>
      <c r="AY25">
        <f>'Corrected energy balance step 1'!AZ30</f>
        <v>0</v>
      </c>
      <c r="AZ25">
        <f>'Corrected energy balance step 1'!BA30</f>
        <v>0</v>
      </c>
      <c r="BA25">
        <f>'Corrected energy balance step 1'!BB30</f>
        <v>0</v>
      </c>
      <c r="BB25">
        <f>'Corrected energy balance step 1'!BC30</f>
        <v>0</v>
      </c>
      <c r="BC25">
        <f>'Corrected energy balance step 1'!BD30</f>
        <v>0</v>
      </c>
      <c r="BD25">
        <f>'Corrected energy balance step 1'!BE30</f>
        <v>0</v>
      </c>
      <c r="BE25">
        <f>'Corrected energy balance step 1'!BF30</f>
        <v>0</v>
      </c>
      <c r="BF25">
        <f>'Corrected energy balance step 1'!BG30</f>
        <v>0</v>
      </c>
      <c r="BG25">
        <f>'Corrected energy balance step 1'!BH30</f>
        <v>0</v>
      </c>
      <c r="BH25">
        <f>'Corrected energy balance step 1'!BI30</f>
        <v>0</v>
      </c>
      <c r="BI25">
        <f>'Corrected energy balance step 1'!BJ30</f>
        <v>0</v>
      </c>
      <c r="BJ25">
        <f>'Corrected energy balance step 1'!BK30</f>
        <v>0</v>
      </c>
      <c r="BK25">
        <f>'Corrected energy balance step 1'!BL30</f>
        <v>0</v>
      </c>
      <c r="BL25">
        <f>'Corrected energy balance step 1'!BM30</f>
        <v>0</v>
      </c>
      <c r="BM25">
        <f>'Corrected energy balance step 1'!BN30</f>
        <v>0</v>
      </c>
      <c r="BN25">
        <f>'Corrected energy balance step 1'!BO30</f>
        <v>0</v>
      </c>
    </row>
    <row r="26" spans="1:66">
      <c r="A26" t="s">
        <v>81</v>
      </c>
      <c r="B26">
        <f>'Corrected energy balance step 1'!C31</f>
        <v>0</v>
      </c>
      <c r="C26">
        <f>'Corrected energy balance step 1'!D31</f>
        <v>0</v>
      </c>
      <c r="D26">
        <f>'Corrected energy balance step 1'!E31</f>
        <v>0</v>
      </c>
      <c r="E26">
        <f>'Corrected energy balance step 1'!F31</f>
        <v>0</v>
      </c>
      <c r="F26">
        <f>'Corrected energy balance step 1'!G31</f>
        <v>0</v>
      </c>
      <c r="G26">
        <f>'Corrected energy balance step 1'!H31</f>
        <v>0</v>
      </c>
      <c r="H26">
        <f>'Corrected energy balance step 1'!I31</f>
        <v>0</v>
      </c>
      <c r="I26">
        <f>'Corrected energy balance step 1'!J31</f>
        <v>0</v>
      </c>
      <c r="J26">
        <f>'Corrected energy balance step 1'!K31</f>
        <v>0</v>
      </c>
      <c r="K26">
        <f>'Corrected energy balance step 1'!L31</f>
        <v>0</v>
      </c>
      <c r="L26">
        <f>'Corrected energy balance step 1'!M31</f>
        <v>0</v>
      </c>
      <c r="M26">
        <f>'Corrected energy balance step 1'!N31</f>
        <v>0</v>
      </c>
      <c r="N26">
        <f>'Corrected energy balance step 1'!O31</f>
        <v>0</v>
      </c>
      <c r="O26">
        <f>'Corrected energy balance step 1'!P31</f>
        <v>0</v>
      </c>
      <c r="P26">
        <f>'Corrected energy balance step 1'!Q31</f>
        <v>0</v>
      </c>
      <c r="Q26">
        <f>'Corrected energy balance step 1'!R31</f>
        <v>0</v>
      </c>
      <c r="R26">
        <f>'Corrected energy balance step 1'!S31</f>
        <v>0</v>
      </c>
      <c r="S26">
        <f>'Corrected energy balance step 1'!T31</f>
        <v>0</v>
      </c>
      <c r="T26">
        <f>'Corrected energy balance step 1'!U31</f>
        <v>0</v>
      </c>
      <c r="U26">
        <f>'Corrected energy balance step 1'!V31</f>
        <v>0</v>
      </c>
      <c r="V26">
        <f>'Corrected energy balance step 1'!W31</f>
        <v>0</v>
      </c>
      <c r="W26">
        <f>'Corrected energy balance step 1'!X31</f>
        <v>0</v>
      </c>
      <c r="X26">
        <f>'Corrected energy balance step 1'!Y31</f>
        <v>0</v>
      </c>
      <c r="Y26">
        <f>'Corrected energy balance step 1'!Z31</f>
        <v>0</v>
      </c>
      <c r="Z26">
        <f>'Corrected energy balance step 1'!AA31</f>
        <v>0</v>
      </c>
      <c r="AA26">
        <f>'Corrected energy balance step 1'!AB31</f>
        <v>0</v>
      </c>
      <c r="AB26">
        <f>'Corrected energy balance step 1'!AC31</f>
        <v>0</v>
      </c>
      <c r="AC26">
        <f>'Corrected energy balance step 1'!AD31</f>
        <v>0</v>
      </c>
      <c r="AD26">
        <f>'Corrected energy balance step 1'!AE31</f>
        <v>0</v>
      </c>
      <c r="AE26">
        <f>'Corrected energy balance step 1'!AF31</f>
        <v>0</v>
      </c>
      <c r="AF26">
        <f>'Corrected energy balance step 1'!AG31</f>
        <v>0</v>
      </c>
      <c r="AG26">
        <f>'Corrected energy balance step 1'!AH31</f>
        <v>0</v>
      </c>
      <c r="AH26">
        <f>'Corrected energy balance step 1'!AI31</f>
        <v>0</v>
      </c>
      <c r="AI26">
        <f>'Corrected energy balance step 1'!AJ31</f>
        <v>0</v>
      </c>
      <c r="AJ26">
        <f>'Corrected energy balance step 1'!AK31</f>
        <v>0</v>
      </c>
      <c r="AK26">
        <f>'Corrected energy balance step 1'!AL31</f>
        <v>0</v>
      </c>
      <c r="AL26">
        <f>'Corrected energy balance step 1'!AM31</f>
        <v>0</v>
      </c>
      <c r="AM26">
        <f>'Corrected energy balance step 1'!AN31</f>
        <v>0</v>
      </c>
      <c r="AN26">
        <f>'Corrected energy balance step 1'!AO31</f>
        <v>0</v>
      </c>
      <c r="AO26">
        <f>'Corrected energy balance step 1'!AP31</f>
        <v>0</v>
      </c>
      <c r="AP26">
        <f>'Corrected energy balance step 1'!AQ31</f>
        <v>0</v>
      </c>
      <c r="AQ26">
        <f>'Corrected energy balance step 1'!AR31</f>
        <v>0</v>
      </c>
      <c r="AR26">
        <f>'Corrected energy balance step 1'!AS31</f>
        <v>0</v>
      </c>
      <c r="AS26">
        <f>'Corrected energy balance step 1'!AT31</f>
        <v>0</v>
      </c>
      <c r="AT26">
        <f>'Corrected energy balance step 1'!AU31</f>
        <v>0</v>
      </c>
      <c r="AU26">
        <f>'Corrected energy balance step 1'!AV31</f>
        <v>0</v>
      </c>
      <c r="AV26">
        <f>'Corrected energy balance step 1'!AW31</f>
        <v>0</v>
      </c>
      <c r="AW26">
        <f>'Corrected energy balance step 1'!AX31</f>
        <v>0</v>
      </c>
      <c r="AX26">
        <f>'Corrected energy balance step 1'!AY31</f>
        <v>0</v>
      </c>
      <c r="AY26">
        <f>'Corrected energy balance step 1'!AZ31</f>
        <v>0</v>
      </c>
      <c r="AZ26">
        <f>'Corrected energy balance step 1'!BA31</f>
        <v>0</v>
      </c>
      <c r="BA26">
        <f>'Corrected energy balance step 1'!BB31</f>
        <v>0</v>
      </c>
      <c r="BB26">
        <f>'Corrected energy balance step 1'!BC31</f>
        <v>0</v>
      </c>
      <c r="BC26">
        <f>'Corrected energy balance step 1'!BD31</f>
        <v>0</v>
      </c>
      <c r="BD26">
        <f>'Corrected energy balance step 1'!BE31</f>
        <v>0</v>
      </c>
      <c r="BE26">
        <f>'Corrected energy balance step 1'!BF31</f>
        <v>0</v>
      </c>
      <c r="BF26">
        <f>'Corrected energy balance step 1'!BG31</f>
        <v>0</v>
      </c>
      <c r="BG26">
        <f>'Corrected energy balance step 1'!BH31</f>
        <v>0</v>
      </c>
      <c r="BH26">
        <f>'Corrected energy balance step 1'!BI31</f>
        <v>0</v>
      </c>
      <c r="BI26">
        <f>'Corrected energy balance step 1'!BJ31</f>
        <v>0</v>
      </c>
      <c r="BJ26">
        <f>'Corrected energy balance step 1'!BK31</f>
        <v>0</v>
      </c>
      <c r="BK26">
        <f>'Corrected energy balance step 1'!BL31</f>
        <v>0</v>
      </c>
      <c r="BL26">
        <f>'Corrected energy balance step 1'!BM31</f>
        <v>0</v>
      </c>
      <c r="BM26">
        <f>'Corrected energy balance step 1'!BN31</f>
        <v>0</v>
      </c>
      <c r="BN26">
        <f>'Corrected energy balance step 1'!BO31</f>
        <v>0</v>
      </c>
    </row>
    <row r="27" spans="1:66">
      <c r="A27" s="449" t="s">
        <v>82</v>
      </c>
      <c r="B27">
        <f>'Corrected energy balance step 1'!C32</f>
        <v>0</v>
      </c>
      <c r="C27">
        <f>'Corrected energy balance step 1'!D32</f>
        <v>0</v>
      </c>
      <c r="D27">
        <f>'Corrected energy balance step 1'!E32</f>
        <v>0</v>
      </c>
      <c r="E27">
        <f>'Corrected energy balance step 1'!F32</f>
        <v>0</v>
      </c>
      <c r="F27">
        <f>'Corrected energy balance step 1'!G32</f>
        <v>0</v>
      </c>
      <c r="G27">
        <f>'Corrected energy balance step 1'!H32</f>
        <v>0</v>
      </c>
      <c r="H27">
        <f>'Corrected energy balance step 1'!I32</f>
        <v>0</v>
      </c>
      <c r="I27">
        <f>'Corrected energy balance step 1'!J32</f>
        <v>0</v>
      </c>
      <c r="J27">
        <f>'Corrected energy balance step 1'!K32</f>
        <v>0</v>
      </c>
      <c r="K27">
        <f>'Corrected energy balance step 1'!L32</f>
        <v>0</v>
      </c>
      <c r="L27">
        <f>'Corrected energy balance step 1'!M32</f>
        <v>0</v>
      </c>
      <c r="M27">
        <f>'Corrected energy balance step 1'!N32</f>
        <v>0</v>
      </c>
      <c r="N27">
        <f>'Corrected energy balance step 1'!O32</f>
        <v>0</v>
      </c>
      <c r="O27">
        <f>'Corrected energy balance step 1'!P32</f>
        <v>0</v>
      </c>
      <c r="P27">
        <f>'Corrected energy balance step 1'!Q32</f>
        <v>0</v>
      </c>
      <c r="Q27">
        <f>'Corrected energy balance step 1'!R32</f>
        <v>0</v>
      </c>
      <c r="R27">
        <f>'Corrected energy balance step 1'!S32</f>
        <v>0</v>
      </c>
      <c r="S27">
        <f>'Corrected energy balance step 1'!T32</f>
        <v>0</v>
      </c>
      <c r="T27">
        <f>'Corrected energy balance step 1'!U32</f>
        <v>0</v>
      </c>
      <c r="U27">
        <f>'Corrected energy balance step 1'!V32</f>
        <v>0</v>
      </c>
      <c r="V27">
        <f>'Corrected energy balance step 1'!W32</f>
        <v>0</v>
      </c>
      <c r="W27">
        <f>'Corrected energy balance step 1'!X32</f>
        <v>0</v>
      </c>
      <c r="X27">
        <f>'Corrected energy balance step 1'!Y32</f>
        <v>0</v>
      </c>
      <c r="Y27">
        <f>'Corrected energy balance step 1'!Z32</f>
        <v>0</v>
      </c>
      <c r="Z27">
        <f>'Corrected energy balance step 1'!AA32</f>
        <v>0</v>
      </c>
      <c r="AA27">
        <f>'Corrected energy balance step 1'!AB32</f>
        <v>0</v>
      </c>
      <c r="AB27">
        <f>'Corrected energy balance step 1'!AC32</f>
        <v>0</v>
      </c>
      <c r="AC27">
        <f>'Corrected energy balance step 1'!AD32</f>
        <v>0</v>
      </c>
      <c r="AD27">
        <f>'Corrected energy balance step 1'!AE32</f>
        <v>0</v>
      </c>
      <c r="AE27">
        <f>'Corrected energy balance step 1'!AF32</f>
        <v>0</v>
      </c>
      <c r="AF27">
        <f>'Corrected energy balance step 1'!AG32</f>
        <v>0</v>
      </c>
      <c r="AG27">
        <f>'Corrected energy balance step 1'!AH32</f>
        <v>0</v>
      </c>
      <c r="AH27">
        <f>'Corrected energy balance step 1'!AI32</f>
        <v>0</v>
      </c>
      <c r="AI27">
        <f>'Corrected energy balance step 1'!AJ32</f>
        <v>0</v>
      </c>
      <c r="AJ27">
        <f>'Corrected energy balance step 1'!AK32</f>
        <v>0</v>
      </c>
      <c r="AK27">
        <f>'Corrected energy balance step 1'!AL32</f>
        <v>0</v>
      </c>
      <c r="AL27">
        <f>'Corrected energy balance step 1'!AM32</f>
        <v>0</v>
      </c>
      <c r="AM27">
        <f>'Corrected energy balance step 1'!AN32</f>
        <v>0</v>
      </c>
      <c r="AN27">
        <f>'Corrected energy balance step 1'!AO32</f>
        <v>0</v>
      </c>
      <c r="AO27">
        <f>'Corrected energy balance step 1'!AP32</f>
        <v>0</v>
      </c>
      <c r="AP27">
        <f>'Corrected energy balance step 1'!AQ32</f>
        <v>0</v>
      </c>
      <c r="AQ27">
        <f>'Corrected energy balance step 1'!AR32</f>
        <v>0</v>
      </c>
      <c r="AR27">
        <f>'Corrected energy balance step 1'!AS32</f>
        <v>0</v>
      </c>
      <c r="AS27">
        <f>'Corrected energy balance step 1'!AT32</f>
        <v>0</v>
      </c>
      <c r="AT27">
        <f>'Corrected energy balance step 1'!AU32</f>
        <v>0</v>
      </c>
      <c r="AU27">
        <f>'Corrected energy balance step 1'!AV32</f>
        <v>0</v>
      </c>
      <c r="AV27">
        <f>'Corrected energy balance step 1'!AW32</f>
        <v>0</v>
      </c>
      <c r="AW27">
        <f>'Corrected energy balance step 1'!AX32</f>
        <v>0</v>
      </c>
      <c r="AX27">
        <f>'Corrected energy balance step 1'!AY32</f>
        <v>0</v>
      </c>
      <c r="AY27">
        <f>'Corrected energy balance step 1'!AZ32</f>
        <v>0</v>
      </c>
      <c r="AZ27">
        <f>'Corrected energy balance step 1'!BA32</f>
        <v>0</v>
      </c>
      <c r="BA27">
        <f>'Corrected energy balance step 1'!BB32</f>
        <v>0</v>
      </c>
      <c r="BB27">
        <f>'Corrected energy balance step 1'!BC32</f>
        <v>0</v>
      </c>
      <c r="BC27">
        <f>'Corrected energy balance step 1'!BD32</f>
        <v>0</v>
      </c>
      <c r="BD27">
        <f>'Corrected energy balance step 1'!BE32</f>
        <v>0</v>
      </c>
      <c r="BE27">
        <f>'Corrected energy balance step 1'!BF32</f>
        <v>0</v>
      </c>
      <c r="BF27">
        <f>'Corrected energy balance step 1'!BG32</f>
        <v>0</v>
      </c>
      <c r="BG27">
        <f>'Corrected energy balance step 1'!BH32</f>
        <v>0</v>
      </c>
      <c r="BH27">
        <f>'Corrected energy balance step 1'!BI32</f>
        <v>0</v>
      </c>
      <c r="BI27">
        <f>'Corrected energy balance step 1'!BJ32</f>
        <v>0</v>
      </c>
      <c r="BJ27">
        <f>'Corrected energy balance step 1'!BK32</f>
        <v>0</v>
      </c>
      <c r="BK27">
        <f>'Corrected energy balance step 1'!BL32</f>
        <v>0</v>
      </c>
      <c r="BL27">
        <f>'Corrected energy balance step 1'!BM32</f>
        <v>0</v>
      </c>
      <c r="BM27">
        <f>'Corrected energy balance step 1'!BN32</f>
        <v>0</v>
      </c>
      <c r="BN27">
        <f>'Corrected energy balance step 1'!BO32</f>
        <v>0</v>
      </c>
    </row>
    <row r="28" spans="1:66">
      <c r="A28" t="s">
        <v>83</v>
      </c>
      <c r="B28">
        <f>'Corrected energy balance step 1'!C33</f>
        <v>0</v>
      </c>
      <c r="C28">
        <f>'Corrected energy balance step 1'!D33</f>
        <v>0</v>
      </c>
      <c r="D28">
        <f>'Corrected energy balance step 1'!E33</f>
        <v>0</v>
      </c>
      <c r="E28">
        <f>'Corrected energy balance step 1'!F33</f>
        <v>0</v>
      </c>
      <c r="F28">
        <f>'Corrected energy balance step 1'!G33</f>
        <v>0</v>
      </c>
      <c r="G28">
        <f>'Corrected energy balance step 1'!H33</f>
        <v>0</v>
      </c>
      <c r="H28">
        <f>'Corrected energy balance step 1'!I33</f>
        <v>0</v>
      </c>
      <c r="I28">
        <f>'Corrected energy balance step 1'!J33</f>
        <v>0</v>
      </c>
      <c r="J28">
        <f>'Corrected energy balance step 1'!K33</f>
        <v>0</v>
      </c>
      <c r="K28">
        <f>'Corrected energy balance step 1'!L33</f>
        <v>0</v>
      </c>
      <c r="L28">
        <f>'Corrected energy balance step 1'!M33</f>
        <v>0</v>
      </c>
      <c r="M28">
        <f>'Corrected energy balance step 1'!N33</f>
        <v>0</v>
      </c>
      <c r="N28">
        <f>'Corrected energy balance step 1'!O33</f>
        <v>0</v>
      </c>
      <c r="O28">
        <f>'Corrected energy balance step 1'!P33</f>
        <v>0</v>
      </c>
      <c r="P28">
        <f>'Corrected energy balance step 1'!Q33</f>
        <v>0</v>
      </c>
      <c r="Q28">
        <f>'Corrected energy balance step 1'!R33</f>
        <v>0</v>
      </c>
      <c r="R28">
        <f>'Corrected energy balance step 1'!S33</f>
        <v>0</v>
      </c>
      <c r="S28">
        <f>'Corrected energy balance step 1'!T33</f>
        <v>0</v>
      </c>
      <c r="T28">
        <f>'Corrected energy balance step 1'!U33</f>
        <v>0</v>
      </c>
      <c r="U28">
        <f>'Corrected energy balance step 1'!V33</f>
        <v>0</v>
      </c>
      <c r="V28">
        <f>'Corrected energy balance step 1'!W33</f>
        <v>0</v>
      </c>
      <c r="W28">
        <f>'Corrected energy balance step 1'!X33</f>
        <v>0</v>
      </c>
      <c r="X28">
        <f>'Corrected energy balance step 1'!Y33</f>
        <v>0</v>
      </c>
      <c r="Y28">
        <f>'Corrected energy balance step 1'!Z33</f>
        <v>0</v>
      </c>
      <c r="Z28">
        <f>'Corrected energy balance step 1'!AA33</f>
        <v>0</v>
      </c>
      <c r="AA28">
        <f>'Corrected energy balance step 1'!AB33</f>
        <v>0</v>
      </c>
      <c r="AB28">
        <f>'Corrected energy balance step 1'!AC33</f>
        <v>0</v>
      </c>
      <c r="AC28">
        <f>'Corrected energy balance step 1'!AD33</f>
        <v>0</v>
      </c>
      <c r="AD28">
        <f>'Corrected energy balance step 1'!AE33</f>
        <v>0</v>
      </c>
      <c r="AE28">
        <f>'Corrected energy balance step 1'!AF33</f>
        <v>0</v>
      </c>
      <c r="AF28">
        <f>'Corrected energy balance step 1'!AG33</f>
        <v>0</v>
      </c>
      <c r="AG28">
        <f>'Corrected energy balance step 1'!AH33</f>
        <v>0</v>
      </c>
      <c r="AH28">
        <f>'Corrected energy balance step 1'!AI33</f>
        <v>0</v>
      </c>
      <c r="AI28">
        <f>'Corrected energy balance step 1'!AJ33</f>
        <v>0</v>
      </c>
      <c r="AJ28">
        <f>'Corrected energy balance step 1'!AK33</f>
        <v>0</v>
      </c>
      <c r="AK28">
        <f>'Corrected energy balance step 1'!AL33</f>
        <v>0</v>
      </c>
      <c r="AL28">
        <f>'Corrected energy balance step 1'!AM33</f>
        <v>0</v>
      </c>
      <c r="AM28">
        <f>'Corrected energy balance step 1'!AN33</f>
        <v>0</v>
      </c>
      <c r="AN28">
        <f>'Corrected energy balance step 1'!AO33</f>
        <v>0</v>
      </c>
      <c r="AO28">
        <f>'Corrected energy balance step 1'!AP33</f>
        <v>0</v>
      </c>
      <c r="AP28">
        <f>'Corrected energy balance step 1'!AQ33</f>
        <v>0</v>
      </c>
      <c r="AQ28">
        <f>'Corrected energy balance step 1'!AR33</f>
        <v>0</v>
      </c>
      <c r="AR28">
        <f>'Corrected energy balance step 1'!AS33</f>
        <v>0</v>
      </c>
      <c r="AS28">
        <f>'Corrected energy balance step 1'!AT33</f>
        <v>0</v>
      </c>
      <c r="AT28">
        <f>'Corrected energy balance step 1'!AU33</f>
        <v>0</v>
      </c>
      <c r="AU28">
        <f>'Corrected energy balance step 1'!AV33</f>
        <v>0</v>
      </c>
      <c r="AV28">
        <f>'Corrected energy balance step 1'!AW33</f>
        <v>0</v>
      </c>
      <c r="AW28">
        <f>'Corrected energy balance step 1'!AX33</f>
        <v>0</v>
      </c>
      <c r="AX28">
        <f>'Corrected energy balance step 1'!AY33</f>
        <v>0</v>
      </c>
      <c r="AY28">
        <f>'Corrected energy balance step 1'!AZ33</f>
        <v>0</v>
      </c>
      <c r="AZ28">
        <f>'Corrected energy balance step 1'!BA33</f>
        <v>0</v>
      </c>
      <c r="BA28">
        <f>'Corrected energy balance step 1'!BB33</f>
        <v>0</v>
      </c>
      <c r="BB28">
        <f>'Corrected energy balance step 1'!BC33</f>
        <v>0</v>
      </c>
      <c r="BC28">
        <f>'Corrected energy balance step 1'!BD33</f>
        <v>0</v>
      </c>
      <c r="BD28">
        <f>'Corrected energy balance step 1'!BE33</f>
        <v>0</v>
      </c>
      <c r="BE28">
        <f>'Corrected energy balance step 1'!BF33</f>
        <v>0</v>
      </c>
      <c r="BF28">
        <f>'Corrected energy balance step 1'!BG33</f>
        <v>0</v>
      </c>
      <c r="BG28">
        <f>'Corrected energy balance step 1'!BH33</f>
        <v>0</v>
      </c>
      <c r="BH28">
        <f>'Corrected energy balance step 1'!BI33</f>
        <v>0</v>
      </c>
      <c r="BI28">
        <f>'Corrected energy balance step 1'!BJ33</f>
        <v>0</v>
      </c>
      <c r="BJ28">
        <f>'Corrected energy balance step 1'!BK33</f>
        <v>0</v>
      </c>
      <c r="BK28">
        <f>'Corrected energy balance step 1'!BL33</f>
        <v>0</v>
      </c>
      <c r="BL28">
        <f>'Corrected energy balance step 1'!BM33</f>
        <v>0</v>
      </c>
      <c r="BM28">
        <f>'Corrected energy balance step 1'!BN33</f>
        <v>0</v>
      </c>
      <c r="BN28">
        <f>'Corrected energy balance step 1'!BO33</f>
        <v>0</v>
      </c>
    </row>
    <row r="29" spans="1:66">
      <c r="A29" t="s">
        <v>84</v>
      </c>
      <c r="B29">
        <f>'Corrected energy balance step 1'!C34</f>
        <v>0</v>
      </c>
      <c r="C29">
        <f>'Corrected energy balance step 1'!D34</f>
        <v>0</v>
      </c>
      <c r="D29">
        <f>'Corrected energy balance step 1'!E34</f>
        <v>0</v>
      </c>
      <c r="E29">
        <f>'Corrected energy balance step 1'!F34</f>
        <v>0</v>
      </c>
      <c r="F29">
        <f>'Corrected energy balance step 1'!G34</f>
        <v>0</v>
      </c>
      <c r="G29">
        <f>'Corrected energy balance step 1'!H34</f>
        <v>0</v>
      </c>
      <c r="H29">
        <f>'Corrected energy balance step 1'!I34</f>
        <v>0</v>
      </c>
      <c r="I29">
        <f>'Corrected energy balance step 1'!J34</f>
        <v>0</v>
      </c>
      <c r="J29">
        <f>'Corrected energy balance step 1'!K34</f>
        <v>0</v>
      </c>
      <c r="K29">
        <f>'Corrected energy balance step 1'!L34</f>
        <v>0</v>
      </c>
      <c r="L29">
        <f>'Corrected energy balance step 1'!M34</f>
        <v>0</v>
      </c>
      <c r="M29">
        <f>'Corrected energy balance step 1'!N34</f>
        <v>0</v>
      </c>
      <c r="N29">
        <f>'Corrected energy balance step 1'!O34</f>
        <v>0</v>
      </c>
      <c r="O29">
        <f>'Corrected energy balance step 1'!P34</f>
        <v>0</v>
      </c>
      <c r="P29">
        <f>'Corrected energy balance step 1'!Q34</f>
        <v>0</v>
      </c>
      <c r="Q29">
        <f>'Corrected energy balance step 1'!R34</f>
        <v>0</v>
      </c>
      <c r="R29">
        <f>'Corrected energy balance step 1'!S34</f>
        <v>0</v>
      </c>
      <c r="S29">
        <f>'Corrected energy balance step 1'!T34</f>
        <v>0</v>
      </c>
      <c r="T29">
        <f>'Corrected energy balance step 1'!U34</f>
        <v>0</v>
      </c>
      <c r="U29">
        <f>'Corrected energy balance step 1'!V34</f>
        <v>0</v>
      </c>
      <c r="V29">
        <f>'Corrected energy balance step 1'!W34</f>
        <v>0</v>
      </c>
      <c r="W29">
        <f>'Corrected energy balance step 1'!X34</f>
        <v>0</v>
      </c>
      <c r="X29">
        <f>'Corrected energy balance step 1'!Y34</f>
        <v>0</v>
      </c>
      <c r="Y29">
        <f>'Corrected energy balance step 1'!Z34</f>
        <v>0</v>
      </c>
      <c r="Z29">
        <f>'Corrected energy balance step 1'!AA34</f>
        <v>0</v>
      </c>
      <c r="AA29">
        <f>'Corrected energy balance step 1'!AB34</f>
        <v>0</v>
      </c>
      <c r="AB29">
        <f>'Corrected energy balance step 1'!AC34</f>
        <v>0</v>
      </c>
      <c r="AC29">
        <f>'Corrected energy balance step 1'!AD34</f>
        <v>0</v>
      </c>
      <c r="AD29">
        <f>'Corrected energy balance step 1'!AE34</f>
        <v>0</v>
      </c>
      <c r="AE29">
        <f>'Corrected energy balance step 1'!AF34</f>
        <v>0</v>
      </c>
      <c r="AF29">
        <f>'Corrected energy balance step 1'!AG34</f>
        <v>0</v>
      </c>
      <c r="AG29">
        <f>'Corrected energy balance step 1'!AH34</f>
        <v>0</v>
      </c>
      <c r="AH29">
        <f>'Corrected energy balance step 1'!AI34</f>
        <v>0</v>
      </c>
      <c r="AI29">
        <f>'Corrected energy balance step 1'!AJ34</f>
        <v>0</v>
      </c>
      <c r="AJ29">
        <f>'Corrected energy balance step 1'!AK34</f>
        <v>0</v>
      </c>
      <c r="AK29">
        <f>'Corrected energy balance step 1'!AL34</f>
        <v>0</v>
      </c>
      <c r="AL29">
        <f>'Corrected energy balance step 1'!AM34</f>
        <v>0</v>
      </c>
      <c r="AM29">
        <f>'Corrected energy balance step 1'!AN34</f>
        <v>0</v>
      </c>
      <c r="AN29">
        <f>'Corrected energy balance step 1'!AO34</f>
        <v>0</v>
      </c>
      <c r="AO29">
        <f>'Corrected energy balance step 1'!AP34</f>
        <v>0</v>
      </c>
      <c r="AP29">
        <f>'Corrected energy balance step 1'!AQ34</f>
        <v>0</v>
      </c>
      <c r="AQ29">
        <f>'Corrected energy balance step 1'!AR34</f>
        <v>0</v>
      </c>
      <c r="AR29">
        <f>'Corrected energy balance step 1'!AS34</f>
        <v>0</v>
      </c>
      <c r="AS29">
        <f>'Corrected energy balance step 1'!AT34</f>
        <v>0</v>
      </c>
      <c r="AT29">
        <f>'Corrected energy balance step 1'!AU34</f>
        <v>0</v>
      </c>
      <c r="AU29">
        <f>'Corrected energy balance step 1'!AV34</f>
        <v>0</v>
      </c>
      <c r="AV29">
        <f>'Corrected energy balance step 1'!AW34</f>
        <v>0</v>
      </c>
      <c r="AW29">
        <f>'Corrected energy balance step 1'!AX34</f>
        <v>0</v>
      </c>
      <c r="AX29">
        <f>'Corrected energy balance step 1'!AY34</f>
        <v>0</v>
      </c>
      <c r="AY29">
        <f>'Corrected energy balance step 1'!AZ34</f>
        <v>0</v>
      </c>
      <c r="AZ29">
        <f>'Corrected energy balance step 1'!BA34</f>
        <v>0</v>
      </c>
      <c r="BA29">
        <f>'Corrected energy balance step 1'!BB34</f>
        <v>0</v>
      </c>
      <c r="BB29">
        <f>'Corrected energy balance step 1'!BC34</f>
        <v>0</v>
      </c>
      <c r="BC29">
        <f>'Corrected energy balance step 1'!BD34</f>
        <v>0</v>
      </c>
      <c r="BD29">
        <f>'Corrected energy balance step 1'!BE34</f>
        <v>0</v>
      </c>
      <c r="BE29">
        <f>'Corrected energy balance step 1'!BF34</f>
        <v>0</v>
      </c>
      <c r="BF29">
        <f>'Corrected energy balance step 1'!BG34</f>
        <v>0</v>
      </c>
      <c r="BG29">
        <f>'Corrected energy balance step 1'!BH34</f>
        <v>0</v>
      </c>
      <c r="BH29">
        <f>'Corrected energy balance step 1'!BI34</f>
        <v>0</v>
      </c>
      <c r="BI29">
        <f>'Corrected energy balance step 1'!BJ34</f>
        <v>0</v>
      </c>
      <c r="BJ29">
        <f>'Corrected energy balance step 1'!BK34</f>
        <v>0</v>
      </c>
      <c r="BK29">
        <f>'Corrected energy balance step 1'!BL34</f>
        <v>0</v>
      </c>
      <c r="BL29">
        <f>'Corrected energy balance step 1'!BM34</f>
        <v>0</v>
      </c>
      <c r="BM29">
        <f>'Corrected energy balance step 1'!BN34</f>
        <v>0</v>
      </c>
      <c r="BN29">
        <f>'Corrected energy balance step 1'!BO34</f>
        <v>0</v>
      </c>
    </row>
    <row r="30" spans="1:66">
      <c r="A30" t="s">
        <v>85</v>
      </c>
      <c r="B30">
        <f>'Corrected energy balance step 1'!C35</f>
        <v>0</v>
      </c>
      <c r="C30">
        <f>'Corrected energy balance step 1'!D35</f>
        <v>0</v>
      </c>
      <c r="D30">
        <f>'Corrected energy balance step 1'!E35</f>
        <v>0</v>
      </c>
      <c r="E30">
        <f>'Corrected energy balance step 1'!F35</f>
        <v>0</v>
      </c>
      <c r="F30">
        <f>'Corrected energy balance step 1'!G35</f>
        <v>0</v>
      </c>
      <c r="G30">
        <f>'Corrected energy balance step 1'!H35</f>
        <v>0</v>
      </c>
      <c r="H30">
        <f>'Corrected energy balance step 1'!I35</f>
        <v>0</v>
      </c>
      <c r="I30">
        <f>'Corrected energy balance step 1'!J35</f>
        <v>0</v>
      </c>
      <c r="J30">
        <f>'Corrected energy balance step 1'!K35</f>
        <v>0</v>
      </c>
      <c r="K30">
        <f>'Corrected energy balance step 1'!L35</f>
        <v>0</v>
      </c>
      <c r="L30">
        <f>'Corrected energy balance step 1'!M35</f>
        <v>0</v>
      </c>
      <c r="M30">
        <f>'Corrected energy balance step 1'!N35</f>
        <v>0</v>
      </c>
      <c r="N30">
        <f>'Corrected energy balance step 1'!O35</f>
        <v>0</v>
      </c>
      <c r="O30">
        <f>'Corrected energy balance step 1'!P35</f>
        <v>0</v>
      </c>
      <c r="P30">
        <f>'Corrected energy balance step 1'!Q35</f>
        <v>0</v>
      </c>
      <c r="Q30">
        <f>'Corrected energy balance step 1'!R35</f>
        <v>0</v>
      </c>
      <c r="R30">
        <f>'Corrected energy balance step 1'!S35</f>
        <v>0</v>
      </c>
      <c r="S30">
        <f>'Corrected energy balance step 1'!T35</f>
        <v>0</v>
      </c>
      <c r="T30">
        <f>'Corrected energy balance step 1'!U35</f>
        <v>0</v>
      </c>
      <c r="U30">
        <f>'Corrected energy balance step 1'!V35</f>
        <v>0</v>
      </c>
      <c r="V30">
        <f>'Corrected energy balance step 1'!W35</f>
        <v>0</v>
      </c>
      <c r="W30">
        <f>'Corrected energy balance step 1'!X35</f>
        <v>0</v>
      </c>
      <c r="X30">
        <f>'Corrected energy balance step 1'!Y35</f>
        <v>0</v>
      </c>
      <c r="Y30">
        <f>'Corrected energy balance step 1'!Z35</f>
        <v>0</v>
      </c>
      <c r="Z30">
        <f>'Corrected energy balance step 1'!AA35</f>
        <v>0</v>
      </c>
      <c r="AA30">
        <f>'Corrected energy balance step 1'!AB35</f>
        <v>0</v>
      </c>
      <c r="AB30">
        <f>'Corrected energy balance step 1'!AC35</f>
        <v>0</v>
      </c>
      <c r="AC30">
        <f>'Corrected energy balance step 1'!AD35</f>
        <v>0</v>
      </c>
      <c r="AD30">
        <f>'Corrected energy balance step 1'!AE35</f>
        <v>0</v>
      </c>
      <c r="AE30">
        <f>'Corrected energy balance step 1'!AF35</f>
        <v>0</v>
      </c>
      <c r="AF30">
        <f>'Corrected energy balance step 1'!AG35</f>
        <v>0</v>
      </c>
      <c r="AG30">
        <f>'Corrected energy balance step 1'!AH35</f>
        <v>0</v>
      </c>
      <c r="AH30">
        <f>'Corrected energy balance step 1'!AI35</f>
        <v>0</v>
      </c>
      <c r="AI30">
        <f>'Corrected energy balance step 1'!AJ35</f>
        <v>0</v>
      </c>
      <c r="AJ30">
        <f>'Corrected energy balance step 1'!AK35</f>
        <v>0</v>
      </c>
      <c r="AK30">
        <f>'Corrected energy balance step 1'!AL35</f>
        <v>0</v>
      </c>
      <c r="AL30">
        <f>'Corrected energy balance step 1'!AM35</f>
        <v>0</v>
      </c>
      <c r="AM30">
        <f>'Corrected energy balance step 1'!AN35</f>
        <v>0</v>
      </c>
      <c r="AN30">
        <f>'Corrected energy balance step 1'!AO35</f>
        <v>0</v>
      </c>
      <c r="AO30">
        <f>'Corrected energy balance step 1'!AP35</f>
        <v>0</v>
      </c>
      <c r="AP30">
        <f>'Corrected energy balance step 1'!AQ35</f>
        <v>0</v>
      </c>
      <c r="AQ30">
        <f>'Corrected energy balance step 1'!AR35</f>
        <v>0</v>
      </c>
      <c r="AR30">
        <f>'Corrected energy balance step 1'!AS35</f>
        <v>0</v>
      </c>
      <c r="AS30">
        <f>'Corrected energy balance step 1'!AT35</f>
        <v>0</v>
      </c>
      <c r="AT30">
        <f>'Corrected energy balance step 1'!AU35</f>
        <v>0</v>
      </c>
      <c r="AU30">
        <f>'Corrected energy balance step 1'!AV35</f>
        <v>0</v>
      </c>
      <c r="AV30">
        <f>'Corrected energy balance step 1'!AW35</f>
        <v>0</v>
      </c>
      <c r="AW30">
        <f>'Corrected energy balance step 1'!AX35</f>
        <v>0</v>
      </c>
      <c r="AX30">
        <f>'Corrected energy balance step 1'!AY35</f>
        <v>0</v>
      </c>
      <c r="AY30">
        <f>'Corrected energy balance step 1'!AZ35</f>
        <v>0</v>
      </c>
      <c r="AZ30">
        <f>'Corrected energy balance step 1'!BA35</f>
        <v>0</v>
      </c>
      <c r="BA30">
        <f>'Corrected energy balance step 1'!BB35</f>
        <v>0</v>
      </c>
      <c r="BB30">
        <f>'Corrected energy balance step 1'!BC35</f>
        <v>0</v>
      </c>
      <c r="BC30">
        <f>'Corrected energy balance step 1'!BD35</f>
        <v>0</v>
      </c>
      <c r="BD30">
        <f>'Corrected energy balance step 1'!BE35</f>
        <v>0</v>
      </c>
      <c r="BE30">
        <f>'Corrected energy balance step 1'!BF35</f>
        <v>0</v>
      </c>
      <c r="BF30">
        <f>'Corrected energy balance step 1'!BG35</f>
        <v>0</v>
      </c>
      <c r="BG30">
        <f>'Corrected energy balance step 1'!BH35</f>
        <v>0</v>
      </c>
      <c r="BH30">
        <f>'Corrected energy balance step 1'!BI35</f>
        <v>0</v>
      </c>
      <c r="BI30">
        <f>'Corrected energy balance step 1'!BJ35</f>
        <v>0</v>
      </c>
      <c r="BJ30">
        <f>'Corrected energy balance step 1'!BK35</f>
        <v>0</v>
      </c>
      <c r="BK30">
        <f>'Corrected energy balance step 1'!BL35</f>
        <v>0</v>
      </c>
      <c r="BL30">
        <f>'Corrected energy balance step 1'!BM35</f>
        <v>0</v>
      </c>
      <c r="BM30">
        <f>'Corrected energy balance step 1'!BN35</f>
        <v>0</v>
      </c>
      <c r="BN30">
        <f>'Corrected energy balance step 1'!BO35</f>
        <v>0</v>
      </c>
    </row>
    <row r="31" spans="1:66">
      <c r="A31" t="s">
        <v>86</v>
      </c>
      <c r="B31">
        <f>'Corrected energy balance step 1'!C36</f>
        <v>0</v>
      </c>
      <c r="C31">
        <f>'Corrected energy balance step 1'!D36</f>
        <v>0</v>
      </c>
      <c r="D31">
        <f>'Corrected energy balance step 1'!E36</f>
        <v>0</v>
      </c>
      <c r="E31">
        <f>'Corrected energy balance step 1'!F36</f>
        <v>0</v>
      </c>
      <c r="F31">
        <f>'Corrected energy balance step 1'!G36</f>
        <v>0</v>
      </c>
      <c r="G31">
        <f>'Corrected energy balance step 1'!H36</f>
        <v>0</v>
      </c>
      <c r="H31">
        <f>'Corrected energy balance step 1'!I36</f>
        <v>0</v>
      </c>
      <c r="I31">
        <f>'Corrected energy balance step 1'!J36</f>
        <v>0</v>
      </c>
      <c r="J31">
        <f>'Corrected energy balance step 1'!K36</f>
        <v>0</v>
      </c>
      <c r="K31">
        <f>'Corrected energy balance step 1'!L36</f>
        <v>0</v>
      </c>
      <c r="L31">
        <f>'Corrected energy balance step 1'!M36</f>
        <v>0</v>
      </c>
      <c r="M31">
        <f>'Corrected energy balance step 1'!N36</f>
        <v>0</v>
      </c>
      <c r="N31">
        <f>'Corrected energy balance step 1'!O36</f>
        <v>0</v>
      </c>
      <c r="O31">
        <f>'Corrected energy balance step 1'!P36</f>
        <v>0</v>
      </c>
      <c r="P31">
        <f>'Corrected energy balance step 1'!Q36</f>
        <v>0</v>
      </c>
      <c r="Q31">
        <f>'Corrected energy balance step 1'!R36</f>
        <v>0</v>
      </c>
      <c r="R31">
        <f>'Corrected energy balance step 1'!S36</f>
        <v>0</v>
      </c>
      <c r="S31">
        <f>'Corrected energy balance step 1'!T36</f>
        <v>0</v>
      </c>
      <c r="T31">
        <f>'Corrected energy balance step 1'!U36</f>
        <v>0</v>
      </c>
      <c r="U31">
        <f>'Corrected energy balance step 1'!V36</f>
        <v>0</v>
      </c>
      <c r="V31">
        <f>'Corrected energy balance step 1'!W36</f>
        <v>0</v>
      </c>
      <c r="W31">
        <f>'Corrected energy balance step 1'!X36</f>
        <v>0</v>
      </c>
      <c r="X31">
        <f>'Corrected energy balance step 1'!Y36</f>
        <v>0</v>
      </c>
      <c r="Y31">
        <f>'Corrected energy balance step 1'!Z36</f>
        <v>0</v>
      </c>
      <c r="Z31">
        <f>'Corrected energy balance step 1'!AA36</f>
        <v>0</v>
      </c>
      <c r="AA31">
        <f>'Corrected energy balance step 1'!AB36</f>
        <v>0</v>
      </c>
      <c r="AB31">
        <f>'Corrected energy balance step 1'!AC36</f>
        <v>0</v>
      </c>
      <c r="AC31">
        <f>'Corrected energy balance step 1'!AD36</f>
        <v>0</v>
      </c>
      <c r="AD31">
        <f>'Corrected energy balance step 1'!AE36</f>
        <v>0</v>
      </c>
      <c r="AE31">
        <f>'Corrected energy balance step 1'!AF36</f>
        <v>0</v>
      </c>
      <c r="AF31">
        <f>'Corrected energy balance step 1'!AG36</f>
        <v>0</v>
      </c>
      <c r="AG31">
        <f>'Corrected energy balance step 1'!AH36</f>
        <v>0</v>
      </c>
      <c r="AH31">
        <f>'Corrected energy balance step 1'!AI36</f>
        <v>0</v>
      </c>
      <c r="AI31">
        <f>'Corrected energy balance step 1'!AJ36</f>
        <v>0</v>
      </c>
      <c r="AJ31">
        <f>'Corrected energy balance step 1'!AK36</f>
        <v>0</v>
      </c>
      <c r="AK31">
        <f>'Corrected energy balance step 1'!AL36</f>
        <v>0</v>
      </c>
      <c r="AL31">
        <f>'Corrected energy balance step 1'!AM36</f>
        <v>0</v>
      </c>
      <c r="AM31">
        <f>'Corrected energy balance step 1'!AN36</f>
        <v>0</v>
      </c>
      <c r="AN31">
        <f>'Corrected energy balance step 1'!AO36</f>
        <v>0</v>
      </c>
      <c r="AO31">
        <f>'Corrected energy balance step 1'!AP36</f>
        <v>0</v>
      </c>
      <c r="AP31">
        <f>'Corrected energy balance step 1'!AQ36</f>
        <v>0</v>
      </c>
      <c r="AQ31">
        <f>'Corrected energy balance step 1'!AR36</f>
        <v>0</v>
      </c>
      <c r="AR31">
        <f>'Corrected energy balance step 1'!AS36</f>
        <v>0</v>
      </c>
      <c r="AS31">
        <f>'Corrected energy balance step 1'!AT36</f>
        <v>0</v>
      </c>
      <c r="AT31">
        <f>'Corrected energy balance step 1'!AU36</f>
        <v>0</v>
      </c>
      <c r="AU31">
        <f>'Corrected energy balance step 1'!AV36</f>
        <v>0</v>
      </c>
      <c r="AV31">
        <f>'Corrected energy balance step 1'!AW36</f>
        <v>0</v>
      </c>
      <c r="AW31">
        <f>'Corrected energy balance step 1'!AX36</f>
        <v>0</v>
      </c>
      <c r="AX31">
        <f>'Corrected energy balance step 1'!AY36</f>
        <v>0</v>
      </c>
      <c r="AY31">
        <f>'Corrected energy balance step 1'!AZ36</f>
        <v>0</v>
      </c>
      <c r="AZ31">
        <f>'Corrected energy balance step 1'!BA36</f>
        <v>0</v>
      </c>
      <c r="BA31">
        <f>'Corrected energy balance step 1'!BB36</f>
        <v>0</v>
      </c>
      <c r="BB31">
        <f>'Corrected energy balance step 1'!BC36</f>
        <v>0</v>
      </c>
      <c r="BC31">
        <f>'Corrected energy balance step 1'!BD36</f>
        <v>0</v>
      </c>
      <c r="BD31">
        <f>'Corrected energy balance step 1'!BE36</f>
        <v>0</v>
      </c>
      <c r="BE31">
        <f>'Corrected energy balance step 1'!BF36</f>
        <v>0</v>
      </c>
      <c r="BF31">
        <f>'Corrected energy balance step 1'!BG36</f>
        <v>0</v>
      </c>
      <c r="BG31">
        <f>'Corrected energy balance step 1'!BH36</f>
        <v>0</v>
      </c>
      <c r="BH31">
        <f>'Corrected energy balance step 1'!BI36</f>
        <v>0</v>
      </c>
      <c r="BI31">
        <f>'Corrected energy balance step 1'!BJ36</f>
        <v>0</v>
      </c>
      <c r="BJ31">
        <f>'Corrected energy balance step 1'!BK36</f>
        <v>0</v>
      </c>
      <c r="BK31">
        <f>'Corrected energy balance step 1'!BL36</f>
        <v>0</v>
      </c>
      <c r="BL31">
        <f>'Corrected energy balance step 1'!BM36</f>
        <v>0</v>
      </c>
      <c r="BM31">
        <f>'Corrected energy balance step 1'!BN36</f>
        <v>0</v>
      </c>
      <c r="BN31">
        <f>'Corrected energy balance step 1'!BO36</f>
        <v>0</v>
      </c>
    </row>
    <row r="32" spans="1:66">
      <c r="A32" t="s">
        <v>87</v>
      </c>
      <c r="B32">
        <f>'Corrected energy balance step 1'!C37</f>
        <v>0</v>
      </c>
      <c r="C32">
        <f>'Corrected energy balance step 1'!D37</f>
        <v>0</v>
      </c>
      <c r="D32">
        <f>'Corrected energy balance step 1'!E37</f>
        <v>0</v>
      </c>
      <c r="E32">
        <f>'Corrected energy balance step 1'!F37</f>
        <v>0</v>
      </c>
      <c r="F32">
        <f>'Corrected energy balance step 1'!G37</f>
        <v>0</v>
      </c>
      <c r="G32">
        <f>'Corrected energy balance step 1'!H37</f>
        <v>0</v>
      </c>
      <c r="H32">
        <f>'Corrected energy balance step 1'!I37</f>
        <v>0</v>
      </c>
      <c r="I32">
        <f>'Corrected energy balance step 1'!J37</f>
        <v>0</v>
      </c>
      <c r="J32">
        <f>'Corrected energy balance step 1'!K37</f>
        <v>0</v>
      </c>
      <c r="K32">
        <f>'Corrected energy balance step 1'!L37</f>
        <v>0</v>
      </c>
      <c r="L32">
        <f>'Corrected energy balance step 1'!M37</f>
        <v>0</v>
      </c>
      <c r="M32">
        <f>'Corrected energy balance step 1'!N37</f>
        <v>0</v>
      </c>
      <c r="N32">
        <f>'Corrected energy balance step 1'!O37</f>
        <v>0</v>
      </c>
      <c r="O32">
        <f>'Corrected energy balance step 1'!P37</f>
        <v>0</v>
      </c>
      <c r="P32">
        <f>'Corrected energy balance step 1'!Q37</f>
        <v>0</v>
      </c>
      <c r="Q32">
        <f>'Corrected energy balance step 1'!R37</f>
        <v>0</v>
      </c>
      <c r="R32">
        <f>'Corrected energy balance step 1'!S37</f>
        <v>0</v>
      </c>
      <c r="S32">
        <f>'Corrected energy balance step 1'!T37</f>
        <v>0</v>
      </c>
      <c r="T32">
        <f>'Corrected energy balance step 1'!U37</f>
        <v>0</v>
      </c>
      <c r="U32">
        <f>'Corrected energy balance step 1'!V37</f>
        <v>0</v>
      </c>
      <c r="V32">
        <f>'Corrected energy balance step 1'!W37</f>
        <v>0</v>
      </c>
      <c r="W32">
        <f>'Corrected energy balance step 1'!X37</f>
        <v>0</v>
      </c>
      <c r="X32">
        <f>'Corrected energy balance step 1'!Y37</f>
        <v>0</v>
      </c>
      <c r="Y32">
        <f>'Corrected energy balance step 1'!Z37</f>
        <v>0</v>
      </c>
      <c r="Z32">
        <f>'Corrected energy balance step 1'!AA37</f>
        <v>0</v>
      </c>
      <c r="AA32">
        <f>'Corrected energy balance step 1'!AB37</f>
        <v>0</v>
      </c>
      <c r="AB32">
        <f>'Corrected energy balance step 1'!AC37</f>
        <v>0</v>
      </c>
      <c r="AC32">
        <f>'Corrected energy balance step 1'!AD37</f>
        <v>0</v>
      </c>
      <c r="AD32">
        <f>'Corrected energy balance step 1'!AE37</f>
        <v>0</v>
      </c>
      <c r="AE32">
        <f>'Corrected energy balance step 1'!AF37</f>
        <v>0</v>
      </c>
      <c r="AF32">
        <f>'Corrected energy balance step 1'!AG37</f>
        <v>0</v>
      </c>
      <c r="AG32">
        <f>'Corrected energy balance step 1'!AH37</f>
        <v>0</v>
      </c>
      <c r="AH32">
        <f>'Corrected energy balance step 1'!AI37</f>
        <v>0</v>
      </c>
      <c r="AI32">
        <f>'Corrected energy balance step 1'!AJ37</f>
        <v>0</v>
      </c>
      <c r="AJ32">
        <f>'Corrected energy balance step 1'!AK37</f>
        <v>0</v>
      </c>
      <c r="AK32">
        <f>'Corrected energy balance step 1'!AL37</f>
        <v>0</v>
      </c>
      <c r="AL32">
        <f>'Corrected energy balance step 1'!AM37</f>
        <v>0</v>
      </c>
      <c r="AM32">
        <f>'Corrected energy balance step 1'!AN37</f>
        <v>0</v>
      </c>
      <c r="AN32">
        <f>'Corrected energy balance step 1'!AO37</f>
        <v>0</v>
      </c>
      <c r="AO32">
        <f>'Corrected energy balance step 1'!AP37</f>
        <v>0</v>
      </c>
      <c r="AP32">
        <f>'Corrected energy balance step 1'!AQ37</f>
        <v>0</v>
      </c>
      <c r="AQ32">
        <f>'Corrected energy balance step 1'!AR37</f>
        <v>0</v>
      </c>
      <c r="AR32">
        <f>'Corrected energy balance step 1'!AS37</f>
        <v>0</v>
      </c>
      <c r="AS32">
        <f>'Corrected energy balance step 1'!AT37</f>
        <v>0</v>
      </c>
      <c r="AT32">
        <f>'Corrected energy balance step 1'!AU37</f>
        <v>0</v>
      </c>
      <c r="AU32">
        <f>'Corrected energy balance step 1'!AV37</f>
        <v>0</v>
      </c>
      <c r="AV32">
        <f>'Corrected energy balance step 1'!AW37</f>
        <v>0</v>
      </c>
      <c r="AW32">
        <f>'Corrected energy balance step 1'!AX37</f>
        <v>0</v>
      </c>
      <c r="AX32">
        <f>'Corrected energy balance step 1'!AY37</f>
        <v>0</v>
      </c>
      <c r="AY32">
        <f>'Corrected energy balance step 1'!AZ37</f>
        <v>0</v>
      </c>
      <c r="AZ32">
        <f>'Corrected energy balance step 1'!BA37</f>
        <v>0</v>
      </c>
      <c r="BA32">
        <f>'Corrected energy balance step 1'!BB37</f>
        <v>0</v>
      </c>
      <c r="BB32">
        <f>'Corrected energy balance step 1'!BC37</f>
        <v>0</v>
      </c>
      <c r="BC32">
        <f>'Corrected energy balance step 1'!BD37</f>
        <v>0</v>
      </c>
      <c r="BD32">
        <f>'Corrected energy balance step 1'!BE37</f>
        <v>0</v>
      </c>
      <c r="BE32">
        <f>'Corrected energy balance step 1'!BF37</f>
        <v>0</v>
      </c>
      <c r="BF32">
        <f>'Corrected energy balance step 1'!BG37</f>
        <v>0</v>
      </c>
      <c r="BG32">
        <f>'Corrected energy balance step 1'!BH37</f>
        <v>0</v>
      </c>
      <c r="BH32">
        <f>'Corrected energy balance step 1'!BI37</f>
        <v>0</v>
      </c>
      <c r="BI32">
        <f>'Corrected energy balance step 1'!BJ37</f>
        <v>0</v>
      </c>
      <c r="BJ32">
        <f>'Corrected energy balance step 1'!BK37</f>
        <v>0</v>
      </c>
      <c r="BK32">
        <f>'Corrected energy balance step 1'!BL37</f>
        <v>0</v>
      </c>
      <c r="BL32">
        <f>'Corrected energy balance step 1'!BM37</f>
        <v>0</v>
      </c>
      <c r="BM32">
        <f>'Corrected energy balance step 1'!BN37</f>
        <v>0</v>
      </c>
      <c r="BN32">
        <f>'Corrected energy balance step 1'!BO37</f>
        <v>0</v>
      </c>
    </row>
    <row r="33" spans="1:66">
      <c r="A33" t="s">
        <v>88</v>
      </c>
      <c r="B33">
        <f>'Corrected energy balance step 1'!C38</f>
        <v>0</v>
      </c>
      <c r="C33">
        <f>'Corrected energy balance step 1'!D38</f>
        <v>0</v>
      </c>
      <c r="D33">
        <f>'Corrected energy balance step 1'!E38</f>
        <v>0</v>
      </c>
      <c r="E33">
        <f>'Corrected energy balance step 1'!F38</f>
        <v>0</v>
      </c>
      <c r="F33">
        <f>'Corrected energy balance step 1'!G38</f>
        <v>0</v>
      </c>
      <c r="G33">
        <f>'Corrected energy balance step 1'!H38</f>
        <v>0</v>
      </c>
      <c r="H33">
        <f>'Corrected energy balance step 1'!I38</f>
        <v>0</v>
      </c>
      <c r="I33">
        <f>'Corrected energy balance step 1'!J38</f>
        <v>0</v>
      </c>
      <c r="J33">
        <f>'Corrected energy balance step 1'!K38</f>
        <v>0</v>
      </c>
      <c r="K33">
        <f>'Corrected energy balance step 1'!L38</f>
        <v>0</v>
      </c>
      <c r="L33">
        <f>'Corrected energy balance step 1'!M38</f>
        <v>0</v>
      </c>
      <c r="M33">
        <f>'Corrected energy balance step 1'!N38</f>
        <v>0</v>
      </c>
      <c r="N33">
        <f>'Corrected energy balance step 1'!O38</f>
        <v>0</v>
      </c>
      <c r="O33">
        <f>'Corrected energy balance step 1'!P38</f>
        <v>0</v>
      </c>
      <c r="P33">
        <f>'Corrected energy balance step 1'!Q38</f>
        <v>0</v>
      </c>
      <c r="Q33">
        <f>'Corrected energy balance step 1'!R38</f>
        <v>0</v>
      </c>
      <c r="R33">
        <f>'Corrected energy balance step 1'!S38</f>
        <v>0</v>
      </c>
      <c r="S33">
        <f>'Corrected energy balance step 1'!T38</f>
        <v>0</v>
      </c>
      <c r="T33">
        <f>'Corrected energy balance step 1'!U38</f>
        <v>0</v>
      </c>
      <c r="U33">
        <f>'Corrected energy balance step 1'!V38</f>
        <v>0</v>
      </c>
      <c r="V33">
        <f>'Corrected energy balance step 1'!W38</f>
        <v>0</v>
      </c>
      <c r="W33">
        <f>'Corrected energy balance step 1'!X38</f>
        <v>0</v>
      </c>
      <c r="X33">
        <f>'Corrected energy balance step 1'!Y38</f>
        <v>0</v>
      </c>
      <c r="Y33">
        <f>'Corrected energy balance step 1'!Z38</f>
        <v>0</v>
      </c>
      <c r="Z33">
        <f>'Corrected energy balance step 1'!AA38</f>
        <v>0</v>
      </c>
      <c r="AA33">
        <f>'Corrected energy balance step 1'!AB38</f>
        <v>0</v>
      </c>
      <c r="AB33">
        <f>'Corrected energy balance step 1'!AC38</f>
        <v>0</v>
      </c>
      <c r="AC33">
        <f>'Corrected energy balance step 1'!AD38</f>
        <v>0</v>
      </c>
      <c r="AD33">
        <f>'Corrected energy balance step 1'!AE38</f>
        <v>0</v>
      </c>
      <c r="AE33">
        <f>'Corrected energy balance step 1'!AF38</f>
        <v>0</v>
      </c>
      <c r="AF33">
        <f>'Corrected energy balance step 1'!AG38</f>
        <v>0</v>
      </c>
      <c r="AG33">
        <f>'Corrected energy balance step 1'!AH38</f>
        <v>0</v>
      </c>
      <c r="AH33">
        <f>'Corrected energy balance step 1'!AI38</f>
        <v>0</v>
      </c>
      <c r="AI33">
        <f>'Corrected energy balance step 1'!AJ38</f>
        <v>0</v>
      </c>
      <c r="AJ33">
        <f>'Corrected energy balance step 1'!AK38</f>
        <v>0</v>
      </c>
      <c r="AK33">
        <f>'Corrected energy balance step 1'!AL38</f>
        <v>0</v>
      </c>
      <c r="AL33">
        <f>'Corrected energy balance step 1'!AM38</f>
        <v>0</v>
      </c>
      <c r="AM33">
        <f>'Corrected energy balance step 1'!AN38</f>
        <v>0</v>
      </c>
      <c r="AN33">
        <f>'Corrected energy balance step 1'!AO38</f>
        <v>0</v>
      </c>
      <c r="AO33">
        <f>'Corrected energy balance step 1'!AP38</f>
        <v>0</v>
      </c>
      <c r="AP33">
        <f>'Corrected energy balance step 1'!AQ38</f>
        <v>0</v>
      </c>
      <c r="AQ33">
        <f>'Corrected energy balance step 1'!AR38</f>
        <v>0</v>
      </c>
      <c r="AR33">
        <f>'Corrected energy balance step 1'!AS38</f>
        <v>0</v>
      </c>
      <c r="AS33">
        <f>'Corrected energy balance step 1'!AT38</f>
        <v>0</v>
      </c>
      <c r="AT33">
        <f>'Corrected energy balance step 1'!AU38</f>
        <v>0</v>
      </c>
      <c r="AU33">
        <f>'Corrected energy balance step 1'!AV38</f>
        <v>0</v>
      </c>
      <c r="AV33">
        <f>'Corrected energy balance step 1'!AW38</f>
        <v>0</v>
      </c>
      <c r="AW33">
        <f>'Corrected energy balance step 1'!AX38</f>
        <v>0</v>
      </c>
      <c r="AX33">
        <f>'Corrected energy balance step 1'!AY38</f>
        <v>0</v>
      </c>
      <c r="AY33">
        <f>'Corrected energy balance step 1'!AZ38</f>
        <v>0</v>
      </c>
      <c r="AZ33">
        <f>'Corrected energy balance step 1'!BA38</f>
        <v>0</v>
      </c>
      <c r="BA33">
        <f>'Corrected energy balance step 1'!BB38</f>
        <v>0</v>
      </c>
      <c r="BB33">
        <f>'Corrected energy balance step 1'!BC38</f>
        <v>0</v>
      </c>
      <c r="BC33">
        <f>'Corrected energy balance step 1'!BD38</f>
        <v>0</v>
      </c>
      <c r="BD33">
        <f>'Corrected energy balance step 1'!BE38</f>
        <v>0</v>
      </c>
      <c r="BE33">
        <f>'Corrected energy balance step 1'!BF38</f>
        <v>0</v>
      </c>
      <c r="BF33">
        <f>'Corrected energy balance step 1'!BG38</f>
        <v>0</v>
      </c>
      <c r="BG33">
        <f>'Corrected energy balance step 1'!BH38</f>
        <v>0</v>
      </c>
      <c r="BH33">
        <f>'Corrected energy balance step 1'!BI38</f>
        <v>0</v>
      </c>
      <c r="BI33">
        <f>'Corrected energy balance step 1'!BJ38</f>
        <v>0</v>
      </c>
      <c r="BJ33">
        <f>'Corrected energy balance step 1'!BK38</f>
        <v>0</v>
      </c>
      <c r="BK33">
        <f>'Corrected energy balance step 1'!BL38</f>
        <v>0</v>
      </c>
      <c r="BL33">
        <f>'Corrected energy balance step 1'!BM38</f>
        <v>0</v>
      </c>
      <c r="BM33">
        <f>'Corrected energy balance step 1'!BN38</f>
        <v>0</v>
      </c>
      <c r="BN33">
        <f>'Corrected energy balance step 1'!BO38</f>
        <v>0</v>
      </c>
    </row>
    <row r="34" spans="1:66">
      <c r="A34" t="s">
        <v>89</v>
      </c>
      <c r="B34">
        <f>'Corrected energy balance step 1'!C39</f>
        <v>0</v>
      </c>
      <c r="C34">
        <f>'Corrected energy balance step 1'!D39</f>
        <v>0</v>
      </c>
      <c r="D34">
        <f>'Corrected energy balance step 1'!E39</f>
        <v>0</v>
      </c>
      <c r="E34">
        <f>'Corrected energy balance step 1'!F39</f>
        <v>0</v>
      </c>
      <c r="F34">
        <f>'Corrected energy balance step 1'!G39</f>
        <v>0</v>
      </c>
      <c r="G34">
        <f>'Corrected energy balance step 1'!H39</f>
        <v>0</v>
      </c>
      <c r="H34">
        <f>'Corrected energy balance step 1'!I39</f>
        <v>0</v>
      </c>
      <c r="I34">
        <f>'Corrected energy balance step 1'!J39</f>
        <v>0</v>
      </c>
      <c r="J34">
        <f>'Corrected energy balance step 1'!K39</f>
        <v>0</v>
      </c>
      <c r="K34">
        <f>'Corrected energy balance step 1'!L39</f>
        <v>0</v>
      </c>
      <c r="L34">
        <f>'Corrected energy balance step 1'!M39</f>
        <v>0</v>
      </c>
      <c r="M34">
        <f>'Corrected energy balance step 1'!N39</f>
        <v>0</v>
      </c>
      <c r="N34">
        <f>'Corrected energy balance step 1'!O39</f>
        <v>0</v>
      </c>
      <c r="O34">
        <f>'Corrected energy balance step 1'!P39</f>
        <v>0</v>
      </c>
      <c r="P34">
        <f>'Corrected energy balance step 1'!Q39</f>
        <v>0</v>
      </c>
      <c r="Q34">
        <f>'Corrected energy balance step 1'!R39</f>
        <v>0</v>
      </c>
      <c r="R34">
        <f>'Corrected energy balance step 1'!S39</f>
        <v>0</v>
      </c>
      <c r="S34">
        <f>'Corrected energy balance step 1'!T39</f>
        <v>0</v>
      </c>
      <c r="T34">
        <f>'Corrected energy balance step 1'!U39</f>
        <v>0</v>
      </c>
      <c r="U34">
        <f>'Corrected energy balance step 1'!V39</f>
        <v>0</v>
      </c>
      <c r="V34">
        <f>'Corrected energy balance step 1'!W39</f>
        <v>0</v>
      </c>
      <c r="W34">
        <f>'Corrected energy balance step 1'!X39</f>
        <v>0</v>
      </c>
      <c r="X34">
        <f>'Corrected energy balance step 1'!Y39</f>
        <v>0</v>
      </c>
      <c r="Y34">
        <f>'Corrected energy balance step 1'!Z39</f>
        <v>0</v>
      </c>
      <c r="Z34">
        <f>'Corrected energy balance step 1'!AA39</f>
        <v>0</v>
      </c>
      <c r="AA34">
        <f>'Corrected energy balance step 1'!AB39</f>
        <v>0</v>
      </c>
      <c r="AB34">
        <f>'Corrected energy balance step 1'!AC39</f>
        <v>0</v>
      </c>
      <c r="AC34">
        <f>'Corrected energy balance step 1'!AD39</f>
        <v>0</v>
      </c>
      <c r="AD34">
        <f>'Corrected energy balance step 1'!AE39</f>
        <v>0</v>
      </c>
      <c r="AE34">
        <f>'Corrected energy balance step 1'!AF39</f>
        <v>0</v>
      </c>
      <c r="AF34">
        <f>'Corrected energy balance step 1'!AG39</f>
        <v>0</v>
      </c>
      <c r="AG34">
        <f>'Corrected energy balance step 1'!AH39</f>
        <v>0</v>
      </c>
      <c r="AH34">
        <f>'Corrected energy balance step 1'!AI39</f>
        <v>0</v>
      </c>
      <c r="AI34">
        <f>'Corrected energy balance step 1'!AJ39</f>
        <v>0</v>
      </c>
      <c r="AJ34">
        <f>'Corrected energy balance step 1'!AK39</f>
        <v>0</v>
      </c>
      <c r="AK34">
        <f>'Corrected energy balance step 1'!AL39</f>
        <v>0</v>
      </c>
      <c r="AL34">
        <f>'Corrected energy balance step 1'!AM39</f>
        <v>0</v>
      </c>
      <c r="AM34">
        <f>'Corrected energy balance step 1'!AN39</f>
        <v>0</v>
      </c>
      <c r="AN34">
        <f>'Corrected energy balance step 1'!AO39</f>
        <v>0</v>
      </c>
      <c r="AO34">
        <f>'Corrected energy balance step 1'!AP39</f>
        <v>0</v>
      </c>
      <c r="AP34">
        <f>'Corrected energy balance step 1'!AQ39</f>
        <v>0</v>
      </c>
      <c r="AQ34">
        <f>'Corrected energy balance step 1'!AR39</f>
        <v>0</v>
      </c>
      <c r="AR34">
        <f>'Corrected energy balance step 1'!AS39</f>
        <v>0</v>
      </c>
      <c r="AS34">
        <f>'Corrected energy balance step 1'!AT39</f>
        <v>0</v>
      </c>
      <c r="AT34">
        <f>'Corrected energy balance step 1'!AU39</f>
        <v>0</v>
      </c>
      <c r="AU34">
        <f>'Corrected energy balance step 1'!AV39</f>
        <v>0</v>
      </c>
      <c r="AV34">
        <f>'Corrected energy balance step 1'!AW39</f>
        <v>0</v>
      </c>
      <c r="AW34">
        <f>'Corrected energy balance step 1'!AX39</f>
        <v>0</v>
      </c>
      <c r="AX34">
        <f>'Corrected energy balance step 1'!AY39</f>
        <v>0</v>
      </c>
      <c r="AY34">
        <f>'Corrected energy balance step 1'!AZ39</f>
        <v>0</v>
      </c>
      <c r="AZ34">
        <f>'Corrected energy balance step 1'!BA39</f>
        <v>0</v>
      </c>
      <c r="BA34">
        <f>'Corrected energy balance step 1'!BB39</f>
        <v>0</v>
      </c>
      <c r="BB34">
        <f>'Corrected energy balance step 1'!BC39</f>
        <v>0</v>
      </c>
      <c r="BC34">
        <f>'Corrected energy balance step 1'!BD39</f>
        <v>0</v>
      </c>
      <c r="BD34">
        <f>'Corrected energy balance step 1'!BE39</f>
        <v>0</v>
      </c>
      <c r="BE34">
        <f>'Corrected energy balance step 1'!BF39</f>
        <v>0</v>
      </c>
      <c r="BF34">
        <f>'Corrected energy balance step 1'!BG39</f>
        <v>0</v>
      </c>
      <c r="BG34">
        <f>'Corrected energy balance step 1'!BH39</f>
        <v>0</v>
      </c>
      <c r="BH34">
        <f>'Corrected energy balance step 1'!BI39</f>
        <v>0</v>
      </c>
      <c r="BI34">
        <f>'Corrected energy balance step 1'!BJ39</f>
        <v>0</v>
      </c>
      <c r="BJ34">
        <f>'Corrected energy balance step 1'!BK39</f>
        <v>0</v>
      </c>
      <c r="BK34">
        <f>'Corrected energy balance step 1'!BL39</f>
        <v>0</v>
      </c>
      <c r="BL34">
        <f>'Corrected energy balance step 1'!BM39</f>
        <v>0</v>
      </c>
      <c r="BM34">
        <f>'Corrected energy balance step 1'!BN39</f>
        <v>0</v>
      </c>
      <c r="BN34">
        <f>'Corrected energy balance step 1'!BO39</f>
        <v>0</v>
      </c>
    </row>
    <row r="35" spans="1:66">
      <c r="A35" t="s">
        <v>90</v>
      </c>
      <c r="B35">
        <f>'Corrected energy balance step 1'!C40</f>
        <v>0</v>
      </c>
      <c r="C35">
        <f>'Corrected energy balance step 1'!D40</f>
        <v>0</v>
      </c>
      <c r="D35" t="e">
        <f>'Corrected energy balance step 1'!E40</f>
        <v>#DIV/0!</v>
      </c>
      <c r="E35" t="e">
        <f>'Corrected energy balance step 1'!F40</f>
        <v>#DIV/0!</v>
      </c>
      <c r="F35" t="e">
        <f>'Corrected energy balance step 1'!G40</f>
        <v>#DIV/0!</v>
      </c>
      <c r="G35" t="e">
        <f>'Corrected energy balance step 1'!H40</f>
        <v>#DIV/0!</v>
      </c>
      <c r="H35">
        <f>'Corrected energy balance step 1'!I40</f>
        <v>0</v>
      </c>
      <c r="I35" t="e">
        <f>'Corrected energy balance step 1'!J40</f>
        <v>#DIV/0!</v>
      </c>
      <c r="J35" t="e">
        <f>'Corrected energy balance step 1'!K40</f>
        <v>#DIV/0!</v>
      </c>
      <c r="K35" t="e">
        <f>'Corrected energy balance step 1'!L40</f>
        <v>#DIV/0!</v>
      </c>
      <c r="L35" t="e">
        <f>'Corrected energy balance step 1'!M40</f>
        <v>#DIV/0!</v>
      </c>
      <c r="M35" t="e">
        <f>'Corrected energy balance step 1'!N40</f>
        <v>#DIV/0!</v>
      </c>
      <c r="N35">
        <f>'Corrected energy balance step 1'!O40</f>
        <v>0</v>
      </c>
      <c r="O35">
        <f>'Corrected energy balance step 1'!P40</f>
        <v>0</v>
      </c>
      <c r="P35">
        <f>'Corrected energy balance step 1'!Q40</f>
        <v>0</v>
      </c>
      <c r="Q35">
        <f>'Corrected energy balance step 1'!R40</f>
        <v>0</v>
      </c>
      <c r="R35">
        <f>'Corrected energy balance step 1'!S40</f>
        <v>0</v>
      </c>
      <c r="S35" t="e">
        <f>'Corrected energy balance step 1'!T40</f>
        <v>#DIV/0!</v>
      </c>
      <c r="T35">
        <f>'Corrected energy balance step 1'!U40</f>
        <v>0</v>
      </c>
      <c r="U35" t="e">
        <f>'Corrected energy balance step 1'!V40</f>
        <v>#DIV/0!</v>
      </c>
      <c r="V35" t="e">
        <f>'Corrected energy balance step 1'!W40</f>
        <v>#DIV/0!</v>
      </c>
      <c r="W35" t="e">
        <f>'Corrected energy balance step 1'!X40</f>
        <v>#DIV/0!</v>
      </c>
      <c r="X35" t="e">
        <f>'Corrected energy balance step 1'!Y40</f>
        <v>#DIV/0!</v>
      </c>
      <c r="Y35" t="e">
        <f>'Corrected energy balance step 1'!Z40</f>
        <v>#DIV/0!</v>
      </c>
      <c r="Z35" t="e">
        <f>'Corrected energy balance step 1'!AA40</f>
        <v>#DIV/0!</v>
      </c>
      <c r="AA35" t="e">
        <f>'Corrected energy balance step 1'!AB40</f>
        <v>#DIV/0!</v>
      </c>
      <c r="AB35" t="e">
        <f>'Corrected energy balance step 1'!AC40</f>
        <v>#DIV/0!</v>
      </c>
      <c r="AC35" t="e">
        <f>'Corrected energy balance step 1'!AD40</f>
        <v>#DIV/0!</v>
      </c>
      <c r="AD35" t="e">
        <f>'Corrected energy balance step 1'!AE40</f>
        <v>#DIV/0!</v>
      </c>
      <c r="AE35" t="e">
        <f>'Corrected energy balance step 1'!AF40</f>
        <v>#DIV/0!</v>
      </c>
      <c r="AF35" t="e">
        <f>'Corrected energy balance step 1'!AG40</f>
        <v>#DIV/0!</v>
      </c>
      <c r="AG35" t="e">
        <f>'Corrected energy balance step 1'!AH40</f>
        <v>#DIV/0!</v>
      </c>
      <c r="AH35" t="e">
        <f>'Corrected energy balance step 1'!AI40</f>
        <v>#DIV/0!</v>
      </c>
      <c r="AI35" t="e">
        <f>'Corrected energy balance step 1'!AJ40</f>
        <v>#DIV/0!</v>
      </c>
      <c r="AJ35" t="e">
        <f>'Corrected energy balance step 1'!AK40</f>
        <v>#DIV/0!</v>
      </c>
      <c r="AK35" t="e">
        <f>'Corrected energy balance step 1'!AL40</f>
        <v>#DIV/0!</v>
      </c>
      <c r="AL35" t="e">
        <f>'Corrected energy balance step 1'!AM40</f>
        <v>#DIV/0!</v>
      </c>
      <c r="AM35" t="e">
        <f>'Corrected energy balance step 1'!AN40</f>
        <v>#DIV/0!</v>
      </c>
      <c r="AN35" t="e">
        <f>'Corrected energy balance step 1'!AO40</f>
        <v>#DIV/0!</v>
      </c>
      <c r="AO35" t="e">
        <f>'Corrected energy balance step 1'!AP40</f>
        <v>#DIV/0!</v>
      </c>
      <c r="AP35" t="e">
        <f>'Corrected energy balance step 1'!AQ40</f>
        <v>#DIV/0!</v>
      </c>
      <c r="AQ35">
        <f>'Corrected energy balance step 1'!AR40</f>
        <v>0</v>
      </c>
      <c r="AR35">
        <f>'Corrected energy balance step 1'!AS40</f>
        <v>0</v>
      </c>
      <c r="AS35">
        <f>'Corrected energy balance step 1'!AT40</f>
        <v>0</v>
      </c>
      <c r="AT35">
        <f>'Corrected energy balance step 1'!AU40</f>
        <v>0</v>
      </c>
      <c r="AU35">
        <f>'Corrected energy balance step 1'!AV40</f>
        <v>0</v>
      </c>
      <c r="AV35">
        <f>'Corrected energy balance step 1'!AW40</f>
        <v>0</v>
      </c>
      <c r="AW35">
        <f>'Corrected energy balance step 1'!AX40</f>
        <v>0</v>
      </c>
      <c r="AX35">
        <f>'Corrected energy balance step 1'!AY40</f>
        <v>0</v>
      </c>
      <c r="AY35">
        <f>'Corrected energy balance step 1'!AZ40</f>
        <v>0</v>
      </c>
      <c r="AZ35">
        <f>'Corrected energy balance step 1'!BA40</f>
        <v>0</v>
      </c>
      <c r="BA35">
        <f>'Corrected energy balance step 1'!BB40</f>
        <v>0</v>
      </c>
      <c r="BB35">
        <f>'Corrected energy balance step 1'!BC40</f>
        <v>0</v>
      </c>
      <c r="BC35">
        <f>'Corrected energy balance step 1'!BD40</f>
        <v>0</v>
      </c>
      <c r="BD35">
        <f>'Corrected energy balance step 1'!BE40</f>
        <v>0</v>
      </c>
      <c r="BE35">
        <f>'Corrected energy balance step 1'!BF40</f>
        <v>0</v>
      </c>
      <c r="BF35">
        <f>'Corrected energy balance step 1'!BG40</f>
        <v>0</v>
      </c>
      <c r="BG35">
        <f>'Corrected energy balance step 1'!BH40</f>
        <v>0</v>
      </c>
      <c r="BH35">
        <f>'Corrected energy balance step 1'!BI40</f>
        <v>0</v>
      </c>
      <c r="BI35">
        <f>'Corrected energy balance step 1'!BJ40</f>
        <v>0</v>
      </c>
      <c r="BJ35">
        <f>'Corrected energy balance step 1'!BK40</f>
        <v>0</v>
      </c>
      <c r="BK35">
        <f>'Corrected energy balance step 1'!BL40</f>
        <v>0</v>
      </c>
      <c r="BL35" t="e">
        <f>'Corrected energy balance step 1'!BM40</f>
        <v>#DIV/0!</v>
      </c>
      <c r="BM35" t="e">
        <f>'Corrected energy balance step 1'!BN40</f>
        <v>#DIV/0!</v>
      </c>
      <c r="BN35">
        <f>'Corrected energy balance step 1'!BO40</f>
        <v>0</v>
      </c>
    </row>
    <row r="36" spans="1:66">
      <c r="A36" t="s">
        <v>91</v>
      </c>
      <c r="B36">
        <f>'Corrected energy balance step 1'!C41</f>
        <v>0</v>
      </c>
      <c r="C36">
        <f>'Corrected energy balance step 1'!D41</f>
        <v>0</v>
      </c>
      <c r="D36" t="e">
        <f>'Corrected energy balance step 1'!E41</f>
        <v>#DIV/0!</v>
      </c>
      <c r="E36" t="e">
        <f>'Corrected energy balance step 1'!F41</f>
        <v>#DIV/0!</v>
      </c>
      <c r="F36" t="e">
        <f>'Corrected energy balance step 1'!G41</f>
        <v>#DIV/0!</v>
      </c>
      <c r="G36" t="e">
        <f>'Corrected energy balance step 1'!H41</f>
        <v>#DIV/0!</v>
      </c>
      <c r="H36">
        <f>'Corrected energy balance step 1'!I41</f>
        <v>0</v>
      </c>
      <c r="I36" t="e">
        <f>'Corrected energy balance step 1'!J41</f>
        <v>#DIV/0!</v>
      </c>
      <c r="J36" t="e">
        <f>'Corrected energy balance step 1'!K41</f>
        <v>#DIV/0!</v>
      </c>
      <c r="K36" t="e">
        <f>'Corrected energy balance step 1'!L41</f>
        <v>#DIV/0!</v>
      </c>
      <c r="L36" t="e">
        <f>'Corrected energy balance step 1'!M41</f>
        <v>#DIV/0!</v>
      </c>
      <c r="M36" t="e">
        <f>'Corrected energy balance step 1'!N41</f>
        <v>#DIV/0!</v>
      </c>
      <c r="N36">
        <f>'Corrected energy balance step 1'!O41</f>
        <v>0</v>
      </c>
      <c r="O36">
        <f>'Corrected energy balance step 1'!P41</f>
        <v>0</v>
      </c>
      <c r="P36">
        <f>'Corrected energy balance step 1'!Q41</f>
        <v>0</v>
      </c>
      <c r="Q36">
        <f>'Corrected energy balance step 1'!R41</f>
        <v>0</v>
      </c>
      <c r="R36">
        <f>'Corrected energy balance step 1'!S41</f>
        <v>0</v>
      </c>
      <c r="S36" t="e">
        <f>'Corrected energy balance step 1'!T41</f>
        <v>#DIV/0!</v>
      </c>
      <c r="T36">
        <f>'Corrected energy balance step 1'!U41</f>
        <v>0</v>
      </c>
      <c r="U36" t="e">
        <f>'Corrected energy balance step 1'!V41</f>
        <v>#DIV/0!</v>
      </c>
      <c r="V36" t="e">
        <f>'Corrected energy balance step 1'!W41</f>
        <v>#DIV/0!</v>
      </c>
      <c r="W36" t="e">
        <f>'Corrected energy balance step 1'!X41</f>
        <v>#DIV/0!</v>
      </c>
      <c r="X36" t="e">
        <f>'Corrected energy balance step 1'!Y41</f>
        <v>#DIV/0!</v>
      </c>
      <c r="Y36" t="e">
        <f>'Corrected energy balance step 1'!Z41</f>
        <v>#DIV/0!</v>
      </c>
      <c r="Z36" t="e">
        <f>'Corrected energy balance step 1'!AA41</f>
        <v>#DIV/0!</v>
      </c>
      <c r="AA36" t="e">
        <f>'Corrected energy balance step 1'!AB41</f>
        <v>#DIV/0!</v>
      </c>
      <c r="AB36" t="e">
        <f>'Corrected energy balance step 1'!AC41</f>
        <v>#DIV/0!</v>
      </c>
      <c r="AC36" t="e">
        <f>'Corrected energy balance step 1'!AD41</f>
        <v>#DIV/0!</v>
      </c>
      <c r="AD36" t="e">
        <f>'Corrected energy balance step 1'!AE41</f>
        <v>#DIV/0!</v>
      </c>
      <c r="AE36" t="e">
        <f>'Corrected energy balance step 1'!AF41</f>
        <v>#DIV/0!</v>
      </c>
      <c r="AF36" t="e">
        <f>'Corrected energy balance step 1'!AG41</f>
        <v>#DIV/0!</v>
      </c>
      <c r="AG36" t="e">
        <f>'Corrected energy balance step 1'!AH41</f>
        <v>#DIV/0!</v>
      </c>
      <c r="AH36" t="e">
        <f>'Corrected energy balance step 1'!AI41</f>
        <v>#DIV/0!</v>
      </c>
      <c r="AI36" t="e">
        <f>'Corrected energy balance step 1'!AJ41</f>
        <v>#DIV/0!</v>
      </c>
      <c r="AJ36" t="e">
        <f>'Corrected energy balance step 1'!AK41</f>
        <v>#DIV/0!</v>
      </c>
      <c r="AK36" t="e">
        <f>'Corrected energy balance step 1'!AL41</f>
        <v>#DIV/0!</v>
      </c>
      <c r="AL36" t="e">
        <f>'Corrected energy balance step 1'!AM41</f>
        <v>#DIV/0!</v>
      </c>
      <c r="AM36" t="e">
        <f>'Corrected energy balance step 1'!AN41</f>
        <v>#DIV/0!</v>
      </c>
      <c r="AN36" t="e">
        <f>'Corrected energy balance step 1'!AO41</f>
        <v>#DIV/0!</v>
      </c>
      <c r="AO36" t="e">
        <f>'Corrected energy balance step 1'!AP41</f>
        <v>#DIV/0!</v>
      </c>
      <c r="AP36" t="e">
        <f>'Corrected energy balance step 1'!AQ41</f>
        <v>#DIV/0!</v>
      </c>
      <c r="AQ36">
        <f>'Corrected energy balance step 1'!AR41</f>
        <v>0</v>
      </c>
      <c r="AR36">
        <f>'Corrected energy balance step 1'!AS41</f>
        <v>0</v>
      </c>
      <c r="AS36">
        <f>'Corrected energy balance step 1'!AT41</f>
        <v>0</v>
      </c>
      <c r="AT36">
        <f>'Corrected energy balance step 1'!AU41</f>
        <v>0</v>
      </c>
      <c r="AU36">
        <f>'Corrected energy balance step 1'!AV41</f>
        <v>0</v>
      </c>
      <c r="AV36">
        <f>'Corrected energy balance step 1'!AW41</f>
        <v>0</v>
      </c>
      <c r="AW36">
        <f>'Corrected energy balance step 1'!AX41</f>
        <v>0</v>
      </c>
      <c r="AX36">
        <f>'Corrected energy balance step 1'!AY41</f>
        <v>0</v>
      </c>
      <c r="AY36">
        <f>'Corrected energy balance step 1'!AZ41</f>
        <v>0</v>
      </c>
      <c r="AZ36">
        <f>'Corrected energy balance step 1'!BA41</f>
        <v>0</v>
      </c>
      <c r="BA36">
        <f>'Corrected energy balance step 1'!BB41</f>
        <v>0</v>
      </c>
      <c r="BB36">
        <f>'Corrected energy balance step 1'!BC41</f>
        <v>0</v>
      </c>
      <c r="BC36">
        <f>'Corrected energy balance step 1'!BD41</f>
        <v>0</v>
      </c>
      <c r="BD36">
        <f>'Corrected energy balance step 1'!BE41</f>
        <v>0</v>
      </c>
      <c r="BE36">
        <f>'Corrected energy balance step 1'!BF41</f>
        <v>0</v>
      </c>
      <c r="BF36">
        <f>'Corrected energy balance step 1'!BG41</f>
        <v>0</v>
      </c>
      <c r="BG36">
        <f>'Corrected energy balance step 1'!BH41</f>
        <v>0</v>
      </c>
      <c r="BH36">
        <f>'Corrected energy balance step 1'!BI41</f>
        <v>0</v>
      </c>
      <c r="BI36">
        <f>'Corrected energy balance step 1'!BJ41</f>
        <v>0</v>
      </c>
      <c r="BJ36">
        <f>'Corrected energy balance step 1'!BK41</f>
        <v>0</v>
      </c>
      <c r="BK36">
        <f>'Corrected energy balance step 1'!BL41</f>
        <v>0</v>
      </c>
      <c r="BL36" t="e">
        <f>'Corrected energy balance step 1'!BM41</f>
        <v>#DIV/0!</v>
      </c>
      <c r="BM36" t="e">
        <f>'Corrected energy balance step 1'!BN41</f>
        <v>#DIV/0!</v>
      </c>
      <c r="BN36">
        <f>'Corrected energy balance step 1'!BO41</f>
        <v>0</v>
      </c>
    </row>
    <row r="37" spans="1:66">
      <c r="A37" t="s">
        <v>92</v>
      </c>
      <c r="B37">
        <f>'Corrected energy balance step 1'!C42</f>
        <v>0</v>
      </c>
      <c r="C37">
        <f>'Corrected energy balance step 1'!D42</f>
        <v>0</v>
      </c>
      <c r="D37" t="e">
        <f>'Corrected energy balance step 1'!E42</f>
        <v>#DIV/0!</v>
      </c>
      <c r="E37" t="e">
        <f>'Corrected energy balance step 1'!F42</f>
        <v>#DIV/0!</v>
      </c>
      <c r="F37" t="e">
        <f>'Corrected energy balance step 1'!G42</f>
        <v>#DIV/0!</v>
      </c>
      <c r="G37" t="e">
        <f>'Corrected energy balance step 1'!H42</f>
        <v>#DIV/0!</v>
      </c>
      <c r="H37">
        <f>'Corrected energy balance step 1'!I42</f>
        <v>0</v>
      </c>
      <c r="I37" t="e">
        <f>'Corrected energy balance step 1'!J42</f>
        <v>#DIV/0!</v>
      </c>
      <c r="J37" t="e">
        <f>'Corrected energy balance step 1'!K42</f>
        <v>#DIV/0!</v>
      </c>
      <c r="K37" t="e">
        <f>'Corrected energy balance step 1'!L42</f>
        <v>#DIV/0!</v>
      </c>
      <c r="L37" t="e">
        <f>'Corrected energy balance step 1'!M42</f>
        <v>#DIV/0!</v>
      </c>
      <c r="M37" t="e">
        <f>'Corrected energy balance step 1'!N42</f>
        <v>#DIV/0!</v>
      </c>
      <c r="N37">
        <f>'Corrected energy balance step 1'!O42</f>
        <v>0</v>
      </c>
      <c r="O37">
        <f>'Corrected energy balance step 1'!P42</f>
        <v>0</v>
      </c>
      <c r="P37">
        <f>'Corrected energy balance step 1'!Q42</f>
        <v>0</v>
      </c>
      <c r="Q37">
        <f>'Corrected energy balance step 1'!R42</f>
        <v>0</v>
      </c>
      <c r="R37">
        <f>'Corrected energy balance step 1'!S42</f>
        <v>0</v>
      </c>
      <c r="S37" t="e">
        <f>'Corrected energy balance step 1'!T42</f>
        <v>#DIV/0!</v>
      </c>
      <c r="T37">
        <f>'Corrected energy balance step 1'!U42</f>
        <v>0</v>
      </c>
      <c r="U37" t="e">
        <f>'Corrected energy balance step 1'!V42</f>
        <v>#DIV/0!</v>
      </c>
      <c r="V37" t="e">
        <f>'Corrected energy balance step 1'!W42</f>
        <v>#DIV/0!</v>
      </c>
      <c r="W37" t="e">
        <f>'Corrected energy balance step 1'!X42</f>
        <v>#DIV/0!</v>
      </c>
      <c r="X37" t="e">
        <f>'Corrected energy balance step 1'!Y42</f>
        <v>#DIV/0!</v>
      </c>
      <c r="Y37" t="e">
        <f>'Corrected energy balance step 1'!Z42</f>
        <v>#DIV/0!</v>
      </c>
      <c r="Z37" t="e">
        <f>'Corrected energy balance step 1'!AA42</f>
        <v>#DIV/0!</v>
      </c>
      <c r="AA37" t="e">
        <f>'Corrected energy balance step 1'!AB42</f>
        <v>#DIV/0!</v>
      </c>
      <c r="AB37" t="e">
        <f>'Corrected energy balance step 1'!AC42</f>
        <v>#DIV/0!</v>
      </c>
      <c r="AC37" t="e">
        <f>'Corrected energy balance step 1'!AD42</f>
        <v>#DIV/0!</v>
      </c>
      <c r="AD37" t="e">
        <f>'Corrected energy balance step 1'!AE42</f>
        <v>#DIV/0!</v>
      </c>
      <c r="AE37" t="e">
        <f>'Corrected energy balance step 1'!AF42</f>
        <v>#DIV/0!</v>
      </c>
      <c r="AF37" t="e">
        <f>'Corrected energy balance step 1'!AG42</f>
        <v>#DIV/0!</v>
      </c>
      <c r="AG37" t="e">
        <f>'Corrected energy balance step 1'!AH42</f>
        <v>#DIV/0!</v>
      </c>
      <c r="AH37" t="e">
        <f>'Corrected energy balance step 1'!AI42</f>
        <v>#DIV/0!</v>
      </c>
      <c r="AI37" t="e">
        <f>'Corrected energy balance step 1'!AJ42</f>
        <v>#DIV/0!</v>
      </c>
      <c r="AJ37" t="e">
        <f>'Corrected energy balance step 1'!AK42</f>
        <v>#DIV/0!</v>
      </c>
      <c r="AK37" t="e">
        <f>'Corrected energy balance step 1'!AL42</f>
        <v>#DIV/0!</v>
      </c>
      <c r="AL37" t="e">
        <f>'Corrected energy balance step 1'!AM42</f>
        <v>#DIV/0!</v>
      </c>
      <c r="AM37" t="e">
        <f>'Corrected energy balance step 1'!AN42</f>
        <v>#DIV/0!</v>
      </c>
      <c r="AN37" t="e">
        <f>'Corrected energy balance step 1'!AO42</f>
        <v>#DIV/0!</v>
      </c>
      <c r="AO37" t="e">
        <f>'Corrected energy balance step 1'!AP42</f>
        <v>#DIV/0!</v>
      </c>
      <c r="AP37" t="e">
        <f>'Corrected energy balance step 1'!AQ42</f>
        <v>#DIV/0!</v>
      </c>
      <c r="AQ37">
        <f>'Corrected energy balance step 1'!AR42</f>
        <v>0</v>
      </c>
      <c r="AR37">
        <f>'Corrected energy balance step 1'!AS42</f>
        <v>0</v>
      </c>
      <c r="AS37">
        <f>'Corrected energy balance step 1'!AT42</f>
        <v>0</v>
      </c>
      <c r="AT37">
        <f>'Corrected energy balance step 1'!AU42</f>
        <v>0</v>
      </c>
      <c r="AU37">
        <f>'Corrected energy balance step 1'!AV42</f>
        <v>0</v>
      </c>
      <c r="AV37">
        <f>'Corrected energy balance step 1'!AW42</f>
        <v>0</v>
      </c>
      <c r="AW37">
        <f>'Corrected energy balance step 1'!AX42</f>
        <v>0</v>
      </c>
      <c r="AX37">
        <f>'Corrected energy balance step 1'!AY42</f>
        <v>0</v>
      </c>
      <c r="AY37">
        <f>'Corrected energy balance step 1'!AZ42</f>
        <v>0</v>
      </c>
      <c r="AZ37">
        <f>'Corrected energy balance step 1'!BA42</f>
        <v>0</v>
      </c>
      <c r="BA37">
        <f>'Corrected energy balance step 1'!BB42</f>
        <v>0</v>
      </c>
      <c r="BB37">
        <f>'Corrected energy balance step 1'!BC42</f>
        <v>0</v>
      </c>
      <c r="BC37">
        <f>'Corrected energy balance step 1'!BD42</f>
        <v>0</v>
      </c>
      <c r="BD37">
        <f>'Corrected energy balance step 1'!BE42</f>
        <v>0</v>
      </c>
      <c r="BE37">
        <f>'Corrected energy balance step 1'!BF42</f>
        <v>0</v>
      </c>
      <c r="BF37">
        <f>'Corrected energy balance step 1'!BG42</f>
        <v>0</v>
      </c>
      <c r="BG37">
        <f>'Corrected energy balance step 1'!BH42</f>
        <v>0</v>
      </c>
      <c r="BH37">
        <f>'Corrected energy balance step 1'!BI42</f>
        <v>0</v>
      </c>
      <c r="BI37">
        <f>'Corrected energy balance step 1'!BJ42</f>
        <v>0</v>
      </c>
      <c r="BJ37">
        <f>'Corrected energy balance step 1'!BK42</f>
        <v>0</v>
      </c>
      <c r="BK37">
        <f>'Corrected energy balance step 1'!BL42</f>
        <v>0</v>
      </c>
      <c r="BL37" t="e">
        <f>'Corrected energy balance step 1'!BM42</f>
        <v>#DIV/0!</v>
      </c>
      <c r="BM37" t="e">
        <f>'Corrected energy balance step 1'!BN42</f>
        <v>#DIV/0!</v>
      </c>
      <c r="BN37">
        <f>'Corrected energy balance step 1'!BO42</f>
        <v>0</v>
      </c>
    </row>
    <row r="38" spans="1:66">
      <c r="A38" t="s">
        <v>78</v>
      </c>
      <c r="B38">
        <f>'Corrected energy balance step 1'!C43</f>
        <v>0</v>
      </c>
      <c r="C38">
        <f>'Corrected energy balance step 1'!D43</f>
        <v>0</v>
      </c>
      <c r="D38" t="e">
        <f>'Corrected energy balance step 1'!E43</f>
        <v>#DIV/0!</v>
      </c>
      <c r="E38" t="e">
        <f>'Corrected energy balance step 1'!F43</f>
        <v>#DIV/0!</v>
      </c>
      <c r="F38" t="e">
        <f>'Corrected energy balance step 1'!G43</f>
        <v>#DIV/0!</v>
      </c>
      <c r="G38" t="e">
        <f>'Corrected energy balance step 1'!H43</f>
        <v>#DIV/0!</v>
      </c>
      <c r="H38">
        <f>'Corrected energy balance step 1'!I43</f>
        <v>0</v>
      </c>
      <c r="I38" t="e">
        <f>'Corrected energy balance step 1'!J43</f>
        <v>#DIV/0!</v>
      </c>
      <c r="J38" t="e">
        <f>'Corrected energy balance step 1'!K43</f>
        <v>#DIV/0!</v>
      </c>
      <c r="K38" t="e">
        <f>'Corrected energy balance step 1'!L43</f>
        <v>#DIV/0!</v>
      </c>
      <c r="L38" t="e">
        <f>'Corrected energy balance step 1'!M43</f>
        <v>#DIV/0!</v>
      </c>
      <c r="M38" t="e">
        <f>'Corrected energy balance step 1'!N43</f>
        <v>#DIV/0!</v>
      </c>
      <c r="N38">
        <f>'Corrected energy balance step 1'!O43</f>
        <v>0</v>
      </c>
      <c r="O38">
        <f>'Corrected energy balance step 1'!P43</f>
        <v>0</v>
      </c>
      <c r="P38">
        <f>'Corrected energy balance step 1'!Q43</f>
        <v>0</v>
      </c>
      <c r="Q38">
        <f>'Corrected energy balance step 1'!R43</f>
        <v>0</v>
      </c>
      <c r="R38">
        <f>'Corrected energy balance step 1'!S43</f>
        <v>0</v>
      </c>
      <c r="S38" t="e">
        <f>'Corrected energy balance step 1'!T43</f>
        <v>#DIV/0!</v>
      </c>
      <c r="T38">
        <f>'Corrected energy balance step 1'!U43</f>
        <v>0</v>
      </c>
      <c r="U38" t="e">
        <f>'Corrected energy balance step 1'!V43</f>
        <v>#DIV/0!</v>
      </c>
      <c r="V38" t="e">
        <f>'Corrected energy balance step 1'!W43</f>
        <v>#DIV/0!</v>
      </c>
      <c r="W38" t="e">
        <f>'Corrected energy balance step 1'!X43</f>
        <v>#DIV/0!</v>
      </c>
      <c r="X38" t="e">
        <f>'Corrected energy balance step 1'!Y43</f>
        <v>#DIV/0!</v>
      </c>
      <c r="Y38" t="e">
        <f>'Corrected energy balance step 1'!Z43</f>
        <v>#DIV/0!</v>
      </c>
      <c r="Z38" t="e">
        <f>'Corrected energy balance step 1'!AA43</f>
        <v>#DIV/0!</v>
      </c>
      <c r="AA38" t="e">
        <f>'Corrected energy balance step 1'!AB43</f>
        <v>#DIV/0!</v>
      </c>
      <c r="AB38" t="e">
        <f>'Corrected energy balance step 1'!AC43</f>
        <v>#DIV/0!</v>
      </c>
      <c r="AC38" t="e">
        <f>'Corrected energy balance step 1'!AD43</f>
        <v>#DIV/0!</v>
      </c>
      <c r="AD38" t="e">
        <f>'Corrected energy balance step 1'!AE43</f>
        <v>#DIV/0!</v>
      </c>
      <c r="AE38" t="e">
        <f>'Corrected energy balance step 1'!AF43</f>
        <v>#DIV/0!</v>
      </c>
      <c r="AF38" t="e">
        <f>'Corrected energy balance step 1'!AG43</f>
        <v>#DIV/0!</v>
      </c>
      <c r="AG38" t="e">
        <f>'Corrected energy balance step 1'!AH43</f>
        <v>#DIV/0!</v>
      </c>
      <c r="AH38" t="e">
        <f>'Corrected energy balance step 1'!AI43</f>
        <v>#DIV/0!</v>
      </c>
      <c r="AI38" t="e">
        <f>'Corrected energy balance step 1'!AJ43</f>
        <v>#DIV/0!</v>
      </c>
      <c r="AJ38" t="e">
        <f>'Corrected energy balance step 1'!AK43</f>
        <v>#DIV/0!</v>
      </c>
      <c r="AK38" t="e">
        <f>'Corrected energy balance step 1'!AL43</f>
        <v>#DIV/0!</v>
      </c>
      <c r="AL38" t="e">
        <f>'Corrected energy balance step 1'!AM43</f>
        <v>#DIV/0!</v>
      </c>
      <c r="AM38" t="e">
        <f>'Corrected energy balance step 1'!AN43</f>
        <v>#DIV/0!</v>
      </c>
      <c r="AN38" t="e">
        <f>'Corrected energy balance step 1'!AO43</f>
        <v>#DIV/0!</v>
      </c>
      <c r="AO38" t="e">
        <f>'Corrected energy balance step 1'!AP43</f>
        <v>#DIV/0!</v>
      </c>
      <c r="AP38" t="e">
        <f>'Corrected energy balance step 1'!AQ43</f>
        <v>#DIV/0!</v>
      </c>
      <c r="AQ38">
        <f>'Corrected energy balance step 1'!AR43</f>
        <v>0</v>
      </c>
      <c r="AR38">
        <f>'Corrected energy balance step 1'!AS43</f>
        <v>0</v>
      </c>
      <c r="AS38">
        <f>'Corrected energy balance step 1'!AT43</f>
        <v>0</v>
      </c>
      <c r="AT38">
        <f>'Corrected energy balance step 1'!AU43</f>
        <v>0</v>
      </c>
      <c r="AU38">
        <f>'Corrected energy balance step 1'!AV43</f>
        <v>0</v>
      </c>
      <c r="AV38">
        <f>'Corrected energy balance step 1'!AW43</f>
        <v>0</v>
      </c>
      <c r="AW38">
        <f>'Corrected energy balance step 1'!AX43</f>
        <v>0</v>
      </c>
      <c r="AX38">
        <f>'Corrected energy balance step 1'!AY43</f>
        <v>0</v>
      </c>
      <c r="AY38">
        <f>'Corrected energy balance step 1'!AZ43</f>
        <v>0</v>
      </c>
      <c r="AZ38">
        <f>'Corrected energy balance step 1'!BA43</f>
        <v>0</v>
      </c>
      <c r="BA38">
        <f>'Corrected energy balance step 1'!BB43</f>
        <v>0</v>
      </c>
      <c r="BB38">
        <f>'Corrected energy balance step 1'!BC43</f>
        <v>0</v>
      </c>
      <c r="BC38">
        <f>'Corrected energy balance step 1'!BD43</f>
        <v>0</v>
      </c>
      <c r="BD38">
        <f>'Corrected energy balance step 1'!BE43</f>
        <v>0</v>
      </c>
      <c r="BE38">
        <f>'Corrected energy balance step 1'!BF43</f>
        <v>0</v>
      </c>
      <c r="BF38">
        <f>'Corrected energy balance step 1'!BG43</f>
        <v>0</v>
      </c>
      <c r="BG38">
        <f>'Corrected energy balance step 1'!BH43</f>
        <v>0</v>
      </c>
      <c r="BH38">
        <f>'Corrected energy balance step 1'!BI43</f>
        <v>0</v>
      </c>
      <c r="BI38">
        <f>'Corrected energy balance step 1'!BJ43</f>
        <v>0</v>
      </c>
      <c r="BJ38">
        <f>'Corrected energy balance step 1'!BK43</f>
        <v>0</v>
      </c>
      <c r="BK38">
        <f>'Corrected energy balance step 1'!BL43</f>
        <v>0</v>
      </c>
      <c r="BL38" t="e">
        <f>'Corrected energy balance step 1'!BM43</f>
        <v>#DIV/0!</v>
      </c>
      <c r="BM38" t="e">
        <f>'Corrected energy balance step 1'!BN43</f>
        <v>#DIV/0!</v>
      </c>
      <c r="BN38">
        <f>'Corrected energy balance step 1'!BO43</f>
        <v>0</v>
      </c>
    </row>
    <row r="39" spans="1:66">
      <c r="A39" t="s">
        <v>79</v>
      </c>
      <c r="B39">
        <f>'Corrected energy balance step 1'!C44</f>
        <v>0</v>
      </c>
      <c r="C39">
        <f>'Corrected energy balance step 1'!D44</f>
        <v>0</v>
      </c>
      <c r="D39" t="e">
        <f>'Corrected energy balance step 1'!E44</f>
        <v>#DIV/0!</v>
      </c>
      <c r="E39" t="e">
        <f>'Corrected energy balance step 1'!F44</f>
        <v>#DIV/0!</v>
      </c>
      <c r="F39" t="e">
        <f>'Corrected energy balance step 1'!G44</f>
        <v>#DIV/0!</v>
      </c>
      <c r="G39" t="e">
        <f>'Corrected energy balance step 1'!H44</f>
        <v>#DIV/0!</v>
      </c>
      <c r="H39">
        <f>'Corrected energy balance step 1'!I44</f>
        <v>0</v>
      </c>
      <c r="I39" t="e">
        <f>'Corrected energy balance step 1'!J44</f>
        <v>#DIV/0!</v>
      </c>
      <c r="J39" t="e">
        <f>'Corrected energy balance step 1'!K44</f>
        <v>#DIV/0!</v>
      </c>
      <c r="K39" t="e">
        <f>'Corrected energy balance step 1'!L44</f>
        <v>#DIV/0!</v>
      </c>
      <c r="L39" t="e">
        <f>'Corrected energy balance step 1'!M44</f>
        <v>#DIV/0!</v>
      </c>
      <c r="M39" t="e">
        <f>'Corrected energy balance step 1'!N44</f>
        <v>#DIV/0!</v>
      </c>
      <c r="N39">
        <f>'Corrected energy balance step 1'!O44</f>
        <v>0</v>
      </c>
      <c r="O39">
        <f>'Corrected energy balance step 1'!P44</f>
        <v>0</v>
      </c>
      <c r="P39">
        <f>'Corrected energy balance step 1'!Q44</f>
        <v>0</v>
      </c>
      <c r="Q39">
        <f>'Corrected energy balance step 1'!R44</f>
        <v>0</v>
      </c>
      <c r="R39">
        <f>'Corrected energy balance step 1'!S44</f>
        <v>0</v>
      </c>
      <c r="S39" t="e">
        <f>'Corrected energy balance step 1'!T44</f>
        <v>#DIV/0!</v>
      </c>
      <c r="T39">
        <f>'Corrected energy balance step 1'!U44</f>
        <v>0</v>
      </c>
      <c r="U39" t="e">
        <f>'Corrected energy balance step 1'!V44</f>
        <v>#DIV/0!</v>
      </c>
      <c r="V39" t="e">
        <f>'Corrected energy balance step 1'!W44</f>
        <v>#DIV/0!</v>
      </c>
      <c r="W39" t="e">
        <f>'Corrected energy balance step 1'!X44</f>
        <v>#DIV/0!</v>
      </c>
      <c r="X39" t="e">
        <f>'Corrected energy balance step 1'!Y44</f>
        <v>#DIV/0!</v>
      </c>
      <c r="Y39" t="e">
        <f>'Corrected energy balance step 1'!Z44</f>
        <v>#DIV/0!</v>
      </c>
      <c r="Z39" t="e">
        <f>'Corrected energy balance step 1'!AA44</f>
        <v>#DIV/0!</v>
      </c>
      <c r="AA39" t="e">
        <f>'Corrected energy balance step 1'!AB44</f>
        <v>#DIV/0!</v>
      </c>
      <c r="AB39" t="e">
        <f>'Corrected energy balance step 1'!AC44</f>
        <v>#DIV/0!</v>
      </c>
      <c r="AC39" t="e">
        <f>'Corrected energy balance step 1'!AD44</f>
        <v>#DIV/0!</v>
      </c>
      <c r="AD39" t="e">
        <f>'Corrected energy balance step 1'!AE44</f>
        <v>#DIV/0!</v>
      </c>
      <c r="AE39" t="e">
        <f>'Corrected energy balance step 1'!AF44</f>
        <v>#DIV/0!</v>
      </c>
      <c r="AF39" t="e">
        <f>'Corrected energy balance step 1'!AG44</f>
        <v>#DIV/0!</v>
      </c>
      <c r="AG39" t="e">
        <f>'Corrected energy balance step 1'!AH44</f>
        <v>#DIV/0!</v>
      </c>
      <c r="AH39" t="e">
        <f>'Corrected energy balance step 1'!AI44</f>
        <v>#DIV/0!</v>
      </c>
      <c r="AI39" t="e">
        <f>'Corrected energy balance step 1'!AJ44</f>
        <v>#DIV/0!</v>
      </c>
      <c r="AJ39" t="e">
        <f>'Corrected energy balance step 1'!AK44</f>
        <v>#DIV/0!</v>
      </c>
      <c r="AK39" t="e">
        <f>'Corrected energy balance step 1'!AL44</f>
        <v>#DIV/0!</v>
      </c>
      <c r="AL39" t="e">
        <f>'Corrected energy balance step 1'!AM44</f>
        <v>#DIV/0!</v>
      </c>
      <c r="AM39" t="e">
        <f>'Corrected energy balance step 1'!AN44</f>
        <v>#DIV/0!</v>
      </c>
      <c r="AN39" t="e">
        <f>'Corrected energy balance step 1'!AO44</f>
        <v>#DIV/0!</v>
      </c>
      <c r="AO39" t="e">
        <f>'Corrected energy balance step 1'!AP44</f>
        <v>#DIV/0!</v>
      </c>
      <c r="AP39" t="e">
        <f>'Corrected energy balance step 1'!AQ44</f>
        <v>#DIV/0!</v>
      </c>
      <c r="AQ39">
        <f>'Corrected energy balance step 1'!AR44</f>
        <v>0</v>
      </c>
      <c r="AR39">
        <f>'Corrected energy balance step 1'!AS44</f>
        <v>0</v>
      </c>
      <c r="AS39">
        <f>'Corrected energy balance step 1'!AT44</f>
        <v>0</v>
      </c>
      <c r="AT39">
        <f>'Corrected energy balance step 1'!AU44</f>
        <v>0</v>
      </c>
      <c r="AU39">
        <f>'Corrected energy balance step 1'!AV44</f>
        <v>0</v>
      </c>
      <c r="AV39">
        <f>'Corrected energy balance step 1'!AW44</f>
        <v>0</v>
      </c>
      <c r="AW39">
        <f>'Corrected energy balance step 1'!AX44</f>
        <v>0</v>
      </c>
      <c r="AX39">
        <f>'Corrected energy balance step 1'!AY44</f>
        <v>0</v>
      </c>
      <c r="AY39">
        <f>'Corrected energy balance step 1'!AZ44</f>
        <v>0</v>
      </c>
      <c r="AZ39">
        <f>'Corrected energy balance step 1'!BA44</f>
        <v>0</v>
      </c>
      <c r="BA39">
        <f>'Corrected energy balance step 1'!BB44</f>
        <v>0</v>
      </c>
      <c r="BB39">
        <f>'Corrected energy balance step 1'!BC44</f>
        <v>0</v>
      </c>
      <c r="BC39">
        <f>'Corrected energy balance step 1'!BD44</f>
        <v>0</v>
      </c>
      <c r="BD39">
        <f>'Corrected energy balance step 1'!BE44</f>
        <v>0</v>
      </c>
      <c r="BE39">
        <f>'Corrected energy balance step 1'!BF44</f>
        <v>0</v>
      </c>
      <c r="BF39">
        <f>'Corrected energy balance step 1'!BG44</f>
        <v>0</v>
      </c>
      <c r="BG39">
        <f>'Corrected energy balance step 1'!BH44</f>
        <v>0</v>
      </c>
      <c r="BH39">
        <f>'Corrected energy balance step 1'!BI44</f>
        <v>0</v>
      </c>
      <c r="BI39">
        <f>'Corrected energy balance step 1'!BJ44</f>
        <v>0</v>
      </c>
      <c r="BJ39">
        <f>'Corrected energy balance step 1'!BK44</f>
        <v>0</v>
      </c>
      <c r="BK39">
        <f>'Corrected energy balance step 1'!BL44</f>
        <v>0</v>
      </c>
      <c r="BL39" t="e">
        <f>'Corrected energy balance step 1'!BM44</f>
        <v>#DIV/0!</v>
      </c>
      <c r="BM39" t="e">
        <f>'Corrected energy balance step 1'!BN44</f>
        <v>#DIV/0!</v>
      </c>
      <c r="BN39">
        <f>'Corrected energy balance step 1'!BO44</f>
        <v>0</v>
      </c>
    </row>
    <row r="40" spans="1:66">
      <c r="A40" t="s">
        <v>93</v>
      </c>
      <c r="B40">
        <f>'Corrected energy balance step 1'!C45</f>
        <v>0</v>
      </c>
      <c r="C40">
        <f>'Corrected energy balance step 1'!D45</f>
        <v>0</v>
      </c>
      <c r="D40" t="e">
        <f>'Corrected energy balance step 1'!E45</f>
        <v>#DIV/0!</v>
      </c>
      <c r="E40" t="e">
        <f>'Corrected energy balance step 1'!F45</f>
        <v>#DIV/0!</v>
      </c>
      <c r="F40" t="e">
        <f>'Corrected energy balance step 1'!G45</f>
        <v>#DIV/0!</v>
      </c>
      <c r="G40" t="e">
        <f>'Corrected energy balance step 1'!H45</f>
        <v>#DIV/0!</v>
      </c>
      <c r="H40">
        <f>'Corrected energy balance step 1'!I45</f>
        <v>0</v>
      </c>
      <c r="I40" t="e">
        <f>'Corrected energy balance step 1'!J45</f>
        <v>#DIV/0!</v>
      </c>
      <c r="J40" t="e">
        <f>'Corrected energy balance step 1'!K45</f>
        <v>#DIV/0!</v>
      </c>
      <c r="K40" t="e">
        <f>'Corrected energy balance step 1'!L45</f>
        <v>#DIV/0!</v>
      </c>
      <c r="L40" t="e">
        <f>'Corrected energy balance step 1'!M45</f>
        <v>#DIV/0!</v>
      </c>
      <c r="M40" t="e">
        <f>'Corrected energy balance step 1'!N45</f>
        <v>#DIV/0!</v>
      </c>
      <c r="N40">
        <f>'Corrected energy balance step 1'!O45</f>
        <v>0</v>
      </c>
      <c r="O40">
        <f>'Corrected energy balance step 1'!P45</f>
        <v>0</v>
      </c>
      <c r="P40">
        <f>'Corrected energy balance step 1'!Q45</f>
        <v>0</v>
      </c>
      <c r="Q40">
        <f>'Corrected energy balance step 1'!R45</f>
        <v>0</v>
      </c>
      <c r="R40">
        <f>'Corrected energy balance step 1'!S45</f>
        <v>0</v>
      </c>
      <c r="S40" t="e">
        <f>'Corrected energy balance step 1'!T45</f>
        <v>#DIV/0!</v>
      </c>
      <c r="T40">
        <f>'Corrected energy balance step 1'!U45</f>
        <v>0</v>
      </c>
      <c r="U40" t="e">
        <f>'Corrected energy balance step 1'!V45</f>
        <v>#DIV/0!</v>
      </c>
      <c r="V40" t="e">
        <f>'Corrected energy balance step 1'!W45</f>
        <v>#DIV/0!</v>
      </c>
      <c r="W40" t="e">
        <f>'Corrected energy balance step 1'!X45</f>
        <v>#DIV/0!</v>
      </c>
      <c r="X40" t="e">
        <f>'Corrected energy balance step 1'!Y45</f>
        <v>#DIV/0!</v>
      </c>
      <c r="Y40" t="e">
        <f>'Corrected energy balance step 1'!Z45</f>
        <v>#DIV/0!</v>
      </c>
      <c r="Z40" t="e">
        <f>'Corrected energy balance step 1'!AA45</f>
        <v>#DIV/0!</v>
      </c>
      <c r="AA40" t="e">
        <f>'Corrected energy balance step 1'!AB45</f>
        <v>#DIV/0!</v>
      </c>
      <c r="AB40" t="e">
        <f>'Corrected energy balance step 1'!AC45</f>
        <v>#DIV/0!</v>
      </c>
      <c r="AC40" t="e">
        <f>'Corrected energy balance step 1'!AD45</f>
        <v>#DIV/0!</v>
      </c>
      <c r="AD40" t="e">
        <f>'Corrected energy balance step 1'!AE45</f>
        <v>#DIV/0!</v>
      </c>
      <c r="AE40" t="e">
        <f>'Corrected energy balance step 1'!AF45</f>
        <v>#DIV/0!</v>
      </c>
      <c r="AF40" t="e">
        <f>'Corrected energy balance step 1'!AG45</f>
        <v>#DIV/0!</v>
      </c>
      <c r="AG40" t="e">
        <f>'Corrected energy balance step 1'!AH45</f>
        <v>#DIV/0!</v>
      </c>
      <c r="AH40" t="e">
        <f>'Corrected energy balance step 1'!AI45</f>
        <v>#DIV/0!</v>
      </c>
      <c r="AI40" t="e">
        <f>'Corrected energy balance step 1'!AJ45</f>
        <v>#DIV/0!</v>
      </c>
      <c r="AJ40" t="e">
        <f>'Corrected energy balance step 1'!AK45</f>
        <v>#DIV/0!</v>
      </c>
      <c r="AK40" t="e">
        <f>'Corrected energy balance step 1'!AL45</f>
        <v>#DIV/0!</v>
      </c>
      <c r="AL40" t="e">
        <f>'Corrected energy balance step 1'!AM45</f>
        <v>#DIV/0!</v>
      </c>
      <c r="AM40" t="e">
        <f>'Corrected energy balance step 1'!AN45</f>
        <v>#DIV/0!</v>
      </c>
      <c r="AN40" t="e">
        <f>'Corrected energy balance step 1'!AO45</f>
        <v>#DIV/0!</v>
      </c>
      <c r="AO40" t="e">
        <f>'Corrected energy balance step 1'!AP45</f>
        <v>#DIV/0!</v>
      </c>
      <c r="AP40" t="e">
        <f>'Corrected energy balance step 1'!AQ45</f>
        <v>#DIV/0!</v>
      </c>
      <c r="AQ40">
        <f>'Corrected energy balance step 1'!AR45</f>
        <v>0</v>
      </c>
      <c r="AR40">
        <f>'Corrected energy balance step 1'!AS45</f>
        <v>0</v>
      </c>
      <c r="AS40">
        <f>'Corrected energy balance step 1'!AT45</f>
        <v>0</v>
      </c>
      <c r="AT40">
        <f>'Corrected energy balance step 1'!AU45</f>
        <v>0</v>
      </c>
      <c r="AU40">
        <f>'Corrected energy balance step 1'!AV45</f>
        <v>0</v>
      </c>
      <c r="AV40">
        <f>'Corrected energy balance step 1'!AW45</f>
        <v>0</v>
      </c>
      <c r="AW40">
        <f>'Corrected energy balance step 1'!AX45</f>
        <v>0</v>
      </c>
      <c r="AX40">
        <f>'Corrected energy balance step 1'!AY45</f>
        <v>0</v>
      </c>
      <c r="AY40">
        <f>'Corrected energy balance step 1'!AZ45</f>
        <v>0</v>
      </c>
      <c r="AZ40">
        <f>'Corrected energy balance step 1'!BA45</f>
        <v>0</v>
      </c>
      <c r="BA40">
        <f>'Corrected energy balance step 1'!BB45</f>
        <v>0</v>
      </c>
      <c r="BB40">
        <f>'Corrected energy balance step 1'!BC45</f>
        <v>0</v>
      </c>
      <c r="BC40">
        <f>'Corrected energy balance step 1'!BD45</f>
        <v>0</v>
      </c>
      <c r="BD40">
        <f>'Corrected energy balance step 1'!BE45</f>
        <v>0</v>
      </c>
      <c r="BE40">
        <f>'Corrected energy balance step 1'!BF45</f>
        <v>0</v>
      </c>
      <c r="BF40">
        <f>'Corrected energy balance step 1'!BG45</f>
        <v>0</v>
      </c>
      <c r="BG40">
        <f>'Corrected energy balance step 1'!BH45</f>
        <v>0</v>
      </c>
      <c r="BH40">
        <f>'Corrected energy balance step 1'!BI45</f>
        <v>0</v>
      </c>
      <c r="BI40">
        <f>'Corrected energy balance step 1'!BJ45</f>
        <v>0</v>
      </c>
      <c r="BJ40">
        <f>'Corrected energy balance step 1'!BK45</f>
        <v>0</v>
      </c>
      <c r="BK40">
        <f>'Corrected energy balance step 1'!BL45</f>
        <v>0</v>
      </c>
      <c r="BL40" t="e">
        <f>'Corrected energy balance step 1'!BM45</f>
        <v>#DIV/0!</v>
      </c>
      <c r="BM40" t="e">
        <f>'Corrected energy balance step 1'!BN45</f>
        <v>#DIV/0!</v>
      </c>
      <c r="BN40">
        <f>'Corrected energy balance step 1'!BO45</f>
        <v>0</v>
      </c>
    </row>
    <row r="41" spans="1:66">
      <c r="A41" t="s">
        <v>80</v>
      </c>
      <c r="B41">
        <f>'Corrected energy balance step 1'!C46</f>
        <v>0</v>
      </c>
      <c r="C41">
        <f>'Corrected energy balance step 1'!D46</f>
        <v>0</v>
      </c>
      <c r="D41" t="e">
        <f>'Corrected energy balance step 1'!E46</f>
        <v>#DIV/0!</v>
      </c>
      <c r="E41" t="e">
        <f>'Corrected energy balance step 1'!F46</f>
        <v>#DIV/0!</v>
      </c>
      <c r="F41" t="e">
        <f>'Corrected energy balance step 1'!G46</f>
        <v>#DIV/0!</v>
      </c>
      <c r="G41" t="e">
        <f>'Corrected energy balance step 1'!H46</f>
        <v>#DIV/0!</v>
      </c>
      <c r="H41">
        <f>'Corrected energy balance step 1'!I46</f>
        <v>0</v>
      </c>
      <c r="I41" t="e">
        <f>'Corrected energy balance step 1'!J46</f>
        <v>#DIV/0!</v>
      </c>
      <c r="J41" t="e">
        <f>'Corrected energy balance step 1'!K46</f>
        <v>#DIV/0!</v>
      </c>
      <c r="K41" t="e">
        <f>'Corrected energy balance step 1'!L46</f>
        <v>#DIV/0!</v>
      </c>
      <c r="L41" t="e">
        <f>'Corrected energy balance step 1'!M46</f>
        <v>#DIV/0!</v>
      </c>
      <c r="M41" t="e">
        <f>'Corrected energy balance step 1'!N46</f>
        <v>#DIV/0!</v>
      </c>
      <c r="N41">
        <f>'Corrected energy balance step 1'!O46</f>
        <v>0</v>
      </c>
      <c r="O41">
        <f>'Corrected energy balance step 1'!P46</f>
        <v>0</v>
      </c>
      <c r="P41">
        <f>'Corrected energy balance step 1'!Q46</f>
        <v>0</v>
      </c>
      <c r="Q41">
        <f>'Corrected energy balance step 1'!R46</f>
        <v>0</v>
      </c>
      <c r="R41">
        <f>'Corrected energy balance step 1'!S46</f>
        <v>0</v>
      </c>
      <c r="S41" t="e">
        <f>'Corrected energy balance step 1'!T46</f>
        <v>#DIV/0!</v>
      </c>
      <c r="T41">
        <f>'Corrected energy balance step 1'!U46</f>
        <v>0</v>
      </c>
      <c r="U41" t="e">
        <f>'Corrected energy balance step 1'!V46</f>
        <v>#DIV/0!</v>
      </c>
      <c r="V41" t="e">
        <f>'Corrected energy balance step 1'!W46</f>
        <v>#DIV/0!</v>
      </c>
      <c r="W41" t="e">
        <f>'Corrected energy balance step 1'!X46</f>
        <v>#DIV/0!</v>
      </c>
      <c r="X41" t="e">
        <f>'Corrected energy balance step 1'!Y46</f>
        <v>#DIV/0!</v>
      </c>
      <c r="Y41" t="e">
        <f>'Corrected energy balance step 1'!Z46</f>
        <v>#DIV/0!</v>
      </c>
      <c r="Z41" t="e">
        <f>'Corrected energy balance step 1'!AA46</f>
        <v>#DIV/0!</v>
      </c>
      <c r="AA41" t="e">
        <f>'Corrected energy balance step 1'!AB46</f>
        <v>#DIV/0!</v>
      </c>
      <c r="AB41" t="e">
        <f>'Corrected energy balance step 1'!AC46</f>
        <v>#DIV/0!</v>
      </c>
      <c r="AC41" t="e">
        <f>'Corrected energy balance step 1'!AD46</f>
        <v>#DIV/0!</v>
      </c>
      <c r="AD41" t="e">
        <f>'Corrected energy balance step 1'!AE46</f>
        <v>#DIV/0!</v>
      </c>
      <c r="AE41" t="e">
        <f>'Corrected energy balance step 1'!AF46</f>
        <v>#DIV/0!</v>
      </c>
      <c r="AF41" t="e">
        <f>'Corrected energy balance step 1'!AG46</f>
        <v>#DIV/0!</v>
      </c>
      <c r="AG41" t="e">
        <f>'Corrected energy balance step 1'!AH46</f>
        <v>#DIV/0!</v>
      </c>
      <c r="AH41" t="e">
        <f>'Corrected energy balance step 1'!AI46</f>
        <v>#DIV/0!</v>
      </c>
      <c r="AI41" t="e">
        <f>'Corrected energy balance step 1'!AJ46</f>
        <v>#DIV/0!</v>
      </c>
      <c r="AJ41" t="e">
        <f>'Corrected energy balance step 1'!AK46</f>
        <v>#DIV/0!</v>
      </c>
      <c r="AK41" t="e">
        <f>'Corrected energy balance step 1'!AL46</f>
        <v>#DIV/0!</v>
      </c>
      <c r="AL41" t="e">
        <f>'Corrected energy balance step 1'!AM46</f>
        <v>#DIV/0!</v>
      </c>
      <c r="AM41" t="e">
        <f>'Corrected energy balance step 1'!AN46</f>
        <v>#DIV/0!</v>
      </c>
      <c r="AN41" t="e">
        <f>'Corrected energy balance step 1'!AO46</f>
        <v>#DIV/0!</v>
      </c>
      <c r="AO41" t="e">
        <f>'Corrected energy balance step 1'!AP46</f>
        <v>#DIV/0!</v>
      </c>
      <c r="AP41" t="e">
        <f>'Corrected energy balance step 1'!AQ46</f>
        <v>#DIV/0!</v>
      </c>
      <c r="AQ41">
        <f>'Corrected energy balance step 1'!AR46</f>
        <v>0</v>
      </c>
      <c r="AR41">
        <f>'Corrected energy balance step 1'!AS46</f>
        <v>0</v>
      </c>
      <c r="AS41">
        <f>'Corrected energy balance step 1'!AT46</f>
        <v>0</v>
      </c>
      <c r="AT41">
        <f>'Corrected energy balance step 1'!AU46</f>
        <v>0</v>
      </c>
      <c r="AU41">
        <f>'Corrected energy balance step 1'!AV46</f>
        <v>0</v>
      </c>
      <c r="AV41">
        <f>'Corrected energy balance step 1'!AW46</f>
        <v>0</v>
      </c>
      <c r="AW41">
        <f>'Corrected energy balance step 1'!AX46</f>
        <v>0</v>
      </c>
      <c r="AX41">
        <f>'Corrected energy balance step 1'!AY46</f>
        <v>0</v>
      </c>
      <c r="AY41">
        <f>'Corrected energy balance step 1'!AZ46</f>
        <v>0</v>
      </c>
      <c r="AZ41">
        <f>'Corrected energy balance step 1'!BA46</f>
        <v>0</v>
      </c>
      <c r="BA41">
        <f>'Corrected energy balance step 1'!BB46</f>
        <v>0</v>
      </c>
      <c r="BB41">
        <f>'Corrected energy balance step 1'!BC46</f>
        <v>0</v>
      </c>
      <c r="BC41">
        <f>'Corrected energy balance step 1'!BD46</f>
        <v>0</v>
      </c>
      <c r="BD41">
        <f>'Corrected energy balance step 1'!BE46</f>
        <v>0</v>
      </c>
      <c r="BE41">
        <f>'Corrected energy balance step 1'!BF46</f>
        <v>0</v>
      </c>
      <c r="BF41">
        <f>'Corrected energy balance step 1'!BG46</f>
        <v>0</v>
      </c>
      <c r="BG41">
        <f>'Corrected energy balance step 1'!BH46</f>
        <v>0</v>
      </c>
      <c r="BH41">
        <f>'Corrected energy balance step 1'!BI46</f>
        <v>0</v>
      </c>
      <c r="BI41">
        <f>'Corrected energy balance step 1'!BJ46</f>
        <v>0</v>
      </c>
      <c r="BJ41">
        <f>'Corrected energy balance step 1'!BK46</f>
        <v>0</v>
      </c>
      <c r="BK41">
        <f>'Corrected energy balance step 1'!BL46</f>
        <v>0</v>
      </c>
      <c r="BL41" t="e">
        <f>'Corrected energy balance step 1'!BM46</f>
        <v>#DIV/0!</v>
      </c>
      <c r="BM41" t="e">
        <f>'Corrected energy balance step 1'!BN46</f>
        <v>#DIV/0!</v>
      </c>
      <c r="BN41">
        <f>'Corrected energy balance step 1'!BO46</f>
        <v>0</v>
      </c>
    </row>
    <row r="42" spans="1:66">
      <c r="A42" t="s">
        <v>81</v>
      </c>
      <c r="B42">
        <f>'Corrected energy balance step 1'!C47</f>
        <v>0</v>
      </c>
      <c r="C42">
        <f>'Corrected energy balance step 1'!D47</f>
        <v>0</v>
      </c>
      <c r="D42" t="e">
        <f>'Corrected energy balance step 1'!E47</f>
        <v>#DIV/0!</v>
      </c>
      <c r="E42" t="e">
        <f>'Corrected energy balance step 1'!F47</f>
        <v>#DIV/0!</v>
      </c>
      <c r="F42" t="e">
        <f>'Corrected energy balance step 1'!G47</f>
        <v>#DIV/0!</v>
      </c>
      <c r="G42" t="e">
        <f>'Corrected energy balance step 1'!H47</f>
        <v>#DIV/0!</v>
      </c>
      <c r="H42">
        <f>'Corrected energy balance step 1'!I47</f>
        <v>0</v>
      </c>
      <c r="I42" t="e">
        <f>'Corrected energy balance step 1'!J47</f>
        <v>#DIV/0!</v>
      </c>
      <c r="J42" t="e">
        <f>'Corrected energy balance step 1'!K47</f>
        <v>#DIV/0!</v>
      </c>
      <c r="K42" t="e">
        <f>'Corrected energy balance step 1'!L47</f>
        <v>#DIV/0!</v>
      </c>
      <c r="L42" t="e">
        <f>'Corrected energy balance step 1'!M47</f>
        <v>#DIV/0!</v>
      </c>
      <c r="M42" t="e">
        <f>'Corrected energy balance step 1'!N47</f>
        <v>#DIV/0!</v>
      </c>
      <c r="N42">
        <f>'Corrected energy balance step 1'!O47</f>
        <v>0</v>
      </c>
      <c r="O42">
        <f>'Corrected energy balance step 1'!P47</f>
        <v>0</v>
      </c>
      <c r="P42">
        <f>'Corrected energy balance step 1'!Q47</f>
        <v>0</v>
      </c>
      <c r="Q42">
        <f>'Corrected energy balance step 1'!R47</f>
        <v>0</v>
      </c>
      <c r="R42">
        <f>'Corrected energy balance step 1'!S47</f>
        <v>0</v>
      </c>
      <c r="S42" t="e">
        <f>'Corrected energy balance step 1'!T47</f>
        <v>#DIV/0!</v>
      </c>
      <c r="T42">
        <f>'Corrected energy balance step 1'!U47</f>
        <v>0</v>
      </c>
      <c r="U42" t="e">
        <f>'Corrected energy balance step 1'!V47</f>
        <v>#DIV/0!</v>
      </c>
      <c r="V42" t="e">
        <f>'Corrected energy balance step 1'!W47</f>
        <v>#DIV/0!</v>
      </c>
      <c r="W42" t="e">
        <f>'Corrected energy balance step 1'!X47</f>
        <v>#DIV/0!</v>
      </c>
      <c r="X42" t="e">
        <f>'Corrected energy balance step 1'!Y47</f>
        <v>#DIV/0!</v>
      </c>
      <c r="Y42" t="e">
        <f>'Corrected energy balance step 1'!Z47</f>
        <v>#DIV/0!</v>
      </c>
      <c r="Z42" t="e">
        <f>'Corrected energy balance step 1'!AA47</f>
        <v>#DIV/0!</v>
      </c>
      <c r="AA42" t="e">
        <f>'Corrected energy balance step 1'!AB47</f>
        <v>#DIV/0!</v>
      </c>
      <c r="AB42" t="e">
        <f>'Corrected energy balance step 1'!AC47</f>
        <v>#DIV/0!</v>
      </c>
      <c r="AC42" t="e">
        <f>'Corrected energy balance step 1'!AD47</f>
        <v>#DIV/0!</v>
      </c>
      <c r="AD42" t="e">
        <f>'Corrected energy balance step 1'!AE47</f>
        <v>#DIV/0!</v>
      </c>
      <c r="AE42" t="e">
        <f>'Corrected energy balance step 1'!AF47</f>
        <v>#DIV/0!</v>
      </c>
      <c r="AF42" t="e">
        <f>'Corrected energy balance step 1'!AG47</f>
        <v>#DIV/0!</v>
      </c>
      <c r="AG42" t="e">
        <f>'Corrected energy balance step 1'!AH47</f>
        <v>#DIV/0!</v>
      </c>
      <c r="AH42" t="e">
        <f>'Corrected energy balance step 1'!AI47</f>
        <v>#DIV/0!</v>
      </c>
      <c r="AI42" t="e">
        <f>'Corrected energy balance step 1'!AJ47</f>
        <v>#DIV/0!</v>
      </c>
      <c r="AJ42" t="e">
        <f>'Corrected energy balance step 1'!AK47</f>
        <v>#DIV/0!</v>
      </c>
      <c r="AK42" t="e">
        <f>'Corrected energy balance step 1'!AL47</f>
        <v>#DIV/0!</v>
      </c>
      <c r="AL42" t="e">
        <f>'Corrected energy balance step 1'!AM47</f>
        <v>#DIV/0!</v>
      </c>
      <c r="AM42" t="e">
        <f>'Corrected energy balance step 1'!AN47</f>
        <v>#DIV/0!</v>
      </c>
      <c r="AN42" t="e">
        <f>'Corrected energy balance step 1'!AO47</f>
        <v>#DIV/0!</v>
      </c>
      <c r="AO42" t="e">
        <f>'Corrected energy balance step 1'!AP47</f>
        <v>#DIV/0!</v>
      </c>
      <c r="AP42" t="e">
        <f>'Corrected energy balance step 1'!AQ47</f>
        <v>#DIV/0!</v>
      </c>
      <c r="AQ42">
        <f>'Corrected energy balance step 1'!AR47</f>
        <v>0</v>
      </c>
      <c r="AR42">
        <f>'Corrected energy balance step 1'!AS47</f>
        <v>0</v>
      </c>
      <c r="AS42">
        <f>'Corrected energy balance step 1'!AT47</f>
        <v>0</v>
      </c>
      <c r="AT42">
        <f>'Corrected energy balance step 1'!AU47</f>
        <v>0</v>
      </c>
      <c r="AU42">
        <f>'Corrected energy balance step 1'!AV47</f>
        <v>0</v>
      </c>
      <c r="AV42">
        <f>'Corrected energy balance step 1'!AW47</f>
        <v>0</v>
      </c>
      <c r="AW42">
        <f>'Corrected energy balance step 1'!AX47</f>
        <v>0</v>
      </c>
      <c r="AX42">
        <f>'Corrected energy balance step 1'!AY47</f>
        <v>0</v>
      </c>
      <c r="AY42">
        <f>'Corrected energy balance step 1'!AZ47</f>
        <v>0</v>
      </c>
      <c r="AZ42">
        <f>'Corrected energy balance step 1'!BA47</f>
        <v>0</v>
      </c>
      <c r="BA42">
        <f>'Corrected energy balance step 1'!BB47</f>
        <v>0</v>
      </c>
      <c r="BB42">
        <f>'Corrected energy balance step 1'!BC47</f>
        <v>0</v>
      </c>
      <c r="BC42">
        <f>'Corrected energy balance step 1'!BD47</f>
        <v>0</v>
      </c>
      <c r="BD42">
        <f>'Corrected energy balance step 1'!BE47</f>
        <v>0</v>
      </c>
      <c r="BE42">
        <f>'Corrected energy balance step 1'!BF47</f>
        <v>0</v>
      </c>
      <c r="BF42">
        <f>'Corrected energy balance step 1'!BG47</f>
        <v>0</v>
      </c>
      <c r="BG42">
        <f>'Corrected energy balance step 1'!BH47</f>
        <v>0</v>
      </c>
      <c r="BH42">
        <f>'Corrected energy balance step 1'!BI47</f>
        <v>0</v>
      </c>
      <c r="BI42">
        <f>'Corrected energy balance step 1'!BJ47</f>
        <v>0</v>
      </c>
      <c r="BJ42">
        <f>'Corrected energy balance step 1'!BK47</f>
        <v>0</v>
      </c>
      <c r="BK42">
        <f>'Corrected energy balance step 1'!BL47</f>
        <v>0</v>
      </c>
      <c r="BL42" t="e">
        <f>'Corrected energy balance step 1'!BM47</f>
        <v>#DIV/0!</v>
      </c>
      <c r="BM42" t="e">
        <f>'Corrected energy balance step 1'!BN47</f>
        <v>#DIV/0!</v>
      </c>
      <c r="BN42">
        <f>'Corrected energy balance step 1'!BO47</f>
        <v>0</v>
      </c>
    </row>
    <row r="43" spans="1:66">
      <c r="A43" t="s">
        <v>82</v>
      </c>
      <c r="B43">
        <f>'Corrected energy balance step 1'!C48</f>
        <v>0</v>
      </c>
      <c r="C43">
        <f>'Corrected energy balance step 1'!D48</f>
        <v>0</v>
      </c>
      <c r="D43" t="e">
        <f>'Corrected energy balance step 1'!E48</f>
        <v>#DIV/0!</v>
      </c>
      <c r="E43" t="e">
        <f>'Corrected energy balance step 1'!F48</f>
        <v>#DIV/0!</v>
      </c>
      <c r="F43" t="e">
        <f>'Corrected energy balance step 1'!G48</f>
        <v>#DIV/0!</v>
      </c>
      <c r="G43" t="e">
        <f>'Corrected energy balance step 1'!H48</f>
        <v>#DIV/0!</v>
      </c>
      <c r="H43">
        <f>'Corrected energy balance step 1'!I48</f>
        <v>0</v>
      </c>
      <c r="I43" t="e">
        <f>'Corrected energy balance step 1'!J48</f>
        <v>#DIV/0!</v>
      </c>
      <c r="J43" t="e">
        <f>'Corrected energy balance step 1'!K48</f>
        <v>#DIV/0!</v>
      </c>
      <c r="K43" t="e">
        <f>'Corrected energy balance step 1'!L48</f>
        <v>#DIV/0!</v>
      </c>
      <c r="L43" t="e">
        <f>'Corrected energy balance step 1'!M48</f>
        <v>#DIV/0!</v>
      </c>
      <c r="M43" t="e">
        <f>'Corrected energy balance step 1'!N48</f>
        <v>#DIV/0!</v>
      </c>
      <c r="N43">
        <f>'Corrected energy balance step 1'!O48</f>
        <v>0</v>
      </c>
      <c r="O43">
        <f>'Corrected energy balance step 1'!P48</f>
        <v>0</v>
      </c>
      <c r="P43">
        <f>'Corrected energy balance step 1'!Q48</f>
        <v>0</v>
      </c>
      <c r="Q43">
        <f>'Corrected energy balance step 1'!R48</f>
        <v>0</v>
      </c>
      <c r="R43">
        <f>'Corrected energy balance step 1'!S48</f>
        <v>0</v>
      </c>
      <c r="S43" t="e">
        <f>'Corrected energy balance step 1'!T48</f>
        <v>#DIV/0!</v>
      </c>
      <c r="T43">
        <f>'Corrected energy balance step 1'!U48</f>
        <v>0</v>
      </c>
      <c r="U43" t="e">
        <f>'Corrected energy balance step 1'!V48</f>
        <v>#DIV/0!</v>
      </c>
      <c r="V43" t="e">
        <f>'Corrected energy balance step 1'!W48</f>
        <v>#DIV/0!</v>
      </c>
      <c r="W43" t="e">
        <f>'Corrected energy balance step 1'!X48</f>
        <v>#DIV/0!</v>
      </c>
      <c r="X43" t="e">
        <f>'Corrected energy balance step 1'!Y48</f>
        <v>#DIV/0!</v>
      </c>
      <c r="Y43" t="e">
        <f>'Corrected energy balance step 1'!Z48</f>
        <v>#DIV/0!</v>
      </c>
      <c r="Z43" t="e">
        <f>'Corrected energy balance step 1'!AA48</f>
        <v>#DIV/0!</v>
      </c>
      <c r="AA43" t="e">
        <f>'Corrected energy balance step 1'!AB48</f>
        <v>#DIV/0!</v>
      </c>
      <c r="AB43" t="e">
        <f>'Corrected energy balance step 1'!AC48</f>
        <v>#DIV/0!</v>
      </c>
      <c r="AC43" t="e">
        <f>'Corrected energy balance step 1'!AD48</f>
        <v>#DIV/0!</v>
      </c>
      <c r="AD43" t="e">
        <f>'Corrected energy balance step 1'!AE48</f>
        <v>#DIV/0!</v>
      </c>
      <c r="AE43" t="e">
        <f>'Corrected energy balance step 1'!AF48</f>
        <v>#DIV/0!</v>
      </c>
      <c r="AF43" t="e">
        <f>'Corrected energy balance step 1'!AG48</f>
        <v>#DIV/0!</v>
      </c>
      <c r="AG43" t="e">
        <f>'Corrected energy balance step 1'!AH48</f>
        <v>#DIV/0!</v>
      </c>
      <c r="AH43" t="e">
        <f>'Corrected energy balance step 1'!AI48</f>
        <v>#DIV/0!</v>
      </c>
      <c r="AI43" t="e">
        <f>'Corrected energy balance step 1'!AJ48</f>
        <v>#DIV/0!</v>
      </c>
      <c r="AJ43" t="e">
        <f>'Corrected energy balance step 1'!AK48</f>
        <v>#DIV/0!</v>
      </c>
      <c r="AK43" t="e">
        <f>'Corrected energy balance step 1'!AL48</f>
        <v>#DIV/0!</v>
      </c>
      <c r="AL43" t="e">
        <f>'Corrected energy balance step 1'!AM48</f>
        <v>#DIV/0!</v>
      </c>
      <c r="AM43" t="e">
        <f>'Corrected energy balance step 1'!AN48</f>
        <v>#DIV/0!</v>
      </c>
      <c r="AN43" t="e">
        <f>'Corrected energy balance step 1'!AO48</f>
        <v>#DIV/0!</v>
      </c>
      <c r="AO43" t="e">
        <f>'Corrected energy balance step 1'!AP48</f>
        <v>#DIV/0!</v>
      </c>
      <c r="AP43" t="e">
        <f>'Corrected energy balance step 1'!AQ48</f>
        <v>#DIV/0!</v>
      </c>
      <c r="AQ43">
        <f>'Corrected energy balance step 1'!AR48</f>
        <v>0</v>
      </c>
      <c r="AR43">
        <f>'Corrected energy balance step 1'!AS48</f>
        <v>0</v>
      </c>
      <c r="AS43">
        <f>'Corrected energy balance step 1'!AT48</f>
        <v>0</v>
      </c>
      <c r="AT43">
        <f>'Corrected energy balance step 1'!AU48</f>
        <v>0</v>
      </c>
      <c r="AU43">
        <f>'Corrected energy balance step 1'!AV48</f>
        <v>0</v>
      </c>
      <c r="AV43">
        <f>'Corrected energy balance step 1'!AW48</f>
        <v>0</v>
      </c>
      <c r="AW43">
        <f>'Corrected energy balance step 1'!AX48</f>
        <v>0</v>
      </c>
      <c r="AX43">
        <f>'Corrected energy balance step 1'!AY48</f>
        <v>0</v>
      </c>
      <c r="AY43">
        <f>'Corrected energy balance step 1'!AZ48</f>
        <v>0</v>
      </c>
      <c r="AZ43">
        <f>'Corrected energy balance step 1'!BA48</f>
        <v>0</v>
      </c>
      <c r="BA43">
        <f>'Corrected energy balance step 1'!BB48</f>
        <v>0</v>
      </c>
      <c r="BB43">
        <f>'Corrected energy balance step 1'!BC48</f>
        <v>0</v>
      </c>
      <c r="BC43">
        <f>'Corrected energy balance step 1'!BD48</f>
        <v>0</v>
      </c>
      <c r="BD43">
        <f>'Corrected energy balance step 1'!BE48</f>
        <v>0</v>
      </c>
      <c r="BE43">
        <f>'Corrected energy balance step 1'!BF48</f>
        <v>0</v>
      </c>
      <c r="BF43">
        <f>'Corrected energy balance step 1'!BG48</f>
        <v>0</v>
      </c>
      <c r="BG43">
        <f>'Corrected energy balance step 1'!BH48</f>
        <v>0</v>
      </c>
      <c r="BH43">
        <f>'Corrected energy balance step 1'!BI48</f>
        <v>0</v>
      </c>
      <c r="BI43">
        <f>'Corrected energy balance step 1'!BJ48</f>
        <v>0</v>
      </c>
      <c r="BJ43">
        <f>'Corrected energy balance step 1'!BK48</f>
        <v>0</v>
      </c>
      <c r="BK43">
        <f>'Corrected energy balance step 1'!BL48</f>
        <v>0</v>
      </c>
      <c r="BL43" t="e">
        <f>'Corrected energy balance step 1'!BM48</f>
        <v>#DIV/0!</v>
      </c>
      <c r="BM43" t="e">
        <f>'Corrected energy balance step 1'!BN48</f>
        <v>#DIV/0!</v>
      </c>
      <c r="BN43">
        <f>'Corrected energy balance step 1'!BO48</f>
        <v>0</v>
      </c>
    </row>
    <row r="44" spans="1:66">
      <c r="A44" t="s">
        <v>83</v>
      </c>
      <c r="B44">
        <f>'Corrected energy balance step 1'!C49</f>
        <v>0</v>
      </c>
      <c r="C44">
        <f>'Corrected energy balance step 1'!D49</f>
        <v>0</v>
      </c>
      <c r="D44" t="e">
        <f>'Corrected energy balance step 1'!E49</f>
        <v>#DIV/0!</v>
      </c>
      <c r="E44" t="e">
        <f>'Corrected energy balance step 1'!F49</f>
        <v>#DIV/0!</v>
      </c>
      <c r="F44" t="e">
        <f>'Corrected energy balance step 1'!G49</f>
        <v>#DIV/0!</v>
      </c>
      <c r="G44" t="e">
        <f>'Corrected energy balance step 1'!H49</f>
        <v>#DIV/0!</v>
      </c>
      <c r="H44">
        <f>'Corrected energy balance step 1'!I49</f>
        <v>0</v>
      </c>
      <c r="I44" t="e">
        <f>'Corrected energy balance step 1'!J49</f>
        <v>#DIV/0!</v>
      </c>
      <c r="J44" t="e">
        <f>'Corrected energy balance step 1'!K49</f>
        <v>#DIV/0!</v>
      </c>
      <c r="K44" t="e">
        <f>'Corrected energy balance step 1'!L49</f>
        <v>#DIV/0!</v>
      </c>
      <c r="L44" t="e">
        <f>'Corrected energy balance step 1'!M49</f>
        <v>#DIV/0!</v>
      </c>
      <c r="M44" t="e">
        <f>'Corrected energy balance step 1'!N49</f>
        <v>#DIV/0!</v>
      </c>
      <c r="N44">
        <f>'Corrected energy balance step 1'!O49</f>
        <v>0</v>
      </c>
      <c r="O44">
        <f>'Corrected energy balance step 1'!P49</f>
        <v>0</v>
      </c>
      <c r="P44">
        <f>'Corrected energy balance step 1'!Q49</f>
        <v>0</v>
      </c>
      <c r="Q44">
        <f>'Corrected energy balance step 1'!R49</f>
        <v>0</v>
      </c>
      <c r="R44">
        <f>'Corrected energy balance step 1'!S49</f>
        <v>0</v>
      </c>
      <c r="S44" t="e">
        <f>'Corrected energy balance step 1'!T49</f>
        <v>#DIV/0!</v>
      </c>
      <c r="T44">
        <f>'Corrected energy balance step 1'!U49</f>
        <v>0</v>
      </c>
      <c r="U44" t="e">
        <f>'Corrected energy balance step 1'!V49</f>
        <v>#DIV/0!</v>
      </c>
      <c r="V44" t="e">
        <f>'Corrected energy balance step 1'!W49</f>
        <v>#DIV/0!</v>
      </c>
      <c r="W44" t="e">
        <f>'Corrected energy balance step 1'!X49</f>
        <v>#DIV/0!</v>
      </c>
      <c r="X44" t="e">
        <f>'Corrected energy balance step 1'!Y49</f>
        <v>#DIV/0!</v>
      </c>
      <c r="Y44" t="e">
        <f>'Corrected energy balance step 1'!Z49</f>
        <v>#DIV/0!</v>
      </c>
      <c r="Z44" t="e">
        <f>'Corrected energy balance step 1'!AA49</f>
        <v>#DIV/0!</v>
      </c>
      <c r="AA44" t="e">
        <f>'Corrected energy balance step 1'!AB49</f>
        <v>#DIV/0!</v>
      </c>
      <c r="AB44" t="e">
        <f>'Corrected energy balance step 1'!AC49</f>
        <v>#DIV/0!</v>
      </c>
      <c r="AC44" t="e">
        <f>'Corrected energy balance step 1'!AD49</f>
        <v>#DIV/0!</v>
      </c>
      <c r="AD44" t="e">
        <f>'Corrected energy balance step 1'!AE49</f>
        <v>#DIV/0!</v>
      </c>
      <c r="AE44" t="e">
        <f>'Corrected energy balance step 1'!AF49</f>
        <v>#DIV/0!</v>
      </c>
      <c r="AF44" t="e">
        <f>'Corrected energy balance step 1'!AG49</f>
        <v>#DIV/0!</v>
      </c>
      <c r="AG44" t="e">
        <f>'Corrected energy balance step 1'!AH49</f>
        <v>#DIV/0!</v>
      </c>
      <c r="AH44" t="e">
        <f>'Corrected energy balance step 1'!AI49</f>
        <v>#DIV/0!</v>
      </c>
      <c r="AI44" t="e">
        <f>'Corrected energy balance step 1'!AJ49</f>
        <v>#DIV/0!</v>
      </c>
      <c r="AJ44" t="e">
        <f>'Corrected energy balance step 1'!AK49</f>
        <v>#DIV/0!</v>
      </c>
      <c r="AK44" t="e">
        <f>'Corrected energy balance step 1'!AL49</f>
        <v>#DIV/0!</v>
      </c>
      <c r="AL44" t="e">
        <f>'Corrected energy balance step 1'!AM49</f>
        <v>#DIV/0!</v>
      </c>
      <c r="AM44" t="e">
        <f>'Corrected energy balance step 1'!AN49</f>
        <v>#DIV/0!</v>
      </c>
      <c r="AN44" t="e">
        <f>'Corrected energy balance step 1'!AO49</f>
        <v>#DIV/0!</v>
      </c>
      <c r="AO44" t="e">
        <f>'Corrected energy balance step 1'!AP49</f>
        <v>#DIV/0!</v>
      </c>
      <c r="AP44" t="e">
        <f>'Corrected energy balance step 1'!AQ49</f>
        <v>#DIV/0!</v>
      </c>
      <c r="AQ44">
        <f>'Corrected energy balance step 1'!AR49</f>
        <v>0</v>
      </c>
      <c r="AR44">
        <f>'Corrected energy balance step 1'!AS49</f>
        <v>0</v>
      </c>
      <c r="AS44">
        <f>'Corrected energy balance step 1'!AT49</f>
        <v>0</v>
      </c>
      <c r="AT44">
        <f>'Corrected energy balance step 1'!AU49</f>
        <v>0</v>
      </c>
      <c r="AU44">
        <f>'Corrected energy balance step 1'!AV49</f>
        <v>0</v>
      </c>
      <c r="AV44">
        <f>'Corrected energy balance step 1'!AW49</f>
        <v>0</v>
      </c>
      <c r="AW44">
        <f>'Corrected energy balance step 1'!AX49</f>
        <v>0</v>
      </c>
      <c r="AX44">
        <f>'Corrected energy balance step 1'!AY49</f>
        <v>0</v>
      </c>
      <c r="AY44">
        <f>'Corrected energy balance step 1'!AZ49</f>
        <v>0</v>
      </c>
      <c r="AZ44">
        <f>'Corrected energy balance step 1'!BA49</f>
        <v>0</v>
      </c>
      <c r="BA44">
        <f>'Corrected energy balance step 1'!BB49</f>
        <v>0</v>
      </c>
      <c r="BB44">
        <f>'Corrected energy balance step 1'!BC49</f>
        <v>0</v>
      </c>
      <c r="BC44">
        <f>'Corrected energy balance step 1'!BD49</f>
        <v>0</v>
      </c>
      <c r="BD44">
        <f>'Corrected energy balance step 1'!BE49</f>
        <v>0</v>
      </c>
      <c r="BE44">
        <f>'Corrected energy balance step 1'!BF49</f>
        <v>0</v>
      </c>
      <c r="BF44">
        <f>'Corrected energy balance step 1'!BG49</f>
        <v>0</v>
      </c>
      <c r="BG44">
        <f>'Corrected energy balance step 1'!BH49</f>
        <v>0</v>
      </c>
      <c r="BH44">
        <f>'Corrected energy balance step 1'!BI49</f>
        <v>0</v>
      </c>
      <c r="BI44">
        <f>'Corrected energy balance step 1'!BJ49</f>
        <v>0</v>
      </c>
      <c r="BJ44">
        <f>'Corrected energy balance step 1'!BK49</f>
        <v>0</v>
      </c>
      <c r="BK44">
        <f>'Corrected energy balance step 1'!BL49</f>
        <v>0</v>
      </c>
      <c r="BL44" t="e">
        <f>'Corrected energy balance step 1'!BM49</f>
        <v>#DIV/0!</v>
      </c>
      <c r="BM44" t="e">
        <f>'Corrected energy balance step 1'!BN49</f>
        <v>#DIV/0!</v>
      </c>
      <c r="BN44">
        <f>'Corrected energy balance step 1'!BO49</f>
        <v>0</v>
      </c>
    </row>
    <row r="45" spans="1:66">
      <c r="A45" t="s">
        <v>85</v>
      </c>
      <c r="B45">
        <f>'Corrected energy balance step 1'!C50</f>
        <v>0</v>
      </c>
      <c r="C45">
        <f>'Corrected energy balance step 1'!D50</f>
        <v>0</v>
      </c>
      <c r="D45" t="e">
        <f>'Corrected energy balance step 1'!E50</f>
        <v>#DIV/0!</v>
      </c>
      <c r="E45" t="e">
        <f>'Corrected energy balance step 1'!F50</f>
        <v>#DIV/0!</v>
      </c>
      <c r="F45" t="e">
        <f>'Corrected energy balance step 1'!G50</f>
        <v>#DIV/0!</v>
      </c>
      <c r="G45" t="e">
        <f>'Corrected energy balance step 1'!H50</f>
        <v>#DIV/0!</v>
      </c>
      <c r="H45">
        <f>'Corrected energy balance step 1'!I50</f>
        <v>0</v>
      </c>
      <c r="I45" t="e">
        <f>'Corrected energy balance step 1'!J50</f>
        <v>#DIV/0!</v>
      </c>
      <c r="J45" t="e">
        <f>'Corrected energy balance step 1'!K50</f>
        <v>#DIV/0!</v>
      </c>
      <c r="K45" t="e">
        <f>'Corrected energy balance step 1'!L50</f>
        <v>#DIV/0!</v>
      </c>
      <c r="L45" t="e">
        <f>'Corrected energy balance step 1'!M50</f>
        <v>#DIV/0!</v>
      </c>
      <c r="M45" t="e">
        <f>'Corrected energy balance step 1'!N50</f>
        <v>#DIV/0!</v>
      </c>
      <c r="N45">
        <f>'Corrected energy balance step 1'!O50</f>
        <v>0</v>
      </c>
      <c r="O45">
        <f>'Corrected energy balance step 1'!P50</f>
        <v>0</v>
      </c>
      <c r="P45">
        <f>'Corrected energy balance step 1'!Q50</f>
        <v>0</v>
      </c>
      <c r="Q45">
        <f>'Corrected energy balance step 1'!R50</f>
        <v>0</v>
      </c>
      <c r="R45">
        <f>'Corrected energy balance step 1'!S50</f>
        <v>0</v>
      </c>
      <c r="S45" t="e">
        <f>'Corrected energy balance step 1'!T50</f>
        <v>#DIV/0!</v>
      </c>
      <c r="T45">
        <f>'Corrected energy balance step 1'!U50</f>
        <v>0</v>
      </c>
      <c r="U45" t="e">
        <f>'Corrected energy balance step 1'!V50</f>
        <v>#DIV/0!</v>
      </c>
      <c r="V45" t="e">
        <f>'Corrected energy balance step 1'!W50</f>
        <v>#DIV/0!</v>
      </c>
      <c r="W45" t="e">
        <f>'Corrected energy balance step 1'!X50</f>
        <v>#DIV/0!</v>
      </c>
      <c r="X45" t="e">
        <f>'Corrected energy balance step 1'!Y50</f>
        <v>#DIV/0!</v>
      </c>
      <c r="Y45" t="e">
        <f>'Corrected energy balance step 1'!Z50</f>
        <v>#DIV/0!</v>
      </c>
      <c r="Z45" t="e">
        <f>'Corrected energy balance step 1'!AA50</f>
        <v>#DIV/0!</v>
      </c>
      <c r="AA45" t="e">
        <f>'Corrected energy balance step 1'!AB50</f>
        <v>#DIV/0!</v>
      </c>
      <c r="AB45" t="e">
        <f>'Corrected energy balance step 1'!AC50</f>
        <v>#DIV/0!</v>
      </c>
      <c r="AC45" t="e">
        <f>'Corrected energy balance step 1'!AD50</f>
        <v>#DIV/0!</v>
      </c>
      <c r="AD45" t="e">
        <f>'Corrected energy balance step 1'!AE50</f>
        <v>#DIV/0!</v>
      </c>
      <c r="AE45" t="e">
        <f>'Corrected energy balance step 1'!AF50</f>
        <v>#DIV/0!</v>
      </c>
      <c r="AF45" t="e">
        <f>'Corrected energy balance step 1'!AG50</f>
        <v>#DIV/0!</v>
      </c>
      <c r="AG45" t="e">
        <f>'Corrected energy balance step 1'!AH50</f>
        <v>#DIV/0!</v>
      </c>
      <c r="AH45" t="e">
        <f>'Corrected energy balance step 1'!AI50</f>
        <v>#DIV/0!</v>
      </c>
      <c r="AI45" t="e">
        <f>'Corrected energy balance step 1'!AJ50</f>
        <v>#DIV/0!</v>
      </c>
      <c r="AJ45" t="e">
        <f>'Corrected energy balance step 1'!AK50</f>
        <v>#DIV/0!</v>
      </c>
      <c r="AK45" t="e">
        <f>'Corrected energy balance step 1'!AL50</f>
        <v>#DIV/0!</v>
      </c>
      <c r="AL45" t="e">
        <f>'Corrected energy balance step 1'!AM50</f>
        <v>#DIV/0!</v>
      </c>
      <c r="AM45" t="e">
        <f>'Corrected energy balance step 1'!AN50</f>
        <v>#DIV/0!</v>
      </c>
      <c r="AN45" t="e">
        <f>'Corrected energy balance step 1'!AO50</f>
        <v>#DIV/0!</v>
      </c>
      <c r="AO45" t="e">
        <f>'Corrected energy balance step 1'!AP50</f>
        <v>#DIV/0!</v>
      </c>
      <c r="AP45" t="e">
        <f>'Corrected energy balance step 1'!AQ50</f>
        <v>#DIV/0!</v>
      </c>
      <c r="AQ45">
        <f>'Corrected energy balance step 1'!AR50</f>
        <v>0</v>
      </c>
      <c r="AR45">
        <f>'Corrected energy balance step 1'!AS50</f>
        <v>0</v>
      </c>
      <c r="AS45">
        <f>'Corrected energy balance step 1'!AT50</f>
        <v>0</v>
      </c>
      <c r="AT45">
        <f>'Corrected energy balance step 1'!AU50</f>
        <v>0</v>
      </c>
      <c r="AU45">
        <f>'Corrected energy balance step 1'!AV50</f>
        <v>0</v>
      </c>
      <c r="AV45">
        <f>'Corrected energy balance step 1'!AW50</f>
        <v>0</v>
      </c>
      <c r="AW45">
        <f>'Corrected energy balance step 1'!AX50</f>
        <v>0</v>
      </c>
      <c r="AX45">
        <f>'Corrected energy balance step 1'!AY50</f>
        <v>0</v>
      </c>
      <c r="AY45">
        <f>'Corrected energy balance step 1'!AZ50</f>
        <v>0</v>
      </c>
      <c r="AZ45">
        <f>'Corrected energy balance step 1'!BA50</f>
        <v>0</v>
      </c>
      <c r="BA45">
        <f>'Corrected energy balance step 1'!BB50</f>
        <v>0</v>
      </c>
      <c r="BB45">
        <f>'Corrected energy balance step 1'!BC50</f>
        <v>0</v>
      </c>
      <c r="BC45">
        <f>'Corrected energy balance step 1'!BD50</f>
        <v>0</v>
      </c>
      <c r="BD45">
        <f>'Corrected energy balance step 1'!BE50</f>
        <v>0</v>
      </c>
      <c r="BE45">
        <f>'Corrected energy balance step 1'!BF50</f>
        <v>0</v>
      </c>
      <c r="BF45">
        <f>'Corrected energy balance step 1'!BG50</f>
        <v>0</v>
      </c>
      <c r="BG45">
        <f>'Corrected energy balance step 1'!BH50</f>
        <v>0</v>
      </c>
      <c r="BH45">
        <f>'Corrected energy balance step 1'!BI50</f>
        <v>0</v>
      </c>
      <c r="BI45">
        <f>'Corrected energy balance step 1'!BJ50</f>
        <v>0</v>
      </c>
      <c r="BJ45">
        <f>'Corrected energy balance step 1'!BK50</f>
        <v>0</v>
      </c>
      <c r="BK45">
        <f>'Corrected energy balance step 1'!BL50</f>
        <v>0</v>
      </c>
      <c r="BL45" t="e">
        <f>'Corrected energy balance step 1'!BM50</f>
        <v>#DIV/0!</v>
      </c>
      <c r="BM45" t="e">
        <f>'Corrected energy balance step 1'!BN50</f>
        <v>#DIV/0!</v>
      </c>
      <c r="BN45">
        <f>'Corrected energy balance step 1'!BO50</f>
        <v>0</v>
      </c>
    </row>
    <row r="46" spans="1:66">
      <c r="A46" t="s">
        <v>94</v>
      </c>
      <c r="B46">
        <f>'Corrected energy balance step 1'!C51</f>
        <v>0</v>
      </c>
      <c r="C46">
        <f>'Corrected energy balance step 1'!D51</f>
        <v>0</v>
      </c>
      <c r="D46" t="e">
        <f>'Corrected energy balance step 1'!E51</f>
        <v>#DIV/0!</v>
      </c>
      <c r="E46" t="e">
        <f>'Corrected energy balance step 1'!F51</f>
        <v>#DIV/0!</v>
      </c>
      <c r="F46" t="e">
        <f>'Corrected energy balance step 1'!G51</f>
        <v>#DIV/0!</v>
      </c>
      <c r="G46" t="e">
        <f>'Corrected energy balance step 1'!H51</f>
        <v>#DIV/0!</v>
      </c>
      <c r="H46">
        <f>'Corrected energy balance step 1'!I51</f>
        <v>0</v>
      </c>
      <c r="I46" t="e">
        <f>'Corrected energy balance step 1'!J51</f>
        <v>#DIV/0!</v>
      </c>
      <c r="J46" t="e">
        <f>'Corrected energy balance step 1'!K51</f>
        <v>#DIV/0!</v>
      </c>
      <c r="K46" s="448" t="e">
        <f>'Corrected energy balance step 1'!L51</f>
        <v>#DIV/0!</v>
      </c>
      <c r="L46" t="e">
        <f>'Corrected energy balance step 1'!M51</f>
        <v>#DIV/0!</v>
      </c>
      <c r="M46" t="e">
        <f>'Corrected energy balance step 1'!N51</f>
        <v>#DIV/0!</v>
      </c>
      <c r="N46">
        <f>'Corrected energy balance step 1'!O51</f>
        <v>0</v>
      </c>
      <c r="O46">
        <f>'Corrected energy balance step 1'!P51</f>
        <v>0</v>
      </c>
      <c r="P46">
        <f>'Corrected energy balance step 1'!Q51</f>
        <v>0</v>
      </c>
      <c r="Q46">
        <f>'Corrected energy balance step 1'!R51</f>
        <v>0</v>
      </c>
      <c r="R46">
        <f>'Corrected energy balance step 1'!S51</f>
        <v>0</v>
      </c>
      <c r="S46" t="e">
        <f>'Corrected energy balance step 1'!T51</f>
        <v>#DIV/0!</v>
      </c>
      <c r="T46">
        <f>'Corrected energy balance step 1'!U51</f>
        <v>0</v>
      </c>
      <c r="U46" t="e">
        <f>'Corrected energy balance step 1'!V51</f>
        <v>#DIV/0!</v>
      </c>
      <c r="V46" t="e">
        <f>'Corrected energy balance step 1'!W51</f>
        <v>#DIV/0!</v>
      </c>
      <c r="W46" t="e">
        <f>'Corrected energy balance step 1'!X51</f>
        <v>#DIV/0!</v>
      </c>
      <c r="X46" t="e">
        <f>'Corrected energy balance step 1'!Y51</f>
        <v>#DIV/0!</v>
      </c>
      <c r="Y46" t="e">
        <f>'Corrected energy balance step 1'!Z51</f>
        <v>#DIV/0!</v>
      </c>
      <c r="Z46" t="e">
        <f>'Corrected energy balance step 1'!AA51</f>
        <v>#DIV/0!</v>
      </c>
      <c r="AA46" t="e">
        <f>'Corrected energy balance step 1'!AB51</f>
        <v>#DIV/0!</v>
      </c>
      <c r="AB46" t="e">
        <f>'Corrected energy balance step 1'!AC51</f>
        <v>#DIV/0!</v>
      </c>
      <c r="AC46" t="e">
        <f>'Corrected energy balance step 1'!AD51</f>
        <v>#DIV/0!</v>
      </c>
      <c r="AD46" t="e">
        <f>'Corrected energy balance step 1'!AE51</f>
        <v>#DIV/0!</v>
      </c>
      <c r="AE46" t="e">
        <f>'Corrected energy balance step 1'!AF51</f>
        <v>#DIV/0!</v>
      </c>
      <c r="AF46" t="e">
        <f>'Corrected energy balance step 1'!AG51</f>
        <v>#DIV/0!</v>
      </c>
      <c r="AG46" t="e">
        <f>'Corrected energy balance step 1'!AH51</f>
        <v>#DIV/0!</v>
      </c>
      <c r="AH46" t="e">
        <f>'Corrected energy balance step 1'!AI51</f>
        <v>#DIV/0!</v>
      </c>
      <c r="AI46" t="e">
        <f>'Corrected energy balance step 1'!AJ51</f>
        <v>#DIV/0!</v>
      </c>
      <c r="AJ46" t="e">
        <f>'Corrected energy balance step 1'!AK51</f>
        <v>#DIV/0!</v>
      </c>
      <c r="AK46" t="e">
        <f>'Corrected energy balance step 1'!AL51</f>
        <v>#DIV/0!</v>
      </c>
      <c r="AL46" t="e">
        <f>'Corrected energy balance step 1'!AM51</f>
        <v>#DIV/0!</v>
      </c>
      <c r="AM46" t="e">
        <f>'Corrected energy balance step 1'!AN51</f>
        <v>#DIV/0!</v>
      </c>
      <c r="AN46" t="e">
        <f>'Corrected energy balance step 1'!AO51</f>
        <v>#DIV/0!</v>
      </c>
      <c r="AO46" t="e">
        <f>'Corrected energy balance step 1'!AP51</f>
        <v>#DIV/0!</v>
      </c>
      <c r="AP46" t="e">
        <f>'Corrected energy balance step 1'!AQ51</f>
        <v>#DIV/0!</v>
      </c>
      <c r="AQ46">
        <f>'Corrected energy balance step 1'!AR51</f>
        <v>0</v>
      </c>
      <c r="AR46">
        <f>'Corrected energy balance step 1'!AS51</f>
        <v>0</v>
      </c>
      <c r="AS46">
        <f>'Corrected energy balance step 1'!AT51</f>
        <v>0</v>
      </c>
      <c r="AT46">
        <f>'Corrected energy balance step 1'!AU51</f>
        <v>0</v>
      </c>
      <c r="AU46">
        <f>'Corrected energy balance step 1'!AV51</f>
        <v>0</v>
      </c>
      <c r="AV46">
        <f>'Corrected energy balance step 1'!AW51</f>
        <v>0</v>
      </c>
      <c r="AW46">
        <f>'Corrected energy balance step 1'!AX51</f>
        <v>0</v>
      </c>
      <c r="AX46">
        <f>'Corrected energy balance step 1'!AY51</f>
        <v>0</v>
      </c>
      <c r="AY46">
        <f>'Corrected energy balance step 1'!AZ51</f>
        <v>0</v>
      </c>
      <c r="AZ46">
        <f>'Corrected energy balance step 1'!BA51</f>
        <v>0</v>
      </c>
      <c r="BA46">
        <f>'Corrected energy balance step 1'!BB51</f>
        <v>0</v>
      </c>
      <c r="BB46">
        <f>'Corrected energy balance step 1'!BC51</f>
        <v>0</v>
      </c>
      <c r="BC46">
        <f>'Corrected energy balance step 1'!BD51</f>
        <v>0</v>
      </c>
      <c r="BD46">
        <f>'Corrected energy balance step 1'!BE51</f>
        <v>0</v>
      </c>
      <c r="BE46">
        <f>'Corrected energy balance step 1'!BF51</f>
        <v>0</v>
      </c>
      <c r="BF46">
        <f>'Corrected energy balance step 1'!BG51</f>
        <v>0</v>
      </c>
      <c r="BG46">
        <f>'Corrected energy balance step 1'!BH51</f>
        <v>0</v>
      </c>
      <c r="BH46">
        <f>'Corrected energy balance step 1'!BI51</f>
        <v>0</v>
      </c>
      <c r="BI46">
        <f>'Corrected energy balance step 1'!BJ51</f>
        <v>0</v>
      </c>
      <c r="BJ46">
        <f>'Corrected energy balance step 1'!BK51</f>
        <v>0</v>
      </c>
      <c r="BK46">
        <f>'Corrected energy balance step 1'!BL51</f>
        <v>0</v>
      </c>
      <c r="BL46" t="e">
        <f>'Corrected energy balance step 1'!BM51</f>
        <v>#DIV/0!</v>
      </c>
      <c r="BM46" t="e">
        <f>'Corrected energy balance step 1'!BN51</f>
        <v>#DIV/0!</v>
      </c>
      <c r="BN46">
        <f>'Corrected energy balance step 1'!BO51</f>
        <v>0</v>
      </c>
    </row>
    <row r="47" spans="1:66">
      <c r="A47" t="s">
        <v>86</v>
      </c>
      <c r="B47">
        <f>'Corrected energy balance step 1'!C52</f>
        <v>0</v>
      </c>
      <c r="C47">
        <f>'Corrected energy balance step 1'!D52</f>
        <v>0</v>
      </c>
      <c r="D47" t="e">
        <f>'Corrected energy balance step 1'!E52</f>
        <v>#DIV/0!</v>
      </c>
      <c r="E47" t="e">
        <f>'Corrected energy balance step 1'!F52</f>
        <v>#DIV/0!</v>
      </c>
      <c r="F47" t="e">
        <f>'Corrected energy balance step 1'!G52</f>
        <v>#DIV/0!</v>
      </c>
      <c r="G47" t="e">
        <f>'Corrected energy balance step 1'!H52</f>
        <v>#DIV/0!</v>
      </c>
      <c r="H47">
        <f>'Corrected energy balance step 1'!I52</f>
        <v>0</v>
      </c>
      <c r="I47" t="e">
        <f>'Corrected energy balance step 1'!J52</f>
        <v>#DIV/0!</v>
      </c>
      <c r="J47" t="e">
        <f>'Corrected energy balance step 1'!K52</f>
        <v>#DIV/0!</v>
      </c>
      <c r="K47" t="e">
        <f>'Corrected energy balance step 1'!L52</f>
        <v>#DIV/0!</v>
      </c>
      <c r="L47" t="e">
        <f>'Corrected energy balance step 1'!M52</f>
        <v>#DIV/0!</v>
      </c>
      <c r="M47" t="e">
        <f>'Corrected energy balance step 1'!N52</f>
        <v>#DIV/0!</v>
      </c>
      <c r="N47">
        <f>'Corrected energy balance step 1'!O52</f>
        <v>0</v>
      </c>
      <c r="O47">
        <f>'Corrected energy balance step 1'!P52</f>
        <v>0</v>
      </c>
      <c r="P47">
        <f>'Corrected energy balance step 1'!Q52</f>
        <v>0</v>
      </c>
      <c r="Q47">
        <f>'Corrected energy balance step 1'!R52</f>
        <v>0</v>
      </c>
      <c r="R47">
        <f>'Corrected energy balance step 1'!S52</f>
        <v>0</v>
      </c>
      <c r="S47" t="e">
        <f>'Corrected energy balance step 1'!T52</f>
        <v>#DIV/0!</v>
      </c>
      <c r="T47">
        <f>'Corrected energy balance step 1'!U52</f>
        <v>0</v>
      </c>
      <c r="U47" t="e">
        <f>'Corrected energy balance step 1'!V52</f>
        <v>#DIV/0!</v>
      </c>
      <c r="V47" t="e">
        <f>'Corrected energy balance step 1'!W52</f>
        <v>#DIV/0!</v>
      </c>
      <c r="W47" t="e">
        <f>'Corrected energy balance step 1'!X52</f>
        <v>#DIV/0!</v>
      </c>
      <c r="X47" t="e">
        <f>'Corrected energy balance step 1'!Y52</f>
        <v>#DIV/0!</v>
      </c>
      <c r="Y47" t="e">
        <f>'Corrected energy balance step 1'!Z52</f>
        <v>#DIV/0!</v>
      </c>
      <c r="Z47" t="e">
        <f>'Corrected energy balance step 1'!AA52</f>
        <v>#DIV/0!</v>
      </c>
      <c r="AA47" t="e">
        <f>'Corrected energy balance step 1'!AB52</f>
        <v>#DIV/0!</v>
      </c>
      <c r="AB47" t="e">
        <f>'Corrected energy balance step 1'!AC52</f>
        <v>#DIV/0!</v>
      </c>
      <c r="AC47" t="e">
        <f>'Corrected energy balance step 1'!AD52</f>
        <v>#DIV/0!</v>
      </c>
      <c r="AD47" t="e">
        <f>'Corrected energy balance step 1'!AE52</f>
        <v>#DIV/0!</v>
      </c>
      <c r="AE47" t="e">
        <f>'Corrected energy balance step 1'!AF52</f>
        <v>#DIV/0!</v>
      </c>
      <c r="AF47" t="e">
        <f>'Corrected energy balance step 1'!AG52</f>
        <v>#DIV/0!</v>
      </c>
      <c r="AG47" t="e">
        <f>'Corrected energy balance step 1'!AH52</f>
        <v>#DIV/0!</v>
      </c>
      <c r="AH47" t="e">
        <f>'Corrected energy balance step 1'!AI52</f>
        <v>#DIV/0!</v>
      </c>
      <c r="AI47" t="e">
        <f>'Corrected energy balance step 1'!AJ52</f>
        <v>#DIV/0!</v>
      </c>
      <c r="AJ47" t="e">
        <f>'Corrected energy balance step 1'!AK52</f>
        <v>#DIV/0!</v>
      </c>
      <c r="AK47" t="e">
        <f>'Corrected energy balance step 1'!AL52</f>
        <v>#DIV/0!</v>
      </c>
      <c r="AL47" t="e">
        <f>'Corrected energy balance step 1'!AM52</f>
        <v>#DIV/0!</v>
      </c>
      <c r="AM47" t="e">
        <f>'Corrected energy balance step 1'!AN52</f>
        <v>#DIV/0!</v>
      </c>
      <c r="AN47" t="e">
        <f>'Corrected energy balance step 1'!AO52</f>
        <v>#DIV/0!</v>
      </c>
      <c r="AO47" t="e">
        <f>'Corrected energy balance step 1'!AP52</f>
        <v>#DIV/0!</v>
      </c>
      <c r="AP47" t="e">
        <f>'Corrected energy balance step 1'!AQ52</f>
        <v>#DIV/0!</v>
      </c>
      <c r="AQ47">
        <f>'Corrected energy balance step 1'!AR52</f>
        <v>0</v>
      </c>
      <c r="AR47">
        <f>'Corrected energy balance step 1'!AS52</f>
        <v>0</v>
      </c>
      <c r="AS47">
        <f>'Corrected energy balance step 1'!AT52</f>
        <v>0</v>
      </c>
      <c r="AT47">
        <f>'Corrected energy balance step 1'!AU52</f>
        <v>0</v>
      </c>
      <c r="AU47">
        <f>'Corrected energy balance step 1'!AV52</f>
        <v>0</v>
      </c>
      <c r="AV47">
        <f>'Corrected energy balance step 1'!AW52</f>
        <v>0</v>
      </c>
      <c r="AW47">
        <f>'Corrected energy balance step 1'!AX52</f>
        <v>0</v>
      </c>
      <c r="AX47">
        <f>'Corrected energy balance step 1'!AY52</f>
        <v>0</v>
      </c>
      <c r="AY47">
        <f>'Corrected energy balance step 1'!AZ52</f>
        <v>0</v>
      </c>
      <c r="AZ47">
        <f>'Corrected energy balance step 1'!BA52</f>
        <v>0</v>
      </c>
      <c r="BA47">
        <f>'Corrected energy balance step 1'!BB52</f>
        <v>0</v>
      </c>
      <c r="BB47">
        <f>'Corrected energy balance step 1'!BC52</f>
        <v>0</v>
      </c>
      <c r="BC47">
        <f>'Corrected energy balance step 1'!BD52</f>
        <v>0</v>
      </c>
      <c r="BD47">
        <f>'Corrected energy balance step 1'!BE52</f>
        <v>0</v>
      </c>
      <c r="BE47">
        <f>'Corrected energy balance step 1'!BF52</f>
        <v>0</v>
      </c>
      <c r="BF47">
        <f>'Corrected energy balance step 1'!BG52</f>
        <v>0</v>
      </c>
      <c r="BG47">
        <f>'Corrected energy balance step 1'!BH52</f>
        <v>0</v>
      </c>
      <c r="BH47">
        <f>'Corrected energy balance step 1'!BI52</f>
        <v>0</v>
      </c>
      <c r="BI47">
        <f>'Corrected energy balance step 1'!BJ52</f>
        <v>0</v>
      </c>
      <c r="BJ47">
        <f>'Corrected energy balance step 1'!BK52</f>
        <v>0</v>
      </c>
      <c r="BK47">
        <f>'Corrected energy balance step 1'!BL52</f>
        <v>0</v>
      </c>
      <c r="BL47" t="e">
        <f>'Corrected energy balance step 1'!BM52</f>
        <v>#DIV/0!</v>
      </c>
      <c r="BM47" t="e">
        <f>'Corrected energy balance step 1'!BN52</f>
        <v>#DIV/0!</v>
      </c>
      <c r="BN47">
        <f>'Corrected energy balance step 1'!BO52</f>
        <v>0</v>
      </c>
    </row>
    <row r="48" spans="1:66">
      <c r="A48" t="s">
        <v>95</v>
      </c>
      <c r="B48">
        <f>'Corrected energy balance step 1'!C53</f>
        <v>0</v>
      </c>
      <c r="C48">
        <f>'Corrected energy balance step 1'!D53</f>
        <v>0</v>
      </c>
      <c r="D48">
        <f>'Corrected energy balance step 1'!E53</f>
        <v>0</v>
      </c>
      <c r="E48">
        <f>'Corrected energy balance step 1'!F53</f>
        <v>0</v>
      </c>
      <c r="F48">
        <f>'Corrected energy balance step 1'!G53</f>
        <v>0</v>
      </c>
      <c r="G48">
        <f>'Corrected energy balance step 1'!H53</f>
        <v>0</v>
      </c>
      <c r="H48">
        <f>'Corrected energy balance step 1'!I53</f>
        <v>0</v>
      </c>
      <c r="I48">
        <f>'Corrected energy balance step 1'!J53</f>
        <v>0</v>
      </c>
      <c r="J48">
        <f>'Corrected energy balance step 1'!K53</f>
        <v>0</v>
      </c>
      <c r="K48">
        <f>'Corrected energy balance step 1'!L53</f>
        <v>0</v>
      </c>
      <c r="L48">
        <f>'Corrected energy balance step 1'!M53</f>
        <v>0</v>
      </c>
      <c r="M48">
        <f>'Corrected energy balance step 1'!N53</f>
        <v>0</v>
      </c>
      <c r="N48">
        <f>'Corrected energy balance step 1'!O53</f>
        <v>0</v>
      </c>
      <c r="O48">
        <f>'Corrected energy balance step 1'!P53</f>
        <v>0</v>
      </c>
      <c r="P48">
        <f>'Corrected energy balance step 1'!Q53</f>
        <v>0</v>
      </c>
      <c r="Q48">
        <f>'Corrected energy balance step 1'!R53</f>
        <v>0</v>
      </c>
      <c r="R48">
        <f>'Corrected energy balance step 1'!S53</f>
        <v>0</v>
      </c>
      <c r="S48">
        <f>'Corrected energy balance step 1'!T53</f>
        <v>0</v>
      </c>
      <c r="T48">
        <f>'Corrected energy balance step 1'!U53</f>
        <v>0</v>
      </c>
      <c r="U48">
        <f>'Corrected energy balance step 1'!V53</f>
        <v>0</v>
      </c>
      <c r="V48">
        <f>'Corrected energy balance step 1'!W53</f>
        <v>0</v>
      </c>
      <c r="W48">
        <f>'Corrected energy balance step 1'!X53</f>
        <v>0</v>
      </c>
      <c r="X48">
        <f>'Corrected energy balance step 1'!Y53</f>
        <v>0</v>
      </c>
      <c r="Y48">
        <f>'Corrected energy balance step 1'!Z53</f>
        <v>0</v>
      </c>
      <c r="Z48">
        <f>'Corrected energy balance step 1'!AA53</f>
        <v>0</v>
      </c>
      <c r="AA48">
        <f>'Corrected energy balance step 1'!AB53</f>
        <v>0</v>
      </c>
      <c r="AB48">
        <f>'Corrected energy balance step 1'!AC53</f>
        <v>0</v>
      </c>
      <c r="AC48">
        <f>'Corrected energy balance step 1'!AD53</f>
        <v>0</v>
      </c>
      <c r="AD48">
        <f>'Corrected energy balance step 1'!AE53</f>
        <v>0</v>
      </c>
      <c r="AE48">
        <f>'Corrected energy balance step 1'!AF53</f>
        <v>0</v>
      </c>
      <c r="AF48">
        <f>'Corrected energy balance step 1'!AG53</f>
        <v>0</v>
      </c>
      <c r="AG48">
        <f>'Corrected energy balance step 1'!AH53</f>
        <v>0</v>
      </c>
      <c r="AH48">
        <f>'Corrected energy balance step 1'!AI53</f>
        <v>0</v>
      </c>
      <c r="AI48">
        <f>'Corrected energy balance step 1'!AJ53</f>
        <v>0</v>
      </c>
      <c r="AJ48">
        <f>'Corrected energy balance step 1'!AK53</f>
        <v>0</v>
      </c>
      <c r="AK48">
        <f>'Corrected energy balance step 1'!AL53</f>
        <v>0</v>
      </c>
      <c r="AL48">
        <f>'Corrected energy balance step 1'!AM53</f>
        <v>0</v>
      </c>
      <c r="AM48">
        <f>'Corrected energy balance step 1'!AN53</f>
        <v>0</v>
      </c>
      <c r="AN48">
        <f>'Corrected energy balance step 1'!AO53</f>
        <v>0</v>
      </c>
      <c r="AO48">
        <f>'Corrected energy balance step 1'!AP53</f>
        <v>0</v>
      </c>
      <c r="AP48">
        <f>'Corrected energy balance step 1'!AQ53</f>
        <v>0</v>
      </c>
      <c r="AQ48">
        <f>'Corrected energy balance step 1'!AR53</f>
        <v>0</v>
      </c>
      <c r="AR48">
        <f>'Corrected energy balance step 1'!AS53</f>
        <v>0</v>
      </c>
      <c r="AS48">
        <f>'Corrected energy balance step 1'!AT53</f>
        <v>0</v>
      </c>
      <c r="AT48">
        <f>'Corrected energy balance step 1'!AU53</f>
        <v>0</v>
      </c>
      <c r="AU48">
        <f>'Corrected energy balance step 1'!AV53</f>
        <v>0</v>
      </c>
      <c r="AV48">
        <f>'Corrected energy balance step 1'!AW53</f>
        <v>0</v>
      </c>
      <c r="AW48">
        <f>'Corrected energy balance step 1'!AX53</f>
        <v>0</v>
      </c>
      <c r="AX48">
        <f>'Corrected energy balance step 1'!AY53</f>
        <v>0</v>
      </c>
      <c r="AY48">
        <f>'Corrected energy balance step 1'!AZ53</f>
        <v>0</v>
      </c>
      <c r="AZ48">
        <f>'Corrected energy balance step 1'!BA53</f>
        <v>0</v>
      </c>
      <c r="BA48">
        <f>'Corrected energy balance step 1'!BB53</f>
        <v>0</v>
      </c>
      <c r="BB48">
        <f>'Corrected energy balance step 1'!BC53</f>
        <v>0</v>
      </c>
      <c r="BC48">
        <f>'Corrected energy balance step 1'!BD53</f>
        <v>0</v>
      </c>
      <c r="BD48">
        <f>'Corrected energy balance step 1'!BE53</f>
        <v>0</v>
      </c>
      <c r="BE48">
        <f>'Corrected energy balance step 1'!BF53</f>
        <v>0</v>
      </c>
      <c r="BF48">
        <f>'Corrected energy balance step 1'!BG53</f>
        <v>0</v>
      </c>
      <c r="BG48">
        <f>'Corrected energy balance step 1'!BH53</f>
        <v>0</v>
      </c>
      <c r="BH48">
        <f>'Corrected energy balance step 1'!BI53</f>
        <v>0</v>
      </c>
      <c r="BI48">
        <f>'Corrected energy balance step 1'!BJ53</f>
        <v>0</v>
      </c>
      <c r="BJ48">
        <f>'Corrected energy balance step 1'!BK53</f>
        <v>0</v>
      </c>
      <c r="BK48">
        <f>'Corrected energy balance step 1'!BL53</f>
        <v>0</v>
      </c>
      <c r="BL48">
        <f>'Corrected energy balance step 1'!BM53</f>
        <v>0</v>
      </c>
      <c r="BM48">
        <f>'Corrected energy balance step 1'!BN53</f>
        <v>0</v>
      </c>
      <c r="BN48">
        <f>'Corrected energy balance step 1'!BO53</f>
        <v>0</v>
      </c>
    </row>
    <row r="49" spans="1:66">
      <c r="A49" t="s">
        <v>96</v>
      </c>
      <c r="B49">
        <f>'Corrected energy balance step 1'!C54</f>
        <v>0</v>
      </c>
      <c r="C49">
        <f>'Corrected energy balance step 1'!D54</f>
        <v>0</v>
      </c>
      <c r="D49">
        <f>'Corrected energy balance step 1'!E54</f>
        <v>0</v>
      </c>
      <c r="E49">
        <f>'Corrected energy balance step 1'!F54</f>
        <v>0</v>
      </c>
      <c r="F49">
        <f>'Corrected energy balance step 1'!G54</f>
        <v>0</v>
      </c>
      <c r="G49">
        <f>'Corrected energy balance step 1'!H54</f>
        <v>0</v>
      </c>
      <c r="H49">
        <f>'Corrected energy balance step 1'!I54</f>
        <v>0</v>
      </c>
      <c r="I49">
        <f>'Corrected energy balance step 1'!J54</f>
        <v>0</v>
      </c>
      <c r="J49">
        <f>'Corrected energy balance step 1'!K54</f>
        <v>0</v>
      </c>
      <c r="K49">
        <f>'Corrected energy balance step 1'!L54</f>
        <v>0</v>
      </c>
      <c r="L49">
        <f>'Corrected energy balance step 1'!M54</f>
        <v>0</v>
      </c>
      <c r="M49">
        <f>'Corrected energy balance step 1'!N54</f>
        <v>0</v>
      </c>
      <c r="N49">
        <f>'Corrected energy balance step 1'!O54</f>
        <v>0</v>
      </c>
      <c r="O49">
        <f>'Corrected energy balance step 1'!P54</f>
        <v>0</v>
      </c>
      <c r="P49">
        <f>'Corrected energy balance step 1'!Q54</f>
        <v>0</v>
      </c>
      <c r="Q49">
        <f>'Corrected energy balance step 1'!R54</f>
        <v>0</v>
      </c>
      <c r="R49">
        <f>'Corrected energy balance step 1'!S54</f>
        <v>0</v>
      </c>
      <c r="S49">
        <f>'Corrected energy balance step 1'!T54</f>
        <v>0</v>
      </c>
      <c r="T49">
        <f>'Corrected energy balance step 1'!U54</f>
        <v>0</v>
      </c>
      <c r="U49">
        <f>'Corrected energy balance step 1'!V54</f>
        <v>0</v>
      </c>
      <c r="V49">
        <f>'Corrected energy balance step 1'!W54</f>
        <v>0</v>
      </c>
      <c r="W49">
        <f>'Corrected energy balance step 1'!X54</f>
        <v>0</v>
      </c>
      <c r="X49">
        <f>'Corrected energy balance step 1'!Y54</f>
        <v>0</v>
      </c>
      <c r="Y49">
        <f>'Corrected energy balance step 1'!Z54</f>
        <v>0</v>
      </c>
      <c r="Z49">
        <f>'Corrected energy balance step 1'!AA54</f>
        <v>0</v>
      </c>
      <c r="AA49">
        <f>'Corrected energy balance step 1'!AB54</f>
        <v>0</v>
      </c>
      <c r="AB49">
        <f>'Corrected energy balance step 1'!AC54</f>
        <v>0</v>
      </c>
      <c r="AC49">
        <f>'Corrected energy balance step 1'!AD54</f>
        <v>0</v>
      </c>
      <c r="AD49">
        <f>'Corrected energy balance step 1'!AE54</f>
        <v>0</v>
      </c>
      <c r="AE49">
        <f>'Corrected energy balance step 1'!AF54</f>
        <v>0</v>
      </c>
      <c r="AF49">
        <f>'Corrected energy balance step 1'!AG54</f>
        <v>0</v>
      </c>
      <c r="AG49">
        <f>'Corrected energy balance step 1'!AH54</f>
        <v>0</v>
      </c>
      <c r="AH49">
        <f>'Corrected energy balance step 1'!AI54</f>
        <v>0</v>
      </c>
      <c r="AI49">
        <f>'Corrected energy balance step 1'!AJ54</f>
        <v>0</v>
      </c>
      <c r="AJ49">
        <f>'Corrected energy balance step 1'!AK54</f>
        <v>0</v>
      </c>
      <c r="AK49">
        <f>'Corrected energy balance step 1'!AL54</f>
        <v>0</v>
      </c>
      <c r="AL49">
        <f>'Corrected energy balance step 1'!AM54</f>
        <v>0</v>
      </c>
      <c r="AM49">
        <f>'Corrected energy balance step 1'!AN54</f>
        <v>0</v>
      </c>
      <c r="AN49">
        <f>'Corrected energy balance step 1'!AO54</f>
        <v>0</v>
      </c>
      <c r="AO49">
        <f>'Corrected energy balance step 1'!AP54</f>
        <v>0</v>
      </c>
      <c r="AP49">
        <f>'Corrected energy balance step 1'!AQ54</f>
        <v>0</v>
      </c>
      <c r="AQ49">
        <f>'Corrected energy balance step 1'!AR54</f>
        <v>0</v>
      </c>
      <c r="AR49">
        <f>'Corrected energy balance step 1'!AS54</f>
        <v>0</v>
      </c>
      <c r="AS49">
        <f>'Corrected energy balance step 1'!AT54</f>
        <v>0</v>
      </c>
      <c r="AT49">
        <f>'Corrected energy balance step 1'!AU54</f>
        <v>0</v>
      </c>
      <c r="AU49">
        <f>'Corrected energy balance step 1'!AV54</f>
        <v>0</v>
      </c>
      <c r="AV49">
        <f>'Corrected energy balance step 1'!AW54</f>
        <v>0</v>
      </c>
      <c r="AW49">
        <f>'Corrected energy balance step 1'!AX54</f>
        <v>0</v>
      </c>
      <c r="AX49">
        <f>'Corrected energy balance step 1'!AY54</f>
        <v>0</v>
      </c>
      <c r="AY49">
        <f>'Corrected energy balance step 1'!AZ54</f>
        <v>0</v>
      </c>
      <c r="AZ49">
        <f>'Corrected energy balance step 1'!BA54</f>
        <v>0</v>
      </c>
      <c r="BA49">
        <f>'Corrected energy balance step 1'!BB54</f>
        <v>0</v>
      </c>
      <c r="BB49">
        <f>'Corrected energy balance step 1'!BC54</f>
        <v>0</v>
      </c>
      <c r="BC49">
        <f>'Corrected energy balance step 1'!BD54</f>
        <v>0</v>
      </c>
      <c r="BD49">
        <f>'Corrected energy balance step 1'!BE54</f>
        <v>0</v>
      </c>
      <c r="BE49">
        <f>'Corrected energy balance step 1'!BF54</f>
        <v>0</v>
      </c>
      <c r="BF49">
        <f>'Corrected energy balance step 1'!BG54</f>
        <v>0</v>
      </c>
      <c r="BG49">
        <f>'Corrected energy balance step 1'!BH54</f>
        <v>0</v>
      </c>
      <c r="BH49">
        <f>'Corrected energy balance step 1'!BI54</f>
        <v>0</v>
      </c>
      <c r="BI49">
        <f>'Corrected energy balance step 1'!BJ54</f>
        <v>0</v>
      </c>
      <c r="BJ49">
        <f>'Corrected energy balance step 1'!BK54</f>
        <v>0</v>
      </c>
      <c r="BK49">
        <f>'Corrected energy balance step 1'!BL54</f>
        <v>0</v>
      </c>
      <c r="BL49">
        <f>'Corrected energy balance step 1'!BM54</f>
        <v>0</v>
      </c>
      <c r="BM49">
        <f>'Corrected energy balance step 1'!BN54</f>
        <v>0</v>
      </c>
      <c r="BN49">
        <f>'Corrected energy balance step 1'!BO54</f>
        <v>0</v>
      </c>
    </row>
    <row r="50" spans="1:66">
      <c r="A50" t="s">
        <v>97</v>
      </c>
      <c r="B50">
        <f>'Corrected energy balance step 1'!C55</f>
        <v>0</v>
      </c>
      <c r="C50">
        <f>'Corrected energy balance step 1'!D55</f>
        <v>0</v>
      </c>
      <c r="D50">
        <f>'Corrected energy balance step 1'!E55</f>
        <v>0</v>
      </c>
      <c r="E50">
        <f>'Corrected energy balance step 1'!F55</f>
        <v>0</v>
      </c>
      <c r="F50">
        <f>'Corrected energy balance step 1'!G55</f>
        <v>0</v>
      </c>
      <c r="G50">
        <f>'Corrected energy balance step 1'!H55</f>
        <v>0</v>
      </c>
      <c r="H50">
        <f>'Corrected energy balance step 1'!I55</f>
        <v>0</v>
      </c>
      <c r="I50">
        <f>'Corrected energy balance step 1'!J55</f>
        <v>0</v>
      </c>
      <c r="J50">
        <f>'Corrected energy balance step 1'!K55</f>
        <v>0</v>
      </c>
      <c r="K50">
        <f>'Corrected energy balance step 1'!L55</f>
        <v>0</v>
      </c>
      <c r="L50">
        <f>'Corrected energy balance step 1'!M55</f>
        <v>0</v>
      </c>
      <c r="M50">
        <f>'Corrected energy balance step 1'!N55</f>
        <v>0</v>
      </c>
      <c r="N50">
        <f>'Corrected energy balance step 1'!O55</f>
        <v>0</v>
      </c>
      <c r="O50">
        <f>'Corrected energy balance step 1'!P55</f>
        <v>0</v>
      </c>
      <c r="P50">
        <f>'Corrected energy balance step 1'!Q55</f>
        <v>0</v>
      </c>
      <c r="Q50">
        <f>'Corrected energy balance step 1'!R55</f>
        <v>0</v>
      </c>
      <c r="R50">
        <f>'Corrected energy balance step 1'!S55</f>
        <v>0</v>
      </c>
      <c r="S50">
        <f>'Corrected energy balance step 1'!T55</f>
        <v>0</v>
      </c>
      <c r="T50">
        <f>'Corrected energy balance step 1'!U55</f>
        <v>0</v>
      </c>
      <c r="U50">
        <f>'Corrected energy balance step 1'!V55</f>
        <v>0</v>
      </c>
      <c r="V50">
        <f>'Corrected energy balance step 1'!W55</f>
        <v>0</v>
      </c>
      <c r="W50">
        <f>'Corrected energy balance step 1'!X55</f>
        <v>0</v>
      </c>
      <c r="X50">
        <f>'Corrected energy balance step 1'!Y55</f>
        <v>0</v>
      </c>
      <c r="Y50">
        <f>'Corrected energy balance step 1'!Z55</f>
        <v>0</v>
      </c>
      <c r="Z50">
        <f>'Corrected energy balance step 1'!AA55</f>
        <v>0</v>
      </c>
      <c r="AA50">
        <f>'Corrected energy balance step 1'!AB55</f>
        <v>0</v>
      </c>
      <c r="AB50">
        <f>'Corrected energy balance step 1'!AC55</f>
        <v>0</v>
      </c>
      <c r="AC50">
        <f>'Corrected energy balance step 1'!AD55</f>
        <v>0</v>
      </c>
      <c r="AD50">
        <f>'Corrected energy balance step 1'!AE55</f>
        <v>0</v>
      </c>
      <c r="AE50">
        <f>'Corrected energy balance step 1'!AF55</f>
        <v>0</v>
      </c>
      <c r="AF50">
        <f>'Corrected energy balance step 1'!AG55</f>
        <v>0</v>
      </c>
      <c r="AG50">
        <f>'Corrected energy balance step 1'!AH55</f>
        <v>0</v>
      </c>
      <c r="AH50">
        <f>'Corrected energy balance step 1'!AI55</f>
        <v>0</v>
      </c>
      <c r="AI50">
        <f>'Corrected energy balance step 1'!AJ55</f>
        <v>0</v>
      </c>
      <c r="AJ50">
        <f>'Corrected energy balance step 1'!AK55</f>
        <v>0</v>
      </c>
      <c r="AK50">
        <f>'Corrected energy balance step 1'!AL55</f>
        <v>0</v>
      </c>
      <c r="AL50">
        <f>'Corrected energy balance step 1'!AM55</f>
        <v>0</v>
      </c>
      <c r="AM50">
        <f>'Corrected energy balance step 1'!AN55</f>
        <v>0</v>
      </c>
      <c r="AN50">
        <f>'Corrected energy balance step 1'!AO55</f>
        <v>0</v>
      </c>
      <c r="AO50">
        <f>'Corrected energy balance step 1'!AP55</f>
        <v>0</v>
      </c>
      <c r="AP50">
        <f>'Corrected energy balance step 1'!AQ55</f>
        <v>0</v>
      </c>
      <c r="AQ50">
        <f>'Corrected energy balance step 1'!AR55</f>
        <v>0</v>
      </c>
      <c r="AR50">
        <f>'Corrected energy balance step 1'!AS55</f>
        <v>0</v>
      </c>
      <c r="AS50">
        <f>'Corrected energy balance step 1'!AT55</f>
        <v>0</v>
      </c>
      <c r="AT50">
        <f>'Corrected energy balance step 1'!AU55</f>
        <v>0</v>
      </c>
      <c r="AU50">
        <f>'Corrected energy balance step 1'!AV55</f>
        <v>0</v>
      </c>
      <c r="AV50">
        <f>'Corrected energy balance step 1'!AW55</f>
        <v>0</v>
      </c>
      <c r="AW50">
        <f>'Corrected energy balance step 1'!AX55</f>
        <v>0</v>
      </c>
      <c r="AX50">
        <f>'Corrected energy balance step 1'!AY55</f>
        <v>0</v>
      </c>
      <c r="AY50">
        <f>'Corrected energy balance step 1'!AZ55</f>
        <v>0</v>
      </c>
      <c r="AZ50">
        <f>'Corrected energy balance step 1'!BA55</f>
        <v>0</v>
      </c>
      <c r="BA50">
        <f>'Corrected energy balance step 1'!BB55</f>
        <v>0</v>
      </c>
      <c r="BB50">
        <f>'Corrected energy balance step 1'!BC55</f>
        <v>0</v>
      </c>
      <c r="BC50">
        <f>'Corrected energy balance step 1'!BD55</f>
        <v>0</v>
      </c>
      <c r="BD50">
        <f>'Corrected energy balance step 1'!BE55</f>
        <v>0</v>
      </c>
      <c r="BE50">
        <f>'Corrected energy balance step 1'!BF55</f>
        <v>0</v>
      </c>
      <c r="BF50">
        <f>'Corrected energy balance step 1'!BG55</f>
        <v>0</v>
      </c>
      <c r="BG50">
        <f>'Corrected energy balance step 1'!BH55</f>
        <v>0</v>
      </c>
      <c r="BH50">
        <f>'Corrected energy balance step 1'!BI55</f>
        <v>0</v>
      </c>
      <c r="BI50">
        <f>'Corrected energy balance step 1'!BJ55</f>
        <v>0</v>
      </c>
      <c r="BJ50">
        <f>'Corrected energy balance step 1'!BK55</f>
        <v>0</v>
      </c>
      <c r="BK50">
        <f>'Corrected energy balance step 1'!BL55</f>
        <v>0</v>
      </c>
      <c r="BL50">
        <f>'Corrected energy balance step 1'!BM55</f>
        <v>0</v>
      </c>
      <c r="BM50">
        <f>'Corrected energy balance step 1'!BN55</f>
        <v>0</v>
      </c>
      <c r="BN50">
        <f>'Corrected energy balance step 1'!BO55</f>
        <v>0</v>
      </c>
    </row>
    <row r="51" spans="1:66">
      <c r="A51" t="s">
        <v>88</v>
      </c>
      <c r="B51">
        <f>'Corrected energy balance step 1'!C56</f>
        <v>0</v>
      </c>
      <c r="C51">
        <f>'Corrected energy balance step 1'!D56</f>
        <v>0</v>
      </c>
      <c r="D51" t="e">
        <f>'Corrected energy balance step 1'!E56</f>
        <v>#DIV/0!</v>
      </c>
      <c r="E51" t="e">
        <f>'Corrected energy balance step 1'!F56</f>
        <v>#DIV/0!</v>
      </c>
      <c r="F51" t="e">
        <f>'Corrected energy balance step 1'!G56</f>
        <v>#DIV/0!</v>
      </c>
      <c r="G51" t="e">
        <f>'Corrected energy balance step 1'!H56</f>
        <v>#DIV/0!</v>
      </c>
      <c r="H51">
        <f>'Corrected energy balance step 1'!I56</f>
        <v>0</v>
      </c>
      <c r="I51" t="e">
        <f>'Corrected energy balance step 1'!J56</f>
        <v>#DIV/0!</v>
      </c>
      <c r="J51" t="e">
        <f>'Corrected energy balance step 1'!K56</f>
        <v>#DIV/0!</v>
      </c>
      <c r="K51" t="e">
        <f>'Corrected energy balance step 1'!L56</f>
        <v>#DIV/0!</v>
      </c>
      <c r="L51" t="e">
        <f>'Corrected energy balance step 1'!M56</f>
        <v>#DIV/0!</v>
      </c>
      <c r="M51" t="e">
        <f>'Corrected energy balance step 1'!N56</f>
        <v>#DIV/0!</v>
      </c>
      <c r="N51">
        <f>'Corrected energy balance step 1'!O56</f>
        <v>0</v>
      </c>
      <c r="O51">
        <f>'Corrected energy balance step 1'!P56</f>
        <v>0</v>
      </c>
      <c r="P51">
        <f>'Corrected energy balance step 1'!Q56</f>
        <v>0</v>
      </c>
      <c r="Q51">
        <f>'Corrected energy balance step 1'!R56</f>
        <v>0</v>
      </c>
      <c r="R51">
        <f>'Corrected energy balance step 1'!S56</f>
        <v>0</v>
      </c>
      <c r="S51" t="e">
        <f>'Corrected energy balance step 1'!T56</f>
        <v>#DIV/0!</v>
      </c>
      <c r="T51">
        <f>'Corrected energy balance step 1'!U56</f>
        <v>0</v>
      </c>
      <c r="U51" t="e">
        <f>'Corrected energy balance step 1'!V56</f>
        <v>#DIV/0!</v>
      </c>
      <c r="V51" t="e">
        <f>'Corrected energy balance step 1'!W56</f>
        <v>#DIV/0!</v>
      </c>
      <c r="W51" t="e">
        <f>'Corrected energy balance step 1'!X56</f>
        <v>#DIV/0!</v>
      </c>
      <c r="X51" t="e">
        <f>'Corrected energy balance step 1'!Y56</f>
        <v>#DIV/0!</v>
      </c>
      <c r="Y51" t="e">
        <f>'Corrected energy balance step 1'!Z56</f>
        <v>#DIV/0!</v>
      </c>
      <c r="Z51" t="e">
        <f>'Corrected energy balance step 1'!AA56</f>
        <v>#DIV/0!</v>
      </c>
      <c r="AA51" t="e">
        <f>'Corrected energy balance step 1'!AB56</f>
        <v>#DIV/0!</v>
      </c>
      <c r="AB51" t="e">
        <f>'Corrected energy balance step 1'!AC56</f>
        <v>#DIV/0!</v>
      </c>
      <c r="AC51" t="e">
        <f>'Corrected energy balance step 1'!AD56</f>
        <v>#DIV/0!</v>
      </c>
      <c r="AD51" t="e">
        <f>'Corrected energy balance step 1'!AE56</f>
        <v>#DIV/0!</v>
      </c>
      <c r="AE51" t="e">
        <f>'Corrected energy balance step 1'!AF56</f>
        <v>#DIV/0!</v>
      </c>
      <c r="AF51" t="e">
        <f>'Corrected energy balance step 1'!AG56</f>
        <v>#DIV/0!</v>
      </c>
      <c r="AG51" t="e">
        <f>'Corrected energy balance step 1'!AH56</f>
        <v>#DIV/0!</v>
      </c>
      <c r="AH51" t="e">
        <f>'Corrected energy balance step 1'!AI56</f>
        <v>#DIV/0!</v>
      </c>
      <c r="AI51" t="e">
        <f>'Corrected energy balance step 1'!AJ56</f>
        <v>#DIV/0!</v>
      </c>
      <c r="AJ51" t="e">
        <f>'Corrected energy balance step 1'!AK56</f>
        <v>#DIV/0!</v>
      </c>
      <c r="AK51" t="e">
        <f>'Corrected energy balance step 1'!AL56</f>
        <v>#DIV/0!</v>
      </c>
      <c r="AL51" t="e">
        <f>'Corrected energy balance step 1'!AM56</f>
        <v>#DIV/0!</v>
      </c>
      <c r="AM51" t="e">
        <f>'Corrected energy balance step 1'!AN56</f>
        <v>#DIV/0!</v>
      </c>
      <c r="AN51" t="e">
        <f>'Corrected energy balance step 1'!AO56</f>
        <v>#DIV/0!</v>
      </c>
      <c r="AO51" t="e">
        <f>'Corrected energy balance step 1'!AP56</f>
        <v>#DIV/0!</v>
      </c>
      <c r="AP51" t="e">
        <f>'Corrected energy balance step 1'!AQ56</f>
        <v>#DIV/0!</v>
      </c>
      <c r="AQ51">
        <f>'Corrected energy balance step 1'!AR56</f>
        <v>0</v>
      </c>
      <c r="AR51">
        <f>'Corrected energy balance step 1'!AS56</f>
        <v>0</v>
      </c>
      <c r="AS51">
        <f>'Corrected energy balance step 1'!AT56</f>
        <v>0</v>
      </c>
      <c r="AT51">
        <f>'Corrected energy balance step 1'!AU56</f>
        <v>0</v>
      </c>
      <c r="AU51">
        <f>'Corrected energy balance step 1'!AV56</f>
        <v>0</v>
      </c>
      <c r="AV51">
        <f>'Corrected energy balance step 1'!AW56</f>
        <v>0</v>
      </c>
      <c r="AW51">
        <f>'Corrected energy balance step 1'!AX56</f>
        <v>0</v>
      </c>
      <c r="AX51">
        <f>'Corrected energy balance step 1'!AY56</f>
        <v>0</v>
      </c>
      <c r="AY51">
        <f>'Corrected energy balance step 1'!AZ56</f>
        <v>0</v>
      </c>
      <c r="AZ51">
        <f>'Corrected energy balance step 1'!BA56</f>
        <v>0</v>
      </c>
      <c r="BA51">
        <f>'Corrected energy balance step 1'!BB56</f>
        <v>0</v>
      </c>
      <c r="BB51">
        <f>'Corrected energy balance step 1'!BC56</f>
        <v>0</v>
      </c>
      <c r="BC51">
        <f>'Corrected energy balance step 1'!BD56</f>
        <v>0</v>
      </c>
      <c r="BD51">
        <f>'Corrected energy balance step 1'!BE56</f>
        <v>0</v>
      </c>
      <c r="BE51">
        <f>'Corrected energy balance step 1'!BF56</f>
        <v>0</v>
      </c>
      <c r="BF51">
        <f>'Corrected energy balance step 1'!BG56</f>
        <v>0</v>
      </c>
      <c r="BG51">
        <f>'Corrected energy balance step 1'!BH56</f>
        <v>0</v>
      </c>
      <c r="BH51">
        <f>'Corrected energy balance step 1'!BI56</f>
        <v>0</v>
      </c>
      <c r="BI51">
        <f>'Corrected energy balance step 1'!BJ56</f>
        <v>0</v>
      </c>
      <c r="BJ51">
        <f>'Corrected energy balance step 1'!BK56</f>
        <v>0</v>
      </c>
      <c r="BK51">
        <f>'Corrected energy balance step 1'!BL56</f>
        <v>0</v>
      </c>
      <c r="BL51" t="e">
        <f>'Corrected energy balance step 1'!BM56</f>
        <v>#DIV/0!</v>
      </c>
      <c r="BM51" t="e">
        <f>'Corrected energy balance step 1'!BN56</f>
        <v>#DIV/0!</v>
      </c>
      <c r="BN51">
        <f>'Corrected energy balance step 1'!BO56</f>
        <v>0</v>
      </c>
    </row>
    <row r="52" spans="1:66">
      <c r="A52" t="s">
        <v>98</v>
      </c>
      <c r="B52">
        <f>'Corrected energy balance step 1'!C57</f>
        <v>0</v>
      </c>
      <c r="C52">
        <f>'Corrected energy balance step 1'!D57</f>
        <v>0</v>
      </c>
      <c r="D52" t="e">
        <f>'Corrected energy balance step 1'!E57</f>
        <v>#DIV/0!</v>
      </c>
      <c r="E52" t="e">
        <f>'Corrected energy balance step 1'!F57</f>
        <v>#DIV/0!</v>
      </c>
      <c r="F52" t="e">
        <f>'Corrected energy balance step 1'!G57</f>
        <v>#DIV/0!</v>
      </c>
      <c r="G52" t="e">
        <f>'Corrected energy balance step 1'!H57</f>
        <v>#DIV/0!</v>
      </c>
      <c r="H52">
        <f>'Corrected energy balance step 1'!I57</f>
        <v>0</v>
      </c>
      <c r="I52" t="e">
        <f>'Corrected energy balance step 1'!J57</f>
        <v>#DIV/0!</v>
      </c>
      <c r="J52" t="e">
        <f>'Corrected energy balance step 1'!K57</f>
        <v>#DIV/0!</v>
      </c>
      <c r="K52" t="e">
        <f>'Corrected energy balance step 1'!L57</f>
        <v>#DIV/0!</v>
      </c>
      <c r="L52" t="e">
        <f>'Corrected energy balance step 1'!M57</f>
        <v>#DIV/0!</v>
      </c>
      <c r="M52" t="e">
        <f>'Corrected energy balance step 1'!N57</f>
        <v>#DIV/0!</v>
      </c>
      <c r="N52">
        <f>'Corrected energy balance step 1'!O57</f>
        <v>0</v>
      </c>
      <c r="O52">
        <f>'Corrected energy balance step 1'!P57</f>
        <v>0</v>
      </c>
      <c r="P52">
        <f>'Corrected energy balance step 1'!Q57</f>
        <v>0</v>
      </c>
      <c r="Q52">
        <f>'Corrected energy balance step 1'!R57</f>
        <v>0</v>
      </c>
      <c r="R52">
        <f>'Corrected energy balance step 1'!S57</f>
        <v>0</v>
      </c>
      <c r="S52" t="e">
        <f>'Corrected energy balance step 1'!T57</f>
        <v>#DIV/0!</v>
      </c>
      <c r="T52">
        <f>'Corrected energy balance step 1'!U57</f>
        <v>0</v>
      </c>
      <c r="U52" t="e">
        <f>'Corrected energy balance step 1'!V57</f>
        <v>#DIV/0!</v>
      </c>
      <c r="V52" t="e">
        <f>'Corrected energy balance step 1'!W57</f>
        <v>#DIV/0!</v>
      </c>
      <c r="W52" t="e">
        <f>'Corrected energy balance step 1'!X57</f>
        <v>#DIV/0!</v>
      </c>
      <c r="X52" t="e">
        <f>'Corrected energy balance step 1'!Y57</f>
        <v>#DIV/0!</v>
      </c>
      <c r="Y52" t="e">
        <f>'Corrected energy balance step 1'!Z57</f>
        <v>#DIV/0!</v>
      </c>
      <c r="Z52" t="e">
        <f>'Corrected energy balance step 1'!AA57</f>
        <v>#DIV/0!</v>
      </c>
      <c r="AA52" t="e">
        <f>'Corrected energy balance step 1'!AB57</f>
        <v>#DIV/0!</v>
      </c>
      <c r="AB52" t="e">
        <f>'Corrected energy balance step 1'!AC57</f>
        <v>#DIV/0!</v>
      </c>
      <c r="AC52" t="e">
        <f>'Corrected energy balance step 1'!AD57</f>
        <v>#DIV/0!</v>
      </c>
      <c r="AD52" t="e">
        <f>'Corrected energy balance step 1'!AE57</f>
        <v>#DIV/0!</v>
      </c>
      <c r="AE52" t="e">
        <f>'Corrected energy balance step 1'!AF57</f>
        <v>#DIV/0!</v>
      </c>
      <c r="AF52" t="e">
        <f>'Corrected energy balance step 1'!AG57</f>
        <v>#DIV/0!</v>
      </c>
      <c r="AG52" t="e">
        <f>'Corrected energy balance step 1'!AH57</f>
        <v>#DIV/0!</v>
      </c>
      <c r="AH52" t="e">
        <f>'Corrected energy balance step 1'!AI57</f>
        <v>#DIV/0!</v>
      </c>
      <c r="AI52" t="e">
        <f>'Corrected energy balance step 1'!AJ57</f>
        <v>#DIV/0!</v>
      </c>
      <c r="AJ52" t="e">
        <f>'Corrected energy balance step 1'!AK57</f>
        <v>#DIV/0!</v>
      </c>
      <c r="AK52" t="e">
        <f>'Corrected energy balance step 1'!AL57</f>
        <v>#DIV/0!</v>
      </c>
      <c r="AL52" t="e">
        <f>'Corrected energy balance step 1'!AM57</f>
        <v>#DIV/0!</v>
      </c>
      <c r="AM52" t="e">
        <f>'Corrected energy balance step 1'!AN57</f>
        <v>#DIV/0!</v>
      </c>
      <c r="AN52" t="e">
        <f>'Corrected energy balance step 1'!AO57</f>
        <v>#DIV/0!</v>
      </c>
      <c r="AO52" t="e">
        <f>'Corrected energy balance step 1'!AP57</f>
        <v>#DIV/0!</v>
      </c>
      <c r="AP52" t="e">
        <f>'Corrected energy balance step 1'!AQ57</f>
        <v>#DIV/0!</v>
      </c>
      <c r="AQ52">
        <f>'Corrected energy balance step 1'!AR57</f>
        <v>0</v>
      </c>
      <c r="AR52">
        <f>'Corrected energy balance step 1'!AS57</f>
        <v>0</v>
      </c>
      <c r="AS52">
        <f>'Corrected energy balance step 1'!AT57</f>
        <v>0</v>
      </c>
      <c r="AT52">
        <f>'Corrected energy balance step 1'!AU57</f>
        <v>0</v>
      </c>
      <c r="AU52">
        <f>'Corrected energy balance step 1'!AV57</f>
        <v>0</v>
      </c>
      <c r="AV52">
        <f>'Corrected energy balance step 1'!AW57</f>
        <v>0</v>
      </c>
      <c r="AW52">
        <f>'Corrected energy balance step 1'!AX57</f>
        <v>0</v>
      </c>
      <c r="AX52">
        <f>'Corrected energy balance step 1'!AY57</f>
        <v>0</v>
      </c>
      <c r="AY52">
        <f>'Corrected energy balance step 1'!AZ57</f>
        <v>0</v>
      </c>
      <c r="AZ52">
        <f>'Corrected energy balance step 1'!BA57</f>
        <v>0</v>
      </c>
      <c r="BA52">
        <f>'Corrected energy balance step 1'!BB57</f>
        <v>0</v>
      </c>
      <c r="BB52">
        <f>'Corrected energy balance step 1'!BC57</f>
        <v>0</v>
      </c>
      <c r="BC52">
        <f>'Corrected energy balance step 1'!BD57</f>
        <v>0</v>
      </c>
      <c r="BD52">
        <f>'Corrected energy balance step 1'!BE57</f>
        <v>0</v>
      </c>
      <c r="BE52">
        <f>'Corrected energy balance step 1'!BF57</f>
        <v>0</v>
      </c>
      <c r="BF52">
        <f>'Corrected energy balance step 1'!BG57</f>
        <v>0</v>
      </c>
      <c r="BG52">
        <f>'Corrected energy balance step 1'!BH57</f>
        <v>0</v>
      </c>
      <c r="BH52">
        <f>'Corrected energy balance step 1'!BI57</f>
        <v>0</v>
      </c>
      <c r="BI52">
        <f>'Corrected energy balance step 1'!BJ57</f>
        <v>0</v>
      </c>
      <c r="BJ52">
        <f>'Corrected energy balance step 1'!BK57</f>
        <v>0</v>
      </c>
      <c r="BK52">
        <f>'Corrected energy balance step 1'!BL57</f>
        <v>0</v>
      </c>
      <c r="BL52" t="e">
        <f>'Corrected energy balance step 1'!BM57</f>
        <v>#DIV/0!</v>
      </c>
      <c r="BM52" t="e">
        <f>'Corrected energy balance step 1'!BN57</f>
        <v>#DIV/0!</v>
      </c>
      <c r="BN52">
        <f>'Corrected energy balance step 1'!BO57</f>
        <v>0</v>
      </c>
    </row>
    <row r="53" spans="1:66">
      <c r="A53" t="s">
        <v>99</v>
      </c>
      <c r="B53">
        <f>'Corrected energy balance step 1'!C58</f>
        <v>0</v>
      </c>
      <c r="C53">
        <f>'Corrected energy balance step 1'!D58</f>
        <v>0</v>
      </c>
      <c r="D53">
        <f>'Corrected energy balance step 1'!E58</f>
        <v>0</v>
      </c>
      <c r="E53">
        <f>'Corrected energy balance step 1'!F58</f>
        <v>0</v>
      </c>
      <c r="F53">
        <f>'Corrected energy balance step 1'!G58</f>
        <v>0</v>
      </c>
      <c r="G53">
        <f>'Corrected energy balance step 1'!H58</f>
        <v>0</v>
      </c>
      <c r="H53">
        <f>'Corrected energy balance step 1'!I58</f>
        <v>0</v>
      </c>
      <c r="I53">
        <f>'Corrected energy balance step 1'!J58</f>
        <v>0</v>
      </c>
      <c r="J53">
        <f>'Corrected energy balance step 1'!K58</f>
        <v>0</v>
      </c>
      <c r="K53">
        <f>'Corrected energy balance step 1'!L58</f>
        <v>0</v>
      </c>
      <c r="L53">
        <f>'Corrected energy balance step 1'!M58</f>
        <v>0</v>
      </c>
      <c r="M53">
        <f>'Corrected energy balance step 1'!N58</f>
        <v>0</v>
      </c>
      <c r="N53">
        <f>'Corrected energy balance step 1'!O58</f>
        <v>0</v>
      </c>
      <c r="O53">
        <f>'Corrected energy balance step 1'!P58</f>
        <v>0</v>
      </c>
      <c r="P53">
        <f>'Corrected energy balance step 1'!Q58</f>
        <v>0</v>
      </c>
      <c r="Q53">
        <f>'Corrected energy balance step 1'!R58</f>
        <v>0</v>
      </c>
      <c r="R53">
        <f>'Corrected energy balance step 1'!S58</f>
        <v>0</v>
      </c>
      <c r="S53">
        <f>'Corrected energy balance step 1'!T58</f>
        <v>0</v>
      </c>
      <c r="T53">
        <f>'Corrected energy balance step 1'!U58</f>
        <v>0</v>
      </c>
      <c r="U53">
        <f>'Corrected energy balance step 1'!V58</f>
        <v>0</v>
      </c>
      <c r="V53">
        <f>'Corrected energy balance step 1'!W58</f>
        <v>0</v>
      </c>
      <c r="W53">
        <f>'Corrected energy balance step 1'!X58</f>
        <v>0</v>
      </c>
      <c r="X53">
        <f>'Corrected energy balance step 1'!Y58</f>
        <v>0</v>
      </c>
      <c r="Y53">
        <f>'Corrected energy balance step 1'!Z58</f>
        <v>0</v>
      </c>
      <c r="Z53">
        <f>'Corrected energy balance step 1'!AA58</f>
        <v>0</v>
      </c>
      <c r="AA53">
        <f>'Corrected energy balance step 1'!AB58</f>
        <v>0</v>
      </c>
      <c r="AB53">
        <f>'Corrected energy balance step 1'!AC58</f>
        <v>0</v>
      </c>
      <c r="AC53">
        <f>'Corrected energy balance step 1'!AD58</f>
        <v>0</v>
      </c>
      <c r="AD53">
        <f>'Corrected energy balance step 1'!AE58</f>
        <v>0</v>
      </c>
      <c r="AE53">
        <f>'Corrected energy balance step 1'!AF58</f>
        <v>0</v>
      </c>
      <c r="AF53">
        <f>'Corrected energy balance step 1'!AG58</f>
        <v>0</v>
      </c>
      <c r="AG53">
        <f>'Corrected energy balance step 1'!AH58</f>
        <v>0</v>
      </c>
      <c r="AH53">
        <f>'Corrected energy balance step 1'!AI58</f>
        <v>0</v>
      </c>
      <c r="AI53">
        <f>'Corrected energy balance step 1'!AJ58</f>
        <v>0</v>
      </c>
      <c r="AJ53">
        <f>'Corrected energy balance step 1'!AK58</f>
        <v>0</v>
      </c>
      <c r="AK53">
        <f>'Corrected energy balance step 1'!AL58</f>
        <v>0</v>
      </c>
      <c r="AL53">
        <f>'Corrected energy balance step 1'!AM58</f>
        <v>0</v>
      </c>
      <c r="AM53">
        <f>'Corrected energy balance step 1'!AN58</f>
        <v>0</v>
      </c>
      <c r="AN53">
        <f>'Corrected energy balance step 1'!AO58</f>
        <v>0</v>
      </c>
      <c r="AO53">
        <f>'Corrected energy balance step 1'!AP58</f>
        <v>0</v>
      </c>
      <c r="AP53">
        <f>'Corrected energy balance step 1'!AQ58</f>
        <v>0</v>
      </c>
      <c r="AQ53">
        <f>'Corrected energy balance step 1'!AR58</f>
        <v>0</v>
      </c>
      <c r="AR53">
        <f>'Corrected energy balance step 1'!AS58</f>
        <v>0</v>
      </c>
      <c r="AS53">
        <f>'Corrected energy balance step 1'!AT58</f>
        <v>0</v>
      </c>
      <c r="AT53">
        <f>'Corrected energy balance step 1'!AU58</f>
        <v>0</v>
      </c>
      <c r="AU53">
        <f>'Corrected energy balance step 1'!AV58</f>
        <v>0</v>
      </c>
      <c r="AV53">
        <f>'Corrected energy balance step 1'!AW58</f>
        <v>0</v>
      </c>
      <c r="AW53">
        <f>'Corrected energy balance step 1'!AX58</f>
        <v>0</v>
      </c>
      <c r="AX53">
        <f>'Corrected energy balance step 1'!AY58</f>
        <v>0</v>
      </c>
      <c r="AY53">
        <f>'Corrected energy balance step 1'!AZ58</f>
        <v>0</v>
      </c>
      <c r="AZ53">
        <f>'Corrected energy balance step 1'!BA58</f>
        <v>0</v>
      </c>
      <c r="BA53">
        <f>'Corrected energy balance step 1'!BB58</f>
        <v>0</v>
      </c>
      <c r="BB53">
        <f>'Corrected energy balance step 1'!BC58</f>
        <v>0</v>
      </c>
      <c r="BC53">
        <f>'Corrected energy balance step 1'!BD58</f>
        <v>0</v>
      </c>
      <c r="BD53">
        <f>'Corrected energy balance step 1'!BE58</f>
        <v>0</v>
      </c>
      <c r="BE53">
        <f>'Corrected energy balance step 1'!BF58</f>
        <v>0</v>
      </c>
      <c r="BF53">
        <f>'Corrected energy balance step 1'!BG58</f>
        <v>0</v>
      </c>
      <c r="BG53">
        <f>'Corrected energy balance step 1'!BH58</f>
        <v>0</v>
      </c>
      <c r="BH53">
        <f>'Corrected energy balance step 1'!BI58</f>
        <v>0</v>
      </c>
      <c r="BI53">
        <f>'Corrected energy balance step 1'!BJ58</f>
        <v>0</v>
      </c>
      <c r="BJ53">
        <f>'Corrected energy balance step 1'!BK58</f>
        <v>0</v>
      </c>
      <c r="BK53">
        <f>'Corrected energy balance step 1'!BL58</f>
        <v>0</v>
      </c>
      <c r="BL53">
        <f>'Corrected energy balance step 1'!BM58</f>
        <v>0</v>
      </c>
      <c r="BM53">
        <f>'Corrected energy balance step 1'!BN58</f>
        <v>0</v>
      </c>
      <c r="BN53">
        <f>'Corrected energy balance step 1'!BO58</f>
        <v>0</v>
      </c>
    </row>
    <row r="54" spans="1:66">
      <c r="A54" t="s">
        <v>100</v>
      </c>
      <c r="B54">
        <f>'Corrected energy balance step 1'!C59</f>
        <v>0</v>
      </c>
      <c r="C54">
        <f>'Corrected energy balance step 1'!D59</f>
        <v>0</v>
      </c>
      <c r="D54">
        <f>'Corrected energy balance step 1'!E59</f>
        <v>0</v>
      </c>
      <c r="E54">
        <f>'Corrected energy balance step 1'!F59</f>
        <v>0</v>
      </c>
      <c r="F54">
        <f>'Corrected energy balance step 1'!G59</f>
        <v>0</v>
      </c>
      <c r="G54">
        <f>'Corrected energy balance step 1'!H59</f>
        <v>0</v>
      </c>
      <c r="H54" t="e">
        <f>'Corrected energy balance step 1'!I59</f>
        <v>#DIV/0!</v>
      </c>
      <c r="I54">
        <f>'Corrected energy balance step 1'!J59</f>
        <v>0</v>
      </c>
      <c r="J54">
        <f>'Corrected energy balance step 1'!K59</f>
        <v>0</v>
      </c>
      <c r="K54">
        <f>'Corrected energy balance step 1'!L59</f>
        <v>0</v>
      </c>
      <c r="L54">
        <f>'Corrected energy balance step 1'!M59</f>
        <v>0</v>
      </c>
      <c r="M54">
        <f>'Corrected energy balance step 1'!N59</f>
        <v>0</v>
      </c>
      <c r="N54" t="e">
        <f>'Corrected energy balance step 1'!O59</f>
        <v>#DIV/0!</v>
      </c>
      <c r="O54" t="e">
        <f>'Corrected energy balance step 1'!P59</f>
        <v>#DIV/0!</v>
      </c>
      <c r="P54" t="e">
        <f>'Corrected energy balance step 1'!Q59</f>
        <v>#DIV/0!</v>
      </c>
      <c r="Q54" t="e">
        <f>'Corrected energy balance step 1'!R59</f>
        <v>#DIV/0!</v>
      </c>
      <c r="R54">
        <f>'Corrected energy balance step 1'!S59</f>
        <v>0</v>
      </c>
      <c r="S54" t="e">
        <f>'Corrected energy balance step 1'!T59</f>
        <v>#DIV/0!</v>
      </c>
      <c r="T54">
        <f>'Corrected energy balance step 1'!U59</f>
        <v>0</v>
      </c>
      <c r="U54">
        <f>'Corrected energy balance step 1'!V59</f>
        <v>0</v>
      </c>
      <c r="V54">
        <f>'Corrected energy balance step 1'!W59</f>
        <v>0</v>
      </c>
      <c r="W54">
        <f>'Corrected energy balance step 1'!X59</f>
        <v>0</v>
      </c>
      <c r="X54">
        <f>'Corrected energy balance step 1'!Y59</f>
        <v>0</v>
      </c>
      <c r="Y54">
        <f>'Corrected energy balance step 1'!Z59</f>
        <v>0</v>
      </c>
      <c r="Z54">
        <f>'Corrected energy balance step 1'!AA59</f>
        <v>0</v>
      </c>
      <c r="AA54">
        <f>'Corrected energy balance step 1'!AB59</f>
        <v>0</v>
      </c>
      <c r="AB54">
        <f>'Corrected energy balance step 1'!AC59</f>
        <v>0</v>
      </c>
      <c r="AC54">
        <f>'Corrected energy balance step 1'!AD59</f>
        <v>0</v>
      </c>
      <c r="AD54">
        <f>'Corrected energy balance step 1'!AE59</f>
        <v>0</v>
      </c>
      <c r="AE54">
        <f>'Corrected energy balance step 1'!AF59</f>
        <v>0</v>
      </c>
      <c r="AF54">
        <f>'Corrected energy balance step 1'!AG59</f>
        <v>0</v>
      </c>
      <c r="AG54">
        <f>'Corrected energy balance step 1'!AH59</f>
        <v>0</v>
      </c>
      <c r="AH54">
        <f>'Corrected energy balance step 1'!AI59</f>
        <v>0</v>
      </c>
      <c r="AI54">
        <f>'Corrected energy balance step 1'!AJ59</f>
        <v>0</v>
      </c>
      <c r="AJ54">
        <f>'Corrected energy balance step 1'!AK59</f>
        <v>0</v>
      </c>
      <c r="AK54">
        <f>'Corrected energy balance step 1'!AL59</f>
        <v>0</v>
      </c>
      <c r="AL54">
        <f>'Corrected energy balance step 1'!AM59</f>
        <v>0</v>
      </c>
      <c r="AM54">
        <f>'Corrected energy balance step 1'!AN59</f>
        <v>0</v>
      </c>
      <c r="AN54">
        <f>'Corrected energy balance step 1'!AO59</f>
        <v>0</v>
      </c>
      <c r="AO54">
        <f>'Corrected energy balance step 1'!AP59</f>
        <v>0</v>
      </c>
      <c r="AP54">
        <f>'Corrected energy balance step 1'!AQ59</f>
        <v>0</v>
      </c>
      <c r="AQ54">
        <f>'Corrected energy balance step 1'!AR59</f>
        <v>0</v>
      </c>
      <c r="AR54">
        <f>'Corrected energy balance step 1'!AS59</f>
        <v>0</v>
      </c>
      <c r="AS54">
        <f>'Corrected energy balance step 1'!AT59</f>
        <v>0</v>
      </c>
      <c r="AT54" t="e">
        <f>'Corrected energy balance step 1'!AU59</f>
        <v>#DIV/0!</v>
      </c>
      <c r="AU54" t="e">
        <f>'Corrected energy balance step 1'!AV59</f>
        <v>#DIV/0!</v>
      </c>
      <c r="AV54" t="e">
        <f>'Corrected energy balance step 1'!AW59</f>
        <v>#DIV/0!</v>
      </c>
      <c r="AW54" t="e">
        <f>'Corrected energy balance step 1'!AX59</f>
        <v>#DIV/0!</v>
      </c>
      <c r="AX54" t="e">
        <f>'Corrected energy balance step 1'!AY59</f>
        <v>#DIV/0!</v>
      </c>
      <c r="AY54" t="e">
        <f>'Corrected energy balance step 1'!AZ59</f>
        <v>#DIV/0!</v>
      </c>
      <c r="AZ54">
        <f>'Corrected energy balance step 1'!BA59</f>
        <v>0</v>
      </c>
      <c r="BA54">
        <f>'Corrected energy balance step 1'!BB59</f>
        <v>0</v>
      </c>
      <c r="BB54">
        <f>'Corrected energy balance step 1'!BC59</f>
        <v>0</v>
      </c>
      <c r="BC54">
        <f>'Corrected energy balance step 1'!BD59</f>
        <v>0</v>
      </c>
      <c r="BD54">
        <f>'Corrected energy balance step 1'!BE59</f>
        <v>0</v>
      </c>
      <c r="BE54">
        <f>'Corrected energy balance step 1'!BF59</f>
        <v>0</v>
      </c>
      <c r="BF54">
        <f>'Corrected energy balance step 1'!BG59</f>
        <v>0</v>
      </c>
      <c r="BG54">
        <f>'Corrected energy balance step 1'!BH59</f>
        <v>0</v>
      </c>
      <c r="BH54">
        <f>'Corrected energy balance step 1'!BI59</f>
        <v>0</v>
      </c>
      <c r="BI54">
        <f>'Corrected energy balance step 1'!BJ59</f>
        <v>0</v>
      </c>
      <c r="BJ54">
        <f>'Corrected energy balance step 1'!BK59</f>
        <v>0</v>
      </c>
      <c r="BK54">
        <f>'Corrected energy balance step 1'!BL59</f>
        <v>0</v>
      </c>
      <c r="BL54" t="e">
        <f>'Corrected energy balance step 1'!BM59</f>
        <v>#DIV/0!</v>
      </c>
      <c r="BM54" t="e">
        <f>'Corrected energy balance step 1'!BN59</f>
        <v>#DIV/0!</v>
      </c>
      <c r="BN54">
        <f>'Corrected energy balance step 1'!BO59</f>
        <v>0</v>
      </c>
    </row>
    <row r="55" spans="1:66">
      <c r="A55" t="s">
        <v>54</v>
      </c>
      <c r="B55">
        <f>'Corrected energy balance step 1'!C60</f>
        <v>0</v>
      </c>
      <c r="C55">
        <f>'Corrected energy balance step 1'!D60</f>
        <v>0</v>
      </c>
      <c r="D55">
        <f>'Corrected energy balance step 1'!E60</f>
        <v>0</v>
      </c>
      <c r="E55">
        <f>'Corrected energy balance step 1'!F60</f>
        <v>0</v>
      </c>
      <c r="F55">
        <f>'Corrected energy balance step 1'!G60</f>
        <v>0</v>
      </c>
      <c r="G55">
        <f>'Corrected energy balance step 1'!H60</f>
        <v>0</v>
      </c>
      <c r="H55" t="e">
        <f>'Corrected energy balance step 1'!I60</f>
        <v>#DIV/0!</v>
      </c>
      <c r="I55">
        <f>'Corrected energy balance step 1'!J60</f>
        <v>0</v>
      </c>
      <c r="J55">
        <f>'Corrected energy balance step 1'!K60</f>
        <v>0</v>
      </c>
      <c r="K55">
        <f>'Corrected energy balance step 1'!L60</f>
        <v>0</v>
      </c>
      <c r="L55">
        <f>'Corrected energy balance step 1'!M60</f>
        <v>0</v>
      </c>
      <c r="M55">
        <f>'Corrected energy balance step 1'!N60</f>
        <v>0</v>
      </c>
      <c r="N55" t="e">
        <f>'Corrected energy balance step 1'!O60</f>
        <v>#DIV/0!</v>
      </c>
      <c r="O55" t="e">
        <f>'Corrected energy balance step 1'!P60</f>
        <v>#DIV/0!</v>
      </c>
      <c r="P55" t="e">
        <f>'Corrected energy balance step 1'!Q60</f>
        <v>#DIV/0!</v>
      </c>
      <c r="Q55" t="e">
        <f>'Corrected energy balance step 1'!R60</f>
        <v>#DIV/0!</v>
      </c>
      <c r="R55">
        <f>'Corrected energy balance step 1'!S60</f>
        <v>0</v>
      </c>
      <c r="S55" t="e">
        <f>'Corrected energy balance step 1'!T60</f>
        <v>#DIV/0!</v>
      </c>
      <c r="T55">
        <f>'Corrected energy balance step 1'!U60</f>
        <v>0</v>
      </c>
      <c r="U55">
        <f>'Corrected energy balance step 1'!V60</f>
        <v>0</v>
      </c>
      <c r="V55">
        <f>'Corrected energy balance step 1'!W60</f>
        <v>0</v>
      </c>
      <c r="W55">
        <f>'Corrected energy balance step 1'!X60</f>
        <v>0</v>
      </c>
      <c r="X55">
        <f>'Corrected energy balance step 1'!Y60</f>
        <v>0</v>
      </c>
      <c r="Y55">
        <f>'Corrected energy balance step 1'!Z60</f>
        <v>0</v>
      </c>
      <c r="Z55">
        <f>'Corrected energy balance step 1'!AA60</f>
        <v>0</v>
      </c>
      <c r="AA55">
        <f>'Corrected energy balance step 1'!AB60</f>
        <v>0</v>
      </c>
      <c r="AB55">
        <f>'Corrected energy balance step 1'!AC60</f>
        <v>0</v>
      </c>
      <c r="AC55">
        <f>'Corrected energy balance step 1'!AD60</f>
        <v>0</v>
      </c>
      <c r="AD55">
        <f>'Corrected energy balance step 1'!AE60</f>
        <v>0</v>
      </c>
      <c r="AE55">
        <f>'Corrected energy balance step 1'!AF60</f>
        <v>0</v>
      </c>
      <c r="AF55">
        <f>'Corrected energy balance step 1'!AG60</f>
        <v>0</v>
      </c>
      <c r="AG55">
        <f>'Corrected energy balance step 1'!AH60</f>
        <v>0</v>
      </c>
      <c r="AH55">
        <f>'Corrected energy balance step 1'!AI60</f>
        <v>0</v>
      </c>
      <c r="AI55">
        <f>'Corrected energy balance step 1'!AJ60</f>
        <v>0</v>
      </c>
      <c r="AJ55">
        <f>'Corrected energy balance step 1'!AK60</f>
        <v>0</v>
      </c>
      <c r="AK55">
        <f>'Corrected energy balance step 1'!AL60</f>
        <v>0</v>
      </c>
      <c r="AL55">
        <f>'Corrected energy balance step 1'!AM60</f>
        <v>0</v>
      </c>
      <c r="AM55">
        <f>'Corrected energy balance step 1'!AN60</f>
        <v>0</v>
      </c>
      <c r="AN55">
        <f>'Corrected energy balance step 1'!AO60</f>
        <v>0</v>
      </c>
      <c r="AO55">
        <f>'Corrected energy balance step 1'!AP60</f>
        <v>0</v>
      </c>
      <c r="AP55">
        <f>'Corrected energy balance step 1'!AQ60</f>
        <v>0</v>
      </c>
      <c r="AQ55">
        <f>'Corrected energy balance step 1'!AR60</f>
        <v>0</v>
      </c>
      <c r="AR55">
        <f>'Corrected energy balance step 1'!AS60</f>
        <v>0</v>
      </c>
      <c r="AS55">
        <f>'Corrected energy balance step 1'!AT60</f>
        <v>0</v>
      </c>
      <c r="AT55" t="e">
        <f>'Corrected energy balance step 1'!AU60</f>
        <v>#DIV/0!</v>
      </c>
      <c r="AU55" t="e">
        <f>'Corrected energy balance step 1'!AV60</f>
        <v>#DIV/0!</v>
      </c>
      <c r="AV55" t="e">
        <f>'Corrected energy balance step 1'!AW60</f>
        <v>#DIV/0!</v>
      </c>
      <c r="AW55" t="e">
        <f>'Corrected energy balance step 1'!AX60</f>
        <v>#DIV/0!</v>
      </c>
      <c r="AX55" t="e">
        <f>'Corrected energy balance step 1'!AY60</f>
        <v>#DIV/0!</v>
      </c>
      <c r="AY55" t="e">
        <f>'Corrected energy balance step 1'!AZ60</f>
        <v>#DIV/0!</v>
      </c>
      <c r="AZ55">
        <f>'Corrected energy balance step 1'!BA60</f>
        <v>0</v>
      </c>
      <c r="BA55">
        <f>'Corrected energy balance step 1'!BB60</f>
        <v>0</v>
      </c>
      <c r="BB55">
        <f>'Corrected energy balance step 1'!BC60</f>
        <v>0</v>
      </c>
      <c r="BC55">
        <f>'Corrected energy balance step 1'!BD60</f>
        <v>0</v>
      </c>
      <c r="BD55">
        <f>'Corrected energy balance step 1'!BE60</f>
        <v>0</v>
      </c>
      <c r="BE55">
        <f>'Corrected energy balance step 1'!BF60</f>
        <v>0</v>
      </c>
      <c r="BF55">
        <f>'Corrected energy balance step 1'!BG60</f>
        <v>0</v>
      </c>
      <c r="BG55">
        <f>'Corrected energy balance step 1'!BH60</f>
        <v>0</v>
      </c>
      <c r="BH55">
        <f>'Corrected energy balance step 1'!BI60</f>
        <v>0</v>
      </c>
      <c r="BI55">
        <f>'Corrected energy balance step 1'!BJ60</f>
        <v>0</v>
      </c>
      <c r="BJ55">
        <f>'Corrected energy balance step 1'!BK60</f>
        <v>0</v>
      </c>
      <c r="BK55">
        <f>'Corrected energy balance step 1'!BL60</f>
        <v>0</v>
      </c>
      <c r="BL55" t="e">
        <f>'Corrected energy balance step 1'!BM60</f>
        <v>#DIV/0!</v>
      </c>
      <c r="BM55" t="e">
        <f>'Corrected energy balance step 1'!BN60</f>
        <v>#DIV/0!</v>
      </c>
      <c r="BN55">
        <f>'Corrected energy balance step 1'!BO60</f>
        <v>0</v>
      </c>
    </row>
    <row r="56" spans="1:66">
      <c r="A56" t="s">
        <v>101</v>
      </c>
      <c r="B56">
        <f>'Corrected energy balance step 1'!C61</f>
        <v>0</v>
      </c>
      <c r="C56">
        <f>'Corrected energy balance step 1'!D61</f>
        <v>0</v>
      </c>
      <c r="D56">
        <f>'Corrected energy balance step 1'!E61</f>
        <v>0</v>
      </c>
      <c r="E56">
        <f>'Corrected energy balance step 1'!F61</f>
        <v>0</v>
      </c>
      <c r="F56">
        <f>'Corrected energy balance step 1'!G61</f>
        <v>0</v>
      </c>
      <c r="G56">
        <f>'Corrected energy balance step 1'!H61</f>
        <v>0</v>
      </c>
      <c r="H56" t="e">
        <f>'Corrected energy balance step 1'!I61</f>
        <v>#DIV/0!</v>
      </c>
      <c r="I56">
        <f>'Corrected energy balance step 1'!J61</f>
        <v>0</v>
      </c>
      <c r="J56">
        <f>'Corrected energy balance step 1'!K61</f>
        <v>0</v>
      </c>
      <c r="K56">
        <f>'Corrected energy balance step 1'!L61</f>
        <v>0</v>
      </c>
      <c r="L56">
        <f>'Corrected energy balance step 1'!M61</f>
        <v>0</v>
      </c>
      <c r="M56">
        <f>'Corrected energy balance step 1'!N61</f>
        <v>0</v>
      </c>
      <c r="N56" t="e">
        <f>'Corrected energy balance step 1'!O61</f>
        <v>#DIV/0!</v>
      </c>
      <c r="O56" t="e">
        <f>'Corrected energy balance step 1'!P61</f>
        <v>#DIV/0!</v>
      </c>
      <c r="P56" t="e">
        <f>'Corrected energy balance step 1'!Q61</f>
        <v>#DIV/0!</v>
      </c>
      <c r="Q56" t="e">
        <f>'Corrected energy balance step 1'!R61</f>
        <v>#DIV/0!</v>
      </c>
      <c r="R56">
        <f>'Corrected energy balance step 1'!S61</f>
        <v>0</v>
      </c>
      <c r="S56" t="e">
        <f>'Corrected energy balance step 1'!T61</f>
        <v>#DIV/0!</v>
      </c>
      <c r="T56">
        <f>'Corrected energy balance step 1'!U61</f>
        <v>0</v>
      </c>
      <c r="U56">
        <f>'Corrected energy balance step 1'!V61</f>
        <v>0</v>
      </c>
      <c r="V56">
        <f>'Corrected energy balance step 1'!W61</f>
        <v>0</v>
      </c>
      <c r="W56">
        <f>'Corrected energy balance step 1'!X61</f>
        <v>0</v>
      </c>
      <c r="X56">
        <f>'Corrected energy balance step 1'!Y61</f>
        <v>0</v>
      </c>
      <c r="Y56">
        <f>'Corrected energy balance step 1'!Z61</f>
        <v>0</v>
      </c>
      <c r="Z56">
        <f>'Corrected energy balance step 1'!AA61</f>
        <v>0</v>
      </c>
      <c r="AA56">
        <f>'Corrected energy balance step 1'!AB61</f>
        <v>0</v>
      </c>
      <c r="AB56">
        <f>'Corrected energy balance step 1'!AC61</f>
        <v>0</v>
      </c>
      <c r="AC56">
        <f>'Corrected energy balance step 1'!AD61</f>
        <v>0</v>
      </c>
      <c r="AD56">
        <f>'Corrected energy balance step 1'!AE61</f>
        <v>0</v>
      </c>
      <c r="AE56">
        <f>'Corrected energy balance step 1'!AF61</f>
        <v>0</v>
      </c>
      <c r="AF56">
        <f>'Corrected energy balance step 1'!AG61</f>
        <v>0</v>
      </c>
      <c r="AG56">
        <f>'Corrected energy balance step 1'!AH61</f>
        <v>0</v>
      </c>
      <c r="AH56">
        <f>'Corrected energy balance step 1'!AI61</f>
        <v>0</v>
      </c>
      <c r="AI56">
        <f>'Corrected energy balance step 1'!AJ61</f>
        <v>0</v>
      </c>
      <c r="AJ56">
        <f>'Corrected energy balance step 1'!AK61</f>
        <v>0</v>
      </c>
      <c r="AK56">
        <f>'Corrected energy balance step 1'!AL61</f>
        <v>0</v>
      </c>
      <c r="AL56">
        <f>'Corrected energy balance step 1'!AM61</f>
        <v>0</v>
      </c>
      <c r="AM56">
        <f>'Corrected energy balance step 1'!AN61</f>
        <v>0</v>
      </c>
      <c r="AN56">
        <f>'Corrected energy balance step 1'!AO61</f>
        <v>0</v>
      </c>
      <c r="AO56">
        <f>'Corrected energy balance step 1'!AP61</f>
        <v>0</v>
      </c>
      <c r="AP56">
        <f>'Corrected energy balance step 1'!AQ61</f>
        <v>0</v>
      </c>
      <c r="AQ56">
        <f>'Corrected energy balance step 1'!AR61</f>
        <v>0</v>
      </c>
      <c r="AR56">
        <f>'Corrected energy balance step 1'!AS61</f>
        <v>0</v>
      </c>
      <c r="AS56">
        <f>'Corrected energy balance step 1'!AT61</f>
        <v>0</v>
      </c>
      <c r="AT56" t="e">
        <f>'Corrected energy balance step 1'!AU61</f>
        <v>#DIV/0!</v>
      </c>
      <c r="AU56" t="e">
        <f>'Corrected energy balance step 1'!AV61</f>
        <v>#DIV/0!</v>
      </c>
      <c r="AV56" t="e">
        <f>'Corrected energy balance step 1'!AW61</f>
        <v>#DIV/0!</v>
      </c>
      <c r="AW56" t="e">
        <f>'Corrected energy balance step 1'!AX61</f>
        <v>#DIV/0!</v>
      </c>
      <c r="AX56" t="e">
        <f>'Corrected energy balance step 1'!AY61</f>
        <v>#DIV/0!</v>
      </c>
      <c r="AY56" t="e">
        <f>'Corrected energy balance step 1'!AZ61</f>
        <v>#DIV/0!</v>
      </c>
      <c r="AZ56">
        <f>'Corrected energy balance step 1'!BA61</f>
        <v>0</v>
      </c>
      <c r="BA56">
        <f>'Corrected energy balance step 1'!BB61</f>
        <v>0</v>
      </c>
      <c r="BB56">
        <f>'Corrected energy balance step 1'!BC61</f>
        <v>0</v>
      </c>
      <c r="BC56">
        <f>'Corrected energy balance step 1'!BD61</f>
        <v>0</v>
      </c>
      <c r="BD56">
        <f>'Corrected energy balance step 1'!BE61</f>
        <v>0</v>
      </c>
      <c r="BE56">
        <f>'Corrected energy balance step 1'!BF61</f>
        <v>0</v>
      </c>
      <c r="BF56">
        <f>'Corrected energy balance step 1'!BG61</f>
        <v>0</v>
      </c>
      <c r="BG56">
        <f>'Corrected energy balance step 1'!BH61</f>
        <v>0</v>
      </c>
      <c r="BH56">
        <f>'Corrected energy balance step 1'!BI61</f>
        <v>0</v>
      </c>
      <c r="BI56">
        <f>'Corrected energy balance step 1'!BJ61</f>
        <v>0</v>
      </c>
      <c r="BJ56">
        <f>'Corrected energy balance step 1'!BK61</f>
        <v>0</v>
      </c>
      <c r="BK56">
        <f>'Corrected energy balance step 1'!BL61</f>
        <v>0</v>
      </c>
      <c r="BL56" t="e">
        <f>'Corrected energy balance step 1'!BM61</f>
        <v>#DIV/0!</v>
      </c>
      <c r="BM56" t="e">
        <f>'Corrected energy balance step 1'!BN61</f>
        <v>#DIV/0!</v>
      </c>
      <c r="BN56">
        <f>'Corrected energy balance step 1'!BO61</f>
        <v>0</v>
      </c>
    </row>
    <row r="57" spans="1:66">
      <c r="A57" t="s">
        <v>102</v>
      </c>
      <c r="B57">
        <f>'Corrected energy balance step 1'!C62</f>
        <v>0</v>
      </c>
      <c r="C57">
        <f>'Corrected energy balance step 1'!D62</f>
        <v>0</v>
      </c>
      <c r="D57">
        <f>'Corrected energy balance step 1'!E62</f>
        <v>0</v>
      </c>
      <c r="E57">
        <f>'Corrected energy balance step 1'!F62</f>
        <v>0</v>
      </c>
      <c r="F57">
        <f>'Corrected energy balance step 1'!G62</f>
        <v>0</v>
      </c>
      <c r="G57">
        <f>'Corrected energy balance step 1'!H62</f>
        <v>0</v>
      </c>
      <c r="H57" t="e">
        <f>'Corrected energy balance step 1'!I62</f>
        <v>#DIV/0!</v>
      </c>
      <c r="I57">
        <f>'Corrected energy balance step 1'!J62</f>
        <v>0</v>
      </c>
      <c r="J57">
        <f>'Corrected energy balance step 1'!K62</f>
        <v>0</v>
      </c>
      <c r="K57">
        <f>'Corrected energy balance step 1'!L62</f>
        <v>0</v>
      </c>
      <c r="L57">
        <f>'Corrected energy balance step 1'!M62</f>
        <v>0</v>
      </c>
      <c r="M57">
        <f>'Corrected energy balance step 1'!N62</f>
        <v>0</v>
      </c>
      <c r="N57" t="e">
        <f>'Corrected energy balance step 1'!O62</f>
        <v>#DIV/0!</v>
      </c>
      <c r="O57" t="e">
        <f>'Corrected energy balance step 1'!P62</f>
        <v>#DIV/0!</v>
      </c>
      <c r="P57" t="e">
        <f>'Corrected energy balance step 1'!Q62</f>
        <v>#DIV/0!</v>
      </c>
      <c r="Q57" t="e">
        <f>'Corrected energy balance step 1'!R62</f>
        <v>#DIV/0!</v>
      </c>
      <c r="R57">
        <f>'Corrected energy balance step 1'!S62</f>
        <v>0</v>
      </c>
      <c r="S57" t="e">
        <f>'Corrected energy balance step 1'!T62</f>
        <v>#DIV/0!</v>
      </c>
      <c r="T57">
        <f>'Corrected energy balance step 1'!U62</f>
        <v>0</v>
      </c>
      <c r="U57">
        <f>'Corrected energy balance step 1'!V62</f>
        <v>0</v>
      </c>
      <c r="V57">
        <f>'Corrected energy balance step 1'!W62</f>
        <v>0</v>
      </c>
      <c r="W57">
        <f>'Corrected energy balance step 1'!X62</f>
        <v>0</v>
      </c>
      <c r="X57">
        <f>'Corrected energy balance step 1'!Y62</f>
        <v>0</v>
      </c>
      <c r="Y57">
        <f>'Corrected energy balance step 1'!Z62</f>
        <v>0</v>
      </c>
      <c r="Z57">
        <f>'Corrected energy balance step 1'!AA62</f>
        <v>0</v>
      </c>
      <c r="AA57">
        <f>'Corrected energy balance step 1'!AB62</f>
        <v>0</v>
      </c>
      <c r="AB57">
        <f>'Corrected energy balance step 1'!AC62</f>
        <v>0</v>
      </c>
      <c r="AC57">
        <f>'Corrected energy balance step 1'!AD62</f>
        <v>0</v>
      </c>
      <c r="AD57">
        <f>'Corrected energy balance step 1'!AE62</f>
        <v>0</v>
      </c>
      <c r="AE57">
        <f>'Corrected energy balance step 1'!AF62</f>
        <v>0</v>
      </c>
      <c r="AF57">
        <f>'Corrected energy balance step 1'!AG62</f>
        <v>0</v>
      </c>
      <c r="AG57">
        <f>'Corrected energy balance step 1'!AH62</f>
        <v>0</v>
      </c>
      <c r="AH57">
        <f>'Corrected energy balance step 1'!AI62</f>
        <v>0</v>
      </c>
      <c r="AI57">
        <f>'Corrected energy balance step 1'!AJ62</f>
        <v>0</v>
      </c>
      <c r="AJ57">
        <f>'Corrected energy balance step 1'!AK62</f>
        <v>0</v>
      </c>
      <c r="AK57">
        <f>'Corrected energy balance step 1'!AL62</f>
        <v>0</v>
      </c>
      <c r="AL57">
        <f>'Corrected energy balance step 1'!AM62</f>
        <v>0</v>
      </c>
      <c r="AM57">
        <f>'Corrected energy balance step 1'!AN62</f>
        <v>0</v>
      </c>
      <c r="AN57">
        <f>'Corrected energy balance step 1'!AO62</f>
        <v>0</v>
      </c>
      <c r="AO57">
        <f>'Corrected energy balance step 1'!AP62</f>
        <v>0</v>
      </c>
      <c r="AP57">
        <f>'Corrected energy balance step 1'!AQ62</f>
        <v>0</v>
      </c>
      <c r="AQ57">
        <f>'Corrected energy balance step 1'!AR62</f>
        <v>0</v>
      </c>
      <c r="AR57">
        <f>'Corrected energy balance step 1'!AS62</f>
        <v>0</v>
      </c>
      <c r="AS57">
        <f>'Corrected energy balance step 1'!AT62</f>
        <v>0</v>
      </c>
      <c r="AT57" t="e">
        <f>'Corrected energy balance step 1'!AU62</f>
        <v>#DIV/0!</v>
      </c>
      <c r="AU57" t="e">
        <f>'Corrected energy balance step 1'!AV62</f>
        <v>#DIV/0!</v>
      </c>
      <c r="AV57" t="e">
        <f>'Corrected energy balance step 1'!AW62</f>
        <v>#DIV/0!</v>
      </c>
      <c r="AW57" t="e">
        <f>'Corrected energy balance step 1'!AX62</f>
        <v>#DIV/0!</v>
      </c>
      <c r="AX57" t="e">
        <f>'Corrected energy balance step 1'!AY62</f>
        <v>#DIV/0!</v>
      </c>
      <c r="AY57" t="e">
        <f>'Corrected energy balance step 1'!AZ62</f>
        <v>#DIV/0!</v>
      </c>
      <c r="AZ57">
        <f>'Corrected energy balance step 1'!BA62</f>
        <v>0</v>
      </c>
      <c r="BA57">
        <f>'Corrected energy balance step 1'!BB62</f>
        <v>0</v>
      </c>
      <c r="BB57">
        <f>'Corrected energy balance step 1'!BC62</f>
        <v>0</v>
      </c>
      <c r="BC57">
        <f>'Corrected energy balance step 1'!BD62</f>
        <v>0</v>
      </c>
      <c r="BD57">
        <f>'Corrected energy balance step 1'!BE62</f>
        <v>0</v>
      </c>
      <c r="BE57">
        <f>'Corrected energy balance step 1'!BF62</f>
        <v>0</v>
      </c>
      <c r="BF57">
        <f>'Corrected energy balance step 1'!BG62</f>
        <v>0</v>
      </c>
      <c r="BG57">
        <f>'Corrected energy balance step 1'!BH62</f>
        <v>0</v>
      </c>
      <c r="BH57">
        <f>'Corrected energy balance step 1'!BI62</f>
        <v>0</v>
      </c>
      <c r="BI57">
        <f>'Corrected energy balance step 1'!BJ62</f>
        <v>0</v>
      </c>
      <c r="BJ57">
        <f>'Corrected energy balance step 1'!BK62</f>
        <v>0</v>
      </c>
      <c r="BK57">
        <f>'Corrected energy balance step 1'!BL62</f>
        <v>0</v>
      </c>
      <c r="BL57" t="e">
        <f>'Corrected energy balance step 1'!BM62</f>
        <v>#DIV/0!</v>
      </c>
      <c r="BM57" t="e">
        <f>'Corrected energy balance step 1'!BN62</f>
        <v>#DIV/0!</v>
      </c>
      <c r="BN57">
        <f>'Corrected energy balance step 1'!BO62</f>
        <v>0</v>
      </c>
    </row>
    <row r="58" spans="1:66">
      <c r="A58" t="s">
        <v>103</v>
      </c>
      <c r="B58">
        <f>'Corrected energy balance step 1'!C63</f>
        <v>0</v>
      </c>
      <c r="C58">
        <f>'Corrected energy balance step 1'!D63</f>
        <v>0</v>
      </c>
      <c r="D58">
        <f>'Corrected energy balance step 1'!E63</f>
        <v>0</v>
      </c>
      <c r="E58">
        <f>'Corrected energy balance step 1'!F63</f>
        <v>0</v>
      </c>
      <c r="F58">
        <f>'Corrected energy balance step 1'!G63</f>
        <v>0</v>
      </c>
      <c r="G58">
        <f>'Corrected energy balance step 1'!H63</f>
        <v>0</v>
      </c>
      <c r="H58" t="e">
        <f>'Corrected energy balance step 1'!I63</f>
        <v>#DIV/0!</v>
      </c>
      <c r="I58">
        <f>'Corrected energy balance step 1'!J63</f>
        <v>0</v>
      </c>
      <c r="J58">
        <f>'Corrected energy balance step 1'!K63</f>
        <v>0</v>
      </c>
      <c r="K58">
        <f>'Corrected energy balance step 1'!L63</f>
        <v>0</v>
      </c>
      <c r="L58">
        <f>'Corrected energy balance step 1'!M63</f>
        <v>0</v>
      </c>
      <c r="M58">
        <f>'Corrected energy balance step 1'!N63</f>
        <v>0</v>
      </c>
      <c r="N58" t="e">
        <f>'Corrected energy balance step 1'!O63</f>
        <v>#DIV/0!</v>
      </c>
      <c r="O58" t="e">
        <f>'Corrected energy balance step 1'!P63</f>
        <v>#DIV/0!</v>
      </c>
      <c r="P58" t="e">
        <f>'Corrected energy balance step 1'!Q63</f>
        <v>#DIV/0!</v>
      </c>
      <c r="Q58" t="e">
        <f>'Corrected energy balance step 1'!R63</f>
        <v>#DIV/0!</v>
      </c>
      <c r="R58">
        <f>'Corrected energy balance step 1'!S63</f>
        <v>0</v>
      </c>
      <c r="S58" t="e">
        <f>'Corrected energy balance step 1'!T63</f>
        <v>#DIV/0!</v>
      </c>
      <c r="T58">
        <f>'Corrected energy balance step 1'!U63</f>
        <v>0</v>
      </c>
      <c r="U58">
        <f>'Corrected energy balance step 1'!V63</f>
        <v>0</v>
      </c>
      <c r="V58">
        <f>'Corrected energy balance step 1'!W63</f>
        <v>0</v>
      </c>
      <c r="W58">
        <f>'Corrected energy balance step 1'!X63</f>
        <v>0</v>
      </c>
      <c r="X58">
        <f>'Corrected energy balance step 1'!Y63</f>
        <v>0</v>
      </c>
      <c r="Y58">
        <f>'Corrected energy balance step 1'!Z63</f>
        <v>0</v>
      </c>
      <c r="Z58">
        <f>'Corrected energy balance step 1'!AA63</f>
        <v>0</v>
      </c>
      <c r="AA58">
        <f>'Corrected energy balance step 1'!AB63</f>
        <v>0</v>
      </c>
      <c r="AB58">
        <f>'Corrected energy balance step 1'!AC63</f>
        <v>0</v>
      </c>
      <c r="AC58">
        <f>'Corrected energy balance step 1'!AD63</f>
        <v>0</v>
      </c>
      <c r="AD58">
        <f>'Corrected energy balance step 1'!AE63</f>
        <v>0</v>
      </c>
      <c r="AE58">
        <f>'Corrected energy balance step 1'!AF63</f>
        <v>0</v>
      </c>
      <c r="AF58">
        <f>'Corrected energy balance step 1'!AG63</f>
        <v>0</v>
      </c>
      <c r="AG58">
        <f>'Corrected energy balance step 1'!AH63</f>
        <v>0</v>
      </c>
      <c r="AH58">
        <f>'Corrected energy balance step 1'!AI63</f>
        <v>0</v>
      </c>
      <c r="AI58">
        <f>'Corrected energy balance step 1'!AJ63</f>
        <v>0</v>
      </c>
      <c r="AJ58">
        <f>'Corrected energy balance step 1'!AK63</f>
        <v>0</v>
      </c>
      <c r="AK58">
        <f>'Corrected energy balance step 1'!AL63</f>
        <v>0</v>
      </c>
      <c r="AL58">
        <f>'Corrected energy balance step 1'!AM63</f>
        <v>0</v>
      </c>
      <c r="AM58">
        <f>'Corrected energy balance step 1'!AN63</f>
        <v>0</v>
      </c>
      <c r="AN58">
        <f>'Corrected energy balance step 1'!AO63</f>
        <v>0</v>
      </c>
      <c r="AO58">
        <f>'Corrected energy balance step 1'!AP63</f>
        <v>0</v>
      </c>
      <c r="AP58">
        <f>'Corrected energy balance step 1'!AQ63</f>
        <v>0</v>
      </c>
      <c r="AQ58">
        <f>'Corrected energy balance step 1'!AR63</f>
        <v>0</v>
      </c>
      <c r="AR58">
        <f>'Corrected energy balance step 1'!AS63</f>
        <v>0</v>
      </c>
      <c r="AS58">
        <f>'Corrected energy balance step 1'!AT63</f>
        <v>0</v>
      </c>
      <c r="AT58" t="e">
        <f>'Corrected energy balance step 1'!AU63</f>
        <v>#DIV/0!</v>
      </c>
      <c r="AU58" t="e">
        <f>'Corrected energy balance step 1'!AV63</f>
        <v>#DIV/0!</v>
      </c>
      <c r="AV58" t="e">
        <f>'Corrected energy balance step 1'!AW63</f>
        <v>#DIV/0!</v>
      </c>
      <c r="AW58" t="e">
        <f>'Corrected energy balance step 1'!AX63</f>
        <v>#DIV/0!</v>
      </c>
      <c r="AX58" t="e">
        <f>'Corrected energy balance step 1'!AY63</f>
        <v>#DIV/0!</v>
      </c>
      <c r="AY58" t="e">
        <f>'Corrected energy balance step 1'!AZ63</f>
        <v>#DIV/0!</v>
      </c>
      <c r="AZ58">
        <f>'Corrected energy balance step 1'!BA63</f>
        <v>0</v>
      </c>
      <c r="BA58">
        <f>'Corrected energy balance step 1'!BB63</f>
        <v>0</v>
      </c>
      <c r="BB58">
        <f>'Corrected energy balance step 1'!BC63</f>
        <v>0</v>
      </c>
      <c r="BC58">
        <f>'Corrected energy balance step 1'!BD63</f>
        <v>0</v>
      </c>
      <c r="BD58">
        <f>'Corrected energy balance step 1'!BE63</f>
        <v>0</v>
      </c>
      <c r="BE58">
        <f>'Corrected energy balance step 1'!BF63</f>
        <v>0</v>
      </c>
      <c r="BF58">
        <f>'Corrected energy balance step 1'!BG63</f>
        <v>0</v>
      </c>
      <c r="BG58">
        <f>'Corrected energy balance step 1'!BH63</f>
        <v>0</v>
      </c>
      <c r="BH58">
        <f>'Corrected energy balance step 1'!BI63</f>
        <v>0</v>
      </c>
      <c r="BI58">
        <f>'Corrected energy balance step 1'!BJ63</f>
        <v>0</v>
      </c>
      <c r="BJ58">
        <f>'Corrected energy balance step 1'!BK63</f>
        <v>0</v>
      </c>
      <c r="BK58">
        <f>'Corrected energy balance step 1'!BL63</f>
        <v>0</v>
      </c>
      <c r="BL58" t="e">
        <f>'Corrected energy balance step 1'!BM63</f>
        <v>#DIV/0!</v>
      </c>
      <c r="BM58" t="e">
        <f>'Corrected energy balance step 1'!BN63</f>
        <v>#DIV/0!</v>
      </c>
      <c r="BN58">
        <f>'Corrected energy balance step 1'!BO63</f>
        <v>0</v>
      </c>
    </row>
    <row r="59" spans="1:66">
      <c r="A59" t="s">
        <v>104</v>
      </c>
      <c r="B59">
        <f>'Corrected energy balance step 1'!C64</f>
        <v>0</v>
      </c>
      <c r="C59">
        <f>'Corrected energy balance step 1'!D64</f>
        <v>0</v>
      </c>
      <c r="D59">
        <f>'Corrected energy balance step 1'!E64</f>
        <v>0</v>
      </c>
      <c r="E59">
        <f>'Corrected energy balance step 1'!F64</f>
        <v>0</v>
      </c>
      <c r="F59">
        <f>'Corrected energy balance step 1'!G64</f>
        <v>0</v>
      </c>
      <c r="G59">
        <f>'Corrected energy balance step 1'!H64</f>
        <v>0</v>
      </c>
      <c r="H59" t="e">
        <f>'Corrected energy balance step 1'!I64</f>
        <v>#DIV/0!</v>
      </c>
      <c r="I59">
        <f>'Corrected energy balance step 1'!J64</f>
        <v>0</v>
      </c>
      <c r="J59">
        <f>'Corrected energy balance step 1'!K64</f>
        <v>0</v>
      </c>
      <c r="K59">
        <f>'Corrected energy balance step 1'!L64</f>
        <v>0</v>
      </c>
      <c r="L59">
        <f>'Corrected energy balance step 1'!M64</f>
        <v>0</v>
      </c>
      <c r="M59">
        <f>'Corrected energy balance step 1'!N64</f>
        <v>0</v>
      </c>
      <c r="N59" t="e">
        <f>'Corrected energy balance step 1'!O64</f>
        <v>#DIV/0!</v>
      </c>
      <c r="O59" t="e">
        <f>'Corrected energy balance step 1'!P64</f>
        <v>#DIV/0!</v>
      </c>
      <c r="P59" t="e">
        <f>'Corrected energy balance step 1'!Q64</f>
        <v>#DIV/0!</v>
      </c>
      <c r="Q59" t="e">
        <f>'Corrected energy balance step 1'!R64</f>
        <v>#DIV/0!</v>
      </c>
      <c r="R59">
        <f>'Corrected energy balance step 1'!S64</f>
        <v>0</v>
      </c>
      <c r="S59" t="e">
        <f>'Corrected energy balance step 1'!T64</f>
        <v>#DIV/0!</v>
      </c>
      <c r="T59">
        <f>'Corrected energy balance step 1'!U64</f>
        <v>0</v>
      </c>
      <c r="U59">
        <f>'Corrected energy balance step 1'!V64</f>
        <v>0</v>
      </c>
      <c r="V59">
        <f>'Corrected energy balance step 1'!W64</f>
        <v>0</v>
      </c>
      <c r="W59">
        <f>'Corrected energy balance step 1'!X64</f>
        <v>0</v>
      </c>
      <c r="X59">
        <f>'Corrected energy balance step 1'!Y64</f>
        <v>0</v>
      </c>
      <c r="Y59">
        <f>'Corrected energy balance step 1'!Z64</f>
        <v>0</v>
      </c>
      <c r="Z59">
        <f>'Corrected energy balance step 1'!AA64</f>
        <v>0</v>
      </c>
      <c r="AA59">
        <f>'Corrected energy balance step 1'!AB64</f>
        <v>0</v>
      </c>
      <c r="AB59">
        <f>'Corrected energy balance step 1'!AC64</f>
        <v>0</v>
      </c>
      <c r="AC59">
        <f>'Corrected energy balance step 1'!AD64</f>
        <v>0</v>
      </c>
      <c r="AD59">
        <f>'Corrected energy balance step 1'!AE64</f>
        <v>0</v>
      </c>
      <c r="AE59">
        <f>'Corrected energy balance step 1'!AF64</f>
        <v>0</v>
      </c>
      <c r="AF59">
        <f>'Corrected energy balance step 1'!AG64</f>
        <v>0</v>
      </c>
      <c r="AG59">
        <f>'Corrected energy balance step 1'!AH64</f>
        <v>0</v>
      </c>
      <c r="AH59">
        <f>'Corrected energy balance step 1'!AI64</f>
        <v>0</v>
      </c>
      <c r="AI59">
        <f>'Corrected energy balance step 1'!AJ64</f>
        <v>0</v>
      </c>
      <c r="AJ59">
        <f>'Corrected energy balance step 1'!AK64</f>
        <v>0</v>
      </c>
      <c r="AK59">
        <f>'Corrected energy balance step 1'!AL64</f>
        <v>0</v>
      </c>
      <c r="AL59">
        <f>'Corrected energy balance step 1'!AM64</f>
        <v>0</v>
      </c>
      <c r="AM59">
        <f>'Corrected energy balance step 1'!AN64</f>
        <v>0</v>
      </c>
      <c r="AN59">
        <f>'Corrected energy balance step 1'!AO64</f>
        <v>0</v>
      </c>
      <c r="AO59">
        <f>'Corrected energy balance step 1'!AP64</f>
        <v>0</v>
      </c>
      <c r="AP59">
        <f>'Corrected energy balance step 1'!AQ64</f>
        <v>0</v>
      </c>
      <c r="AQ59">
        <f>'Corrected energy balance step 1'!AR64</f>
        <v>0</v>
      </c>
      <c r="AR59">
        <f>'Corrected energy balance step 1'!AS64</f>
        <v>0</v>
      </c>
      <c r="AS59">
        <f>'Corrected energy balance step 1'!AT64</f>
        <v>0</v>
      </c>
      <c r="AT59" t="e">
        <f>'Corrected energy balance step 1'!AU64</f>
        <v>#DIV/0!</v>
      </c>
      <c r="AU59" t="e">
        <f>'Corrected energy balance step 1'!AV64</f>
        <v>#DIV/0!</v>
      </c>
      <c r="AV59" t="e">
        <f>'Corrected energy balance step 1'!AW64</f>
        <v>#DIV/0!</v>
      </c>
      <c r="AW59" t="e">
        <f>'Corrected energy balance step 1'!AX64</f>
        <v>#DIV/0!</v>
      </c>
      <c r="AX59" t="e">
        <f>'Corrected energy balance step 1'!AY64</f>
        <v>#DIV/0!</v>
      </c>
      <c r="AY59" t="e">
        <f>'Corrected energy balance step 1'!AZ64</f>
        <v>#DIV/0!</v>
      </c>
      <c r="AZ59">
        <f>'Corrected energy balance step 1'!BA64</f>
        <v>0</v>
      </c>
      <c r="BA59">
        <f>'Corrected energy balance step 1'!BB64</f>
        <v>0</v>
      </c>
      <c r="BB59">
        <f>'Corrected energy balance step 1'!BC64</f>
        <v>0</v>
      </c>
      <c r="BC59">
        <f>'Corrected energy balance step 1'!BD64</f>
        <v>0</v>
      </c>
      <c r="BD59">
        <f>'Corrected energy balance step 1'!BE64</f>
        <v>0</v>
      </c>
      <c r="BE59">
        <f>'Corrected energy balance step 1'!BF64</f>
        <v>0</v>
      </c>
      <c r="BF59">
        <f>'Corrected energy balance step 1'!BG64</f>
        <v>0</v>
      </c>
      <c r="BG59">
        <f>'Corrected energy balance step 1'!BH64</f>
        <v>0</v>
      </c>
      <c r="BH59">
        <f>'Corrected energy balance step 1'!BI64</f>
        <v>0</v>
      </c>
      <c r="BI59">
        <f>'Corrected energy balance step 1'!BJ64</f>
        <v>0</v>
      </c>
      <c r="BJ59">
        <f>'Corrected energy balance step 1'!BK64</f>
        <v>0</v>
      </c>
      <c r="BK59">
        <f>'Corrected energy balance step 1'!BL64</f>
        <v>0</v>
      </c>
      <c r="BL59" t="e">
        <f>'Corrected energy balance step 1'!BM64</f>
        <v>#DIV/0!</v>
      </c>
      <c r="BM59" t="e">
        <f>'Corrected energy balance step 1'!BN64</f>
        <v>#DIV/0!</v>
      </c>
      <c r="BN59">
        <f>'Corrected energy balance step 1'!BO64</f>
        <v>0</v>
      </c>
    </row>
    <row r="60" spans="1:66">
      <c r="A60" t="s">
        <v>105</v>
      </c>
      <c r="B60">
        <f>'Corrected energy balance step 1'!C65</f>
        <v>0</v>
      </c>
      <c r="C60">
        <f>'Corrected energy balance step 1'!D65</f>
        <v>0</v>
      </c>
      <c r="D60">
        <f>'Corrected energy balance step 1'!E65</f>
        <v>0</v>
      </c>
      <c r="E60">
        <f>'Corrected energy balance step 1'!F65</f>
        <v>0</v>
      </c>
      <c r="F60">
        <f>'Corrected energy balance step 1'!G65</f>
        <v>0</v>
      </c>
      <c r="G60">
        <f>'Corrected energy balance step 1'!H65</f>
        <v>0</v>
      </c>
      <c r="H60" t="e">
        <f>'Corrected energy balance step 1'!I65</f>
        <v>#DIV/0!</v>
      </c>
      <c r="I60">
        <f>'Corrected energy balance step 1'!J65</f>
        <v>0</v>
      </c>
      <c r="J60">
        <f>'Corrected energy balance step 1'!K65</f>
        <v>0</v>
      </c>
      <c r="K60">
        <f>'Corrected energy balance step 1'!L65</f>
        <v>0</v>
      </c>
      <c r="L60">
        <f>'Corrected energy balance step 1'!M65</f>
        <v>0</v>
      </c>
      <c r="M60">
        <f>'Corrected energy balance step 1'!N65</f>
        <v>0</v>
      </c>
      <c r="N60" t="e">
        <f>'Corrected energy balance step 1'!O65</f>
        <v>#DIV/0!</v>
      </c>
      <c r="O60" t="e">
        <f>'Corrected energy balance step 1'!P65</f>
        <v>#DIV/0!</v>
      </c>
      <c r="P60" t="e">
        <f>'Corrected energy balance step 1'!Q65</f>
        <v>#DIV/0!</v>
      </c>
      <c r="Q60" t="e">
        <f>'Corrected energy balance step 1'!R65</f>
        <v>#DIV/0!</v>
      </c>
      <c r="R60">
        <f>'Corrected energy balance step 1'!S65</f>
        <v>0</v>
      </c>
      <c r="S60" t="e">
        <f>'Corrected energy balance step 1'!T65</f>
        <v>#DIV/0!</v>
      </c>
      <c r="T60">
        <f>'Corrected energy balance step 1'!U65</f>
        <v>0</v>
      </c>
      <c r="U60">
        <f>'Corrected energy balance step 1'!V65</f>
        <v>0</v>
      </c>
      <c r="V60">
        <f>'Corrected energy balance step 1'!W65</f>
        <v>0</v>
      </c>
      <c r="W60">
        <f>'Corrected energy balance step 1'!X65</f>
        <v>0</v>
      </c>
      <c r="X60">
        <f>'Corrected energy balance step 1'!Y65</f>
        <v>0</v>
      </c>
      <c r="Y60">
        <f>'Corrected energy balance step 1'!Z65</f>
        <v>0</v>
      </c>
      <c r="Z60">
        <f>'Corrected energy balance step 1'!AA65</f>
        <v>0</v>
      </c>
      <c r="AA60">
        <f>'Corrected energy balance step 1'!AB65</f>
        <v>0</v>
      </c>
      <c r="AB60">
        <f>'Corrected energy balance step 1'!AC65</f>
        <v>0</v>
      </c>
      <c r="AC60">
        <f>'Corrected energy balance step 1'!AD65</f>
        <v>0</v>
      </c>
      <c r="AD60">
        <f>'Corrected energy balance step 1'!AE65</f>
        <v>0</v>
      </c>
      <c r="AE60">
        <f>'Corrected energy balance step 1'!AF65</f>
        <v>0</v>
      </c>
      <c r="AF60">
        <f>'Corrected energy balance step 1'!AG65</f>
        <v>0</v>
      </c>
      <c r="AG60">
        <f>'Corrected energy balance step 1'!AH65</f>
        <v>0</v>
      </c>
      <c r="AH60">
        <f>'Corrected energy balance step 1'!AI65</f>
        <v>0</v>
      </c>
      <c r="AI60">
        <f>'Corrected energy balance step 1'!AJ65</f>
        <v>0</v>
      </c>
      <c r="AJ60">
        <f>'Corrected energy balance step 1'!AK65</f>
        <v>0</v>
      </c>
      <c r="AK60">
        <f>'Corrected energy balance step 1'!AL65</f>
        <v>0</v>
      </c>
      <c r="AL60">
        <f>'Corrected energy balance step 1'!AM65</f>
        <v>0</v>
      </c>
      <c r="AM60">
        <f>'Corrected energy balance step 1'!AN65</f>
        <v>0</v>
      </c>
      <c r="AN60">
        <f>'Corrected energy balance step 1'!AO65</f>
        <v>0</v>
      </c>
      <c r="AO60">
        <f>'Corrected energy balance step 1'!AP65</f>
        <v>0</v>
      </c>
      <c r="AP60">
        <f>'Corrected energy balance step 1'!AQ65</f>
        <v>0</v>
      </c>
      <c r="AQ60">
        <f>'Corrected energy balance step 1'!AR65</f>
        <v>0</v>
      </c>
      <c r="AR60">
        <f>'Corrected energy balance step 1'!AS65</f>
        <v>0</v>
      </c>
      <c r="AS60">
        <f>'Corrected energy balance step 1'!AT65</f>
        <v>0</v>
      </c>
      <c r="AT60" t="e">
        <f>'Corrected energy balance step 1'!AU65</f>
        <v>#DIV/0!</v>
      </c>
      <c r="AU60" t="e">
        <f>'Corrected energy balance step 1'!AV65</f>
        <v>#DIV/0!</v>
      </c>
      <c r="AV60" t="e">
        <f>'Corrected energy balance step 1'!AW65</f>
        <v>#DIV/0!</v>
      </c>
      <c r="AW60" t="e">
        <f>'Corrected energy balance step 1'!AX65</f>
        <v>#DIV/0!</v>
      </c>
      <c r="AX60" t="e">
        <f>'Corrected energy balance step 1'!AY65</f>
        <v>#DIV/0!</v>
      </c>
      <c r="AY60" t="e">
        <f>'Corrected energy balance step 1'!AZ65</f>
        <v>#DIV/0!</v>
      </c>
      <c r="AZ60">
        <f>'Corrected energy balance step 1'!BA65</f>
        <v>0</v>
      </c>
      <c r="BA60">
        <f>'Corrected energy balance step 1'!BB65</f>
        <v>0</v>
      </c>
      <c r="BB60">
        <f>'Corrected energy balance step 1'!BC65</f>
        <v>0</v>
      </c>
      <c r="BC60">
        <f>'Corrected energy balance step 1'!BD65</f>
        <v>0</v>
      </c>
      <c r="BD60">
        <f>'Corrected energy balance step 1'!BE65</f>
        <v>0</v>
      </c>
      <c r="BE60">
        <f>'Corrected energy balance step 1'!BF65</f>
        <v>0</v>
      </c>
      <c r="BF60">
        <f>'Corrected energy balance step 1'!BG65</f>
        <v>0</v>
      </c>
      <c r="BG60">
        <f>'Corrected energy balance step 1'!BH65</f>
        <v>0</v>
      </c>
      <c r="BH60">
        <f>'Corrected energy balance step 1'!BI65</f>
        <v>0</v>
      </c>
      <c r="BI60">
        <f>'Corrected energy balance step 1'!BJ65</f>
        <v>0</v>
      </c>
      <c r="BJ60">
        <f>'Corrected energy balance step 1'!BK65</f>
        <v>0</v>
      </c>
      <c r="BK60">
        <f>'Corrected energy balance step 1'!BL65</f>
        <v>0</v>
      </c>
      <c r="BL60" t="e">
        <f>'Corrected energy balance step 1'!BM65</f>
        <v>#DIV/0!</v>
      </c>
      <c r="BM60" t="e">
        <f>'Corrected energy balance step 1'!BN65</f>
        <v>#DIV/0!</v>
      </c>
      <c r="BN60">
        <f>'Corrected energy balance step 1'!BO65</f>
        <v>0</v>
      </c>
    </row>
    <row r="61" spans="1:66">
      <c r="A61" t="s">
        <v>106</v>
      </c>
      <c r="B61">
        <f>'Corrected energy balance step 1'!C66</f>
        <v>0</v>
      </c>
      <c r="C61">
        <f>'Corrected energy balance step 1'!D66</f>
        <v>0</v>
      </c>
      <c r="D61">
        <f>'Corrected energy balance step 1'!E66</f>
        <v>0</v>
      </c>
      <c r="E61">
        <f>'Corrected energy balance step 1'!F66</f>
        <v>0</v>
      </c>
      <c r="F61">
        <f>'Corrected energy balance step 1'!G66</f>
        <v>0</v>
      </c>
      <c r="G61">
        <f>'Corrected energy balance step 1'!H66</f>
        <v>0</v>
      </c>
      <c r="H61" t="e">
        <f>'Corrected energy balance step 1'!I66</f>
        <v>#DIV/0!</v>
      </c>
      <c r="I61">
        <f>'Corrected energy balance step 1'!J66</f>
        <v>0</v>
      </c>
      <c r="J61">
        <f>'Corrected energy balance step 1'!K66</f>
        <v>0</v>
      </c>
      <c r="K61">
        <f>'Corrected energy balance step 1'!L66</f>
        <v>0</v>
      </c>
      <c r="L61">
        <f>'Corrected energy balance step 1'!M66</f>
        <v>0</v>
      </c>
      <c r="M61">
        <f>'Corrected energy balance step 1'!N66</f>
        <v>0</v>
      </c>
      <c r="N61" t="e">
        <f>'Corrected energy balance step 1'!O66</f>
        <v>#DIV/0!</v>
      </c>
      <c r="O61" t="e">
        <f>'Corrected energy balance step 1'!P66</f>
        <v>#DIV/0!</v>
      </c>
      <c r="P61" t="e">
        <f>'Corrected energy balance step 1'!Q66</f>
        <v>#DIV/0!</v>
      </c>
      <c r="Q61" t="e">
        <f>'Corrected energy balance step 1'!R66</f>
        <v>#DIV/0!</v>
      </c>
      <c r="R61">
        <f>'Corrected energy balance step 1'!S66</f>
        <v>0</v>
      </c>
      <c r="S61" t="e">
        <f>'Corrected energy balance step 1'!T66</f>
        <v>#DIV/0!</v>
      </c>
      <c r="T61">
        <f>'Corrected energy balance step 1'!U66</f>
        <v>0</v>
      </c>
      <c r="U61">
        <f>'Corrected energy balance step 1'!V66</f>
        <v>0</v>
      </c>
      <c r="V61">
        <f>'Corrected energy balance step 1'!W66</f>
        <v>0</v>
      </c>
      <c r="W61">
        <f>'Corrected energy balance step 1'!X66</f>
        <v>0</v>
      </c>
      <c r="X61">
        <f>'Corrected energy balance step 1'!Y66</f>
        <v>0</v>
      </c>
      <c r="Y61">
        <f>'Corrected energy balance step 1'!Z66</f>
        <v>0</v>
      </c>
      <c r="Z61">
        <f>'Corrected energy balance step 1'!AA66</f>
        <v>0</v>
      </c>
      <c r="AA61">
        <f>'Corrected energy balance step 1'!AB66</f>
        <v>0</v>
      </c>
      <c r="AB61">
        <f>'Corrected energy balance step 1'!AC66</f>
        <v>0</v>
      </c>
      <c r="AC61">
        <f>'Corrected energy balance step 1'!AD66</f>
        <v>0</v>
      </c>
      <c r="AD61">
        <f>'Corrected energy balance step 1'!AE66</f>
        <v>0</v>
      </c>
      <c r="AE61">
        <f>'Corrected energy balance step 1'!AF66</f>
        <v>0</v>
      </c>
      <c r="AF61">
        <f>'Corrected energy balance step 1'!AG66</f>
        <v>0</v>
      </c>
      <c r="AG61">
        <f>'Corrected energy balance step 1'!AH66</f>
        <v>0</v>
      </c>
      <c r="AH61">
        <f>'Corrected energy balance step 1'!AI66</f>
        <v>0</v>
      </c>
      <c r="AI61">
        <f>'Corrected energy balance step 1'!AJ66</f>
        <v>0</v>
      </c>
      <c r="AJ61">
        <f>'Corrected energy balance step 1'!AK66</f>
        <v>0</v>
      </c>
      <c r="AK61">
        <f>'Corrected energy balance step 1'!AL66</f>
        <v>0</v>
      </c>
      <c r="AL61">
        <f>'Corrected energy balance step 1'!AM66</f>
        <v>0</v>
      </c>
      <c r="AM61">
        <f>'Corrected energy balance step 1'!AN66</f>
        <v>0</v>
      </c>
      <c r="AN61">
        <f>'Corrected energy balance step 1'!AO66</f>
        <v>0</v>
      </c>
      <c r="AO61">
        <f>'Corrected energy balance step 1'!AP66</f>
        <v>0</v>
      </c>
      <c r="AP61">
        <f>'Corrected energy balance step 1'!AQ66</f>
        <v>0</v>
      </c>
      <c r="AQ61">
        <f>'Corrected energy balance step 1'!AR66</f>
        <v>0</v>
      </c>
      <c r="AR61">
        <f>'Corrected energy balance step 1'!AS66</f>
        <v>0</v>
      </c>
      <c r="AS61">
        <f>'Corrected energy balance step 1'!AT66</f>
        <v>0</v>
      </c>
      <c r="AT61" t="e">
        <f>'Corrected energy balance step 1'!AU66</f>
        <v>#DIV/0!</v>
      </c>
      <c r="AU61" t="e">
        <f>'Corrected energy balance step 1'!AV66</f>
        <v>#DIV/0!</v>
      </c>
      <c r="AV61" t="e">
        <f>'Corrected energy balance step 1'!AW66</f>
        <v>#DIV/0!</v>
      </c>
      <c r="AW61" t="e">
        <f>'Corrected energy balance step 1'!AX66</f>
        <v>#DIV/0!</v>
      </c>
      <c r="AX61" t="e">
        <f>'Corrected energy balance step 1'!AY66</f>
        <v>#DIV/0!</v>
      </c>
      <c r="AY61" t="e">
        <f>'Corrected energy balance step 1'!AZ66</f>
        <v>#DIV/0!</v>
      </c>
      <c r="AZ61">
        <f>'Corrected energy balance step 1'!BA66</f>
        <v>0</v>
      </c>
      <c r="BA61">
        <f>'Corrected energy balance step 1'!BB66</f>
        <v>0</v>
      </c>
      <c r="BB61">
        <f>'Corrected energy balance step 1'!BC66</f>
        <v>0</v>
      </c>
      <c r="BC61">
        <f>'Corrected energy balance step 1'!BD66</f>
        <v>0</v>
      </c>
      <c r="BD61">
        <f>'Corrected energy balance step 1'!BE66</f>
        <v>0</v>
      </c>
      <c r="BE61">
        <f>'Corrected energy balance step 1'!BF66</f>
        <v>0</v>
      </c>
      <c r="BF61">
        <f>'Corrected energy balance step 1'!BG66</f>
        <v>0</v>
      </c>
      <c r="BG61">
        <f>'Corrected energy balance step 1'!BH66</f>
        <v>0</v>
      </c>
      <c r="BH61">
        <f>'Corrected energy balance step 1'!BI66</f>
        <v>0</v>
      </c>
      <c r="BI61">
        <f>'Corrected energy balance step 1'!BJ66</f>
        <v>0</v>
      </c>
      <c r="BJ61">
        <f>'Corrected energy balance step 1'!BK66</f>
        <v>0</v>
      </c>
      <c r="BK61">
        <f>'Corrected energy balance step 1'!BL66</f>
        <v>0</v>
      </c>
      <c r="BL61" t="e">
        <f>'Corrected energy balance step 1'!BM66</f>
        <v>#DIV/0!</v>
      </c>
      <c r="BM61" t="e">
        <f>'Corrected energy balance step 1'!BN66</f>
        <v>#DIV/0!</v>
      </c>
      <c r="BN61">
        <f>'Corrected energy balance step 1'!BO66</f>
        <v>0</v>
      </c>
    </row>
    <row r="62" spans="1:66">
      <c r="A62" t="s">
        <v>107</v>
      </c>
      <c r="B62">
        <f>'Corrected energy balance step 1'!C67</f>
        <v>0</v>
      </c>
      <c r="C62">
        <f>'Corrected energy balance step 1'!D67</f>
        <v>0</v>
      </c>
      <c r="D62">
        <f>'Corrected energy balance step 1'!E67</f>
        <v>0</v>
      </c>
      <c r="E62">
        <f>'Corrected energy balance step 1'!F67</f>
        <v>0</v>
      </c>
      <c r="F62">
        <f>'Corrected energy balance step 1'!G67</f>
        <v>0</v>
      </c>
      <c r="G62">
        <f>'Corrected energy balance step 1'!H67</f>
        <v>0</v>
      </c>
      <c r="H62" t="e">
        <f>'Corrected energy balance step 1'!I67</f>
        <v>#DIV/0!</v>
      </c>
      <c r="I62">
        <f>'Corrected energy balance step 1'!J67</f>
        <v>0</v>
      </c>
      <c r="J62">
        <f>'Corrected energy balance step 1'!K67</f>
        <v>0</v>
      </c>
      <c r="K62">
        <f>'Corrected energy balance step 1'!L67</f>
        <v>0</v>
      </c>
      <c r="L62">
        <f>'Corrected energy balance step 1'!M67</f>
        <v>0</v>
      </c>
      <c r="M62">
        <f>'Corrected energy balance step 1'!N67</f>
        <v>0</v>
      </c>
      <c r="N62" t="e">
        <f>'Corrected energy balance step 1'!O67</f>
        <v>#DIV/0!</v>
      </c>
      <c r="O62" t="e">
        <f>'Corrected energy balance step 1'!P67</f>
        <v>#DIV/0!</v>
      </c>
      <c r="P62" t="e">
        <f>'Corrected energy balance step 1'!Q67</f>
        <v>#DIV/0!</v>
      </c>
      <c r="Q62" t="e">
        <f>'Corrected energy balance step 1'!R67</f>
        <v>#DIV/0!</v>
      </c>
      <c r="R62">
        <f>'Corrected energy balance step 1'!S67</f>
        <v>0</v>
      </c>
      <c r="S62" t="e">
        <f>'Corrected energy balance step 1'!T67</f>
        <v>#DIV/0!</v>
      </c>
      <c r="T62">
        <f>'Corrected energy balance step 1'!U67</f>
        <v>0</v>
      </c>
      <c r="U62">
        <f>'Corrected energy balance step 1'!V67</f>
        <v>0</v>
      </c>
      <c r="V62">
        <f>'Corrected energy balance step 1'!W67</f>
        <v>0</v>
      </c>
      <c r="W62">
        <f>'Corrected energy balance step 1'!X67</f>
        <v>0</v>
      </c>
      <c r="X62">
        <f>'Corrected energy balance step 1'!Y67</f>
        <v>0</v>
      </c>
      <c r="Y62">
        <f>'Corrected energy balance step 1'!Z67</f>
        <v>0</v>
      </c>
      <c r="Z62">
        <f>'Corrected energy balance step 1'!AA67</f>
        <v>0</v>
      </c>
      <c r="AA62">
        <f>'Corrected energy balance step 1'!AB67</f>
        <v>0</v>
      </c>
      <c r="AB62">
        <f>'Corrected energy balance step 1'!AC67</f>
        <v>0</v>
      </c>
      <c r="AC62">
        <f>'Corrected energy balance step 1'!AD67</f>
        <v>0</v>
      </c>
      <c r="AD62">
        <f>'Corrected energy balance step 1'!AE67</f>
        <v>0</v>
      </c>
      <c r="AE62">
        <f>'Corrected energy balance step 1'!AF67</f>
        <v>0</v>
      </c>
      <c r="AF62">
        <f>'Corrected energy balance step 1'!AG67</f>
        <v>0</v>
      </c>
      <c r="AG62">
        <f>'Corrected energy balance step 1'!AH67</f>
        <v>0</v>
      </c>
      <c r="AH62">
        <f>'Corrected energy balance step 1'!AI67</f>
        <v>0</v>
      </c>
      <c r="AI62">
        <f>'Corrected energy balance step 1'!AJ67</f>
        <v>0</v>
      </c>
      <c r="AJ62">
        <f>'Corrected energy balance step 1'!AK67</f>
        <v>0</v>
      </c>
      <c r="AK62">
        <f>'Corrected energy balance step 1'!AL67</f>
        <v>0</v>
      </c>
      <c r="AL62">
        <f>'Corrected energy balance step 1'!AM67</f>
        <v>0</v>
      </c>
      <c r="AM62">
        <f>'Corrected energy balance step 1'!AN67</f>
        <v>0</v>
      </c>
      <c r="AN62">
        <f>'Corrected energy balance step 1'!AO67</f>
        <v>0</v>
      </c>
      <c r="AO62">
        <f>'Corrected energy balance step 1'!AP67</f>
        <v>0</v>
      </c>
      <c r="AP62">
        <f>'Corrected energy balance step 1'!AQ67</f>
        <v>0</v>
      </c>
      <c r="AQ62">
        <f>'Corrected energy balance step 1'!AR67</f>
        <v>0</v>
      </c>
      <c r="AR62">
        <f>'Corrected energy balance step 1'!AS67</f>
        <v>0</v>
      </c>
      <c r="AS62">
        <f>'Corrected energy balance step 1'!AT67</f>
        <v>0</v>
      </c>
      <c r="AT62" t="e">
        <f>'Corrected energy balance step 1'!AU67</f>
        <v>#DIV/0!</v>
      </c>
      <c r="AU62" t="e">
        <f>'Corrected energy balance step 1'!AV67</f>
        <v>#DIV/0!</v>
      </c>
      <c r="AV62" t="e">
        <f>'Corrected energy balance step 1'!AW67</f>
        <v>#DIV/0!</v>
      </c>
      <c r="AW62" t="e">
        <f>'Corrected energy balance step 1'!AX67</f>
        <v>#DIV/0!</v>
      </c>
      <c r="AX62" t="e">
        <f>'Corrected energy balance step 1'!AY67</f>
        <v>#DIV/0!</v>
      </c>
      <c r="AY62" t="e">
        <f>'Corrected energy balance step 1'!AZ67</f>
        <v>#DIV/0!</v>
      </c>
      <c r="AZ62">
        <f>'Corrected energy balance step 1'!BA67</f>
        <v>0</v>
      </c>
      <c r="BA62">
        <f>'Corrected energy balance step 1'!BB67</f>
        <v>0</v>
      </c>
      <c r="BB62">
        <f>'Corrected energy balance step 1'!BC67</f>
        <v>0</v>
      </c>
      <c r="BC62">
        <f>'Corrected energy balance step 1'!BD67</f>
        <v>0</v>
      </c>
      <c r="BD62">
        <f>'Corrected energy balance step 1'!BE67</f>
        <v>0</v>
      </c>
      <c r="BE62">
        <f>'Corrected energy balance step 1'!BF67</f>
        <v>0</v>
      </c>
      <c r="BF62">
        <f>'Corrected energy balance step 1'!BG67</f>
        <v>0</v>
      </c>
      <c r="BG62">
        <f>'Corrected energy balance step 1'!BH67</f>
        <v>0</v>
      </c>
      <c r="BH62">
        <f>'Corrected energy balance step 1'!BI67</f>
        <v>0</v>
      </c>
      <c r="BI62">
        <f>'Corrected energy balance step 1'!BJ67</f>
        <v>0</v>
      </c>
      <c r="BJ62">
        <f>'Corrected energy balance step 1'!BK67</f>
        <v>0</v>
      </c>
      <c r="BK62">
        <f>'Corrected energy balance step 1'!BL67</f>
        <v>0</v>
      </c>
      <c r="BL62" t="e">
        <f>'Corrected energy balance step 1'!BM67</f>
        <v>#DIV/0!</v>
      </c>
      <c r="BM62" t="e">
        <f>'Corrected energy balance step 1'!BN67</f>
        <v>#DIV/0!</v>
      </c>
      <c r="BN62">
        <f>'Corrected energy balance step 1'!BO67</f>
        <v>0</v>
      </c>
    </row>
    <row r="63" spans="1:66">
      <c r="A63" t="s">
        <v>108</v>
      </c>
      <c r="B63">
        <f>'Corrected energy balance step 1'!C68</f>
        <v>0</v>
      </c>
      <c r="C63">
        <f>'Corrected energy balance step 1'!D68</f>
        <v>0</v>
      </c>
      <c r="D63">
        <f>'Corrected energy balance step 1'!E68</f>
        <v>0</v>
      </c>
      <c r="E63">
        <f>'Corrected energy balance step 1'!F68</f>
        <v>0</v>
      </c>
      <c r="F63">
        <f>'Corrected energy balance step 1'!G68</f>
        <v>0</v>
      </c>
      <c r="G63">
        <f>'Corrected energy balance step 1'!H68</f>
        <v>0</v>
      </c>
      <c r="H63" t="e">
        <f>'Corrected energy balance step 1'!I68</f>
        <v>#DIV/0!</v>
      </c>
      <c r="I63">
        <f>'Corrected energy balance step 1'!J68</f>
        <v>0</v>
      </c>
      <c r="J63">
        <f>'Corrected energy balance step 1'!K68</f>
        <v>0</v>
      </c>
      <c r="K63">
        <f>'Corrected energy balance step 1'!L68</f>
        <v>0</v>
      </c>
      <c r="L63">
        <f>'Corrected energy balance step 1'!M68</f>
        <v>0</v>
      </c>
      <c r="M63">
        <f>'Corrected energy balance step 1'!N68</f>
        <v>0</v>
      </c>
      <c r="N63" t="e">
        <f>'Corrected energy balance step 1'!O68</f>
        <v>#DIV/0!</v>
      </c>
      <c r="O63" t="e">
        <f>'Corrected energy balance step 1'!P68</f>
        <v>#DIV/0!</v>
      </c>
      <c r="P63" t="e">
        <f>'Corrected energy balance step 1'!Q68</f>
        <v>#DIV/0!</v>
      </c>
      <c r="Q63" t="e">
        <f>'Corrected energy balance step 1'!R68</f>
        <v>#DIV/0!</v>
      </c>
      <c r="R63">
        <f>'Corrected energy balance step 1'!S68</f>
        <v>0</v>
      </c>
      <c r="S63" t="e">
        <f>'Corrected energy balance step 1'!T68</f>
        <v>#DIV/0!</v>
      </c>
      <c r="T63">
        <f>'Corrected energy balance step 1'!U68</f>
        <v>0</v>
      </c>
      <c r="U63">
        <f>'Corrected energy balance step 1'!V68</f>
        <v>0</v>
      </c>
      <c r="V63">
        <f>'Corrected energy balance step 1'!W68</f>
        <v>0</v>
      </c>
      <c r="W63">
        <f>'Corrected energy balance step 1'!X68</f>
        <v>0</v>
      </c>
      <c r="X63">
        <f>'Corrected energy balance step 1'!Y68</f>
        <v>0</v>
      </c>
      <c r="Y63">
        <f>'Corrected energy balance step 1'!Z68</f>
        <v>0</v>
      </c>
      <c r="Z63">
        <f>'Corrected energy balance step 1'!AA68</f>
        <v>0</v>
      </c>
      <c r="AA63">
        <f>'Corrected energy balance step 1'!AB68</f>
        <v>0</v>
      </c>
      <c r="AB63">
        <f>'Corrected energy balance step 1'!AC68</f>
        <v>0</v>
      </c>
      <c r="AC63">
        <f>'Corrected energy balance step 1'!AD68</f>
        <v>0</v>
      </c>
      <c r="AD63">
        <f>'Corrected energy balance step 1'!AE68</f>
        <v>0</v>
      </c>
      <c r="AE63">
        <f>'Corrected energy balance step 1'!AF68</f>
        <v>0</v>
      </c>
      <c r="AF63">
        <f>'Corrected energy balance step 1'!AG68</f>
        <v>0</v>
      </c>
      <c r="AG63">
        <f>'Corrected energy balance step 1'!AH68</f>
        <v>0</v>
      </c>
      <c r="AH63">
        <f>'Corrected energy balance step 1'!AI68</f>
        <v>0</v>
      </c>
      <c r="AI63">
        <f>'Corrected energy balance step 1'!AJ68</f>
        <v>0</v>
      </c>
      <c r="AJ63">
        <f>'Corrected energy balance step 1'!AK68</f>
        <v>0</v>
      </c>
      <c r="AK63">
        <f>'Corrected energy balance step 1'!AL68</f>
        <v>0</v>
      </c>
      <c r="AL63">
        <f>'Corrected energy balance step 1'!AM68</f>
        <v>0</v>
      </c>
      <c r="AM63">
        <f>'Corrected energy balance step 1'!AN68</f>
        <v>0</v>
      </c>
      <c r="AN63">
        <f>'Corrected energy balance step 1'!AO68</f>
        <v>0</v>
      </c>
      <c r="AO63">
        <f>'Corrected energy balance step 1'!AP68</f>
        <v>0</v>
      </c>
      <c r="AP63">
        <f>'Corrected energy balance step 1'!AQ68</f>
        <v>0</v>
      </c>
      <c r="AQ63">
        <f>'Corrected energy balance step 1'!AR68</f>
        <v>0</v>
      </c>
      <c r="AR63">
        <f>'Corrected energy balance step 1'!AS68</f>
        <v>0</v>
      </c>
      <c r="AS63">
        <f>'Corrected energy balance step 1'!AT68</f>
        <v>0</v>
      </c>
      <c r="AT63" t="e">
        <f>'Corrected energy balance step 1'!AU68</f>
        <v>#DIV/0!</v>
      </c>
      <c r="AU63" t="e">
        <f>'Corrected energy balance step 1'!AV68</f>
        <v>#DIV/0!</v>
      </c>
      <c r="AV63" t="e">
        <f>'Corrected energy balance step 1'!AW68</f>
        <v>#DIV/0!</v>
      </c>
      <c r="AW63" t="e">
        <f>'Corrected energy balance step 1'!AX68</f>
        <v>#DIV/0!</v>
      </c>
      <c r="AX63" t="e">
        <f>'Corrected energy balance step 1'!AY68</f>
        <v>#DIV/0!</v>
      </c>
      <c r="AY63" t="e">
        <f>'Corrected energy balance step 1'!AZ68</f>
        <v>#DIV/0!</v>
      </c>
      <c r="AZ63">
        <f>'Corrected energy balance step 1'!BA68</f>
        <v>0</v>
      </c>
      <c r="BA63">
        <f>'Corrected energy balance step 1'!BB68</f>
        <v>0</v>
      </c>
      <c r="BB63">
        <f>'Corrected energy balance step 1'!BC68</f>
        <v>0</v>
      </c>
      <c r="BC63">
        <f>'Corrected energy balance step 1'!BD68</f>
        <v>0</v>
      </c>
      <c r="BD63">
        <f>'Corrected energy balance step 1'!BE68</f>
        <v>0</v>
      </c>
      <c r="BE63">
        <f>'Corrected energy balance step 1'!BF68</f>
        <v>0</v>
      </c>
      <c r="BF63">
        <f>'Corrected energy balance step 1'!BG68</f>
        <v>0</v>
      </c>
      <c r="BG63">
        <f>'Corrected energy balance step 1'!BH68</f>
        <v>0</v>
      </c>
      <c r="BH63">
        <f>'Corrected energy balance step 1'!BI68</f>
        <v>0</v>
      </c>
      <c r="BI63">
        <f>'Corrected energy balance step 1'!BJ68</f>
        <v>0</v>
      </c>
      <c r="BJ63">
        <f>'Corrected energy balance step 1'!BK68</f>
        <v>0</v>
      </c>
      <c r="BK63">
        <f>'Corrected energy balance step 1'!BL68</f>
        <v>0</v>
      </c>
      <c r="BL63" t="e">
        <f>'Corrected energy balance step 1'!BM68</f>
        <v>#DIV/0!</v>
      </c>
      <c r="BM63" t="e">
        <f>'Corrected energy balance step 1'!BN68</f>
        <v>#DIV/0!</v>
      </c>
      <c r="BN63">
        <f>'Corrected energy balance step 1'!BO68</f>
        <v>0</v>
      </c>
    </row>
    <row r="64" spans="1:66">
      <c r="A64" t="s">
        <v>109</v>
      </c>
      <c r="B64">
        <f>'Corrected energy balance step 1'!C69</f>
        <v>0</v>
      </c>
      <c r="C64">
        <f>'Corrected energy balance step 1'!D69</f>
        <v>0</v>
      </c>
      <c r="D64">
        <f>'Corrected energy balance step 1'!E69</f>
        <v>0</v>
      </c>
      <c r="E64">
        <f>'Corrected energy balance step 1'!F69</f>
        <v>0</v>
      </c>
      <c r="F64">
        <f>'Corrected energy balance step 1'!G69</f>
        <v>0</v>
      </c>
      <c r="G64">
        <f>'Corrected energy balance step 1'!H69</f>
        <v>0</v>
      </c>
      <c r="H64" t="e">
        <f>'Corrected energy balance step 1'!I69</f>
        <v>#DIV/0!</v>
      </c>
      <c r="I64">
        <f>'Corrected energy balance step 1'!J69</f>
        <v>0</v>
      </c>
      <c r="J64">
        <f>'Corrected energy balance step 1'!K69</f>
        <v>0</v>
      </c>
      <c r="K64">
        <f>'Corrected energy balance step 1'!L69</f>
        <v>0</v>
      </c>
      <c r="L64">
        <f>'Corrected energy balance step 1'!M69</f>
        <v>0</v>
      </c>
      <c r="M64">
        <f>'Corrected energy balance step 1'!N69</f>
        <v>0</v>
      </c>
      <c r="N64" t="e">
        <f>'Corrected energy balance step 1'!O69</f>
        <v>#DIV/0!</v>
      </c>
      <c r="O64" t="e">
        <f>'Corrected energy balance step 1'!P69</f>
        <v>#DIV/0!</v>
      </c>
      <c r="P64" t="e">
        <f>'Corrected energy balance step 1'!Q69</f>
        <v>#DIV/0!</v>
      </c>
      <c r="Q64" t="e">
        <f>'Corrected energy balance step 1'!R69</f>
        <v>#DIV/0!</v>
      </c>
      <c r="R64">
        <f>'Corrected energy balance step 1'!S69</f>
        <v>0</v>
      </c>
      <c r="S64" t="e">
        <f>'Corrected energy balance step 1'!T69</f>
        <v>#DIV/0!</v>
      </c>
      <c r="T64">
        <f>'Corrected energy balance step 1'!U69</f>
        <v>0</v>
      </c>
      <c r="U64">
        <f>'Corrected energy balance step 1'!V69</f>
        <v>0</v>
      </c>
      <c r="V64">
        <f>'Corrected energy balance step 1'!W69</f>
        <v>0</v>
      </c>
      <c r="W64">
        <f>'Corrected energy balance step 1'!X69</f>
        <v>0</v>
      </c>
      <c r="X64">
        <f>'Corrected energy balance step 1'!Y69</f>
        <v>0</v>
      </c>
      <c r="Y64">
        <f>'Corrected energy balance step 1'!Z69</f>
        <v>0</v>
      </c>
      <c r="Z64">
        <f>'Corrected energy balance step 1'!AA69</f>
        <v>0</v>
      </c>
      <c r="AA64">
        <f>'Corrected energy balance step 1'!AB69</f>
        <v>0</v>
      </c>
      <c r="AB64">
        <f>'Corrected energy balance step 1'!AC69</f>
        <v>0</v>
      </c>
      <c r="AC64">
        <f>'Corrected energy balance step 1'!AD69</f>
        <v>0</v>
      </c>
      <c r="AD64">
        <f>'Corrected energy balance step 1'!AE69</f>
        <v>0</v>
      </c>
      <c r="AE64">
        <f>'Corrected energy balance step 1'!AF69</f>
        <v>0</v>
      </c>
      <c r="AF64">
        <f>'Corrected energy balance step 1'!AG69</f>
        <v>0</v>
      </c>
      <c r="AG64">
        <f>'Corrected energy balance step 1'!AH69</f>
        <v>0</v>
      </c>
      <c r="AH64">
        <f>'Corrected energy balance step 1'!AI69</f>
        <v>0</v>
      </c>
      <c r="AI64">
        <f>'Corrected energy balance step 1'!AJ69</f>
        <v>0</v>
      </c>
      <c r="AJ64">
        <f>'Corrected energy balance step 1'!AK69</f>
        <v>0</v>
      </c>
      <c r="AK64">
        <f>'Corrected energy balance step 1'!AL69</f>
        <v>0</v>
      </c>
      <c r="AL64">
        <f>'Corrected energy balance step 1'!AM69</f>
        <v>0</v>
      </c>
      <c r="AM64">
        <f>'Corrected energy balance step 1'!AN69</f>
        <v>0</v>
      </c>
      <c r="AN64">
        <f>'Corrected energy balance step 1'!AO69</f>
        <v>0</v>
      </c>
      <c r="AO64">
        <f>'Corrected energy balance step 1'!AP69</f>
        <v>0</v>
      </c>
      <c r="AP64">
        <f>'Corrected energy balance step 1'!AQ69</f>
        <v>0</v>
      </c>
      <c r="AQ64">
        <f>'Corrected energy balance step 1'!AR69</f>
        <v>0</v>
      </c>
      <c r="AR64">
        <f>'Corrected energy balance step 1'!AS69</f>
        <v>0</v>
      </c>
      <c r="AS64">
        <f>'Corrected energy balance step 1'!AT69</f>
        <v>0</v>
      </c>
      <c r="AT64" t="e">
        <f>'Corrected energy balance step 1'!AU69</f>
        <v>#DIV/0!</v>
      </c>
      <c r="AU64" t="e">
        <f>'Corrected energy balance step 1'!AV69</f>
        <v>#DIV/0!</v>
      </c>
      <c r="AV64" t="e">
        <f>'Corrected energy balance step 1'!AW69</f>
        <v>#DIV/0!</v>
      </c>
      <c r="AW64" t="e">
        <f>'Corrected energy balance step 1'!AX69</f>
        <v>#DIV/0!</v>
      </c>
      <c r="AX64" t="e">
        <f>'Corrected energy balance step 1'!AY69</f>
        <v>#DIV/0!</v>
      </c>
      <c r="AY64" t="e">
        <f>'Corrected energy balance step 1'!AZ69</f>
        <v>#DIV/0!</v>
      </c>
      <c r="AZ64">
        <f>'Corrected energy balance step 1'!BA69</f>
        <v>0</v>
      </c>
      <c r="BA64">
        <f>'Corrected energy balance step 1'!BB69</f>
        <v>0</v>
      </c>
      <c r="BB64">
        <f>'Corrected energy balance step 1'!BC69</f>
        <v>0</v>
      </c>
      <c r="BC64">
        <f>'Corrected energy balance step 1'!BD69</f>
        <v>0</v>
      </c>
      <c r="BD64">
        <f>'Corrected energy balance step 1'!BE69</f>
        <v>0</v>
      </c>
      <c r="BE64">
        <f>'Corrected energy balance step 1'!BF69</f>
        <v>0</v>
      </c>
      <c r="BF64">
        <f>'Corrected energy balance step 1'!BG69</f>
        <v>0</v>
      </c>
      <c r="BG64">
        <f>'Corrected energy balance step 1'!BH69</f>
        <v>0</v>
      </c>
      <c r="BH64">
        <f>'Corrected energy balance step 1'!BI69</f>
        <v>0</v>
      </c>
      <c r="BI64">
        <f>'Corrected energy balance step 1'!BJ69</f>
        <v>0</v>
      </c>
      <c r="BJ64">
        <f>'Corrected energy balance step 1'!BK69</f>
        <v>0</v>
      </c>
      <c r="BK64">
        <f>'Corrected energy balance step 1'!BL69</f>
        <v>0</v>
      </c>
      <c r="BL64" t="e">
        <f>'Corrected energy balance step 1'!BM69</f>
        <v>#DIV/0!</v>
      </c>
      <c r="BM64" t="e">
        <f>'Corrected energy balance step 1'!BN69</f>
        <v>#DIV/0!</v>
      </c>
      <c r="BN64">
        <f>'Corrected energy balance step 1'!BO69</f>
        <v>0</v>
      </c>
    </row>
    <row r="65" spans="1:66">
      <c r="A65" t="s">
        <v>110</v>
      </c>
      <c r="B65">
        <f>'Corrected energy balance step 1'!C70</f>
        <v>0</v>
      </c>
      <c r="C65">
        <f>'Corrected energy balance step 1'!D70</f>
        <v>0</v>
      </c>
      <c r="D65">
        <f>'Corrected energy balance step 1'!E70</f>
        <v>0</v>
      </c>
      <c r="E65">
        <f>'Corrected energy balance step 1'!F70</f>
        <v>0</v>
      </c>
      <c r="F65">
        <f>'Corrected energy balance step 1'!G70</f>
        <v>0</v>
      </c>
      <c r="G65">
        <f>'Corrected energy balance step 1'!H70</f>
        <v>0</v>
      </c>
      <c r="H65" t="e">
        <f>'Corrected energy balance step 1'!I70</f>
        <v>#DIV/0!</v>
      </c>
      <c r="I65">
        <f>'Corrected energy balance step 1'!J70</f>
        <v>0</v>
      </c>
      <c r="J65">
        <f>'Corrected energy balance step 1'!K70</f>
        <v>0</v>
      </c>
      <c r="K65">
        <f>'Corrected energy balance step 1'!L70</f>
        <v>0</v>
      </c>
      <c r="L65">
        <f>'Corrected energy balance step 1'!M70</f>
        <v>0</v>
      </c>
      <c r="M65">
        <f>'Corrected energy balance step 1'!N70</f>
        <v>0</v>
      </c>
      <c r="N65" t="e">
        <f>'Corrected energy balance step 1'!O70</f>
        <v>#DIV/0!</v>
      </c>
      <c r="O65" t="e">
        <f>'Corrected energy balance step 1'!P70</f>
        <v>#DIV/0!</v>
      </c>
      <c r="P65" t="e">
        <f>'Corrected energy balance step 1'!Q70</f>
        <v>#DIV/0!</v>
      </c>
      <c r="Q65" t="e">
        <f>'Corrected energy balance step 1'!R70</f>
        <v>#DIV/0!</v>
      </c>
      <c r="R65">
        <f>'Corrected energy balance step 1'!S70</f>
        <v>0</v>
      </c>
      <c r="S65" t="e">
        <f>'Corrected energy balance step 1'!T70</f>
        <v>#DIV/0!</v>
      </c>
      <c r="T65">
        <f>'Corrected energy balance step 1'!U70</f>
        <v>0</v>
      </c>
      <c r="U65">
        <f>'Corrected energy balance step 1'!V70</f>
        <v>0</v>
      </c>
      <c r="V65">
        <f>'Corrected energy balance step 1'!W70</f>
        <v>0</v>
      </c>
      <c r="W65">
        <f>'Corrected energy balance step 1'!X70</f>
        <v>0</v>
      </c>
      <c r="X65">
        <f>'Corrected energy balance step 1'!Y70</f>
        <v>0</v>
      </c>
      <c r="Y65">
        <f>'Corrected energy balance step 1'!Z70</f>
        <v>0</v>
      </c>
      <c r="Z65">
        <f>'Corrected energy balance step 1'!AA70</f>
        <v>0</v>
      </c>
      <c r="AA65">
        <f>'Corrected energy balance step 1'!AB70</f>
        <v>0</v>
      </c>
      <c r="AB65">
        <f>'Corrected energy balance step 1'!AC70</f>
        <v>0</v>
      </c>
      <c r="AC65">
        <f>'Corrected energy balance step 1'!AD70</f>
        <v>0</v>
      </c>
      <c r="AD65">
        <f>'Corrected energy balance step 1'!AE70</f>
        <v>0</v>
      </c>
      <c r="AE65">
        <f>'Corrected energy balance step 1'!AF70</f>
        <v>0</v>
      </c>
      <c r="AF65">
        <f>'Corrected energy balance step 1'!AG70</f>
        <v>0</v>
      </c>
      <c r="AG65">
        <f>'Corrected energy balance step 1'!AH70</f>
        <v>0</v>
      </c>
      <c r="AH65">
        <f>'Corrected energy balance step 1'!AI70</f>
        <v>0</v>
      </c>
      <c r="AI65">
        <f>'Corrected energy balance step 1'!AJ70</f>
        <v>0</v>
      </c>
      <c r="AJ65">
        <f>'Corrected energy balance step 1'!AK70</f>
        <v>0</v>
      </c>
      <c r="AK65">
        <f>'Corrected energy balance step 1'!AL70</f>
        <v>0</v>
      </c>
      <c r="AL65">
        <f>'Corrected energy balance step 1'!AM70</f>
        <v>0</v>
      </c>
      <c r="AM65">
        <f>'Corrected energy balance step 1'!AN70</f>
        <v>0</v>
      </c>
      <c r="AN65">
        <f>'Corrected energy balance step 1'!AO70</f>
        <v>0</v>
      </c>
      <c r="AO65">
        <f>'Corrected energy balance step 1'!AP70</f>
        <v>0</v>
      </c>
      <c r="AP65">
        <f>'Corrected energy balance step 1'!AQ70</f>
        <v>0</v>
      </c>
      <c r="AQ65">
        <f>'Corrected energy balance step 1'!AR70</f>
        <v>0</v>
      </c>
      <c r="AR65">
        <f>'Corrected energy balance step 1'!AS70</f>
        <v>0</v>
      </c>
      <c r="AS65">
        <f>'Corrected energy balance step 1'!AT70</f>
        <v>0</v>
      </c>
      <c r="AT65" t="e">
        <f>'Corrected energy balance step 1'!AU70</f>
        <v>#DIV/0!</v>
      </c>
      <c r="AU65" t="e">
        <f>'Corrected energy balance step 1'!AV70</f>
        <v>#DIV/0!</v>
      </c>
      <c r="AV65" t="e">
        <f>'Corrected energy balance step 1'!AW70</f>
        <v>#DIV/0!</v>
      </c>
      <c r="AW65" t="e">
        <f>'Corrected energy balance step 1'!AX70</f>
        <v>#DIV/0!</v>
      </c>
      <c r="AX65" t="e">
        <f>'Corrected energy balance step 1'!AY70</f>
        <v>#DIV/0!</v>
      </c>
      <c r="AY65" t="e">
        <f>'Corrected energy balance step 1'!AZ70</f>
        <v>#DIV/0!</v>
      </c>
      <c r="AZ65">
        <f>'Corrected energy balance step 1'!BA70</f>
        <v>0</v>
      </c>
      <c r="BA65">
        <f>'Corrected energy balance step 1'!BB70</f>
        <v>0</v>
      </c>
      <c r="BB65">
        <f>'Corrected energy balance step 1'!BC70</f>
        <v>0</v>
      </c>
      <c r="BC65">
        <f>'Corrected energy balance step 1'!BD70</f>
        <v>0</v>
      </c>
      <c r="BD65">
        <f>'Corrected energy balance step 1'!BE70</f>
        <v>0</v>
      </c>
      <c r="BE65">
        <f>'Corrected energy balance step 1'!BF70</f>
        <v>0</v>
      </c>
      <c r="BF65">
        <f>'Corrected energy balance step 1'!BG70</f>
        <v>0</v>
      </c>
      <c r="BG65">
        <f>'Corrected energy balance step 1'!BH70</f>
        <v>0</v>
      </c>
      <c r="BH65">
        <f>'Corrected energy balance step 1'!BI70</f>
        <v>0</v>
      </c>
      <c r="BI65">
        <f>'Corrected energy balance step 1'!BJ70</f>
        <v>0</v>
      </c>
      <c r="BJ65">
        <f>'Corrected energy balance step 1'!BK70</f>
        <v>0</v>
      </c>
      <c r="BK65">
        <f>'Corrected energy balance step 1'!BL70</f>
        <v>0</v>
      </c>
      <c r="BL65" t="e">
        <f>'Corrected energy balance step 1'!BM70</f>
        <v>#DIV/0!</v>
      </c>
      <c r="BM65" t="e">
        <f>'Corrected energy balance step 1'!BN70</f>
        <v>#DIV/0!</v>
      </c>
      <c r="BN65">
        <f>'Corrected energy balance step 1'!BO70</f>
        <v>0</v>
      </c>
    </row>
    <row r="66" spans="1:66">
      <c r="A66" t="s">
        <v>111</v>
      </c>
      <c r="B66">
        <f>'Corrected energy balance step 1'!C71</f>
        <v>0</v>
      </c>
      <c r="C66">
        <f>'Corrected energy balance step 1'!D71</f>
        <v>0</v>
      </c>
      <c r="D66">
        <f>'Corrected energy balance step 1'!E71</f>
        <v>0</v>
      </c>
      <c r="E66">
        <f>'Corrected energy balance step 1'!F71</f>
        <v>0</v>
      </c>
      <c r="F66">
        <f>'Corrected energy balance step 1'!G71</f>
        <v>0</v>
      </c>
      <c r="G66">
        <f>'Corrected energy balance step 1'!H71</f>
        <v>0</v>
      </c>
      <c r="H66" t="e">
        <f>'Corrected energy balance step 1'!I71</f>
        <v>#DIV/0!</v>
      </c>
      <c r="I66">
        <f>'Corrected energy balance step 1'!J71</f>
        <v>0</v>
      </c>
      <c r="J66">
        <f>'Corrected energy balance step 1'!K71</f>
        <v>0</v>
      </c>
      <c r="K66">
        <f>'Corrected energy balance step 1'!L71</f>
        <v>0</v>
      </c>
      <c r="L66">
        <f>'Corrected energy balance step 1'!M71</f>
        <v>0</v>
      </c>
      <c r="M66">
        <f>'Corrected energy balance step 1'!N71</f>
        <v>0</v>
      </c>
      <c r="N66" t="e">
        <f>'Corrected energy balance step 1'!O71</f>
        <v>#DIV/0!</v>
      </c>
      <c r="O66" t="e">
        <f>'Corrected energy balance step 1'!P71</f>
        <v>#DIV/0!</v>
      </c>
      <c r="P66" t="e">
        <f>'Corrected energy balance step 1'!Q71</f>
        <v>#DIV/0!</v>
      </c>
      <c r="Q66" t="e">
        <f>'Corrected energy balance step 1'!R71</f>
        <v>#DIV/0!</v>
      </c>
      <c r="R66">
        <f>'Corrected energy balance step 1'!S71</f>
        <v>0</v>
      </c>
      <c r="S66" t="e">
        <f>'Corrected energy balance step 1'!T71</f>
        <v>#DIV/0!</v>
      </c>
      <c r="T66">
        <f>'Corrected energy balance step 1'!U71</f>
        <v>0</v>
      </c>
      <c r="U66">
        <f>'Corrected energy balance step 1'!V71</f>
        <v>0</v>
      </c>
      <c r="V66">
        <f>'Corrected energy balance step 1'!W71</f>
        <v>0</v>
      </c>
      <c r="W66">
        <f>'Corrected energy balance step 1'!X71</f>
        <v>0</v>
      </c>
      <c r="X66">
        <f>'Corrected energy balance step 1'!Y71</f>
        <v>0</v>
      </c>
      <c r="Y66">
        <f>'Corrected energy balance step 1'!Z71</f>
        <v>0</v>
      </c>
      <c r="Z66">
        <f>'Corrected energy balance step 1'!AA71</f>
        <v>0</v>
      </c>
      <c r="AA66">
        <f>'Corrected energy balance step 1'!AB71</f>
        <v>0</v>
      </c>
      <c r="AB66">
        <f>'Corrected energy balance step 1'!AC71</f>
        <v>0</v>
      </c>
      <c r="AC66">
        <f>'Corrected energy balance step 1'!AD71</f>
        <v>0</v>
      </c>
      <c r="AD66">
        <f>'Corrected energy balance step 1'!AE71</f>
        <v>0</v>
      </c>
      <c r="AE66">
        <f>'Corrected energy balance step 1'!AF71</f>
        <v>0</v>
      </c>
      <c r="AF66">
        <f>'Corrected energy balance step 1'!AG71</f>
        <v>0</v>
      </c>
      <c r="AG66">
        <f>'Corrected energy balance step 1'!AH71</f>
        <v>0</v>
      </c>
      <c r="AH66">
        <f>'Corrected energy balance step 1'!AI71</f>
        <v>0</v>
      </c>
      <c r="AI66">
        <f>'Corrected energy balance step 1'!AJ71</f>
        <v>0</v>
      </c>
      <c r="AJ66">
        <f>'Corrected energy balance step 1'!AK71</f>
        <v>0</v>
      </c>
      <c r="AK66">
        <f>'Corrected energy balance step 1'!AL71</f>
        <v>0</v>
      </c>
      <c r="AL66">
        <f>'Corrected energy balance step 1'!AM71</f>
        <v>0</v>
      </c>
      <c r="AM66">
        <f>'Corrected energy balance step 1'!AN71</f>
        <v>0</v>
      </c>
      <c r="AN66">
        <f>'Corrected energy balance step 1'!AO71</f>
        <v>0</v>
      </c>
      <c r="AO66">
        <f>'Corrected energy balance step 1'!AP71</f>
        <v>0</v>
      </c>
      <c r="AP66">
        <f>'Corrected energy balance step 1'!AQ71</f>
        <v>0</v>
      </c>
      <c r="AQ66">
        <f>'Corrected energy balance step 1'!AR71</f>
        <v>0</v>
      </c>
      <c r="AR66">
        <f>'Corrected energy balance step 1'!AS71</f>
        <v>0</v>
      </c>
      <c r="AS66">
        <f>'Corrected energy balance step 1'!AT71</f>
        <v>0</v>
      </c>
      <c r="AT66" t="e">
        <f>'Corrected energy balance step 1'!AU71</f>
        <v>#DIV/0!</v>
      </c>
      <c r="AU66" t="e">
        <f>'Corrected energy balance step 1'!AV71</f>
        <v>#DIV/0!</v>
      </c>
      <c r="AV66" t="e">
        <f>'Corrected energy balance step 1'!AW71</f>
        <v>#DIV/0!</v>
      </c>
      <c r="AW66" t="e">
        <f>'Corrected energy balance step 1'!AX71</f>
        <v>#DIV/0!</v>
      </c>
      <c r="AX66" t="e">
        <f>'Corrected energy balance step 1'!AY71</f>
        <v>#DIV/0!</v>
      </c>
      <c r="AY66" t="e">
        <f>'Corrected energy balance step 1'!AZ71</f>
        <v>#DIV/0!</v>
      </c>
      <c r="AZ66">
        <f>'Corrected energy balance step 1'!BA71</f>
        <v>0</v>
      </c>
      <c r="BA66">
        <f>'Corrected energy balance step 1'!BB71</f>
        <v>0</v>
      </c>
      <c r="BB66">
        <f>'Corrected energy balance step 1'!BC71</f>
        <v>0</v>
      </c>
      <c r="BC66">
        <f>'Corrected energy balance step 1'!BD71</f>
        <v>0</v>
      </c>
      <c r="BD66">
        <f>'Corrected energy balance step 1'!BE71</f>
        <v>0</v>
      </c>
      <c r="BE66">
        <f>'Corrected energy balance step 1'!BF71</f>
        <v>0</v>
      </c>
      <c r="BF66">
        <f>'Corrected energy balance step 1'!BG71</f>
        <v>0</v>
      </c>
      <c r="BG66">
        <f>'Corrected energy balance step 1'!BH71</f>
        <v>0</v>
      </c>
      <c r="BH66">
        <f>'Corrected energy balance step 1'!BI71</f>
        <v>0</v>
      </c>
      <c r="BI66">
        <f>'Corrected energy balance step 1'!BJ71</f>
        <v>0</v>
      </c>
      <c r="BJ66">
        <f>'Corrected energy balance step 1'!BK71</f>
        <v>0</v>
      </c>
      <c r="BK66">
        <f>'Corrected energy balance step 1'!BL71</f>
        <v>0</v>
      </c>
      <c r="BL66" t="e">
        <f>'Corrected energy balance step 1'!BM71</f>
        <v>#DIV/0!</v>
      </c>
      <c r="BM66" t="e">
        <f>'Corrected energy balance step 1'!BN71</f>
        <v>#DIV/0!</v>
      </c>
      <c r="BN66">
        <f>'Corrected energy balance step 1'!BO71</f>
        <v>0</v>
      </c>
    </row>
    <row r="67" spans="1:66">
      <c r="A67" t="s">
        <v>112</v>
      </c>
      <c r="B67">
        <f>'Corrected energy balance step 1'!C72</f>
        <v>0</v>
      </c>
      <c r="C67">
        <f>'Corrected energy balance step 1'!D72</f>
        <v>0</v>
      </c>
      <c r="D67">
        <f>'Corrected energy balance step 1'!E72</f>
        <v>0</v>
      </c>
      <c r="E67">
        <f>'Corrected energy balance step 1'!F72</f>
        <v>0</v>
      </c>
      <c r="F67">
        <f>'Corrected energy balance step 1'!G72</f>
        <v>0</v>
      </c>
      <c r="G67">
        <f>'Corrected energy balance step 1'!H72</f>
        <v>0</v>
      </c>
      <c r="H67" t="e">
        <f>'Corrected energy balance step 1'!I72</f>
        <v>#DIV/0!</v>
      </c>
      <c r="I67">
        <f>'Corrected energy balance step 1'!J72</f>
        <v>0</v>
      </c>
      <c r="J67">
        <f>'Corrected energy balance step 1'!K72</f>
        <v>0</v>
      </c>
      <c r="K67">
        <f>'Corrected energy balance step 1'!L72</f>
        <v>0</v>
      </c>
      <c r="L67">
        <f>'Corrected energy balance step 1'!M72</f>
        <v>0</v>
      </c>
      <c r="M67">
        <f>'Corrected energy balance step 1'!N72</f>
        <v>0</v>
      </c>
      <c r="N67" t="e">
        <f>'Corrected energy balance step 1'!O72</f>
        <v>#DIV/0!</v>
      </c>
      <c r="O67" t="e">
        <f>'Corrected energy balance step 1'!P72</f>
        <v>#DIV/0!</v>
      </c>
      <c r="P67" t="e">
        <f>'Corrected energy balance step 1'!Q72</f>
        <v>#DIV/0!</v>
      </c>
      <c r="Q67" t="e">
        <f>'Corrected energy balance step 1'!R72</f>
        <v>#DIV/0!</v>
      </c>
      <c r="R67">
        <f>'Corrected energy balance step 1'!S72</f>
        <v>0</v>
      </c>
      <c r="S67" t="e">
        <f>'Corrected energy balance step 1'!T72</f>
        <v>#DIV/0!</v>
      </c>
      <c r="T67">
        <f>'Corrected energy balance step 1'!U72</f>
        <v>0</v>
      </c>
      <c r="U67">
        <f>'Corrected energy balance step 1'!V72</f>
        <v>0</v>
      </c>
      <c r="V67">
        <f>'Corrected energy balance step 1'!W72</f>
        <v>0</v>
      </c>
      <c r="W67">
        <f>'Corrected energy balance step 1'!X72</f>
        <v>0</v>
      </c>
      <c r="X67">
        <f>'Corrected energy balance step 1'!Y72</f>
        <v>0</v>
      </c>
      <c r="Y67">
        <f>'Corrected energy balance step 1'!Z72</f>
        <v>0</v>
      </c>
      <c r="Z67">
        <f>'Corrected energy balance step 1'!AA72</f>
        <v>0</v>
      </c>
      <c r="AA67">
        <f>'Corrected energy balance step 1'!AB72</f>
        <v>0</v>
      </c>
      <c r="AB67">
        <f>'Corrected energy balance step 1'!AC72</f>
        <v>0</v>
      </c>
      <c r="AC67">
        <f>'Corrected energy balance step 1'!AD72</f>
        <v>0</v>
      </c>
      <c r="AD67">
        <f>'Corrected energy balance step 1'!AE72</f>
        <v>0</v>
      </c>
      <c r="AE67">
        <f>'Corrected energy balance step 1'!AF72</f>
        <v>0</v>
      </c>
      <c r="AF67">
        <f>'Corrected energy balance step 1'!AG72</f>
        <v>0</v>
      </c>
      <c r="AG67">
        <f>'Corrected energy balance step 1'!AH72</f>
        <v>0</v>
      </c>
      <c r="AH67">
        <f>'Corrected energy balance step 1'!AI72</f>
        <v>0</v>
      </c>
      <c r="AI67">
        <f>'Corrected energy balance step 1'!AJ72</f>
        <v>0</v>
      </c>
      <c r="AJ67">
        <f>'Corrected energy balance step 1'!AK72</f>
        <v>0</v>
      </c>
      <c r="AK67">
        <f>'Corrected energy balance step 1'!AL72</f>
        <v>0</v>
      </c>
      <c r="AL67">
        <f>'Corrected energy balance step 1'!AM72</f>
        <v>0</v>
      </c>
      <c r="AM67">
        <f>'Corrected energy balance step 1'!AN72</f>
        <v>0</v>
      </c>
      <c r="AN67">
        <f>'Corrected energy balance step 1'!AO72</f>
        <v>0</v>
      </c>
      <c r="AO67">
        <f>'Corrected energy balance step 1'!AP72</f>
        <v>0</v>
      </c>
      <c r="AP67">
        <f>'Corrected energy balance step 1'!AQ72</f>
        <v>0</v>
      </c>
      <c r="AQ67">
        <f>'Corrected energy balance step 1'!AR72</f>
        <v>0</v>
      </c>
      <c r="AR67">
        <f>'Corrected energy balance step 1'!AS72</f>
        <v>0</v>
      </c>
      <c r="AS67">
        <f>'Corrected energy balance step 1'!AT72</f>
        <v>0</v>
      </c>
      <c r="AT67" t="e">
        <f>'Corrected energy balance step 1'!AU72</f>
        <v>#DIV/0!</v>
      </c>
      <c r="AU67" t="e">
        <f>'Corrected energy balance step 1'!AV72</f>
        <v>#DIV/0!</v>
      </c>
      <c r="AV67" t="e">
        <f>'Corrected energy balance step 1'!AW72</f>
        <v>#DIV/0!</v>
      </c>
      <c r="AW67" t="e">
        <f>'Corrected energy balance step 1'!AX72</f>
        <v>#DIV/0!</v>
      </c>
      <c r="AX67" t="e">
        <f>'Corrected energy balance step 1'!AY72</f>
        <v>#DIV/0!</v>
      </c>
      <c r="AY67" t="e">
        <f>'Corrected energy balance step 1'!AZ72</f>
        <v>#DIV/0!</v>
      </c>
      <c r="AZ67">
        <f>'Corrected energy balance step 1'!BA72</f>
        <v>0</v>
      </c>
      <c r="BA67">
        <f>'Corrected energy balance step 1'!BB72</f>
        <v>0</v>
      </c>
      <c r="BB67">
        <f>'Corrected energy balance step 1'!BC72</f>
        <v>0</v>
      </c>
      <c r="BC67">
        <f>'Corrected energy balance step 1'!BD72</f>
        <v>0</v>
      </c>
      <c r="BD67">
        <f>'Corrected energy balance step 1'!BE72</f>
        <v>0</v>
      </c>
      <c r="BE67">
        <f>'Corrected energy balance step 1'!BF72</f>
        <v>0</v>
      </c>
      <c r="BF67">
        <f>'Corrected energy balance step 1'!BG72</f>
        <v>0</v>
      </c>
      <c r="BG67">
        <f>'Corrected energy balance step 1'!BH72</f>
        <v>0</v>
      </c>
      <c r="BH67">
        <f>'Corrected energy balance step 1'!BI72</f>
        <v>0</v>
      </c>
      <c r="BI67">
        <f>'Corrected energy balance step 1'!BJ72</f>
        <v>0</v>
      </c>
      <c r="BJ67">
        <f>'Corrected energy balance step 1'!BK72</f>
        <v>0</v>
      </c>
      <c r="BK67">
        <f>'Corrected energy balance step 1'!BL72</f>
        <v>0</v>
      </c>
      <c r="BL67" t="e">
        <f>'Corrected energy balance step 1'!BM72</f>
        <v>#DIV/0!</v>
      </c>
      <c r="BM67" t="e">
        <f>'Corrected energy balance step 1'!BN72</f>
        <v>#DIV/0!</v>
      </c>
      <c r="BN67">
        <f>'Corrected energy balance step 1'!BO72</f>
        <v>0</v>
      </c>
    </row>
    <row r="68" spans="1:66">
      <c r="A68" t="s">
        <v>113</v>
      </c>
      <c r="B68">
        <f>'Corrected energy balance step 1'!C73</f>
        <v>0</v>
      </c>
      <c r="C68">
        <f>'Corrected energy balance step 1'!D73</f>
        <v>0</v>
      </c>
      <c r="D68">
        <f>'Corrected energy balance step 1'!E73</f>
        <v>0</v>
      </c>
      <c r="E68">
        <f>'Corrected energy balance step 1'!F73</f>
        <v>0</v>
      </c>
      <c r="F68">
        <f>'Corrected energy balance step 1'!G73</f>
        <v>0</v>
      </c>
      <c r="G68">
        <f>'Corrected energy balance step 1'!H73</f>
        <v>0</v>
      </c>
      <c r="H68" t="e">
        <f>'Corrected energy balance step 1'!I73</f>
        <v>#DIV/0!</v>
      </c>
      <c r="I68">
        <f>'Corrected energy balance step 1'!J73</f>
        <v>0</v>
      </c>
      <c r="J68">
        <f>'Corrected energy balance step 1'!K73</f>
        <v>0</v>
      </c>
      <c r="K68">
        <f>'Corrected energy balance step 1'!L73</f>
        <v>0</v>
      </c>
      <c r="L68">
        <f>'Corrected energy balance step 1'!M73</f>
        <v>0</v>
      </c>
      <c r="M68">
        <f>'Corrected energy balance step 1'!N73</f>
        <v>0</v>
      </c>
      <c r="N68" t="e">
        <f>'Corrected energy balance step 1'!O73</f>
        <v>#DIV/0!</v>
      </c>
      <c r="O68" t="e">
        <f>'Corrected energy balance step 1'!P73</f>
        <v>#DIV/0!</v>
      </c>
      <c r="P68" t="e">
        <f>'Corrected energy balance step 1'!Q73</f>
        <v>#DIV/0!</v>
      </c>
      <c r="Q68" t="e">
        <f>'Corrected energy balance step 1'!R73</f>
        <v>#DIV/0!</v>
      </c>
      <c r="R68">
        <f>'Corrected energy balance step 1'!S73</f>
        <v>0</v>
      </c>
      <c r="S68" t="e">
        <f>'Corrected energy balance step 1'!T73</f>
        <v>#DIV/0!</v>
      </c>
      <c r="T68">
        <f>'Corrected energy balance step 1'!U73</f>
        <v>0</v>
      </c>
      <c r="U68">
        <f>'Corrected energy balance step 1'!V73</f>
        <v>0</v>
      </c>
      <c r="V68">
        <f>'Corrected energy balance step 1'!W73</f>
        <v>0</v>
      </c>
      <c r="W68">
        <f>'Corrected energy balance step 1'!X73</f>
        <v>0</v>
      </c>
      <c r="X68">
        <f>'Corrected energy balance step 1'!Y73</f>
        <v>0</v>
      </c>
      <c r="Y68">
        <f>'Corrected energy balance step 1'!Z73</f>
        <v>0</v>
      </c>
      <c r="Z68">
        <f>'Corrected energy balance step 1'!AA73</f>
        <v>0</v>
      </c>
      <c r="AA68">
        <f>'Corrected energy balance step 1'!AB73</f>
        <v>0</v>
      </c>
      <c r="AB68">
        <f>'Corrected energy balance step 1'!AC73</f>
        <v>0</v>
      </c>
      <c r="AC68">
        <f>'Corrected energy balance step 1'!AD73</f>
        <v>0</v>
      </c>
      <c r="AD68">
        <f>'Corrected energy balance step 1'!AE73</f>
        <v>0</v>
      </c>
      <c r="AE68">
        <f>'Corrected energy balance step 1'!AF73</f>
        <v>0</v>
      </c>
      <c r="AF68">
        <f>'Corrected energy balance step 1'!AG73</f>
        <v>0</v>
      </c>
      <c r="AG68">
        <f>'Corrected energy balance step 1'!AH73</f>
        <v>0</v>
      </c>
      <c r="AH68">
        <f>'Corrected energy balance step 1'!AI73</f>
        <v>0</v>
      </c>
      <c r="AI68">
        <f>'Corrected energy balance step 1'!AJ73</f>
        <v>0</v>
      </c>
      <c r="AJ68">
        <f>'Corrected energy balance step 1'!AK73</f>
        <v>0</v>
      </c>
      <c r="AK68">
        <f>'Corrected energy balance step 1'!AL73</f>
        <v>0</v>
      </c>
      <c r="AL68">
        <f>'Corrected energy balance step 1'!AM73</f>
        <v>0</v>
      </c>
      <c r="AM68">
        <f>'Corrected energy balance step 1'!AN73</f>
        <v>0</v>
      </c>
      <c r="AN68">
        <f>'Corrected energy balance step 1'!AO73</f>
        <v>0</v>
      </c>
      <c r="AO68">
        <f>'Corrected energy balance step 1'!AP73</f>
        <v>0</v>
      </c>
      <c r="AP68">
        <f>'Corrected energy balance step 1'!AQ73</f>
        <v>0</v>
      </c>
      <c r="AQ68">
        <f>'Corrected energy balance step 1'!AR73</f>
        <v>0</v>
      </c>
      <c r="AR68">
        <f>'Corrected energy balance step 1'!AS73</f>
        <v>0</v>
      </c>
      <c r="AS68">
        <f>'Corrected energy balance step 1'!AT73</f>
        <v>0</v>
      </c>
      <c r="AT68" t="e">
        <f>'Corrected energy balance step 1'!AU73</f>
        <v>#DIV/0!</v>
      </c>
      <c r="AU68" t="e">
        <f>'Corrected energy balance step 1'!AV73</f>
        <v>#DIV/0!</v>
      </c>
      <c r="AV68" t="e">
        <f>'Corrected energy balance step 1'!AW73</f>
        <v>#DIV/0!</v>
      </c>
      <c r="AW68" t="e">
        <f>'Corrected energy balance step 1'!AX73</f>
        <v>#DIV/0!</v>
      </c>
      <c r="AX68" t="e">
        <f>'Corrected energy balance step 1'!AY73</f>
        <v>#DIV/0!</v>
      </c>
      <c r="AY68" t="e">
        <f>'Corrected energy balance step 1'!AZ73</f>
        <v>#DIV/0!</v>
      </c>
      <c r="AZ68">
        <f>'Corrected energy balance step 1'!BA73</f>
        <v>0</v>
      </c>
      <c r="BA68">
        <f>'Corrected energy balance step 1'!BB73</f>
        <v>0</v>
      </c>
      <c r="BB68">
        <f>'Corrected energy balance step 1'!BC73</f>
        <v>0</v>
      </c>
      <c r="BC68">
        <f>'Corrected energy balance step 1'!BD73</f>
        <v>0</v>
      </c>
      <c r="BD68">
        <f>'Corrected energy balance step 1'!BE73</f>
        <v>0</v>
      </c>
      <c r="BE68">
        <f>'Corrected energy balance step 1'!BF73</f>
        <v>0</v>
      </c>
      <c r="BF68">
        <f>'Corrected energy balance step 1'!BG73</f>
        <v>0</v>
      </c>
      <c r="BG68">
        <f>'Corrected energy balance step 1'!BH73</f>
        <v>0</v>
      </c>
      <c r="BH68">
        <f>'Corrected energy balance step 1'!BI73</f>
        <v>0</v>
      </c>
      <c r="BI68">
        <f>'Corrected energy balance step 1'!BJ73</f>
        <v>0</v>
      </c>
      <c r="BJ68">
        <f>'Corrected energy balance step 1'!BK73</f>
        <v>0</v>
      </c>
      <c r="BK68">
        <f>'Corrected energy balance step 1'!BL73</f>
        <v>0</v>
      </c>
      <c r="BL68" t="e">
        <f>'Corrected energy balance step 1'!BM73</f>
        <v>#DIV/0!</v>
      </c>
      <c r="BM68" t="e">
        <f>'Corrected energy balance step 1'!BN73</f>
        <v>#DIV/0!</v>
      </c>
      <c r="BN68">
        <f>'Corrected energy balance step 1'!BO73</f>
        <v>0</v>
      </c>
    </row>
    <row r="69" spans="1:66">
      <c r="A69" t="s">
        <v>114</v>
      </c>
      <c r="B69">
        <f>'Corrected energy balance step 1'!C74</f>
        <v>0</v>
      </c>
      <c r="C69">
        <f>'Corrected energy balance step 1'!D74</f>
        <v>0</v>
      </c>
      <c r="D69">
        <f>'Corrected energy balance step 1'!E74</f>
        <v>0</v>
      </c>
      <c r="E69">
        <f>'Corrected energy balance step 1'!F74</f>
        <v>0</v>
      </c>
      <c r="F69">
        <f>'Corrected energy balance step 1'!G74</f>
        <v>0</v>
      </c>
      <c r="G69">
        <f>'Corrected energy balance step 1'!H74</f>
        <v>0</v>
      </c>
      <c r="H69">
        <f>'Corrected energy balance step 1'!I74</f>
        <v>0</v>
      </c>
      <c r="I69">
        <f>'Corrected energy balance step 1'!J74</f>
        <v>0</v>
      </c>
      <c r="J69">
        <f>'Corrected energy balance step 1'!K74</f>
        <v>0</v>
      </c>
      <c r="K69">
        <f>'Corrected energy balance step 1'!L74</f>
        <v>0</v>
      </c>
      <c r="L69">
        <f>'Corrected energy balance step 1'!M74</f>
        <v>0</v>
      </c>
      <c r="M69">
        <f>'Corrected energy balance step 1'!N74</f>
        <v>0</v>
      </c>
      <c r="N69">
        <f>'Corrected energy balance step 1'!O74</f>
        <v>0</v>
      </c>
      <c r="O69">
        <f>'Corrected energy balance step 1'!P74</f>
        <v>0</v>
      </c>
      <c r="P69">
        <f>'Corrected energy balance step 1'!Q74</f>
        <v>0</v>
      </c>
      <c r="Q69">
        <f>'Corrected energy balance step 1'!R74</f>
        <v>0</v>
      </c>
      <c r="R69">
        <f>'Corrected energy balance step 1'!S74</f>
        <v>0</v>
      </c>
      <c r="S69">
        <f>'Corrected energy balance step 1'!T74</f>
        <v>0</v>
      </c>
      <c r="T69">
        <f>'Corrected energy balance step 1'!U74</f>
        <v>0</v>
      </c>
      <c r="U69">
        <f>'Corrected energy balance step 1'!V74</f>
        <v>0</v>
      </c>
      <c r="V69">
        <f>'Corrected energy balance step 1'!W74</f>
        <v>0</v>
      </c>
      <c r="W69">
        <f>'Corrected energy balance step 1'!X74</f>
        <v>0</v>
      </c>
      <c r="X69">
        <f>'Corrected energy balance step 1'!Y74</f>
        <v>0</v>
      </c>
      <c r="Y69">
        <f>'Corrected energy balance step 1'!Z74</f>
        <v>0</v>
      </c>
      <c r="Z69">
        <f>'Corrected energy balance step 1'!AA74</f>
        <v>0</v>
      </c>
      <c r="AA69">
        <f>'Corrected energy balance step 1'!AB74</f>
        <v>0</v>
      </c>
      <c r="AB69">
        <f>'Corrected energy balance step 1'!AC74</f>
        <v>0</v>
      </c>
      <c r="AC69">
        <f>'Corrected energy balance step 1'!AD74</f>
        <v>0</v>
      </c>
      <c r="AD69">
        <f>'Corrected energy balance step 1'!AE74</f>
        <v>0</v>
      </c>
      <c r="AE69">
        <f>'Corrected energy balance step 1'!AF74</f>
        <v>0</v>
      </c>
      <c r="AF69">
        <f>'Corrected energy balance step 1'!AG74</f>
        <v>0</v>
      </c>
      <c r="AG69">
        <f>'Corrected energy balance step 1'!AH74</f>
        <v>0</v>
      </c>
      <c r="AH69">
        <f>'Corrected energy balance step 1'!AI74</f>
        <v>0</v>
      </c>
      <c r="AI69">
        <f>'Corrected energy balance step 1'!AJ74</f>
        <v>0</v>
      </c>
      <c r="AJ69">
        <f>'Corrected energy balance step 1'!AK74</f>
        <v>0</v>
      </c>
      <c r="AK69">
        <f>'Corrected energy balance step 1'!AL74</f>
        <v>0</v>
      </c>
      <c r="AL69">
        <f>'Corrected energy balance step 1'!AM74</f>
        <v>0</v>
      </c>
      <c r="AM69">
        <f>'Corrected energy balance step 1'!AN74</f>
        <v>0</v>
      </c>
      <c r="AN69">
        <f>'Corrected energy balance step 1'!AO74</f>
        <v>0</v>
      </c>
      <c r="AO69">
        <f>'Corrected energy balance step 1'!AP74</f>
        <v>0</v>
      </c>
      <c r="AP69">
        <f>'Corrected energy balance step 1'!AQ74</f>
        <v>0</v>
      </c>
      <c r="AQ69">
        <f>'Corrected energy balance step 1'!AR74</f>
        <v>0</v>
      </c>
      <c r="AR69">
        <f>'Corrected energy balance step 1'!AS74</f>
        <v>0</v>
      </c>
      <c r="AS69">
        <f>'Corrected energy balance step 1'!AT74</f>
        <v>0</v>
      </c>
      <c r="AT69">
        <f>'Corrected energy balance step 1'!AU74</f>
        <v>0</v>
      </c>
      <c r="AU69">
        <f>'Corrected energy balance step 1'!AV74</f>
        <v>0</v>
      </c>
      <c r="AV69">
        <f>'Corrected energy balance step 1'!AW74</f>
        <v>0</v>
      </c>
      <c r="AW69">
        <f>'Corrected energy balance step 1'!AX74</f>
        <v>0</v>
      </c>
      <c r="AX69">
        <f>'Corrected energy balance step 1'!AY74</f>
        <v>0</v>
      </c>
      <c r="AY69">
        <f>'Corrected energy balance step 1'!AZ74</f>
        <v>0</v>
      </c>
      <c r="AZ69">
        <f>'Corrected energy balance step 1'!BA74</f>
        <v>0</v>
      </c>
      <c r="BA69">
        <f>'Corrected energy balance step 1'!BB74</f>
        <v>0</v>
      </c>
      <c r="BB69">
        <f>'Corrected energy balance step 1'!BC74</f>
        <v>0</v>
      </c>
      <c r="BC69">
        <f>'Corrected energy balance step 1'!BD74</f>
        <v>0</v>
      </c>
      <c r="BD69">
        <f>'Corrected energy balance step 1'!BE74</f>
        <v>0</v>
      </c>
      <c r="BE69">
        <f>'Corrected energy balance step 1'!BF74</f>
        <v>0</v>
      </c>
      <c r="BF69">
        <f>'Corrected energy balance step 1'!BG74</f>
        <v>0</v>
      </c>
      <c r="BG69">
        <f>'Corrected energy balance step 1'!BH74</f>
        <v>0</v>
      </c>
      <c r="BH69">
        <f>'Corrected energy balance step 1'!BI74</f>
        <v>0</v>
      </c>
      <c r="BI69">
        <f>'Corrected energy balance step 1'!BJ74</f>
        <v>0</v>
      </c>
      <c r="BJ69">
        <f>'Corrected energy balance step 1'!BK74</f>
        <v>0</v>
      </c>
      <c r="BK69">
        <f>'Corrected energy balance step 1'!BL74</f>
        <v>0</v>
      </c>
      <c r="BL69">
        <f>'Corrected energy balance step 1'!BM74</f>
        <v>0</v>
      </c>
      <c r="BM69">
        <f>'Corrected energy balance step 1'!BN74</f>
        <v>0</v>
      </c>
      <c r="BN69">
        <f>'Corrected energy balance step 1'!BO74</f>
        <v>0</v>
      </c>
    </row>
    <row r="70" spans="1:66">
      <c r="A70" t="s">
        <v>115</v>
      </c>
      <c r="B70">
        <f>'Corrected energy balance step 1'!C75</f>
        <v>0</v>
      </c>
      <c r="C70">
        <f>'Corrected energy balance step 1'!D75</f>
        <v>0</v>
      </c>
      <c r="D70">
        <f>'Corrected energy balance step 1'!E75</f>
        <v>0</v>
      </c>
      <c r="E70">
        <f>'Corrected energy balance step 1'!F75</f>
        <v>0</v>
      </c>
      <c r="F70">
        <f>'Corrected energy balance step 1'!G75</f>
        <v>0</v>
      </c>
      <c r="G70">
        <f>'Corrected energy balance step 1'!H75</f>
        <v>0</v>
      </c>
      <c r="H70">
        <f>'Corrected energy balance step 1'!I75</f>
        <v>0</v>
      </c>
      <c r="I70">
        <f>'Corrected energy balance step 1'!J75</f>
        <v>0</v>
      </c>
      <c r="J70">
        <f>'Corrected energy balance step 1'!K75</f>
        <v>0</v>
      </c>
      <c r="K70">
        <f>'Corrected energy balance step 1'!L75</f>
        <v>0</v>
      </c>
      <c r="L70">
        <f>'Corrected energy balance step 1'!M75</f>
        <v>0</v>
      </c>
      <c r="M70">
        <f>'Corrected energy balance step 1'!N75</f>
        <v>0</v>
      </c>
      <c r="N70">
        <f>'Corrected energy balance step 1'!O75</f>
        <v>0</v>
      </c>
      <c r="O70">
        <f>'Corrected energy balance step 1'!P75</f>
        <v>0</v>
      </c>
      <c r="P70">
        <f>'Corrected energy balance step 1'!Q75</f>
        <v>0</v>
      </c>
      <c r="Q70">
        <f>'Corrected energy balance step 1'!R75</f>
        <v>0</v>
      </c>
      <c r="R70">
        <f>'Corrected energy balance step 1'!S75</f>
        <v>0</v>
      </c>
      <c r="S70">
        <f>'Corrected energy balance step 1'!T75</f>
        <v>0</v>
      </c>
      <c r="T70">
        <f>'Corrected energy balance step 1'!U75</f>
        <v>0</v>
      </c>
      <c r="U70">
        <f>'Corrected energy balance step 1'!V75</f>
        <v>0</v>
      </c>
      <c r="V70">
        <f>'Corrected energy balance step 1'!W75</f>
        <v>0</v>
      </c>
      <c r="W70">
        <f>'Corrected energy balance step 1'!X75</f>
        <v>0</v>
      </c>
      <c r="X70">
        <f>'Corrected energy balance step 1'!Y75</f>
        <v>0</v>
      </c>
      <c r="Y70">
        <f>'Corrected energy balance step 1'!Z75</f>
        <v>0</v>
      </c>
      <c r="Z70">
        <f>'Corrected energy balance step 1'!AA75</f>
        <v>0</v>
      </c>
      <c r="AA70">
        <f>'Corrected energy balance step 1'!AB75</f>
        <v>0</v>
      </c>
      <c r="AB70">
        <f>'Corrected energy balance step 1'!AC75</f>
        <v>0</v>
      </c>
      <c r="AC70">
        <f>'Corrected energy balance step 1'!AD75</f>
        <v>0</v>
      </c>
      <c r="AD70">
        <f>'Corrected energy balance step 1'!AE75</f>
        <v>0</v>
      </c>
      <c r="AE70">
        <f>'Corrected energy balance step 1'!AF75</f>
        <v>0</v>
      </c>
      <c r="AF70">
        <f>'Corrected energy balance step 1'!AG75</f>
        <v>0</v>
      </c>
      <c r="AG70">
        <f>'Corrected energy balance step 1'!AH75</f>
        <v>0</v>
      </c>
      <c r="AH70">
        <f>'Corrected energy balance step 1'!AI75</f>
        <v>0</v>
      </c>
      <c r="AI70">
        <f>'Corrected energy balance step 1'!AJ75</f>
        <v>0</v>
      </c>
      <c r="AJ70">
        <f>'Corrected energy balance step 1'!AK75</f>
        <v>0</v>
      </c>
      <c r="AK70">
        <f>'Corrected energy balance step 1'!AL75</f>
        <v>0</v>
      </c>
      <c r="AL70">
        <f>'Corrected energy balance step 1'!AM75</f>
        <v>0</v>
      </c>
      <c r="AM70">
        <f>'Corrected energy balance step 1'!AN75</f>
        <v>0</v>
      </c>
      <c r="AN70">
        <f>'Corrected energy balance step 1'!AO75</f>
        <v>0</v>
      </c>
      <c r="AO70">
        <f>'Corrected energy balance step 1'!AP75</f>
        <v>0</v>
      </c>
      <c r="AP70">
        <f>'Corrected energy balance step 1'!AQ75</f>
        <v>0</v>
      </c>
      <c r="AQ70">
        <f>'Corrected energy balance step 1'!AR75</f>
        <v>0</v>
      </c>
      <c r="AR70">
        <f>'Corrected energy balance step 1'!AS75</f>
        <v>0</v>
      </c>
      <c r="AS70">
        <f>'Corrected energy balance step 1'!AT75</f>
        <v>0</v>
      </c>
      <c r="AT70">
        <f>'Corrected energy balance step 1'!AU75</f>
        <v>0</v>
      </c>
      <c r="AU70">
        <f>'Corrected energy balance step 1'!AV75</f>
        <v>0</v>
      </c>
      <c r="AV70">
        <f>'Corrected energy balance step 1'!AW75</f>
        <v>0</v>
      </c>
      <c r="AW70">
        <f>'Corrected energy balance step 1'!AX75</f>
        <v>0</v>
      </c>
      <c r="AX70">
        <f>'Corrected energy balance step 1'!AY75</f>
        <v>0</v>
      </c>
      <c r="AY70">
        <f>'Corrected energy balance step 1'!AZ75</f>
        <v>0</v>
      </c>
      <c r="AZ70">
        <f>'Corrected energy balance step 1'!BA75</f>
        <v>0</v>
      </c>
      <c r="BA70">
        <f>'Corrected energy balance step 1'!BB75</f>
        <v>0</v>
      </c>
      <c r="BB70">
        <f>'Corrected energy balance step 1'!BC75</f>
        <v>0</v>
      </c>
      <c r="BC70">
        <f>'Corrected energy balance step 1'!BD75</f>
        <v>0</v>
      </c>
      <c r="BD70">
        <f>'Corrected energy balance step 1'!BE75</f>
        <v>0</v>
      </c>
      <c r="BE70">
        <f>'Corrected energy balance step 1'!BF75</f>
        <v>0</v>
      </c>
      <c r="BF70">
        <f>'Corrected energy balance step 1'!BG75</f>
        <v>0</v>
      </c>
      <c r="BG70">
        <f>'Corrected energy balance step 1'!BH75</f>
        <v>0</v>
      </c>
      <c r="BH70">
        <f>'Corrected energy balance step 1'!BI75</f>
        <v>0</v>
      </c>
      <c r="BI70">
        <f>'Corrected energy balance step 1'!BJ75</f>
        <v>0</v>
      </c>
      <c r="BJ70">
        <f>'Corrected energy balance step 1'!BK75</f>
        <v>0</v>
      </c>
      <c r="BK70">
        <f>'Corrected energy balance step 1'!BL75</f>
        <v>0</v>
      </c>
      <c r="BL70">
        <f>'Corrected energy balance step 1'!BM75</f>
        <v>0</v>
      </c>
      <c r="BM70">
        <f>'Corrected energy balance step 1'!BN75</f>
        <v>0</v>
      </c>
      <c r="BN70">
        <f>'Corrected energy balance step 1'!BO75</f>
        <v>0</v>
      </c>
    </row>
    <row r="71" spans="1:66">
      <c r="A71" t="s">
        <v>116</v>
      </c>
      <c r="B71">
        <f>'Corrected energy balance step 1'!C76</f>
        <v>0</v>
      </c>
      <c r="C71">
        <f>'Corrected energy balance step 1'!D76</f>
        <v>0</v>
      </c>
      <c r="D71">
        <f>'Corrected energy balance step 1'!E76</f>
        <v>0</v>
      </c>
      <c r="E71">
        <f>'Corrected energy balance step 1'!F76</f>
        <v>0</v>
      </c>
      <c r="F71">
        <f>'Corrected energy balance step 1'!G76</f>
        <v>0</v>
      </c>
      <c r="G71">
        <f>'Corrected energy balance step 1'!H76</f>
        <v>0</v>
      </c>
      <c r="H71">
        <f>'Corrected energy balance step 1'!I76</f>
        <v>0</v>
      </c>
      <c r="I71">
        <f>'Corrected energy balance step 1'!J76</f>
        <v>0</v>
      </c>
      <c r="J71">
        <f>'Corrected energy balance step 1'!K76</f>
        <v>0</v>
      </c>
      <c r="K71">
        <f>'Corrected energy balance step 1'!L76</f>
        <v>0</v>
      </c>
      <c r="L71">
        <f>'Corrected energy balance step 1'!M76</f>
        <v>0</v>
      </c>
      <c r="M71">
        <f>'Corrected energy balance step 1'!N76</f>
        <v>0</v>
      </c>
      <c r="N71">
        <f>'Corrected energy balance step 1'!O76</f>
        <v>0</v>
      </c>
      <c r="O71">
        <f>'Corrected energy balance step 1'!P76</f>
        <v>0</v>
      </c>
      <c r="P71">
        <f>'Corrected energy balance step 1'!Q76</f>
        <v>0</v>
      </c>
      <c r="Q71">
        <f>'Corrected energy balance step 1'!R76</f>
        <v>0</v>
      </c>
      <c r="R71">
        <f>'Corrected energy balance step 1'!S76</f>
        <v>0</v>
      </c>
      <c r="S71">
        <f>'Corrected energy balance step 1'!T76</f>
        <v>0</v>
      </c>
      <c r="T71">
        <f>'Corrected energy balance step 1'!U76</f>
        <v>0</v>
      </c>
      <c r="U71">
        <f>'Corrected energy balance step 1'!V76</f>
        <v>0</v>
      </c>
      <c r="V71">
        <f>'Corrected energy balance step 1'!W76</f>
        <v>0</v>
      </c>
      <c r="W71">
        <f>'Corrected energy balance step 1'!X76</f>
        <v>0</v>
      </c>
      <c r="X71">
        <f>'Corrected energy balance step 1'!Y76</f>
        <v>0</v>
      </c>
      <c r="Y71">
        <f>'Corrected energy balance step 1'!Z76</f>
        <v>0</v>
      </c>
      <c r="Z71">
        <f>'Corrected energy balance step 1'!AA76</f>
        <v>0</v>
      </c>
      <c r="AA71">
        <f>'Corrected energy balance step 1'!AB76</f>
        <v>0</v>
      </c>
      <c r="AB71">
        <f>'Corrected energy balance step 1'!AC76</f>
        <v>0</v>
      </c>
      <c r="AC71">
        <f>'Corrected energy balance step 1'!AD76</f>
        <v>0</v>
      </c>
      <c r="AD71">
        <f>'Corrected energy balance step 1'!AE76</f>
        <v>0</v>
      </c>
      <c r="AE71">
        <f>'Corrected energy balance step 1'!AF76</f>
        <v>0</v>
      </c>
      <c r="AF71">
        <f>'Corrected energy balance step 1'!AG76</f>
        <v>0</v>
      </c>
      <c r="AG71">
        <f>'Corrected energy balance step 1'!AH76</f>
        <v>0</v>
      </c>
      <c r="AH71">
        <f>'Corrected energy balance step 1'!AI76</f>
        <v>0</v>
      </c>
      <c r="AI71">
        <f>'Corrected energy balance step 1'!AJ76</f>
        <v>0</v>
      </c>
      <c r="AJ71">
        <f>'Corrected energy balance step 1'!AK76</f>
        <v>0</v>
      </c>
      <c r="AK71">
        <f>'Corrected energy balance step 1'!AL76</f>
        <v>0</v>
      </c>
      <c r="AL71">
        <f>'Corrected energy balance step 1'!AM76</f>
        <v>0</v>
      </c>
      <c r="AM71">
        <f>'Corrected energy balance step 1'!AN76</f>
        <v>0</v>
      </c>
      <c r="AN71">
        <f>'Corrected energy balance step 1'!AO76</f>
        <v>0</v>
      </c>
      <c r="AO71">
        <f>'Corrected energy balance step 1'!AP76</f>
        <v>0</v>
      </c>
      <c r="AP71">
        <f>'Corrected energy balance step 1'!AQ76</f>
        <v>0</v>
      </c>
      <c r="AQ71">
        <f>'Corrected energy balance step 1'!AR76</f>
        <v>0</v>
      </c>
      <c r="AR71">
        <f>'Corrected energy balance step 1'!AS76</f>
        <v>0</v>
      </c>
      <c r="AS71">
        <f>'Corrected energy balance step 1'!AT76</f>
        <v>0</v>
      </c>
      <c r="AT71">
        <f>'Corrected energy balance step 1'!AU76</f>
        <v>0</v>
      </c>
      <c r="AU71">
        <f>'Corrected energy balance step 1'!AV76</f>
        <v>0</v>
      </c>
      <c r="AV71">
        <f>'Corrected energy balance step 1'!AW76</f>
        <v>0</v>
      </c>
      <c r="AW71">
        <f>'Corrected energy balance step 1'!AX76</f>
        <v>0</v>
      </c>
      <c r="AX71">
        <f>'Corrected energy balance step 1'!AY76</f>
        <v>0</v>
      </c>
      <c r="AY71">
        <f>'Corrected energy balance step 1'!AZ76</f>
        <v>0</v>
      </c>
      <c r="AZ71">
        <f>'Corrected energy balance step 1'!BA76</f>
        <v>0</v>
      </c>
      <c r="BA71">
        <f>'Corrected energy balance step 1'!BB76</f>
        <v>0</v>
      </c>
      <c r="BB71">
        <f>'Corrected energy balance step 1'!BC76</f>
        <v>0</v>
      </c>
      <c r="BC71">
        <f>'Corrected energy balance step 1'!BD76</f>
        <v>0</v>
      </c>
      <c r="BD71">
        <f>'Corrected energy balance step 1'!BE76</f>
        <v>0</v>
      </c>
      <c r="BE71">
        <f>'Corrected energy balance step 1'!BF76</f>
        <v>0</v>
      </c>
      <c r="BF71">
        <f>'Corrected energy balance step 1'!BG76</f>
        <v>0</v>
      </c>
      <c r="BG71">
        <f>'Corrected energy balance step 1'!BH76</f>
        <v>0</v>
      </c>
      <c r="BH71">
        <f>'Corrected energy balance step 1'!BI76</f>
        <v>0</v>
      </c>
      <c r="BI71">
        <f>'Corrected energy balance step 1'!BJ76</f>
        <v>0</v>
      </c>
      <c r="BJ71">
        <f>'Corrected energy balance step 1'!BK76</f>
        <v>0</v>
      </c>
      <c r="BK71">
        <f>'Corrected energy balance step 1'!BL76</f>
        <v>0</v>
      </c>
      <c r="BL71">
        <f>'Corrected energy balance step 1'!BM76</f>
        <v>0</v>
      </c>
      <c r="BM71">
        <f>'Corrected energy balance step 1'!BN76</f>
        <v>0</v>
      </c>
      <c r="BN71">
        <f>'Corrected energy balance step 1'!BO76</f>
        <v>0</v>
      </c>
    </row>
    <row r="72" spans="1:66">
      <c r="A72" t="s">
        <v>117</v>
      </c>
      <c r="B72">
        <f>'Corrected energy balance step 1'!C77</f>
        <v>0</v>
      </c>
      <c r="C72">
        <f>'Corrected energy balance step 1'!D77</f>
        <v>0</v>
      </c>
      <c r="D72">
        <f>'Corrected energy balance step 1'!E77</f>
        <v>0</v>
      </c>
      <c r="E72">
        <f>'Corrected energy balance step 1'!F77</f>
        <v>0</v>
      </c>
      <c r="F72">
        <f>'Corrected energy balance step 1'!G77</f>
        <v>0</v>
      </c>
      <c r="G72">
        <f>'Corrected energy balance step 1'!H77</f>
        <v>0</v>
      </c>
      <c r="H72">
        <f>'Corrected energy balance step 1'!I77</f>
        <v>0</v>
      </c>
      <c r="I72">
        <f>'Corrected energy balance step 1'!J77</f>
        <v>0</v>
      </c>
      <c r="J72">
        <f>'Corrected energy balance step 1'!K77</f>
        <v>0</v>
      </c>
      <c r="K72">
        <f>'Corrected energy balance step 1'!L77</f>
        <v>0</v>
      </c>
      <c r="L72">
        <f>'Corrected energy balance step 1'!M77</f>
        <v>0</v>
      </c>
      <c r="M72">
        <f>'Corrected energy balance step 1'!N77</f>
        <v>0</v>
      </c>
      <c r="N72">
        <f>'Corrected energy balance step 1'!O77</f>
        <v>0</v>
      </c>
      <c r="O72">
        <f>'Corrected energy balance step 1'!P77</f>
        <v>0</v>
      </c>
      <c r="P72">
        <f>'Corrected energy balance step 1'!Q77</f>
        <v>0</v>
      </c>
      <c r="Q72">
        <f>'Corrected energy balance step 1'!R77</f>
        <v>0</v>
      </c>
      <c r="R72">
        <f>'Corrected energy balance step 1'!S77</f>
        <v>0</v>
      </c>
      <c r="S72">
        <f>'Corrected energy balance step 1'!T77</f>
        <v>0</v>
      </c>
      <c r="T72">
        <f>'Corrected energy balance step 1'!U77</f>
        <v>0</v>
      </c>
      <c r="U72">
        <f>'Corrected energy balance step 1'!V77</f>
        <v>0</v>
      </c>
      <c r="V72">
        <f>'Corrected energy balance step 1'!W77</f>
        <v>0</v>
      </c>
      <c r="W72">
        <f>'Corrected energy balance step 1'!X77</f>
        <v>0</v>
      </c>
      <c r="X72">
        <f>'Corrected energy balance step 1'!Y77</f>
        <v>0</v>
      </c>
      <c r="Y72">
        <f>'Corrected energy balance step 1'!Z77</f>
        <v>0</v>
      </c>
      <c r="Z72">
        <f>'Corrected energy balance step 1'!AA77</f>
        <v>0</v>
      </c>
      <c r="AA72">
        <f>'Corrected energy balance step 1'!AB77</f>
        <v>0</v>
      </c>
      <c r="AB72">
        <f>'Corrected energy balance step 1'!AC77</f>
        <v>0</v>
      </c>
      <c r="AC72">
        <f>'Corrected energy balance step 1'!AD77</f>
        <v>0</v>
      </c>
      <c r="AD72">
        <f>'Corrected energy balance step 1'!AE77</f>
        <v>0</v>
      </c>
      <c r="AE72">
        <f>'Corrected energy balance step 1'!AF77</f>
        <v>0</v>
      </c>
      <c r="AF72">
        <f>'Corrected energy balance step 1'!AG77</f>
        <v>0</v>
      </c>
      <c r="AG72">
        <f>'Corrected energy balance step 1'!AH77</f>
        <v>0</v>
      </c>
      <c r="AH72">
        <f>'Corrected energy balance step 1'!AI77</f>
        <v>0</v>
      </c>
      <c r="AI72">
        <f>'Corrected energy balance step 1'!AJ77</f>
        <v>0</v>
      </c>
      <c r="AJ72">
        <f>'Corrected energy balance step 1'!AK77</f>
        <v>0</v>
      </c>
      <c r="AK72">
        <f>'Corrected energy balance step 1'!AL77</f>
        <v>0</v>
      </c>
      <c r="AL72">
        <f>'Corrected energy balance step 1'!AM77</f>
        <v>0</v>
      </c>
      <c r="AM72">
        <f>'Corrected energy balance step 1'!AN77</f>
        <v>0</v>
      </c>
      <c r="AN72">
        <f>'Corrected energy balance step 1'!AO77</f>
        <v>0</v>
      </c>
      <c r="AO72">
        <f>'Corrected energy balance step 1'!AP77</f>
        <v>0</v>
      </c>
      <c r="AP72">
        <f>'Corrected energy balance step 1'!AQ77</f>
        <v>0</v>
      </c>
      <c r="AQ72">
        <f>'Corrected energy balance step 1'!AR77</f>
        <v>0</v>
      </c>
      <c r="AR72">
        <f>'Corrected energy balance step 1'!AS77</f>
        <v>0</v>
      </c>
      <c r="AS72">
        <f>'Corrected energy balance step 1'!AT77</f>
        <v>0</v>
      </c>
      <c r="AT72">
        <f>'Corrected energy balance step 1'!AU77</f>
        <v>0</v>
      </c>
      <c r="AU72">
        <f>'Corrected energy balance step 1'!AV77</f>
        <v>0</v>
      </c>
      <c r="AV72">
        <f>'Corrected energy balance step 1'!AW77</f>
        <v>0</v>
      </c>
      <c r="AW72">
        <f>'Corrected energy balance step 1'!AX77</f>
        <v>0</v>
      </c>
      <c r="AX72">
        <f>'Corrected energy balance step 1'!AY77</f>
        <v>0</v>
      </c>
      <c r="AY72">
        <f>'Corrected energy balance step 1'!AZ77</f>
        <v>0</v>
      </c>
      <c r="AZ72">
        <f>'Corrected energy balance step 1'!BA77</f>
        <v>0</v>
      </c>
      <c r="BA72">
        <f>'Corrected energy balance step 1'!BB77</f>
        <v>0</v>
      </c>
      <c r="BB72">
        <f>'Corrected energy balance step 1'!BC77</f>
        <v>0</v>
      </c>
      <c r="BC72">
        <f>'Corrected energy balance step 1'!BD77</f>
        <v>0</v>
      </c>
      <c r="BD72">
        <f>'Corrected energy balance step 1'!BE77</f>
        <v>0</v>
      </c>
      <c r="BE72">
        <f>'Corrected energy balance step 1'!BF77</f>
        <v>0</v>
      </c>
      <c r="BF72">
        <f>'Corrected energy balance step 1'!BG77</f>
        <v>0</v>
      </c>
      <c r="BG72">
        <f>'Corrected energy balance step 1'!BH77</f>
        <v>0</v>
      </c>
      <c r="BH72">
        <f>'Corrected energy balance step 1'!BI77</f>
        <v>0</v>
      </c>
      <c r="BI72">
        <f>'Corrected energy balance step 1'!BJ77</f>
        <v>0</v>
      </c>
      <c r="BJ72">
        <f>'Corrected energy balance step 1'!BK77</f>
        <v>0</v>
      </c>
      <c r="BK72">
        <f>'Corrected energy balance step 1'!BL77</f>
        <v>0</v>
      </c>
      <c r="BL72">
        <f>'Corrected energy balance step 1'!BM77</f>
        <v>0</v>
      </c>
      <c r="BM72">
        <f>'Corrected energy balance step 1'!BN77</f>
        <v>0</v>
      </c>
      <c r="BN72">
        <f>'Corrected energy balance step 1'!BO77</f>
        <v>0</v>
      </c>
    </row>
    <row r="73" spans="1:66">
      <c r="A73" t="s">
        <v>118</v>
      </c>
      <c r="B73">
        <f>'Corrected energy balance step 1'!C78</f>
        <v>0</v>
      </c>
      <c r="C73">
        <f>'Corrected energy balance step 1'!D78</f>
        <v>0</v>
      </c>
      <c r="D73">
        <f>'Corrected energy balance step 1'!E78</f>
        <v>0</v>
      </c>
      <c r="E73">
        <f>'Corrected energy balance step 1'!F78</f>
        <v>0</v>
      </c>
      <c r="F73">
        <f>'Corrected energy balance step 1'!G78</f>
        <v>0</v>
      </c>
      <c r="G73">
        <f>'Corrected energy balance step 1'!H78</f>
        <v>0</v>
      </c>
      <c r="H73">
        <f>'Corrected energy balance step 1'!I78</f>
        <v>0</v>
      </c>
      <c r="I73">
        <f>'Corrected energy balance step 1'!J78</f>
        <v>0</v>
      </c>
      <c r="J73">
        <f>'Corrected energy balance step 1'!K78</f>
        <v>0</v>
      </c>
      <c r="K73">
        <f>'Corrected energy balance step 1'!L78</f>
        <v>0</v>
      </c>
      <c r="L73">
        <f>'Corrected energy balance step 1'!M78</f>
        <v>0</v>
      </c>
      <c r="M73">
        <f>'Corrected energy balance step 1'!N78</f>
        <v>0</v>
      </c>
      <c r="N73">
        <f>'Corrected energy balance step 1'!O78</f>
        <v>0</v>
      </c>
      <c r="O73">
        <f>'Corrected energy balance step 1'!P78</f>
        <v>0</v>
      </c>
      <c r="P73">
        <f>'Corrected energy balance step 1'!Q78</f>
        <v>0</v>
      </c>
      <c r="Q73">
        <f>'Corrected energy balance step 1'!R78</f>
        <v>0</v>
      </c>
      <c r="R73">
        <f>'Corrected energy balance step 1'!S78</f>
        <v>0</v>
      </c>
      <c r="S73">
        <f>'Corrected energy balance step 1'!T78</f>
        <v>0</v>
      </c>
      <c r="T73">
        <f>'Corrected energy balance step 1'!U78</f>
        <v>0</v>
      </c>
      <c r="U73">
        <f>'Corrected energy balance step 1'!V78</f>
        <v>0</v>
      </c>
      <c r="V73">
        <f>'Corrected energy balance step 1'!W78</f>
        <v>0</v>
      </c>
      <c r="W73">
        <f>'Corrected energy balance step 1'!X78</f>
        <v>0</v>
      </c>
      <c r="X73">
        <f>'Corrected energy balance step 1'!Y78</f>
        <v>0</v>
      </c>
      <c r="Y73">
        <f>'Corrected energy balance step 1'!Z78</f>
        <v>0</v>
      </c>
      <c r="Z73">
        <f>'Corrected energy balance step 1'!AA78</f>
        <v>0</v>
      </c>
      <c r="AA73">
        <f>'Corrected energy balance step 1'!AB78</f>
        <v>0</v>
      </c>
      <c r="AB73">
        <f>'Corrected energy balance step 1'!AC78</f>
        <v>0</v>
      </c>
      <c r="AC73">
        <f>'Corrected energy balance step 1'!AD78</f>
        <v>0</v>
      </c>
      <c r="AD73">
        <f>'Corrected energy balance step 1'!AE78</f>
        <v>0</v>
      </c>
      <c r="AE73">
        <f>'Corrected energy balance step 1'!AF78</f>
        <v>0</v>
      </c>
      <c r="AF73">
        <f>'Corrected energy balance step 1'!AG78</f>
        <v>0</v>
      </c>
      <c r="AG73">
        <f>'Corrected energy balance step 1'!AH78</f>
        <v>0</v>
      </c>
      <c r="AH73">
        <f>'Corrected energy balance step 1'!AI78</f>
        <v>0</v>
      </c>
      <c r="AI73">
        <f>'Corrected energy balance step 1'!AJ78</f>
        <v>0</v>
      </c>
      <c r="AJ73">
        <f>'Corrected energy balance step 1'!AK78</f>
        <v>0</v>
      </c>
      <c r="AK73">
        <f>'Corrected energy balance step 1'!AL78</f>
        <v>0</v>
      </c>
      <c r="AL73">
        <f>'Corrected energy balance step 1'!AM78</f>
        <v>0</v>
      </c>
      <c r="AM73">
        <f>'Corrected energy balance step 1'!AN78</f>
        <v>0</v>
      </c>
      <c r="AN73">
        <f>'Corrected energy balance step 1'!AO78</f>
        <v>0</v>
      </c>
      <c r="AO73">
        <f>'Corrected energy balance step 1'!AP78</f>
        <v>0</v>
      </c>
      <c r="AP73">
        <f>'Corrected energy balance step 1'!AQ78</f>
        <v>0</v>
      </c>
      <c r="AQ73">
        <f>'Corrected energy balance step 1'!AR78</f>
        <v>0</v>
      </c>
      <c r="AR73">
        <f>'Corrected energy balance step 1'!AS78</f>
        <v>0</v>
      </c>
      <c r="AS73">
        <f>'Corrected energy balance step 1'!AT78</f>
        <v>0</v>
      </c>
      <c r="AT73">
        <f>'Corrected energy balance step 1'!AU78</f>
        <v>0</v>
      </c>
      <c r="AU73">
        <f>'Corrected energy balance step 1'!AV78</f>
        <v>0</v>
      </c>
      <c r="AV73">
        <f>'Corrected energy balance step 1'!AW78</f>
        <v>0</v>
      </c>
      <c r="AW73">
        <f>'Corrected energy balance step 1'!AX78</f>
        <v>0</v>
      </c>
      <c r="AX73">
        <f>'Corrected energy balance step 1'!AY78</f>
        <v>0</v>
      </c>
      <c r="AY73">
        <f>'Corrected energy balance step 1'!AZ78</f>
        <v>0</v>
      </c>
      <c r="AZ73">
        <f>'Corrected energy balance step 1'!BA78</f>
        <v>0</v>
      </c>
      <c r="BA73">
        <f>'Corrected energy balance step 1'!BB78</f>
        <v>0</v>
      </c>
      <c r="BB73">
        <f>'Corrected energy balance step 1'!BC78</f>
        <v>0</v>
      </c>
      <c r="BC73">
        <f>'Corrected energy balance step 1'!BD78</f>
        <v>0</v>
      </c>
      <c r="BD73">
        <f>'Corrected energy balance step 1'!BE78</f>
        <v>0</v>
      </c>
      <c r="BE73">
        <f>'Corrected energy balance step 1'!BF78</f>
        <v>0</v>
      </c>
      <c r="BF73">
        <f>'Corrected energy balance step 1'!BG78</f>
        <v>0</v>
      </c>
      <c r="BG73">
        <f>'Corrected energy balance step 1'!BH78</f>
        <v>0</v>
      </c>
      <c r="BH73">
        <f>'Corrected energy balance step 1'!BI78</f>
        <v>0</v>
      </c>
      <c r="BI73">
        <f>'Corrected energy balance step 1'!BJ78</f>
        <v>0</v>
      </c>
      <c r="BJ73">
        <f>'Corrected energy balance step 1'!BK78</f>
        <v>0</v>
      </c>
      <c r="BK73">
        <f>'Corrected energy balance step 1'!BL78</f>
        <v>0</v>
      </c>
      <c r="BL73">
        <f>'Corrected energy balance step 1'!BM78</f>
        <v>0</v>
      </c>
      <c r="BM73">
        <f>'Corrected energy balance step 1'!BN78</f>
        <v>0</v>
      </c>
      <c r="BN73">
        <f>'Corrected energy balance step 1'!BO78</f>
        <v>0</v>
      </c>
    </row>
    <row r="74" spans="1:66">
      <c r="A74" t="s">
        <v>119</v>
      </c>
      <c r="B74">
        <f>'Corrected energy balance step 1'!C79</f>
        <v>0</v>
      </c>
      <c r="C74">
        <f>'Corrected energy balance step 1'!D79</f>
        <v>0</v>
      </c>
      <c r="D74">
        <f>'Corrected energy balance step 1'!E79</f>
        <v>0</v>
      </c>
      <c r="E74">
        <f>'Corrected energy balance step 1'!F79</f>
        <v>0</v>
      </c>
      <c r="F74">
        <f>'Corrected energy balance step 1'!G79</f>
        <v>0</v>
      </c>
      <c r="G74">
        <f>'Corrected energy balance step 1'!H79</f>
        <v>0</v>
      </c>
      <c r="H74">
        <f>'Corrected energy balance step 1'!I79</f>
        <v>0</v>
      </c>
      <c r="I74">
        <f>'Corrected energy balance step 1'!J79</f>
        <v>0</v>
      </c>
      <c r="J74">
        <f>'Corrected energy balance step 1'!K79</f>
        <v>0</v>
      </c>
      <c r="K74">
        <f>'Corrected energy balance step 1'!L79</f>
        <v>0</v>
      </c>
      <c r="L74">
        <f>'Corrected energy balance step 1'!M79</f>
        <v>0</v>
      </c>
      <c r="M74">
        <f>'Corrected energy balance step 1'!N79</f>
        <v>0</v>
      </c>
      <c r="N74">
        <f>'Corrected energy balance step 1'!O79</f>
        <v>0</v>
      </c>
      <c r="O74">
        <f>'Corrected energy balance step 1'!P79</f>
        <v>0</v>
      </c>
      <c r="P74">
        <f>'Corrected energy balance step 1'!Q79</f>
        <v>0</v>
      </c>
      <c r="Q74">
        <f>'Corrected energy balance step 1'!R79</f>
        <v>0</v>
      </c>
      <c r="R74">
        <f>'Corrected energy balance step 1'!S79</f>
        <v>0</v>
      </c>
      <c r="S74">
        <f>'Corrected energy balance step 1'!T79</f>
        <v>0</v>
      </c>
      <c r="T74">
        <f>'Corrected energy balance step 1'!U79</f>
        <v>0</v>
      </c>
      <c r="U74">
        <f>'Corrected energy balance step 1'!V79</f>
        <v>0</v>
      </c>
      <c r="V74">
        <f>'Corrected energy balance step 1'!W79</f>
        <v>0</v>
      </c>
      <c r="W74">
        <f>'Corrected energy balance step 1'!X79</f>
        <v>0</v>
      </c>
      <c r="X74">
        <f>'Corrected energy balance step 1'!Y79</f>
        <v>0</v>
      </c>
      <c r="Y74">
        <f>'Corrected energy balance step 1'!Z79</f>
        <v>0</v>
      </c>
      <c r="Z74">
        <f>'Corrected energy balance step 1'!AA79</f>
        <v>0</v>
      </c>
      <c r="AA74">
        <f>'Corrected energy balance step 1'!AB79</f>
        <v>0</v>
      </c>
      <c r="AB74">
        <f>'Corrected energy balance step 1'!AC79</f>
        <v>0</v>
      </c>
      <c r="AC74">
        <f>'Corrected energy balance step 1'!AD79</f>
        <v>0</v>
      </c>
      <c r="AD74">
        <f>'Corrected energy balance step 1'!AE79</f>
        <v>0</v>
      </c>
      <c r="AE74">
        <f>'Corrected energy balance step 1'!AF79</f>
        <v>0</v>
      </c>
      <c r="AF74">
        <f>'Corrected energy balance step 1'!AG79</f>
        <v>0</v>
      </c>
      <c r="AG74">
        <f>'Corrected energy balance step 1'!AH79</f>
        <v>0</v>
      </c>
      <c r="AH74">
        <f>'Corrected energy balance step 1'!AI79</f>
        <v>0</v>
      </c>
      <c r="AI74">
        <f>'Corrected energy balance step 1'!AJ79</f>
        <v>0</v>
      </c>
      <c r="AJ74">
        <f>'Corrected energy balance step 1'!AK79</f>
        <v>0</v>
      </c>
      <c r="AK74">
        <f>'Corrected energy balance step 1'!AL79</f>
        <v>0</v>
      </c>
      <c r="AL74">
        <f>'Corrected energy balance step 1'!AM79</f>
        <v>0</v>
      </c>
      <c r="AM74">
        <f>'Corrected energy balance step 1'!AN79</f>
        <v>0</v>
      </c>
      <c r="AN74">
        <f>'Corrected energy balance step 1'!AO79</f>
        <v>0</v>
      </c>
      <c r="AO74">
        <f>'Corrected energy balance step 1'!AP79</f>
        <v>0</v>
      </c>
      <c r="AP74">
        <f>'Corrected energy balance step 1'!AQ79</f>
        <v>0</v>
      </c>
      <c r="AQ74">
        <f>'Corrected energy balance step 1'!AR79</f>
        <v>0</v>
      </c>
      <c r="AR74">
        <f>'Corrected energy balance step 1'!AS79</f>
        <v>0</v>
      </c>
      <c r="AS74">
        <f>'Corrected energy balance step 1'!AT79</f>
        <v>0</v>
      </c>
      <c r="AT74">
        <f>'Corrected energy balance step 1'!AU79</f>
        <v>0</v>
      </c>
      <c r="AU74">
        <f>'Corrected energy balance step 1'!AV79</f>
        <v>0</v>
      </c>
      <c r="AV74">
        <f>'Corrected energy balance step 1'!AW79</f>
        <v>0</v>
      </c>
      <c r="AW74">
        <f>'Corrected energy balance step 1'!AX79</f>
        <v>0</v>
      </c>
      <c r="AX74">
        <f>'Corrected energy balance step 1'!AY79</f>
        <v>0</v>
      </c>
      <c r="AY74">
        <f>'Corrected energy balance step 1'!AZ79</f>
        <v>0</v>
      </c>
      <c r="AZ74">
        <f>'Corrected energy balance step 1'!BA79</f>
        <v>0</v>
      </c>
      <c r="BA74">
        <f>'Corrected energy balance step 1'!BB79</f>
        <v>0</v>
      </c>
      <c r="BB74">
        <f>'Corrected energy balance step 1'!BC79</f>
        <v>0</v>
      </c>
      <c r="BC74">
        <f>'Corrected energy balance step 1'!BD79</f>
        <v>0</v>
      </c>
      <c r="BD74">
        <f>'Corrected energy balance step 1'!BE79</f>
        <v>0</v>
      </c>
      <c r="BE74">
        <f>'Corrected energy balance step 1'!BF79</f>
        <v>0</v>
      </c>
      <c r="BF74">
        <f>'Corrected energy balance step 1'!BG79</f>
        <v>0</v>
      </c>
      <c r="BG74">
        <f>'Corrected energy balance step 1'!BH79</f>
        <v>0</v>
      </c>
      <c r="BH74">
        <f>'Corrected energy balance step 1'!BI79</f>
        <v>0</v>
      </c>
      <c r="BI74">
        <f>'Corrected energy balance step 1'!BJ79</f>
        <v>0</v>
      </c>
      <c r="BJ74">
        <f>'Corrected energy balance step 1'!BK79</f>
        <v>0</v>
      </c>
      <c r="BK74">
        <f>'Corrected energy balance step 1'!BL79</f>
        <v>0</v>
      </c>
      <c r="BL74">
        <f>'Corrected energy balance step 1'!BM79</f>
        <v>0</v>
      </c>
      <c r="BM74">
        <f>'Corrected energy balance step 1'!BN79</f>
        <v>0</v>
      </c>
      <c r="BN74">
        <f>'Corrected energy balance step 1'!BO79</f>
        <v>0</v>
      </c>
    </row>
    <row r="75" spans="1:66">
      <c r="A75" t="s">
        <v>120</v>
      </c>
      <c r="B75">
        <f>'Corrected energy balance step 1'!C80</f>
        <v>0</v>
      </c>
      <c r="C75">
        <f>'Corrected energy balance step 1'!D80</f>
        <v>0</v>
      </c>
      <c r="D75">
        <f>'Corrected energy balance step 1'!E80</f>
        <v>0</v>
      </c>
      <c r="E75">
        <f>'Corrected energy balance step 1'!F80</f>
        <v>0</v>
      </c>
      <c r="F75">
        <f>'Corrected energy balance step 1'!G80</f>
        <v>0</v>
      </c>
      <c r="G75">
        <f>'Corrected energy balance step 1'!H80</f>
        <v>0</v>
      </c>
      <c r="H75">
        <f>'Corrected energy balance step 1'!I80</f>
        <v>0</v>
      </c>
      <c r="I75">
        <f>'Corrected energy balance step 1'!J80</f>
        <v>0</v>
      </c>
      <c r="J75">
        <f>'Corrected energy balance step 1'!K80</f>
        <v>0</v>
      </c>
      <c r="K75">
        <f>'Corrected energy balance step 1'!L80</f>
        <v>0</v>
      </c>
      <c r="L75">
        <f>'Corrected energy balance step 1'!M80</f>
        <v>0</v>
      </c>
      <c r="M75">
        <f>'Corrected energy balance step 1'!N80</f>
        <v>0</v>
      </c>
      <c r="N75">
        <f>'Corrected energy balance step 1'!O80</f>
        <v>0</v>
      </c>
      <c r="O75">
        <f>'Corrected energy balance step 1'!P80</f>
        <v>0</v>
      </c>
      <c r="P75">
        <f>'Corrected energy balance step 1'!Q80</f>
        <v>0</v>
      </c>
      <c r="Q75">
        <f>'Corrected energy balance step 1'!R80</f>
        <v>0</v>
      </c>
      <c r="R75">
        <f>'Corrected energy balance step 1'!S80</f>
        <v>0</v>
      </c>
      <c r="S75">
        <f>'Corrected energy balance step 1'!T80</f>
        <v>0</v>
      </c>
      <c r="T75">
        <f>'Corrected energy balance step 1'!U80</f>
        <v>0</v>
      </c>
      <c r="U75">
        <f>'Corrected energy balance step 1'!V80</f>
        <v>0</v>
      </c>
      <c r="V75">
        <f>'Corrected energy balance step 1'!W80</f>
        <v>0</v>
      </c>
      <c r="W75">
        <f>'Corrected energy balance step 1'!X80</f>
        <v>0</v>
      </c>
      <c r="X75">
        <f>'Corrected energy balance step 1'!Y80</f>
        <v>0</v>
      </c>
      <c r="Y75">
        <f>'Corrected energy balance step 1'!Z80</f>
        <v>0</v>
      </c>
      <c r="Z75">
        <f>'Corrected energy balance step 1'!AA80</f>
        <v>0</v>
      </c>
      <c r="AA75">
        <f>'Corrected energy balance step 1'!AB80</f>
        <v>0</v>
      </c>
      <c r="AB75">
        <f>'Corrected energy balance step 1'!AC80</f>
        <v>0</v>
      </c>
      <c r="AC75">
        <f>'Corrected energy balance step 1'!AD80</f>
        <v>0</v>
      </c>
      <c r="AD75">
        <f>'Corrected energy balance step 1'!AE80</f>
        <v>0</v>
      </c>
      <c r="AE75">
        <f>'Corrected energy balance step 1'!AF80</f>
        <v>0</v>
      </c>
      <c r="AF75">
        <f>'Corrected energy balance step 1'!AG80</f>
        <v>0</v>
      </c>
      <c r="AG75">
        <f>'Corrected energy balance step 1'!AH80</f>
        <v>0</v>
      </c>
      <c r="AH75">
        <f>'Corrected energy balance step 1'!AI80</f>
        <v>0</v>
      </c>
      <c r="AI75">
        <f>'Corrected energy balance step 1'!AJ80</f>
        <v>0</v>
      </c>
      <c r="AJ75">
        <f>'Corrected energy balance step 1'!AK80</f>
        <v>0</v>
      </c>
      <c r="AK75">
        <f>'Corrected energy balance step 1'!AL80</f>
        <v>0</v>
      </c>
      <c r="AL75">
        <f>'Corrected energy balance step 1'!AM80</f>
        <v>0</v>
      </c>
      <c r="AM75">
        <f>'Corrected energy balance step 1'!AN80</f>
        <v>0</v>
      </c>
      <c r="AN75">
        <f>'Corrected energy balance step 1'!AO80</f>
        <v>0</v>
      </c>
      <c r="AO75">
        <f>'Corrected energy balance step 1'!AP80</f>
        <v>0</v>
      </c>
      <c r="AP75">
        <f>'Corrected energy balance step 1'!AQ80</f>
        <v>0</v>
      </c>
      <c r="AQ75">
        <f>'Corrected energy balance step 1'!AR80</f>
        <v>0</v>
      </c>
      <c r="AR75">
        <f>'Corrected energy balance step 1'!AS80</f>
        <v>0</v>
      </c>
      <c r="AS75">
        <f>'Corrected energy balance step 1'!AT80</f>
        <v>0</v>
      </c>
      <c r="AT75">
        <f>'Corrected energy balance step 1'!AU80</f>
        <v>0</v>
      </c>
      <c r="AU75">
        <f>'Corrected energy balance step 1'!AV80</f>
        <v>0</v>
      </c>
      <c r="AV75">
        <f>'Corrected energy balance step 1'!AW80</f>
        <v>0</v>
      </c>
      <c r="AW75">
        <f>'Corrected energy balance step 1'!AX80</f>
        <v>0</v>
      </c>
      <c r="AX75">
        <f>'Corrected energy balance step 1'!AY80</f>
        <v>0</v>
      </c>
      <c r="AY75">
        <f>'Corrected energy balance step 1'!AZ80</f>
        <v>0</v>
      </c>
      <c r="AZ75">
        <f>'Corrected energy balance step 1'!BA80</f>
        <v>0</v>
      </c>
      <c r="BA75">
        <f>'Corrected energy balance step 1'!BB80</f>
        <v>0</v>
      </c>
      <c r="BB75">
        <f>'Corrected energy balance step 1'!BC80</f>
        <v>0</v>
      </c>
      <c r="BC75">
        <f>'Corrected energy balance step 1'!BD80</f>
        <v>0</v>
      </c>
      <c r="BD75">
        <f>'Corrected energy balance step 1'!BE80</f>
        <v>0</v>
      </c>
      <c r="BE75">
        <f>'Corrected energy balance step 1'!BF80</f>
        <v>0</v>
      </c>
      <c r="BF75">
        <f>'Corrected energy balance step 1'!BG80</f>
        <v>0</v>
      </c>
      <c r="BG75">
        <f>'Corrected energy balance step 1'!BH80</f>
        <v>0</v>
      </c>
      <c r="BH75">
        <f>'Corrected energy balance step 1'!BI80</f>
        <v>0</v>
      </c>
      <c r="BI75">
        <f>'Corrected energy balance step 1'!BJ80</f>
        <v>0</v>
      </c>
      <c r="BJ75">
        <f>'Corrected energy balance step 1'!BK80</f>
        <v>0</v>
      </c>
      <c r="BK75">
        <f>'Corrected energy balance step 1'!BL80</f>
        <v>0</v>
      </c>
      <c r="BL75">
        <f>'Corrected energy balance step 1'!BM80</f>
        <v>0</v>
      </c>
      <c r="BM75">
        <f>'Corrected energy balance step 1'!BN80</f>
        <v>0</v>
      </c>
      <c r="BN75">
        <f>'Corrected energy balance step 1'!BO80</f>
        <v>0</v>
      </c>
    </row>
    <row r="76" spans="1:66">
      <c r="A76" t="s">
        <v>121</v>
      </c>
      <c r="B76">
        <f>'Corrected energy balance step 1'!C81</f>
        <v>0</v>
      </c>
      <c r="C76">
        <f>'Corrected energy balance step 1'!D81</f>
        <v>0</v>
      </c>
      <c r="D76">
        <f>'Corrected energy balance step 1'!E81</f>
        <v>0</v>
      </c>
      <c r="E76">
        <f>'Corrected energy balance step 1'!F81</f>
        <v>0</v>
      </c>
      <c r="F76">
        <f>'Corrected energy balance step 1'!G81</f>
        <v>0</v>
      </c>
      <c r="G76">
        <f>'Corrected energy balance step 1'!H81</f>
        <v>0</v>
      </c>
      <c r="H76">
        <f>'Corrected energy balance step 1'!I81</f>
        <v>0</v>
      </c>
      <c r="I76">
        <f>'Corrected energy balance step 1'!J81</f>
        <v>0</v>
      </c>
      <c r="J76">
        <f>'Corrected energy balance step 1'!K81</f>
        <v>0</v>
      </c>
      <c r="K76">
        <f>'Corrected energy balance step 1'!L81</f>
        <v>0</v>
      </c>
      <c r="L76">
        <f>'Corrected energy balance step 1'!M81</f>
        <v>0</v>
      </c>
      <c r="M76">
        <f>'Corrected energy balance step 1'!N81</f>
        <v>0</v>
      </c>
      <c r="N76">
        <f>'Corrected energy balance step 1'!O81</f>
        <v>0</v>
      </c>
      <c r="O76">
        <f>'Corrected energy balance step 1'!P81</f>
        <v>0</v>
      </c>
      <c r="P76">
        <f>'Corrected energy balance step 1'!Q81</f>
        <v>0</v>
      </c>
      <c r="Q76">
        <f>'Corrected energy balance step 1'!R81</f>
        <v>0</v>
      </c>
      <c r="R76">
        <f>'Corrected energy balance step 1'!S81</f>
        <v>0</v>
      </c>
      <c r="S76" t="e">
        <f>'Corrected energy balance step 1'!T81</f>
        <v>#DIV/0!</v>
      </c>
      <c r="T76">
        <f>'Corrected energy balance step 1'!U81</f>
        <v>0</v>
      </c>
      <c r="U76">
        <f>'Corrected energy balance step 1'!V81</f>
        <v>0</v>
      </c>
      <c r="V76">
        <f>'Corrected energy balance step 1'!W81</f>
        <v>0</v>
      </c>
      <c r="W76">
        <f>'Corrected energy balance step 1'!X81</f>
        <v>0</v>
      </c>
      <c r="X76">
        <f>'Corrected energy balance step 1'!Y81</f>
        <v>0</v>
      </c>
      <c r="Y76">
        <f>'Corrected energy balance step 1'!Z81</f>
        <v>0</v>
      </c>
      <c r="Z76">
        <f>'Corrected energy balance step 1'!AA81</f>
        <v>0</v>
      </c>
      <c r="AA76">
        <f>'Corrected energy balance step 1'!AB81</f>
        <v>0</v>
      </c>
      <c r="AB76">
        <f>'Corrected energy balance step 1'!AC81</f>
        <v>0</v>
      </c>
      <c r="AC76">
        <f>'Corrected energy balance step 1'!AD81</f>
        <v>0</v>
      </c>
      <c r="AD76">
        <f>'Corrected energy balance step 1'!AE81</f>
        <v>0</v>
      </c>
      <c r="AE76">
        <f>'Corrected energy balance step 1'!AF81</f>
        <v>0</v>
      </c>
      <c r="AF76">
        <f>'Corrected energy balance step 1'!AG81</f>
        <v>0</v>
      </c>
      <c r="AG76">
        <f>'Corrected energy balance step 1'!AH81</f>
        <v>0</v>
      </c>
      <c r="AH76">
        <f>'Corrected energy balance step 1'!AI81</f>
        <v>0</v>
      </c>
      <c r="AI76">
        <f>'Corrected energy balance step 1'!AJ81</f>
        <v>0</v>
      </c>
      <c r="AJ76">
        <f>'Corrected energy balance step 1'!AK81</f>
        <v>0</v>
      </c>
      <c r="AK76">
        <f>'Corrected energy balance step 1'!AL81</f>
        <v>0</v>
      </c>
      <c r="AL76">
        <f>'Corrected energy balance step 1'!AM81</f>
        <v>0</v>
      </c>
      <c r="AM76">
        <f>'Corrected energy balance step 1'!AN81</f>
        <v>0</v>
      </c>
      <c r="AN76">
        <f>'Corrected energy balance step 1'!AO81</f>
        <v>0</v>
      </c>
      <c r="AO76">
        <f>'Corrected energy balance step 1'!AP81</f>
        <v>0</v>
      </c>
      <c r="AP76">
        <f>'Corrected energy balance step 1'!AQ81</f>
        <v>0</v>
      </c>
      <c r="AQ76">
        <f>'Corrected energy balance step 1'!AR81</f>
        <v>0</v>
      </c>
      <c r="AR76">
        <f>'Corrected energy balance step 1'!AS81</f>
        <v>0</v>
      </c>
      <c r="AS76">
        <f>'Corrected energy balance step 1'!AT81</f>
        <v>0</v>
      </c>
      <c r="AT76" t="e">
        <f>'Corrected energy balance step 1'!AU81</f>
        <v>#DIV/0!</v>
      </c>
      <c r="AU76" t="e">
        <f>'Corrected energy balance step 1'!AV81</f>
        <v>#DIV/0!</v>
      </c>
      <c r="AV76">
        <f>'Corrected energy balance step 1'!AW81</f>
        <v>0</v>
      </c>
      <c r="AW76">
        <f>'Corrected energy balance step 1'!AX81</f>
        <v>0</v>
      </c>
      <c r="AX76">
        <f>'Corrected energy balance step 1'!AY81</f>
        <v>0</v>
      </c>
      <c r="AY76" t="e">
        <f>'Corrected energy balance step 1'!AZ81</f>
        <v>#DIV/0!</v>
      </c>
      <c r="AZ76">
        <f>'Corrected energy balance step 1'!BA81</f>
        <v>0</v>
      </c>
      <c r="BA76">
        <f>'Corrected energy balance step 1'!BB81</f>
        <v>0</v>
      </c>
      <c r="BB76">
        <f>'Corrected energy balance step 1'!BC81</f>
        <v>0</v>
      </c>
      <c r="BC76">
        <f>'Corrected energy balance step 1'!BD81</f>
        <v>0</v>
      </c>
      <c r="BD76">
        <f>'Corrected energy balance step 1'!BE81</f>
        <v>0</v>
      </c>
      <c r="BE76">
        <f>'Corrected energy balance step 1'!BF81</f>
        <v>0</v>
      </c>
      <c r="BF76">
        <f>'Corrected energy balance step 1'!BG81</f>
        <v>0</v>
      </c>
      <c r="BG76">
        <f>'Corrected energy balance step 1'!BH81</f>
        <v>0</v>
      </c>
      <c r="BH76">
        <f>'Corrected energy balance step 1'!BI81</f>
        <v>0</v>
      </c>
      <c r="BI76">
        <f>'Corrected energy balance step 1'!BJ81</f>
        <v>0</v>
      </c>
      <c r="BJ76">
        <f>'Corrected energy balance step 1'!BK81</f>
        <v>0</v>
      </c>
      <c r="BK76">
        <f>'Corrected energy balance step 1'!BL81</f>
        <v>0</v>
      </c>
      <c r="BL76" t="e">
        <f>'Corrected energy balance step 1'!BM81</f>
        <v>#DIV/0!</v>
      </c>
      <c r="BM76" t="e">
        <f>'Corrected energy balance step 1'!BN81</f>
        <v>#DIV/0!</v>
      </c>
      <c r="BN76">
        <f>'Corrected energy balance step 1'!BO81</f>
        <v>0</v>
      </c>
    </row>
    <row r="77" spans="1:66">
      <c r="A77" t="s">
        <v>122</v>
      </c>
      <c r="B77">
        <f>'Corrected energy balance step 1'!C82</f>
        <v>0</v>
      </c>
      <c r="C77">
        <f>'Corrected energy balance step 1'!D82</f>
        <v>0</v>
      </c>
      <c r="D77">
        <f>'Corrected energy balance step 1'!E82</f>
        <v>0</v>
      </c>
      <c r="E77">
        <f>'Corrected energy balance step 1'!F82</f>
        <v>0</v>
      </c>
      <c r="F77">
        <f>'Corrected energy balance step 1'!G82</f>
        <v>0</v>
      </c>
      <c r="G77">
        <f>'Corrected energy balance step 1'!H82</f>
        <v>0</v>
      </c>
      <c r="H77">
        <f>'Corrected energy balance step 1'!I82</f>
        <v>0</v>
      </c>
      <c r="I77">
        <f>'Corrected energy balance step 1'!J82</f>
        <v>0</v>
      </c>
      <c r="J77">
        <f>'Corrected energy balance step 1'!K82</f>
        <v>0</v>
      </c>
      <c r="K77">
        <f>'Corrected energy balance step 1'!L82</f>
        <v>0</v>
      </c>
      <c r="L77">
        <f>'Corrected energy balance step 1'!M82</f>
        <v>0</v>
      </c>
      <c r="M77">
        <f>'Corrected energy balance step 1'!N82</f>
        <v>0</v>
      </c>
      <c r="N77">
        <f>'Corrected energy balance step 1'!O82</f>
        <v>0</v>
      </c>
      <c r="O77">
        <f>'Corrected energy balance step 1'!P82</f>
        <v>0</v>
      </c>
      <c r="P77">
        <f>'Corrected energy balance step 1'!Q82</f>
        <v>0</v>
      </c>
      <c r="Q77">
        <f>'Corrected energy balance step 1'!R82</f>
        <v>0</v>
      </c>
      <c r="R77">
        <f>'Corrected energy balance step 1'!S82</f>
        <v>0</v>
      </c>
      <c r="S77" t="e">
        <f>'Corrected energy balance step 1'!T82</f>
        <v>#DIV/0!</v>
      </c>
      <c r="T77">
        <f>'Corrected energy balance step 1'!U82</f>
        <v>0</v>
      </c>
      <c r="U77">
        <f>'Corrected energy balance step 1'!V82</f>
        <v>0</v>
      </c>
      <c r="V77">
        <f>'Corrected energy balance step 1'!W82</f>
        <v>0</v>
      </c>
      <c r="W77">
        <f>'Corrected energy balance step 1'!X82</f>
        <v>0</v>
      </c>
      <c r="X77">
        <f>'Corrected energy balance step 1'!Y82</f>
        <v>0</v>
      </c>
      <c r="Y77">
        <f>'Corrected energy balance step 1'!Z82</f>
        <v>0</v>
      </c>
      <c r="Z77">
        <f>'Corrected energy balance step 1'!AA82</f>
        <v>0</v>
      </c>
      <c r="AA77">
        <f>'Corrected energy balance step 1'!AB82</f>
        <v>0</v>
      </c>
      <c r="AB77">
        <f>'Corrected energy balance step 1'!AC82</f>
        <v>0</v>
      </c>
      <c r="AC77">
        <f>'Corrected energy balance step 1'!AD82</f>
        <v>0</v>
      </c>
      <c r="AD77">
        <f>'Corrected energy balance step 1'!AE82</f>
        <v>0</v>
      </c>
      <c r="AE77">
        <f>'Corrected energy balance step 1'!AF82</f>
        <v>0</v>
      </c>
      <c r="AF77">
        <f>'Corrected energy balance step 1'!AG82</f>
        <v>0</v>
      </c>
      <c r="AG77">
        <f>'Corrected energy balance step 1'!AH82</f>
        <v>0</v>
      </c>
      <c r="AH77">
        <f>'Corrected energy balance step 1'!AI82</f>
        <v>0</v>
      </c>
      <c r="AI77">
        <f>'Corrected energy balance step 1'!AJ82</f>
        <v>0</v>
      </c>
      <c r="AJ77">
        <f>'Corrected energy balance step 1'!AK82</f>
        <v>0</v>
      </c>
      <c r="AK77">
        <f>'Corrected energy balance step 1'!AL82</f>
        <v>0</v>
      </c>
      <c r="AL77">
        <f>'Corrected energy balance step 1'!AM82</f>
        <v>0</v>
      </c>
      <c r="AM77">
        <f>'Corrected energy balance step 1'!AN82</f>
        <v>0</v>
      </c>
      <c r="AN77">
        <f>'Corrected energy balance step 1'!AO82</f>
        <v>0</v>
      </c>
      <c r="AO77">
        <f>'Corrected energy balance step 1'!AP82</f>
        <v>0</v>
      </c>
      <c r="AP77">
        <f>'Corrected energy balance step 1'!AQ82</f>
        <v>0</v>
      </c>
      <c r="AQ77">
        <f>'Corrected energy balance step 1'!AR82</f>
        <v>0</v>
      </c>
      <c r="AR77">
        <f>'Corrected energy balance step 1'!AS82</f>
        <v>0</v>
      </c>
      <c r="AS77">
        <f>'Corrected energy balance step 1'!AT82</f>
        <v>0</v>
      </c>
      <c r="AT77" t="e">
        <f>'Corrected energy balance step 1'!AU82</f>
        <v>#DIV/0!</v>
      </c>
      <c r="AU77" t="e">
        <f>'Corrected energy balance step 1'!AV82</f>
        <v>#DIV/0!</v>
      </c>
      <c r="AV77">
        <f>'Corrected energy balance step 1'!AW82</f>
        <v>0</v>
      </c>
      <c r="AW77">
        <f>'Corrected energy balance step 1'!AX82</f>
        <v>0</v>
      </c>
      <c r="AX77">
        <f>'Corrected energy balance step 1'!AY82</f>
        <v>0</v>
      </c>
      <c r="AY77" t="e">
        <f>'Corrected energy balance step 1'!AZ82</f>
        <v>#DIV/0!</v>
      </c>
      <c r="AZ77">
        <f>'Corrected energy balance step 1'!BA82</f>
        <v>0</v>
      </c>
      <c r="BA77">
        <f>'Corrected energy balance step 1'!BB82</f>
        <v>0</v>
      </c>
      <c r="BB77">
        <f>'Corrected energy balance step 1'!BC82</f>
        <v>0</v>
      </c>
      <c r="BC77">
        <f>'Corrected energy balance step 1'!BD82</f>
        <v>0</v>
      </c>
      <c r="BD77">
        <f>'Corrected energy balance step 1'!BE82</f>
        <v>0</v>
      </c>
      <c r="BE77">
        <f>'Corrected energy balance step 1'!BF82</f>
        <v>0</v>
      </c>
      <c r="BF77">
        <f>'Corrected energy balance step 1'!BG82</f>
        <v>0</v>
      </c>
      <c r="BG77">
        <f>'Corrected energy balance step 1'!BH82</f>
        <v>0</v>
      </c>
      <c r="BH77">
        <f>'Corrected energy balance step 1'!BI82</f>
        <v>0</v>
      </c>
      <c r="BI77">
        <f>'Corrected energy balance step 1'!BJ82</f>
        <v>0</v>
      </c>
      <c r="BJ77">
        <f>'Corrected energy balance step 1'!BK82</f>
        <v>0</v>
      </c>
      <c r="BK77">
        <f>'Corrected energy balance step 1'!BL82</f>
        <v>0</v>
      </c>
      <c r="BL77" t="e">
        <f>'Corrected energy balance step 1'!BM82</f>
        <v>#DIV/0!</v>
      </c>
      <c r="BM77" t="e">
        <f>'Corrected energy balance step 1'!BN82</f>
        <v>#DIV/0!</v>
      </c>
      <c r="BN77">
        <f>'Corrected energy balance step 1'!BO82</f>
        <v>0</v>
      </c>
    </row>
    <row r="78" spans="1:66">
      <c r="A78" t="s">
        <v>123</v>
      </c>
      <c r="B78">
        <f>'Corrected energy balance step 1'!C83</f>
        <v>0</v>
      </c>
      <c r="C78">
        <f>'Corrected energy balance step 1'!D83</f>
        <v>0</v>
      </c>
      <c r="D78">
        <f>'Corrected energy balance step 1'!E83</f>
        <v>0</v>
      </c>
      <c r="E78">
        <f>'Corrected energy balance step 1'!F83</f>
        <v>0</v>
      </c>
      <c r="F78">
        <f>'Corrected energy balance step 1'!G83</f>
        <v>0</v>
      </c>
      <c r="G78">
        <f>'Corrected energy balance step 1'!H83</f>
        <v>0</v>
      </c>
      <c r="H78">
        <f>'Corrected energy balance step 1'!I83</f>
        <v>0</v>
      </c>
      <c r="I78">
        <f>'Corrected energy balance step 1'!J83</f>
        <v>0</v>
      </c>
      <c r="J78">
        <f>'Corrected energy balance step 1'!K83</f>
        <v>0</v>
      </c>
      <c r="K78">
        <f>'Corrected energy balance step 1'!L83</f>
        <v>0</v>
      </c>
      <c r="L78">
        <f>'Corrected energy balance step 1'!M83</f>
        <v>0</v>
      </c>
      <c r="M78">
        <f>'Corrected energy balance step 1'!N83</f>
        <v>0</v>
      </c>
      <c r="N78">
        <f>'Corrected energy balance step 1'!O83</f>
        <v>0</v>
      </c>
      <c r="O78">
        <f>'Corrected energy balance step 1'!P83</f>
        <v>0</v>
      </c>
      <c r="P78">
        <f>'Corrected energy balance step 1'!Q83</f>
        <v>0</v>
      </c>
      <c r="Q78">
        <f>'Corrected energy balance step 1'!R83</f>
        <v>0</v>
      </c>
      <c r="R78">
        <f>'Corrected energy balance step 1'!S83</f>
        <v>0</v>
      </c>
      <c r="S78" t="e">
        <f>'Corrected energy balance step 1'!T83</f>
        <v>#DIV/0!</v>
      </c>
      <c r="T78">
        <f>'Corrected energy balance step 1'!U83</f>
        <v>0</v>
      </c>
      <c r="U78">
        <f>'Corrected energy balance step 1'!V83</f>
        <v>0</v>
      </c>
      <c r="V78">
        <f>'Corrected energy balance step 1'!W83</f>
        <v>0</v>
      </c>
      <c r="W78">
        <f>'Corrected energy balance step 1'!X83</f>
        <v>0</v>
      </c>
      <c r="X78">
        <f>'Corrected energy balance step 1'!Y83</f>
        <v>0</v>
      </c>
      <c r="Y78">
        <f>'Corrected energy balance step 1'!Z83</f>
        <v>0</v>
      </c>
      <c r="Z78">
        <f>'Corrected energy balance step 1'!AA83</f>
        <v>0</v>
      </c>
      <c r="AA78">
        <f>'Corrected energy balance step 1'!AB83</f>
        <v>0</v>
      </c>
      <c r="AB78">
        <f>'Corrected energy balance step 1'!AC83</f>
        <v>0</v>
      </c>
      <c r="AC78">
        <f>'Corrected energy balance step 1'!AD83</f>
        <v>0</v>
      </c>
      <c r="AD78">
        <f>'Corrected energy balance step 1'!AE83</f>
        <v>0</v>
      </c>
      <c r="AE78">
        <f>'Corrected energy balance step 1'!AF83</f>
        <v>0</v>
      </c>
      <c r="AF78">
        <f>'Corrected energy balance step 1'!AG83</f>
        <v>0</v>
      </c>
      <c r="AG78">
        <f>'Corrected energy balance step 1'!AH83</f>
        <v>0</v>
      </c>
      <c r="AH78">
        <f>'Corrected energy balance step 1'!AI83</f>
        <v>0</v>
      </c>
      <c r="AI78">
        <f>'Corrected energy balance step 1'!AJ83</f>
        <v>0</v>
      </c>
      <c r="AJ78">
        <f>'Corrected energy balance step 1'!AK83</f>
        <v>0</v>
      </c>
      <c r="AK78">
        <f>'Corrected energy balance step 1'!AL83</f>
        <v>0</v>
      </c>
      <c r="AL78">
        <f>'Corrected energy balance step 1'!AM83</f>
        <v>0</v>
      </c>
      <c r="AM78">
        <f>'Corrected energy balance step 1'!AN83</f>
        <v>0</v>
      </c>
      <c r="AN78">
        <f>'Corrected energy balance step 1'!AO83</f>
        <v>0</v>
      </c>
      <c r="AO78">
        <f>'Corrected energy balance step 1'!AP83</f>
        <v>0</v>
      </c>
      <c r="AP78">
        <f>'Corrected energy balance step 1'!AQ83</f>
        <v>0</v>
      </c>
      <c r="AQ78">
        <f>'Corrected energy balance step 1'!AR83</f>
        <v>0</v>
      </c>
      <c r="AR78">
        <f>'Corrected energy balance step 1'!AS83</f>
        <v>0</v>
      </c>
      <c r="AS78">
        <f>'Corrected energy balance step 1'!AT83</f>
        <v>0</v>
      </c>
      <c r="AT78" t="e">
        <f>'Corrected energy balance step 1'!AU83</f>
        <v>#DIV/0!</v>
      </c>
      <c r="AU78" t="e">
        <f>'Corrected energy balance step 1'!AV83</f>
        <v>#DIV/0!</v>
      </c>
      <c r="AV78">
        <f>'Corrected energy balance step 1'!AW83</f>
        <v>0</v>
      </c>
      <c r="AW78">
        <f>'Corrected energy balance step 1'!AX83</f>
        <v>0</v>
      </c>
      <c r="AX78">
        <f>'Corrected energy balance step 1'!AY83</f>
        <v>0</v>
      </c>
      <c r="AY78" t="e">
        <f>'Corrected energy balance step 1'!AZ83</f>
        <v>#DIV/0!</v>
      </c>
      <c r="AZ78">
        <f>'Corrected energy balance step 1'!BA83</f>
        <v>0</v>
      </c>
      <c r="BA78">
        <f>'Corrected energy balance step 1'!BB83</f>
        <v>0</v>
      </c>
      <c r="BB78">
        <f>'Corrected energy balance step 1'!BC83</f>
        <v>0</v>
      </c>
      <c r="BC78">
        <f>'Corrected energy balance step 1'!BD83</f>
        <v>0</v>
      </c>
      <c r="BD78">
        <f>'Corrected energy balance step 1'!BE83</f>
        <v>0</v>
      </c>
      <c r="BE78">
        <f>'Corrected energy balance step 1'!BF83</f>
        <v>0</v>
      </c>
      <c r="BF78">
        <f>'Corrected energy balance step 1'!BG83</f>
        <v>0</v>
      </c>
      <c r="BG78">
        <f>'Corrected energy balance step 1'!BH83</f>
        <v>0</v>
      </c>
      <c r="BH78">
        <f>'Corrected energy balance step 1'!BI83</f>
        <v>0</v>
      </c>
      <c r="BI78">
        <f>'Corrected energy balance step 1'!BJ83</f>
        <v>0</v>
      </c>
      <c r="BJ78">
        <f>'Corrected energy balance step 1'!BK83</f>
        <v>0</v>
      </c>
      <c r="BK78">
        <f>'Corrected energy balance step 1'!BL83</f>
        <v>0</v>
      </c>
      <c r="BL78" t="e">
        <f>'Corrected energy balance step 1'!BM83</f>
        <v>#DIV/0!</v>
      </c>
      <c r="BM78" t="e">
        <f>'Corrected energy balance step 1'!BN83</f>
        <v>#DIV/0!</v>
      </c>
      <c r="BN78">
        <f>'Corrected energy balance step 1'!BO83</f>
        <v>0</v>
      </c>
    </row>
    <row r="79" spans="1:66">
      <c r="A79" t="s">
        <v>124</v>
      </c>
      <c r="B79">
        <f>'Corrected energy balance step 1'!C84</f>
        <v>0</v>
      </c>
      <c r="C79">
        <f>'Corrected energy balance step 1'!D84</f>
        <v>0</v>
      </c>
      <c r="D79">
        <f>'Corrected energy balance step 1'!E84</f>
        <v>0</v>
      </c>
      <c r="E79">
        <f>'Corrected energy balance step 1'!F84</f>
        <v>0</v>
      </c>
      <c r="F79">
        <f>'Corrected energy balance step 1'!G84</f>
        <v>0</v>
      </c>
      <c r="G79">
        <f>'Corrected energy balance step 1'!H84</f>
        <v>0</v>
      </c>
      <c r="H79">
        <f>'Corrected energy balance step 1'!I84</f>
        <v>0</v>
      </c>
      <c r="I79">
        <f>'Corrected energy balance step 1'!J84</f>
        <v>0</v>
      </c>
      <c r="J79">
        <f>'Corrected energy balance step 1'!K84</f>
        <v>0</v>
      </c>
      <c r="K79">
        <f>'Corrected energy balance step 1'!L84</f>
        <v>0</v>
      </c>
      <c r="L79">
        <f>'Corrected energy balance step 1'!M84</f>
        <v>0</v>
      </c>
      <c r="M79">
        <f>'Corrected energy balance step 1'!N84</f>
        <v>0</v>
      </c>
      <c r="N79">
        <f>'Corrected energy balance step 1'!O84</f>
        <v>0</v>
      </c>
      <c r="O79">
        <f>'Corrected energy balance step 1'!P84</f>
        <v>0</v>
      </c>
      <c r="P79">
        <f>'Corrected energy balance step 1'!Q84</f>
        <v>0</v>
      </c>
      <c r="Q79">
        <f>'Corrected energy balance step 1'!R84</f>
        <v>0</v>
      </c>
      <c r="R79">
        <f>'Corrected energy balance step 1'!S84</f>
        <v>0</v>
      </c>
      <c r="S79" t="e">
        <f>'Corrected energy balance step 1'!T84</f>
        <v>#DIV/0!</v>
      </c>
      <c r="T79">
        <f>'Corrected energy balance step 1'!U84</f>
        <v>0</v>
      </c>
      <c r="U79">
        <f>'Corrected energy balance step 1'!V84</f>
        <v>0</v>
      </c>
      <c r="V79">
        <f>'Corrected energy balance step 1'!W84</f>
        <v>0</v>
      </c>
      <c r="W79">
        <f>'Corrected energy balance step 1'!X84</f>
        <v>0</v>
      </c>
      <c r="X79">
        <f>'Corrected energy balance step 1'!Y84</f>
        <v>0</v>
      </c>
      <c r="Y79">
        <f>'Corrected energy balance step 1'!Z84</f>
        <v>0</v>
      </c>
      <c r="Z79">
        <f>'Corrected energy balance step 1'!AA84</f>
        <v>0</v>
      </c>
      <c r="AA79">
        <f>'Corrected energy balance step 1'!AB84</f>
        <v>0</v>
      </c>
      <c r="AB79">
        <f>'Corrected energy balance step 1'!AC84</f>
        <v>0</v>
      </c>
      <c r="AC79">
        <f>'Corrected energy balance step 1'!AD84</f>
        <v>0</v>
      </c>
      <c r="AD79">
        <f>'Corrected energy balance step 1'!AE84</f>
        <v>0</v>
      </c>
      <c r="AE79">
        <f>'Corrected energy balance step 1'!AF84</f>
        <v>0</v>
      </c>
      <c r="AF79">
        <f>'Corrected energy balance step 1'!AG84</f>
        <v>0</v>
      </c>
      <c r="AG79">
        <f>'Corrected energy balance step 1'!AH84</f>
        <v>0</v>
      </c>
      <c r="AH79">
        <f>'Corrected energy balance step 1'!AI84</f>
        <v>0</v>
      </c>
      <c r="AI79">
        <f>'Corrected energy balance step 1'!AJ84</f>
        <v>0</v>
      </c>
      <c r="AJ79">
        <f>'Corrected energy balance step 1'!AK84</f>
        <v>0</v>
      </c>
      <c r="AK79">
        <f>'Corrected energy balance step 1'!AL84</f>
        <v>0</v>
      </c>
      <c r="AL79">
        <f>'Corrected energy balance step 1'!AM84</f>
        <v>0</v>
      </c>
      <c r="AM79">
        <f>'Corrected energy balance step 1'!AN84</f>
        <v>0</v>
      </c>
      <c r="AN79">
        <f>'Corrected energy balance step 1'!AO84</f>
        <v>0</v>
      </c>
      <c r="AO79">
        <f>'Corrected energy balance step 1'!AP84</f>
        <v>0</v>
      </c>
      <c r="AP79">
        <f>'Corrected energy balance step 1'!AQ84</f>
        <v>0</v>
      </c>
      <c r="AQ79">
        <f>'Corrected energy balance step 1'!AR84</f>
        <v>0</v>
      </c>
      <c r="AR79">
        <f>'Corrected energy balance step 1'!AS84</f>
        <v>0</v>
      </c>
      <c r="AS79">
        <f>'Corrected energy balance step 1'!AT84</f>
        <v>0</v>
      </c>
      <c r="AT79" t="e">
        <f>'Corrected energy balance step 1'!AU84</f>
        <v>#DIV/0!</v>
      </c>
      <c r="AU79" t="e">
        <f>'Corrected energy balance step 1'!AV84</f>
        <v>#DIV/0!</v>
      </c>
      <c r="AV79">
        <f>'Corrected energy balance step 1'!AW84</f>
        <v>0</v>
      </c>
      <c r="AW79">
        <f>'Corrected energy balance step 1'!AX84</f>
        <v>0</v>
      </c>
      <c r="AX79">
        <f>'Corrected energy balance step 1'!AY84</f>
        <v>0</v>
      </c>
      <c r="AY79" t="e">
        <f>'Corrected energy balance step 1'!AZ84</f>
        <v>#DIV/0!</v>
      </c>
      <c r="AZ79">
        <f>'Corrected energy balance step 1'!BA84</f>
        <v>0</v>
      </c>
      <c r="BA79">
        <f>'Corrected energy balance step 1'!BB84</f>
        <v>0</v>
      </c>
      <c r="BB79">
        <f>'Corrected energy balance step 1'!BC84</f>
        <v>0</v>
      </c>
      <c r="BC79">
        <f>'Corrected energy balance step 1'!BD84</f>
        <v>0</v>
      </c>
      <c r="BD79">
        <f>'Corrected energy balance step 1'!BE84</f>
        <v>0</v>
      </c>
      <c r="BE79">
        <f>'Corrected energy balance step 1'!BF84</f>
        <v>0</v>
      </c>
      <c r="BF79">
        <f>'Corrected energy balance step 1'!BG84</f>
        <v>0</v>
      </c>
      <c r="BG79">
        <f>'Corrected energy balance step 1'!BH84</f>
        <v>0</v>
      </c>
      <c r="BH79">
        <f>'Corrected energy balance step 1'!BI84</f>
        <v>0</v>
      </c>
      <c r="BI79">
        <f>'Corrected energy balance step 1'!BJ84</f>
        <v>0</v>
      </c>
      <c r="BJ79">
        <f>'Corrected energy balance step 1'!BK84</f>
        <v>0</v>
      </c>
      <c r="BK79">
        <f>'Corrected energy balance step 1'!BL84</f>
        <v>0</v>
      </c>
      <c r="BL79" t="e">
        <f>'Corrected energy balance step 1'!BM84</f>
        <v>#DIV/0!</v>
      </c>
      <c r="BM79" t="e">
        <f>'Corrected energy balance step 1'!BN84</f>
        <v>#DIV/0!</v>
      </c>
      <c r="BN79">
        <f>'Corrected energy balance step 1'!BO84</f>
        <v>0</v>
      </c>
    </row>
    <row r="80" spans="1:66">
      <c r="A80" t="s">
        <v>125</v>
      </c>
      <c r="B80">
        <f>'Corrected energy balance step 1'!C85</f>
        <v>0</v>
      </c>
      <c r="C80">
        <f>'Corrected energy balance step 1'!D85</f>
        <v>0</v>
      </c>
      <c r="D80">
        <f>'Corrected energy balance step 1'!E85</f>
        <v>0</v>
      </c>
      <c r="E80">
        <f>'Corrected energy balance step 1'!F85</f>
        <v>0</v>
      </c>
      <c r="F80">
        <f>'Corrected energy balance step 1'!G85</f>
        <v>0</v>
      </c>
      <c r="G80">
        <f>'Corrected energy balance step 1'!H85</f>
        <v>0</v>
      </c>
      <c r="H80">
        <f>'Corrected energy balance step 1'!I85</f>
        <v>0</v>
      </c>
      <c r="I80">
        <f>'Corrected energy balance step 1'!J85</f>
        <v>0</v>
      </c>
      <c r="J80">
        <f>'Corrected energy balance step 1'!K85</f>
        <v>0</v>
      </c>
      <c r="K80">
        <f>'Corrected energy balance step 1'!L85</f>
        <v>0</v>
      </c>
      <c r="L80">
        <f>'Corrected energy balance step 1'!M85</f>
        <v>0</v>
      </c>
      <c r="M80">
        <f>'Corrected energy balance step 1'!N85</f>
        <v>0</v>
      </c>
      <c r="N80">
        <f>'Corrected energy balance step 1'!O85</f>
        <v>0</v>
      </c>
      <c r="O80">
        <f>'Corrected energy balance step 1'!P85</f>
        <v>0</v>
      </c>
      <c r="P80">
        <f>'Corrected energy balance step 1'!Q85</f>
        <v>0</v>
      </c>
      <c r="Q80">
        <f>'Corrected energy balance step 1'!R85</f>
        <v>0</v>
      </c>
      <c r="R80">
        <f>'Corrected energy balance step 1'!S85</f>
        <v>0</v>
      </c>
      <c r="S80">
        <f>'Corrected energy balance step 1'!T85</f>
        <v>0</v>
      </c>
      <c r="T80">
        <f>'Corrected energy balance step 1'!U85</f>
        <v>0</v>
      </c>
      <c r="U80">
        <f>'Corrected energy balance step 1'!V85</f>
        <v>0</v>
      </c>
      <c r="V80">
        <f>'Corrected energy balance step 1'!W85</f>
        <v>0</v>
      </c>
      <c r="W80">
        <f>'Corrected energy balance step 1'!X85</f>
        <v>0</v>
      </c>
      <c r="X80">
        <f>'Corrected energy balance step 1'!Y85</f>
        <v>0</v>
      </c>
      <c r="Y80">
        <f>'Corrected energy balance step 1'!Z85</f>
        <v>0</v>
      </c>
      <c r="Z80">
        <f>'Corrected energy balance step 1'!AA85</f>
        <v>0</v>
      </c>
      <c r="AA80">
        <f>'Corrected energy balance step 1'!AB85</f>
        <v>0</v>
      </c>
      <c r="AB80">
        <f>'Corrected energy balance step 1'!AC85</f>
        <v>0</v>
      </c>
      <c r="AC80">
        <f>'Corrected energy balance step 1'!AD85</f>
        <v>0</v>
      </c>
      <c r="AD80">
        <f>'Corrected energy balance step 1'!AE85</f>
        <v>0</v>
      </c>
      <c r="AE80">
        <f>'Corrected energy balance step 1'!AF85</f>
        <v>0</v>
      </c>
      <c r="AF80">
        <f>'Corrected energy balance step 1'!AG85</f>
        <v>0</v>
      </c>
      <c r="AG80">
        <f>'Corrected energy balance step 1'!AH85</f>
        <v>0</v>
      </c>
      <c r="AH80">
        <f>'Corrected energy balance step 1'!AI85</f>
        <v>0</v>
      </c>
      <c r="AI80">
        <f>'Corrected energy balance step 1'!AJ85</f>
        <v>0</v>
      </c>
      <c r="AJ80">
        <f>'Corrected energy balance step 1'!AK85</f>
        <v>0</v>
      </c>
      <c r="AK80">
        <f>'Corrected energy balance step 1'!AL85</f>
        <v>0</v>
      </c>
      <c r="AL80">
        <f>'Corrected energy balance step 1'!AM85</f>
        <v>0</v>
      </c>
      <c r="AM80">
        <f>'Corrected energy balance step 1'!AN85</f>
        <v>0</v>
      </c>
      <c r="AN80">
        <f>'Corrected energy balance step 1'!AO85</f>
        <v>0</v>
      </c>
      <c r="AO80">
        <f>'Corrected energy balance step 1'!AP85</f>
        <v>0</v>
      </c>
      <c r="AP80">
        <f>'Corrected energy balance step 1'!AQ85</f>
        <v>0</v>
      </c>
      <c r="AQ80">
        <f>'Corrected energy balance step 1'!AR85</f>
        <v>0</v>
      </c>
      <c r="AR80">
        <f>'Corrected energy balance step 1'!AS85</f>
        <v>0</v>
      </c>
      <c r="AS80">
        <f>'Corrected energy balance step 1'!AT85</f>
        <v>0</v>
      </c>
      <c r="AT80">
        <f>'Corrected energy balance step 1'!AU85</f>
        <v>0</v>
      </c>
      <c r="AU80">
        <f>'Corrected energy balance step 1'!AV85</f>
        <v>0</v>
      </c>
      <c r="AV80">
        <f>'Corrected energy balance step 1'!AW85</f>
        <v>0</v>
      </c>
      <c r="AW80">
        <f>'Corrected energy balance step 1'!AX85</f>
        <v>0</v>
      </c>
      <c r="AX80">
        <f>'Corrected energy balance step 1'!AY85</f>
        <v>0</v>
      </c>
      <c r="AY80">
        <f>'Corrected energy balance step 1'!AZ85</f>
        <v>0</v>
      </c>
      <c r="AZ80">
        <f>'Corrected energy balance step 1'!BA85</f>
        <v>0</v>
      </c>
      <c r="BA80">
        <f>'Corrected energy balance step 1'!BB85</f>
        <v>0</v>
      </c>
      <c r="BB80">
        <f>'Corrected energy balance step 1'!BC85</f>
        <v>0</v>
      </c>
      <c r="BC80">
        <f>'Corrected energy balance step 1'!BD85</f>
        <v>0</v>
      </c>
      <c r="BD80">
        <f>'Corrected energy balance step 1'!BE85</f>
        <v>0</v>
      </c>
      <c r="BE80">
        <f>'Corrected energy balance step 1'!BF85</f>
        <v>0</v>
      </c>
      <c r="BF80">
        <f>'Corrected energy balance step 1'!BG85</f>
        <v>0</v>
      </c>
      <c r="BG80">
        <f>'Corrected energy balance step 1'!BH85</f>
        <v>0</v>
      </c>
      <c r="BH80">
        <f>'Corrected energy balance step 1'!BI85</f>
        <v>0</v>
      </c>
      <c r="BI80">
        <f>'Corrected energy balance step 1'!BJ85</f>
        <v>0</v>
      </c>
      <c r="BJ80">
        <f>'Corrected energy balance step 1'!BK85</f>
        <v>0</v>
      </c>
      <c r="BK80">
        <f>'Corrected energy balance step 1'!BL85</f>
        <v>0</v>
      </c>
      <c r="BL80">
        <f>'Corrected energy balance step 1'!BM85</f>
        <v>0</v>
      </c>
      <c r="BM80">
        <f>'Corrected energy balance step 1'!BN85</f>
        <v>0</v>
      </c>
      <c r="BN80">
        <f>'Corrected energy balance step 1'!BO85</f>
        <v>0</v>
      </c>
    </row>
    <row r="81" spans="1:66">
      <c r="A81" t="s">
        <v>126</v>
      </c>
      <c r="B81">
        <f>'Corrected energy balance step 1'!C86</f>
        <v>0</v>
      </c>
      <c r="C81">
        <f>'Corrected energy balance step 1'!D86</f>
        <v>0</v>
      </c>
      <c r="D81">
        <f>'Corrected energy balance step 1'!E86</f>
        <v>0</v>
      </c>
      <c r="E81">
        <f>'Corrected energy balance step 1'!F86</f>
        <v>0</v>
      </c>
      <c r="F81">
        <f>'Corrected energy balance step 1'!G86</f>
        <v>0</v>
      </c>
      <c r="G81">
        <f>'Corrected energy balance step 1'!H86</f>
        <v>0</v>
      </c>
      <c r="H81">
        <f>'Corrected energy balance step 1'!I86</f>
        <v>0</v>
      </c>
      <c r="I81">
        <f>'Corrected energy balance step 1'!J86</f>
        <v>0</v>
      </c>
      <c r="J81">
        <f>'Corrected energy balance step 1'!K86</f>
        <v>0</v>
      </c>
      <c r="K81">
        <f>'Corrected energy balance step 1'!L86</f>
        <v>0</v>
      </c>
      <c r="L81">
        <f>'Corrected energy balance step 1'!M86</f>
        <v>0</v>
      </c>
      <c r="M81">
        <f>'Corrected energy balance step 1'!N86</f>
        <v>0</v>
      </c>
      <c r="N81">
        <f>'Corrected energy balance step 1'!O86</f>
        <v>0</v>
      </c>
      <c r="O81">
        <f>'Corrected energy balance step 1'!P86</f>
        <v>0</v>
      </c>
      <c r="P81">
        <f>'Corrected energy balance step 1'!Q86</f>
        <v>0</v>
      </c>
      <c r="Q81">
        <f>'Corrected energy balance step 1'!R86</f>
        <v>0</v>
      </c>
      <c r="R81">
        <f>'Corrected energy balance step 1'!S86</f>
        <v>0</v>
      </c>
      <c r="S81">
        <f>'Corrected energy balance step 1'!T86</f>
        <v>0</v>
      </c>
      <c r="T81">
        <f>'Corrected energy balance step 1'!U86</f>
        <v>0</v>
      </c>
      <c r="U81">
        <f>'Corrected energy balance step 1'!V86</f>
        <v>0</v>
      </c>
      <c r="V81">
        <f>'Corrected energy balance step 1'!W86</f>
        <v>0</v>
      </c>
      <c r="W81">
        <f>'Corrected energy balance step 1'!X86</f>
        <v>0</v>
      </c>
      <c r="X81">
        <f>'Corrected energy balance step 1'!Y86</f>
        <v>0</v>
      </c>
      <c r="Y81">
        <f>'Corrected energy balance step 1'!Z86</f>
        <v>0</v>
      </c>
      <c r="Z81">
        <f>'Corrected energy balance step 1'!AA86</f>
        <v>0</v>
      </c>
      <c r="AA81">
        <f>'Corrected energy balance step 1'!AB86</f>
        <v>0</v>
      </c>
      <c r="AB81">
        <f>'Corrected energy balance step 1'!AC86</f>
        <v>0</v>
      </c>
      <c r="AC81">
        <f>'Corrected energy balance step 1'!AD86</f>
        <v>0</v>
      </c>
      <c r="AD81">
        <f>'Corrected energy balance step 1'!AE86</f>
        <v>0</v>
      </c>
      <c r="AE81">
        <f>'Corrected energy balance step 1'!AF86</f>
        <v>0</v>
      </c>
      <c r="AF81">
        <f>'Corrected energy balance step 1'!AG86</f>
        <v>0</v>
      </c>
      <c r="AG81">
        <f>'Corrected energy balance step 1'!AH86</f>
        <v>0</v>
      </c>
      <c r="AH81">
        <f>'Corrected energy balance step 1'!AI86</f>
        <v>0</v>
      </c>
      <c r="AI81">
        <f>'Corrected energy balance step 1'!AJ86</f>
        <v>0</v>
      </c>
      <c r="AJ81">
        <f>'Corrected energy balance step 1'!AK86</f>
        <v>0</v>
      </c>
      <c r="AK81">
        <f>'Corrected energy balance step 1'!AL86</f>
        <v>0</v>
      </c>
      <c r="AL81">
        <f>'Corrected energy balance step 1'!AM86</f>
        <v>0</v>
      </c>
      <c r="AM81">
        <f>'Corrected energy balance step 1'!AN86</f>
        <v>0</v>
      </c>
      <c r="AN81">
        <f>'Corrected energy balance step 1'!AO86</f>
        <v>0</v>
      </c>
      <c r="AO81">
        <f>'Corrected energy balance step 1'!AP86</f>
        <v>0</v>
      </c>
      <c r="AP81">
        <f>'Corrected energy balance step 1'!AQ86</f>
        <v>0</v>
      </c>
      <c r="AQ81">
        <f>'Corrected energy balance step 1'!AR86</f>
        <v>0</v>
      </c>
      <c r="AR81">
        <f>'Corrected energy balance step 1'!AS86</f>
        <v>0</v>
      </c>
      <c r="AS81">
        <f>'Corrected energy balance step 1'!AT86</f>
        <v>0</v>
      </c>
      <c r="AT81">
        <f>'Corrected energy balance step 1'!AU86</f>
        <v>0</v>
      </c>
      <c r="AU81">
        <f>'Corrected energy balance step 1'!AV86</f>
        <v>0</v>
      </c>
      <c r="AV81">
        <f>'Corrected energy balance step 1'!AW86</f>
        <v>0</v>
      </c>
      <c r="AW81">
        <f>'Corrected energy balance step 1'!AX86</f>
        <v>0</v>
      </c>
      <c r="AX81">
        <f>'Corrected energy balance step 1'!AY86</f>
        <v>0</v>
      </c>
      <c r="AY81">
        <f>'Corrected energy balance step 1'!AZ86</f>
        <v>0</v>
      </c>
      <c r="AZ81">
        <f>'Corrected energy balance step 1'!BA86</f>
        <v>0</v>
      </c>
      <c r="BA81">
        <f>'Corrected energy balance step 1'!BB86</f>
        <v>0</v>
      </c>
      <c r="BB81">
        <f>'Corrected energy balance step 1'!BC86</f>
        <v>0</v>
      </c>
      <c r="BC81">
        <f>'Corrected energy balance step 1'!BD86</f>
        <v>0</v>
      </c>
      <c r="BD81">
        <f>'Corrected energy balance step 1'!BE86</f>
        <v>0</v>
      </c>
      <c r="BE81">
        <f>'Corrected energy balance step 1'!BF86</f>
        <v>0</v>
      </c>
      <c r="BF81">
        <f>'Corrected energy balance step 1'!BG86</f>
        <v>0</v>
      </c>
      <c r="BG81">
        <f>'Corrected energy balance step 1'!BH86</f>
        <v>0</v>
      </c>
      <c r="BH81">
        <f>'Corrected energy balance step 1'!BI86</f>
        <v>0</v>
      </c>
      <c r="BI81">
        <f>'Corrected energy balance step 1'!BJ86</f>
        <v>0</v>
      </c>
      <c r="BJ81">
        <f>'Corrected energy balance step 1'!BK86</f>
        <v>0</v>
      </c>
      <c r="BK81">
        <f>'Corrected energy balance step 1'!BL86</f>
        <v>0</v>
      </c>
      <c r="BL81">
        <f>'Corrected energy balance step 1'!BM86</f>
        <v>0</v>
      </c>
      <c r="BM81">
        <f>'Corrected energy balance step 1'!BN86</f>
        <v>0</v>
      </c>
      <c r="BN81">
        <f>'Corrected energy balance step 1'!BO86</f>
        <v>0</v>
      </c>
    </row>
    <row r="82" spans="1:66">
      <c r="A82" t="s">
        <v>127</v>
      </c>
      <c r="B82">
        <f>'Corrected energy balance step 1'!C87</f>
        <v>0</v>
      </c>
      <c r="C82">
        <f>'Corrected energy balance step 1'!D87</f>
        <v>0</v>
      </c>
      <c r="D82">
        <f>'Corrected energy balance step 1'!E87</f>
        <v>0</v>
      </c>
      <c r="E82">
        <f>'Corrected energy balance step 1'!F87</f>
        <v>0</v>
      </c>
      <c r="F82">
        <f>'Corrected energy balance step 1'!G87</f>
        <v>0</v>
      </c>
      <c r="G82">
        <f>'Corrected energy balance step 1'!H87</f>
        <v>0</v>
      </c>
      <c r="H82">
        <f>'Corrected energy balance step 1'!I87</f>
        <v>0</v>
      </c>
      <c r="I82">
        <f>'Corrected energy balance step 1'!J87</f>
        <v>0</v>
      </c>
      <c r="J82">
        <f>'Corrected energy balance step 1'!K87</f>
        <v>0</v>
      </c>
      <c r="K82">
        <f>'Corrected energy balance step 1'!L87</f>
        <v>0</v>
      </c>
      <c r="L82">
        <f>'Corrected energy balance step 1'!M87</f>
        <v>0</v>
      </c>
      <c r="M82">
        <f>'Corrected energy balance step 1'!N87</f>
        <v>0</v>
      </c>
      <c r="N82">
        <f>'Corrected energy balance step 1'!O87</f>
        <v>0</v>
      </c>
      <c r="O82">
        <f>'Corrected energy balance step 1'!P87</f>
        <v>0</v>
      </c>
      <c r="P82">
        <f>'Corrected energy balance step 1'!Q87</f>
        <v>0</v>
      </c>
      <c r="Q82">
        <f>'Corrected energy balance step 1'!R87</f>
        <v>0</v>
      </c>
      <c r="R82">
        <f>'Corrected energy balance step 1'!S87</f>
        <v>0</v>
      </c>
      <c r="S82">
        <f>'Corrected energy balance step 1'!T87</f>
        <v>0</v>
      </c>
      <c r="T82">
        <f>'Corrected energy balance step 1'!U87</f>
        <v>0</v>
      </c>
      <c r="U82">
        <f>'Corrected energy balance step 1'!V87</f>
        <v>0</v>
      </c>
      <c r="V82">
        <f>'Corrected energy balance step 1'!W87</f>
        <v>0</v>
      </c>
      <c r="W82">
        <f>'Corrected energy balance step 1'!X87</f>
        <v>0</v>
      </c>
      <c r="X82">
        <f>'Corrected energy balance step 1'!Y87</f>
        <v>0</v>
      </c>
      <c r="Y82">
        <f>'Corrected energy balance step 1'!Z87</f>
        <v>0</v>
      </c>
      <c r="Z82">
        <f>'Corrected energy balance step 1'!AA87</f>
        <v>0</v>
      </c>
      <c r="AA82">
        <f>'Corrected energy balance step 1'!AB87</f>
        <v>0</v>
      </c>
      <c r="AB82">
        <f>'Corrected energy balance step 1'!AC87</f>
        <v>0</v>
      </c>
      <c r="AC82">
        <f>'Corrected energy balance step 1'!AD87</f>
        <v>0</v>
      </c>
      <c r="AD82">
        <f>'Corrected energy balance step 1'!AE87</f>
        <v>0</v>
      </c>
      <c r="AE82">
        <f>'Corrected energy balance step 1'!AF87</f>
        <v>0</v>
      </c>
      <c r="AF82">
        <f>'Corrected energy balance step 1'!AG87</f>
        <v>0</v>
      </c>
      <c r="AG82">
        <f>'Corrected energy balance step 1'!AH87</f>
        <v>0</v>
      </c>
      <c r="AH82">
        <f>'Corrected energy balance step 1'!AI87</f>
        <v>0</v>
      </c>
      <c r="AI82">
        <f>'Corrected energy balance step 1'!AJ87</f>
        <v>0</v>
      </c>
      <c r="AJ82">
        <f>'Corrected energy balance step 1'!AK87</f>
        <v>0</v>
      </c>
      <c r="AK82">
        <f>'Corrected energy balance step 1'!AL87</f>
        <v>0</v>
      </c>
      <c r="AL82">
        <f>'Corrected energy balance step 1'!AM87</f>
        <v>0</v>
      </c>
      <c r="AM82">
        <f>'Corrected energy balance step 1'!AN87</f>
        <v>0</v>
      </c>
      <c r="AN82">
        <f>'Corrected energy balance step 1'!AO87</f>
        <v>0</v>
      </c>
      <c r="AO82">
        <f>'Corrected energy balance step 1'!AP87</f>
        <v>0</v>
      </c>
      <c r="AP82">
        <f>'Corrected energy balance step 1'!AQ87</f>
        <v>0</v>
      </c>
      <c r="AQ82">
        <f>'Corrected energy balance step 1'!AR87</f>
        <v>0</v>
      </c>
      <c r="AR82">
        <f>'Corrected energy balance step 1'!AS87</f>
        <v>0</v>
      </c>
      <c r="AS82">
        <f>'Corrected energy balance step 1'!AT87</f>
        <v>0</v>
      </c>
      <c r="AT82">
        <f>'Corrected energy balance step 1'!AU87</f>
        <v>0</v>
      </c>
      <c r="AU82">
        <f>'Corrected energy balance step 1'!AV87</f>
        <v>0</v>
      </c>
      <c r="AV82">
        <f>'Corrected energy balance step 1'!AW87</f>
        <v>0</v>
      </c>
      <c r="AW82">
        <f>'Corrected energy balance step 1'!AX87</f>
        <v>0</v>
      </c>
      <c r="AX82">
        <f>'Corrected energy balance step 1'!AY87</f>
        <v>0</v>
      </c>
      <c r="AY82">
        <f>'Corrected energy balance step 1'!AZ87</f>
        <v>0</v>
      </c>
      <c r="AZ82">
        <f>'Corrected energy balance step 1'!BA87</f>
        <v>0</v>
      </c>
      <c r="BA82">
        <f>'Corrected energy balance step 1'!BB87</f>
        <v>0</v>
      </c>
      <c r="BB82">
        <f>'Corrected energy balance step 1'!BC87</f>
        <v>0</v>
      </c>
      <c r="BC82">
        <f>'Corrected energy balance step 1'!BD87</f>
        <v>0</v>
      </c>
      <c r="BD82">
        <f>'Corrected energy balance step 1'!BE87</f>
        <v>0</v>
      </c>
      <c r="BE82">
        <f>'Corrected energy balance step 1'!BF87</f>
        <v>0</v>
      </c>
      <c r="BF82">
        <f>'Corrected energy balance step 1'!BG87</f>
        <v>0</v>
      </c>
      <c r="BG82">
        <f>'Corrected energy balance step 1'!BH87</f>
        <v>0</v>
      </c>
      <c r="BH82">
        <f>'Corrected energy balance step 1'!BI87</f>
        <v>0</v>
      </c>
      <c r="BI82">
        <f>'Corrected energy balance step 1'!BJ87</f>
        <v>0</v>
      </c>
      <c r="BJ82">
        <f>'Corrected energy balance step 1'!BK87</f>
        <v>0</v>
      </c>
      <c r="BK82">
        <f>'Corrected energy balance step 1'!BL87</f>
        <v>0</v>
      </c>
      <c r="BL82">
        <f>'Corrected energy balance step 1'!BM87</f>
        <v>0</v>
      </c>
      <c r="BM82">
        <f>'Corrected energy balance step 1'!BN87</f>
        <v>0</v>
      </c>
      <c r="BN82">
        <f>'Corrected energy balance step 1'!BO87</f>
        <v>0</v>
      </c>
    </row>
    <row r="83" spans="1:66">
      <c r="A83" t="s">
        <v>128</v>
      </c>
      <c r="B83">
        <f>'Corrected energy balance step 1'!C88</f>
        <v>0</v>
      </c>
      <c r="C83">
        <f>'Corrected energy balance step 1'!D88</f>
        <v>0</v>
      </c>
      <c r="D83">
        <f>'Corrected energy balance step 1'!E88</f>
        <v>0</v>
      </c>
      <c r="E83">
        <f>'Corrected energy balance step 1'!F88</f>
        <v>0</v>
      </c>
      <c r="F83">
        <f>'Corrected energy balance step 1'!G88</f>
        <v>0</v>
      </c>
      <c r="G83">
        <f>'Corrected energy balance step 1'!H88</f>
        <v>0</v>
      </c>
      <c r="H83">
        <f>'Corrected energy balance step 1'!I88</f>
        <v>0</v>
      </c>
      <c r="I83">
        <f>'Corrected energy balance step 1'!J88</f>
        <v>0</v>
      </c>
      <c r="J83">
        <f>'Corrected energy balance step 1'!K88</f>
        <v>0</v>
      </c>
      <c r="K83">
        <f>'Corrected energy balance step 1'!L88</f>
        <v>0</v>
      </c>
      <c r="L83">
        <f>'Corrected energy balance step 1'!M88</f>
        <v>0</v>
      </c>
      <c r="M83">
        <f>'Corrected energy balance step 1'!N88</f>
        <v>0</v>
      </c>
      <c r="N83">
        <f>'Corrected energy balance step 1'!O88</f>
        <v>0</v>
      </c>
      <c r="O83">
        <f>'Corrected energy balance step 1'!P88</f>
        <v>0</v>
      </c>
      <c r="P83">
        <f>'Corrected energy balance step 1'!Q88</f>
        <v>0</v>
      </c>
      <c r="Q83">
        <f>'Corrected energy balance step 1'!R88</f>
        <v>0</v>
      </c>
      <c r="R83">
        <f>'Corrected energy balance step 1'!S88</f>
        <v>0</v>
      </c>
      <c r="S83">
        <f>'Corrected energy balance step 1'!T88</f>
        <v>0</v>
      </c>
      <c r="T83">
        <f>'Corrected energy balance step 1'!U88</f>
        <v>0</v>
      </c>
      <c r="U83">
        <f>'Corrected energy balance step 1'!V88</f>
        <v>0</v>
      </c>
      <c r="V83">
        <f>'Corrected energy balance step 1'!W88</f>
        <v>0</v>
      </c>
      <c r="W83">
        <f>'Corrected energy balance step 1'!X88</f>
        <v>0</v>
      </c>
      <c r="X83">
        <f>'Corrected energy balance step 1'!Y88</f>
        <v>0</v>
      </c>
      <c r="Y83">
        <f>'Corrected energy balance step 1'!Z88</f>
        <v>0</v>
      </c>
      <c r="Z83">
        <f>'Corrected energy balance step 1'!AA88</f>
        <v>0</v>
      </c>
      <c r="AA83">
        <f>'Corrected energy balance step 1'!AB88</f>
        <v>0</v>
      </c>
      <c r="AB83">
        <f>'Corrected energy balance step 1'!AC88</f>
        <v>0</v>
      </c>
      <c r="AC83">
        <f>'Corrected energy balance step 1'!AD88</f>
        <v>0</v>
      </c>
      <c r="AD83">
        <f>'Corrected energy balance step 1'!AE88</f>
        <v>0</v>
      </c>
      <c r="AE83">
        <f>'Corrected energy balance step 1'!AF88</f>
        <v>0</v>
      </c>
      <c r="AF83">
        <f>'Corrected energy balance step 1'!AG88</f>
        <v>0</v>
      </c>
      <c r="AG83">
        <f>'Corrected energy balance step 1'!AH88</f>
        <v>0</v>
      </c>
      <c r="AH83">
        <f>'Corrected energy balance step 1'!AI88</f>
        <v>0</v>
      </c>
      <c r="AI83">
        <f>'Corrected energy balance step 1'!AJ88</f>
        <v>0</v>
      </c>
      <c r="AJ83">
        <f>'Corrected energy balance step 1'!AK88</f>
        <v>0</v>
      </c>
      <c r="AK83">
        <f>'Corrected energy balance step 1'!AL88</f>
        <v>0</v>
      </c>
      <c r="AL83">
        <f>'Corrected energy balance step 1'!AM88</f>
        <v>0</v>
      </c>
      <c r="AM83">
        <f>'Corrected energy balance step 1'!AN88</f>
        <v>0</v>
      </c>
      <c r="AN83">
        <f>'Corrected energy balance step 1'!AO88</f>
        <v>0</v>
      </c>
      <c r="AO83">
        <f>'Corrected energy balance step 1'!AP88</f>
        <v>0</v>
      </c>
      <c r="AP83">
        <f>'Corrected energy balance step 1'!AQ88</f>
        <v>0</v>
      </c>
      <c r="AQ83">
        <f>'Corrected energy balance step 1'!AR88</f>
        <v>0</v>
      </c>
      <c r="AR83">
        <f>'Corrected energy balance step 1'!AS88</f>
        <v>0</v>
      </c>
      <c r="AS83">
        <f>'Corrected energy balance step 1'!AT88</f>
        <v>0</v>
      </c>
      <c r="AT83">
        <f>'Corrected energy balance step 1'!AU88</f>
        <v>0</v>
      </c>
      <c r="AU83">
        <f>'Corrected energy balance step 1'!AV88</f>
        <v>0</v>
      </c>
      <c r="AV83">
        <f>'Corrected energy balance step 1'!AW88</f>
        <v>0</v>
      </c>
      <c r="AW83">
        <f>'Corrected energy balance step 1'!AX88</f>
        <v>0</v>
      </c>
      <c r="AX83">
        <f>'Corrected energy balance step 1'!AY88</f>
        <v>0</v>
      </c>
      <c r="AY83">
        <f>'Corrected energy balance step 1'!AZ88</f>
        <v>0</v>
      </c>
      <c r="AZ83">
        <f>'Corrected energy balance step 1'!BA88</f>
        <v>0</v>
      </c>
      <c r="BA83">
        <f>'Corrected energy balance step 1'!BB88</f>
        <v>0</v>
      </c>
      <c r="BB83">
        <f>'Corrected energy balance step 1'!BC88</f>
        <v>0</v>
      </c>
      <c r="BC83">
        <f>'Corrected energy balance step 1'!BD88</f>
        <v>0</v>
      </c>
      <c r="BD83">
        <f>'Corrected energy balance step 1'!BE88</f>
        <v>0</v>
      </c>
      <c r="BE83">
        <f>'Corrected energy balance step 1'!BF88</f>
        <v>0</v>
      </c>
      <c r="BF83">
        <f>'Corrected energy balance step 1'!BG88</f>
        <v>0</v>
      </c>
      <c r="BG83">
        <f>'Corrected energy balance step 1'!BH88</f>
        <v>0</v>
      </c>
      <c r="BH83">
        <f>'Corrected energy balance step 1'!BI88</f>
        <v>0</v>
      </c>
      <c r="BI83">
        <f>'Corrected energy balance step 1'!BJ88</f>
        <v>0</v>
      </c>
      <c r="BJ83">
        <f>'Corrected energy balance step 1'!BK88</f>
        <v>0</v>
      </c>
      <c r="BK83">
        <f>'Corrected energy balance step 1'!BL88</f>
        <v>0</v>
      </c>
      <c r="BL83">
        <f>'Corrected energy balance step 1'!BM88</f>
        <v>0</v>
      </c>
      <c r="BM83">
        <f>'Corrected energy balance step 1'!BN88</f>
        <v>0</v>
      </c>
      <c r="BN83">
        <f>'Corrected energy balance step 1'!BO88</f>
        <v>0</v>
      </c>
    </row>
    <row r="84" spans="1:66">
      <c r="A84" t="s">
        <v>129</v>
      </c>
      <c r="B84">
        <f>'Corrected energy balance step 1'!C89</f>
        <v>0</v>
      </c>
      <c r="C84">
        <f>'Corrected energy balance step 1'!D89</f>
        <v>0</v>
      </c>
      <c r="D84">
        <f>'Corrected energy balance step 1'!E89</f>
        <v>0</v>
      </c>
      <c r="E84">
        <f>'Corrected energy balance step 1'!F89</f>
        <v>0</v>
      </c>
      <c r="F84">
        <f>'Corrected energy balance step 1'!G89</f>
        <v>0</v>
      </c>
      <c r="G84">
        <f>'Corrected energy balance step 1'!H89</f>
        <v>0</v>
      </c>
      <c r="H84">
        <f>'Corrected energy balance step 1'!I89</f>
        <v>0</v>
      </c>
      <c r="I84">
        <f>'Corrected energy balance step 1'!J89</f>
        <v>0</v>
      </c>
      <c r="J84">
        <f>'Corrected energy balance step 1'!K89</f>
        <v>0</v>
      </c>
      <c r="K84">
        <f>'Corrected energy balance step 1'!L89</f>
        <v>0</v>
      </c>
      <c r="L84">
        <f>'Corrected energy balance step 1'!M89</f>
        <v>0</v>
      </c>
      <c r="M84">
        <f>'Corrected energy balance step 1'!N89</f>
        <v>0</v>
      </c>
      <c r="N84">
        <f>'Corrected energy balance step 1'!O89</f>
        <v>0</v>
      </c>
      <c r="O84">
        <f>'Corrected energy balance step 1'!P89</f>
        <v>0</v>
      </c>
      <c r="P84">
        <f>'Corrected energy balance step 1'!Q89</f>
        <v>0</v>
      </c>
      <c r="Q84">
        <f>'Corrected energy balance step 1'!R89</f>
        <v>0</v>
      </c>
      <c r="R84">
        <f>'Corrected energy balance step 1'!S89</f>
        <v>0</v>
      </c>
      <c r="S84">
        <f>'Corrected energy balance step 1'!T89</f>
        <v>0</v>
      </c>
      <c r="T84">
        <f>'Corrected energy balance step 1'!U89</f>
        <v>0</v>
      </c>
      <c r="U84">
        <f>'Corrected energy balance step 1'!V89</f>
        <v>0</v>
      </c>
      <c r="V84">
        <f>'Corrected energy balance step 1'!W89</f>
        <v>0</v>
      </c>
      <c r="W84">
        <f>'Corrected energy balance step 1'!X89</f>
        <v>0</v>
      </c>
      <c r="X84">
        <f>'Corrected energy balance step 1'!Y89</f>
        <v>0</v>
      </c>
      <c r="Y84">
        <f>'Corrected energy balance step 1'!Z89</f>
        <v>0</v>
      </c>
      <c r="Z84">
        <f>'Corrected energy balance step 1'!AA89</f>
        <v>0</v>
      </c>
      <c r="AA84">
        <f>'Corrected energy balance step 1'!AB89</f>
        <v>0</v>
      </c>
      <c r="AB84">
        <f>'Corrected energy balance step 1'!AC89</f>
        <v>0</v>
      </c>
      <c r="AC84">
        <f>'Corrected energy balance step 1'!AD89</f>
        <v>0</v>
      </c>
      <c r="AD84">
        <f>'Corrected energy balance step 1'!AE89</f>
        <v>0</v>
      </c>
      <c r="AE84">
        <f>'Corrected energy balance step 1'!AF89</f>
        <v>0</v>
      </c>
      <c r="AF84">
        <f>'Corrected energy balance step 1'!AG89</f>
        <v>0</v>
      </c>
      <c r="AG84">
        <f>'Corrected energy balance step 1'!AH89</f>
        <v>0</v>
      </c>
      <c r="AH84">
        <f>'Corrected energy balance step 1'!AI89</f>
        <v>0</v>
      </c>
      <c r="AI84">
        <f>'Corrected energy balance step 1'!AJ89</f>
        <v>0</v>
      </c>
      <c r="AJ84">
        <f>'Corrected energy balance step 1'!AK89</f>
        <v>0</v>
      </c>
      <c r="AK84">
        <f>'Corrected energy balance step 1'!AL89</f>
        <v>0</v>
      </c>
      <c r="AL84">
        <f>'Corrected energy balance step 1'!AM89</f>
        <v>0</v>
      </c>
      <c r="AM84">
        <f>'Corrected energy balance step 1'!AN89</f>
        <v>0</v>
      </c>
      <c r="AN84">
        <f>'Corrected energy balance step 1'!AO89</f>
        <v>0</v>
      </c>
      <c r="AO84">
        <f>'Corrected energy balance step 1'!AP89</f>
        <v>0</v>
      </c>
      <c r="AP84">
        <f>'Corrected energy balance step 1'!AQ89</f>
        <v>0</v>
      </c>
      <c r="AQ84">
        <f>'Corrected energy balance step 1'!AR89</f>
        <v>0</v>
      </c>
      <c r="AR84">
        <f>'Corrected energy balance step 1'!AS89</f>
        <v>0</v>
      </c>
      <c r="AS84">
        <f>'Corrected energy balance step 1'!AT89</f>
        <v>0</v>
      </c>
      <c r="AT84">
        <f>'Corrected energy balance step 1'!AU89</f>
        <v>0</v>
      </c>
      <c r="AU84">
        <f>'Corrected energy balance step 1'!AV89</f>
        <v>0</v>
      </c>
      <c r="AV84">
        <f>'Corrected energy balance step 1'!AW89</f>
        <v>0</v>
      </c>
      <c r="AW84">
        <f>'Corrected energy balance step 1'!AX89</f>
        <v>0</v>
      </c>
      <c r="AX84">
        <f>'Corrected energy balance step 1'!AY89</f>
        <v>0</v>
      </c>
      <c r="AY84">
        <f>'Corrected energy balance step 1'!AZ89</f>
        <v>0</v>
      </c>
      <c r="AZ84">
        <f>'Corrected energy balance step 1'!BA89</f>
        <v>0</v>
      </c>
      <c r="BA84">
        <f>'Corrected energy balance step 1'!BB89</f>
        <v>0</v>
      </c>
      <c r="BB84">
        <f>'Corrected energy balance step 1'!BC89</f>
        <v>0</v>
      </c>
      <c r="BC84">
        <f>'Corrected energy balance step 1'!BD89</f>
        <v>0</v>
      </c>
      <c r="BD84">
        <f>'Corrected energy balance step 1'!BE89</f>
        <v>0</v>
      </c>
      <c r="BE84">
        <f>'Corrected energy balance step 1'!BF89</f>
        <v>0</v>
      </c>
      <c r="BF84">
        <f>'Corrected energy balance step 1'!BG89</f>
        <v>0</v>
      </c>
      <c r="BG84">
        <f>'Corrected energy balance step 1'!BH89</f>
        <v>0</v>
      </c>
      <c r="BH84">
        <f>'Corrected energy balance step 1'!BI89</f>
        <v>0</v>
      </c>
      <c r="BI84">
        <f>'Corrected energy balance step 1'!BJ89</f>
        <v>0</v>
      </c>
      <c r="BJ84">
        <f>'Corrected energy balance step 1'!BK89</f>
        <v>0</v>
      </c>
      <c r="BK84">
        <f>'Corrected energy balance step 1'!BL89</f>
        <v>0</v>
      </c>
      <c r="BL84">
        <f>'Corrected energy balance step 1'!BM89</f>
        <v>0</v>
      </c>
      <c r="BM84">
        <f>'Corrected energy balance step 1'!BN89</f>
        <v>0</v>
      </c>
      <c r="BN84">
        <f>'Corrected energy balance step 1'!BO89</f>
        <v>0</v>
      </c>
    </row>
    <row r="85" spans="1:66">
      <c r="A85" t="s">
        <v>130</v>
      </c>
      <c r="B85">
        <f>'Corrected energy balance step 1'!C90</f>
        <v>0</v>
      </c>
      <c r="C85">
        <f>'Corrected energy balance step 1'!D90</f>
        <v>0</v>
      </c>
      <c r="D85">
        <f>'Corrected energy balance step 1'!E90</f>
        <v>0</v>
      </c>
      <c r="E85">
        <f>'Corrected energy balance step 1'!F90</f>
        <v>0</v>
      </c>
      <c r="F85">
        <f>'Corrected energy balance step 1'!G90</f>
        <v>0</v>
      </c>
      <c r="G85">
        <f>'Corrected energy balance step 1'!H90</f>
        <v>0</v>
      </c>
      <c r="H85">
        <f>'Corrected energy balance step 1'!I90</f>
        <v>0</v>
      </c>
      <c r="I85">
        <f>'Corrected energy balance step 1'!J90</f>
        <v>0</v>
      </c>
      <c r="J85">
        <f>'Corrected energy balance step 1'!K90</f>
        <v>0</v>
      </c>
      <c r="K85">
        <f>'Corrected energy balance step 1'!L90</f>
        <v>0</v>
      </c>
      <c r="L85">
        <f>'Corrected energy balance step 1'!M90</f>
        <v>0</v>
      </c>
      <c r="M85">
        <f>'Corrected energy balance step 1'!N90</f>
        <v>0</v>
      </c>
      <c r="N85">
        <f>'Corrected energy balance step 1'!O90</f>
        <v>0</v>
      </c>
      <c r="O85">
        <f>'Corrected energy balance step 1'!P90</f>
        <v>0</v>
      </c>
      <c r="P85">
        <f>'Corrected energy balance step 1'!Q90</f>
        <v>0</v>
      </c>
      <c r="Q85">
        <f>'Corrected energy balance step 1'!R90</f>
        <v>0</v>
      </c>
      <c r="R85">
        <f>'Corrected energy balance step 1'!S90</f>
        <v>0</v>
      </c>
      <c r="S85">
        <f>'Corrected energy balance step 1'!T90</f>
        <v>0</v>
      </c>
      <c r="T85">
        <f>'Corrected energy balance step 1'!U90</f>
        <v>0</v>
      </c>
      <c r="U85">
        <f>'Corrected energy balance step 1'!V90</f>
        <v>0</v>
      </c>
      <c r="V85">
        <f>'Corrected energy balance step 1'!W90</f>
        <v>0</v>
      </c>
      <c r="W85">
        <f>'Corrected energy balance step 1'!X90</f>
        <v>0</v>
      </c>
      <c r="X85">
        <f>'Corrected energy balance step 1'!Y90</f>
        <v>0</v>
      </c>
      <c r="Y85">
        <f>'Corrected energy balance step 1'!Z90</f>
        <v>0</v>
      </c>
      <c r="Z85">
        <f>'Corrected energy balance step 1'!AA90</f>
        <v>0</v>
      </c>
      <c r="AA85">
        <f>'Corrected energy balance step 1'!AB90</f>
        <v>0</v>
      </c>
      <c r="AB85">
        <f>'Corrected energy balance step 1'!AC90</f>
        <v>0</v>
      </c>
      <c r="AC85">
        <f>'Corrected energy balance step 1'!AD90</f>
        <v>0</v>
      </c>
      <c r="AD85">
        <f>'Corrected energy balance step 1'!AE90</f>
        <v>0</v>
      </c>
      <c r="AE85">
        <f>'Corrected energy balance step 1'!AF90</f>
        <v>0</v>
      </c>
      <c r="AF85">
        <f>'Corrected energy balance step 1'!AG90</f>
        <v>0</v>
      </c>
      <c r="AG85">
        <f>'Corrected energy balance step 1'!AH90</f>
        <v>0</v>
      </c>
      <c r="AH85">
        <f>'Corrected energy balance step 1'!AI90</f>
        <v>0</v>
      </c>
      <c r="AI85">
        <f>'Corrected energy balance step 1'!AJ90</f>
        <v>0</v>
      </c>
      <c r="AJ85">
        <f>'Corrected energy balance step 1'!AK90</f>
        <v>0</v>
      </c>
      <c r="AK85">
        <f>'Corrected energy balance step 1'!AL90</f>
        <v>0</v>
      </c>
      <c r="AL85">
        <f>'Corrected energy balance step 1'!AM90</f>
        <v>0</v>
      </c>
      <c r="AM85">
        <f>'Corrected energy balance step 1'!AN90</f>
        <v>0</v>
      </c>
      <c r="AN85">
        <f>'Corrected energy balance step 1'!AO90</f>
        <v>0</v>
      </c>
      <c r="AO85">
        <f>'Corrected energy balance step 1'!AP90</f>
        <v>0</v>
      </c>
      <c r="AP85">
        <f>'Corrected energy balance step 1'!AQ90</f>
        <v>0</v>
      </c>
      <c r="AQ85">
        <f>'Corrected energy balance step 1'!AR90</f>
        <v>0</v>
      </c>
      <c r="AR85">
        <f>'Corrected energy balance step 1'!AS90</f>
        <v>0</v>
      </c>
      <c r="AS85">
        <f>'Corrected energy balance step 1'!AT90</f>
        <v>0</v>
      </c>
      <c r="AT85">
        <f>'Corrected energy balance step 1'!AU90</f>
        <v>0</v>
      </c>
      <c r="AU85">
        <f>'Corrected energy balance step 1'!AV90</f>
        <v>0</v>
      </c>
      <c r="AV85">
        <f>'Corrected energy balance step 1'!AW90</f>
        <v>0</v>
      </c>
      <c r="AW85">
        <f>'Corrected energy balance step 1'!AX90</f>
        <v>0</v>
      </c>
      <c r="AX85">
        <f>'Corrected energy balance step 1'!AY90</f>
        <v>0</v>
      </c>
      <c r="AY85">
        <f>'Corrected energy balance step 1'!AZ90</f>
        <v>0</v>
      </c>
      <c r="AZ85">
        <f>'Corrected energy balance step 1'!BA90</f>
        <v>0</v>
      </c>
      <c r="BA85">
        <f>'Corrected energy balance step 1'!BB90</f>
        <v>0</v>
      </c>
      <c r="BB85">
        <f>'Corrected energy balance step 1'!BC90</f>
        <v>0</v>
      </c>
      <c r="BC85">
        <f>'Corrected energy balance step 1'!BD90</f>
        <v>0</v>
      </c>
      <c r="BD85">
        <f>'Corrected energy balance step 1'!BE90</f>
        <v>0</v>
      </c>
      <c r="BE85">
        <f>'Corrected energy balance step 1'!BF90</f>
        <v>0</v>
      </c>
      <c r="BF85">
        <f>'Corrected energy balance step 1'!BG90</f>
        <v>0</v>
      </c>
      <c r="BG85">
        <f>'Corrected energy balance step 1'!BH90</f>
        <v>0</v>
      </c>
      <c r="BH85">
        <f>'Corrected energy balance step 1'!BI90</f>
        <v>0</v>
      </c>
      <c r="BI85">
        <f>'Corrected energy balance step 1'!BJ90</f>
        <v>0</v>
      </c>
      <c r="BJ85">
        <f>'Corrected energy balance step 1'!BK90</f>
        <v>0</v>
      </c>
      <c r="BK85">
        <f>'Corrected energy balance step 1'!BL90</f>
        <v>0</v>
      </c>
      <c r="BL85">
        <f>'Corrected energy balance step 1'!BM90</f>
        <v>0</v>
      </c>
      <c r="BM85">
        <f>'Corrected energy balance step 1'!BN90</f>
        <v>0</v>
      </c>
      <c r="BN85">
        <f>'Corrected energy balance step 1'!BO90</f>
        <v>0</v>
      </c>
    </row>
    <row r="86" spans="1:66">
      <c r="A86" t="s">
        <v>131</v>
      </c>
      <c r="B86">
        <f>'Corrected energy balance step 1'!C91</f>
        <v>0</v>
      </c>
      <c r="C86">
        <f>'Corrected energy balance step 1'!D91</f>
        <v>0</v>
      </c>
      <c r="D86">
        <f>'Corrected energy balance step 1'!E91</f>
        <v>0</v>
      </c>
      <c r="E86">
        <f>'Corrected energy balance step 1'!F91</f>
        <v>0</v>
      </c>
      <c r="F86">
        <f>'Corrected energy balance step 1'!G91</f>
        <v>0</v>
      </c>
      <c r="G86">
        <f>'Corrected energy balance step 1'!H91</f>
        <v>0</v>
      </c>
      <c r="H86">
        <f>'Corrected energy balance step 1'!I91</f>
        <v>0</v>
      </c>
      <c r="I86">
        <f>'Corrected energy balance step 1'!J91</f>
        <v>0</v>
      </c>
      <c r="J86">
        <f>'Corrected energy balance step 1'!K91</f>
        <v>0</v>
      </c>
      <c r="K86">
        <f>'Corrected energy balance step 1'!L91</f>
        <v>0</v>
      </c>
      <c r="L86">
        <f>'Corrected energy balance step 1'!M91</f>
        <v>0</v>
      </c>
      <c r="M86">
        <f>'Corrected energy balance step 1'!N91</f>
        <v>0</v>
      </c>
      <c r="N86">
        <f>'Corrected energy balance step 1'!O91</f>
        <v>0</v>
      </c>
      <c r="O86">
        <f>'Corrected energy balance step 1'!P91</f>
        <v>0</v>
      </c>
      <c r="P86">
        <f>'Corrected energy balance step 1'!Q91</f>
        <v>0</v>
      </c>
      <c r="Q86">
        <f>'Corrected energy balance step 1'!R91</f>
        <v>0</v>
      </c>
      <c r="R86">
        <f>'Corrected energy balance step 1'!S91</f>
        <v>0</v>
      </c>
      <c r="S86">
        <f>'Corrected energy balance step 1'!T91</f>
        <v>0</v>
      </c>
      <c r="T86">
        <f>'Corrected energy balance step 1'!U91</f>
        <v>0</v>
      </c>
      <c r="U86">
        <f>'Corrected energy balance step 1'!V91</f>
        <v>0</v>
      </c>
      <c r="V86">
        <f>'Corrected energy balance step 1'!W91</f>
        <v>0</v>
      </c>
      <c r="W86">
        <f>'Corrected energy balance step 1'!X91</f>
        <v>0</v>
      </c>
      <c r="X86">
        <f>'Corrected energy balance step 1'!Y91</f>
        <v>0</v>
      </c>
      <c r="Y86">
        <f>'Corrected energy balance step 1'!Z91</f>
        <v>0</v>
      </c>
      <c r="Z86">
        <f>'Corrected energy balance step 1'!AA91</f>
        <v>0</v>
      </c>
      <c r="AA86">
        <f>'Corrected energy balance step 1'!AB91</f>
        <v>0</v>
      </c>
      <c r="AB86">
        <f>'Corrected energy balance step 1'!AC91</f>
        <v>0</v>
      </c>
      <c r="AC86">
        <f>'Corrected energy balance step 1'!AD91</f>
        <v>0</v>
      </c>
      <c r="AD86">
        <f>'Corrected energy balance step 1'!AE91</f>
        <v>0</v>
      </c>
      <c r="AE86">
        <f>'Corrected energy balance step 1'!AF91</f>
        <v>0</v>
      </c>
      <c r="AF86">
        <f>'Corrected energy balance step 1'!AG91</f>
        <v>0</v>
      </c>
      <c r="AG86">
        <f>'Corrected energy balance step 1'!AH91</f>
        <v>0</v>
      </c>
      <c r="AH86">
        <f>'Corrected energy balance step 1'!AI91</f>
        <v>0</v>
      </c>
      <c r="AI86">
        <f>'Corrected energy balance step 1'!AJ91</f>
        <v>0</v>
      </c>
      <c r="AJ86">
        <f>'Corrected energy balance step 1'!AK91</f>
        <v>0</v>
      </c>
      <c r="AK86">
        <f>'Corrected energy balance step 1'!AL91</f>
        <v>0</v>
      </c>
      <c r="AL86">
        <f>'Corrected energy balance step 1'!AM91</f>
        <v>0</v>
      </c>
      <c r="AM86">
        <f>'Corrected energy balance step 1'!AN91</f>
        <v>0</v>
      </c>
      <c r="AN86">
        <f>'Corrected energy balance step 1'!AO91</f>
        <v>0</v>
      </c>
      <c r="AO86">
        <f>'Corrected energy balance step 1'!AP91</f>
        <v>0</v>
      </c>
      <c r="AP86">
        <f>'Corrected energy balance step 1'!AQ91</f>
        <v>0</v>
      </c>
      <c r="AQ86">
        <f>'Corrected energy balance step 1'!AR91</f>
        <v>0</v>
      </c>
      <c r="AR86">
        <f>'Corrected energy balance step 1'!AS91</f>
        <v>0</v>
      </c>
      <c r="AS86">
        <f>'Corrected energy balance step 1'!AT91</f>
        <v>0</v>
      </c>
      <c r="AT86">
        <f>'Corrected energy balance step 1'!AU91</f>
        <v>0</v>
      </c>
      <c r="AU86">
        <f>'Corrected energy balance step 1'!AV91</f>
        <v>0</v>
      </c>
      <c r="AV86">
        <f>'Corrected energy balance step 1'!AW91</f>
        <v>0</v>
      </c>
      <c r="AW86">
        <f>'Corrected energy balance step 1'!AX91</f>
        <v>0</v>
      </c>
      <c r="AX86">
        <f>'Corrected energy balance step 1'!AY91</f>
        <v>0</v>
      </c>
      <c r="AY86">
        <f>'Corrected energy balance step 1'!AZ91</f>
        <v>0</v>
      </c>
      <c r="AZ86">
        <f>'Corrected energy balance step 1'!BA91</f>
        <v>0</v>
      </c>
      <c r="BA86">
        <f>'Corrected energy balance step 1'!BB91</f>
        <v>0</v>
      </c>
      <c r="BB86">
        <f>'Corrected energy balance step 1'!BC91</f>
        <v>0</v>
      </c>
      <c r="BC86">
        <f>'Corrected energy balance step 1'!BD91</f>
        <v>0</v>
      </c>
      <c r="BD86">
        <f>'Corrected energy balance step 1'!BE91</f>
        <v>0</v>
      </c>
      <c r="BE86">
        <f>'Corrected energy balance step 1'!BF91</f>
        <v>0</v>
      </c>
      <c r="BF86">
        <f>'Corrected energy balance step 1'!BG91</f>
        <v>0</v>
      </c>
      <c r="BG86">
        <f>'Corrected energy balance step 1'!BH91</f>
        <v>0</v>
      </c>
      <c r="BH86">
        <f>'Corrected energy balance step 1'!BI91</f>
        <v>0</v>
      </c>
      <c r="BI86">
        <f>'Corrected energy balance step 1'!BJ91</f>
        <v>0</v>
      </c>
      <c r="BJ86">
        <f>'Corrected energy balance step 1'!BK91</f>
        <v>0</v>
      </c>
      <c r="BK86">
        <f>'Corrected energy balance step 1'!BL91</f>
        <v>0</v>
      </c>
      <c r="BL86">
        <f>'Corrected energy balance step 1'!BM91</f>
        <v>0</v>
      </c>
      <c r="BM86">
        <f>'Corrected energy balance step 1'!BN91</f>
        <v>0</v>
      </c>
      <c r="BN86">
        <f>'Corrected energy balance step 1'!BO91</f>
        <v>0</v>
      </c>
    </row>
    <row r="87" spans="1:66">
      <c r="A87" t="s">
        <v>132</v>
      </c>
      <c r="B87">
        <f>'Corrected energy balance step 1'!C92</f>
        <v>0</v>
      </c>
      <c r="C87">
        <f>'Corrected energy balance step 1'!D92</f>
        <v>0</v>
      </c>
      <c r="D87">
        <f>'Corrected energy balance step 1'!E92</f>
        <v>0</v>
      </c>
      <c r="E87">
        <f>'Corrected energy balance step 1'!F92</f>
        <v>0</v>
      </c>
      <c r="F87">
        <f>'Corrected energy balance step 1'!G92</f>
        <v>0</v>
      </c>
      <c r="G87">
        <f>'Corrected energy balance step 1'!H92</f>
        <v>0</v>
      </c>
      <c r="H87">
        <f>'Corrected energy balance step 1'!I92</f>
        <v>0</v>
      </c>
      <c r="I87">
        <f>'Corrected energy balance step 1'!J92</f>
        <v>0</v>
      </c>
      <c r="J87">
        <f>'Corrected energy balance step 1'!K92</f>
        <v>0</v>
      </c>
      <c r="K87">
        <f>'Corrected energy balance step 1'!L92</f>
        <v>0</v>
      </c>
      <c r="L87">
        <f>'Corrected energy balance step 1'!M92</f>
        <v>0</v>
      </c>
      <c r="M87">
        <f>'Corrected energy balance step 1'!N92</f>
        <v>0</v>
      </c>
      <c r="N87">
        <f>'Corrected energy balance step 1'!O92</f>
        <v>0</v>
      </c>
      <c r="O87">
        <f>'Corrected energy balance step 1'!P92</f>
        <v>0</v>
      </c>
      <c r="P87">
        <f>'Corrected energy balance step 1'!Q92</f>
        <v>0</v>
      </c>
      <c r="Q87">
        <f>'Corrected energy balance step 1'!R92</f>
        <v>0</v>
      </c>
      <c r="R87">
        <f>'Corrected energy balance step 1'!S92</f>
        <v>0</v>
      </c>
      <c r="S87">
        <f>'Corrected energy balance step 1'!T92</f>
        <v>0</v>
      </c>
      <c r="T87">
        <f>'Corrected energy balance step 1'!U92</f>
        <v>0</v>
      </c>
      <c r="U87">
        <f>'Corrected energy balance step 1'!V92</f>
        <v>0</v>
      </c>
      <c r="V87">
        <f>'Corrected energy balance step 1'!W92</f>
        <v>0</v>
      </c>
      <c r="W87">
        <f>'Corrected energy balance step 1'!X92</f>
        <v>0</v>
      </c>
      <c r="X87">
        <f>'Corrected energy balance step 1'!Y92</f>
        <v>0</v>
      </c>
      <c r="Y87">
        <f>'Corrected energy balance step 1'!Z92</f>
        <v>0</v>
      </c>
      <c r="Z87">
        <f>'Corrected energy balance step 1'!AA92</f>
        <v>0</v>
      </c>
      <c r="AA87">
        <f>'Corrected energy balance step 1'!AB92</f>
        <v>0</v>
      </c>
      <c r="AB87">
        <f>'Corrected energy balance step 1'!AC92</f>
        <v>0</v>
      </c>
      <c r="AC87">
        <f>'Corrected energy balance step 1'!AD92</f>
        <v>0</v>
      </c>
      <c r="AD87">
        <f>'Corrected energy balance step 1'!AE92</f>
        <v>0</v>
      </c>
      <c r="AE87">
        <f>'Corrected energy balance step 1'!AF92</f>
        <v>0</v>
      </c>
      <c r="AF87">
        <f>'Corrected energy balance step 1'!AG92</f>
        <v>0</v>
      </c>
      <c r="AG87">
        <f>'Corrected energy balance step 1'!AH92</f>
        <v>0</v>
      </c>
      <c r="AH87">
        <f>'Corrected energy balance step 1'!AI92</f>
        <v>0</v>
      </c>
      <c r="AI87">
        <f>'Corrected energy balance step 1'!AJ92</f>
        <v>0</v>
      </c>
      <c r="AJ87">
        <f>'Corrected energy balance step 1'!AK92</f>
        <v>0</v>
      </c>
      <c r="AK87">
        <f>'Corrected energy balance step 1'!AL92</f>
        <v>0</v>
      </c>
      <c r="AL87">
        <f>'Corrected energy balance step 1'!AM92</f>
        <v>0</v>
      </c>
      <c r="AM87">
        <f>'Corrected energy balance step 1'!AN92</f>
        <v>0</v>
      </c>
      <c r="AN87">
        <f>'Corrected energy balance step 1'!AO92</f>
        <v>0</v>
      </c>
      <c r="AO87">
        <f>'Corrected energy balance step 1'!AP92</f>
        <v>0</v>
      </c>
      <c r="AP87">
        <f>'Corrected energy balance step 1'!AQ92</f>
        <v>0</v>
      </c>
      <c r="AQ87">
        <f>'Corrected energy balance step 1'!AR92</f>
        <v>0</v>
      </c>
      <c r="AR87">
        <f>'Corrected energy balance step 1'!AS92</f>
        <v>0</v>
      </c>
      <c r="AS87">
        <f>'Corrected energy balance step 1'!AT92</f>
        <v>0</v>
      </c>
      <c r="AT87">
        <f>'Corrected energy balance step 1'!AU92</f>
        <v>0</v>
      </c>
      <c r="AU87">
        <f>'Corrected energy balance step 1'!AV92</f>
        <v>0</v>
      </c>
      <c r="AV87">
        <f>'Corrected energy balance step 1'!AW92</f>
        <v>0</v>
      </c>
      <c r="AW87">
        <f>'Corrected energy balance step 1'!AX92</f>
        <v>0</v>
      </c>
      <c r="AX87">
        <f>'Corrected energy balance step 1'!AY92</f>
        <v>0</v>
      </c>
      <c r="AY87">
        <f>'Corrected energy balance step 1'!AZ92</f>
        <v>0</v>
      </c>
      <c r="AZ87">
        <f>'Corrected energy balance step 1'!BA92</f>
        <v>0</v>
      </c>
      <c r="BA87">
        <f>'Corrected energy balance step 1'!BB92</f>
        <v>0</v>
      </c>
      <c r="BB87">
        <f>'Corrected energy balance step 1'!BC92</f>
        <v>0</v>
      </c>
      <c r="BC87">
        <f>'Corrected energy balance step 1'!BD92</f>
        <v>0</v>
      </c>
      <c r="BD87">
        <f>'Corrected energy balance step 1'!BE92</f>
        <v>0</v>
      </c>
      <c r="BE87">
        <f>'Corrected energy balance step 1'!BF92</f>
        <v>0</v>
      </c>
      <c r="BF87">
        <f>'Corrected energy balance step 1'!BG92</f>
        <v>0</v>
      </c>
      <c r="BG87">
        <f>'Corrected energy balance step 1'!BH92</f>
        <v>0</v>
      </c>
      <c r="BH87">
        <f>'Corrected energy balance step 1'!BI92</f>
        <v>0</v>
      </c>
      <c r="BI87">
        <f>'Corrected energy balance step 1'!BJ92</f>
        <v>0</v>
      </c>
      <c r="BJ87">
        <f>'Corrected energy balance step 1'!BK92</f>
        <v>0</v>
      </c>
      <c r="BK87">
        <f>'Corrected energy balance step 1'!BL92</f>
        <v>0</v>
      </c>
      <c r="BL87">
        <f>'Corrected energy balance step 1'!BM92</f>
        <v>0</v>
      </c>
      <c r="BM87">
        <f>'Corrected energy balance step 1'!BN92</f>
        <v>0</v>
      </c>
      <c r="BN87">
        <f>'Corrected energy balance step 1'!BO92</f>
        <v>0</v>
      </c>
    </row>
    <row r="88" spans="1:66">
      <c r="A88" t="s">
        <v>133</v>
      </c>
      <c r="B88">
        <f>'Corrected energy balance step 1'!C93</f>
        <v>0</v>
      </c>
      <c r="C88">
        <f>'Corrected energy balance step 1'!D93</f>
        <v>0</v>
      </c>
      <c r="D88">
        <f>'Corrected energy balance step 1'!E93</f>
        <v>0</v>
      </c>
      <c r="E88">
        <f>'Corrected energy balance step 1'!F93</f>
        <v>0</v>
      </c>
      <c r="F88">
        <f>'Corrected energy balance step 1'!G93</f>
        <v>0</v>
      </c>
      <c r="G88">
        <f>'Corrected energy balance step 1'!H93</f>
        <v>0</v>
      </c>
      <c r="H88">
        <f>'Corrected energy balance step 1'!I93</f>
        <v>0</v>
      </c>
      <c r="I88">
        <f>'Corrected energy balance step 1'!J93</f>
        <v>0</v>
      </c>
      <c r="J88">
        <f>'Corrected energy balance step 1'!K93</f>
        <v>0</v>
      </c>
      <c r="K88">
        <f>'Corrected energy balance step 1'!L93</f>
        <v>0</v>
      </c>
      <c r="L88">
        <f>'Corrected energy balance step 1'!M93</f>
        <v>0</v>
      </c>
      <c r="M88">
        <f>'Corrected energy balance step 1'!N93</f>
        <v>0</v>
      </c>
      <c r="N88">
        <f>'Corrected energy balance step 1'!O93</f>
        <v>0</v>
      </c>
      <c r="O88">
        <f>'Corrected energy balance step 1'!P93</f>
        <v>0</v>
      </c>
      <c r="P88">
        <f>'Corrected energy balance step 1'!Q93</f>
        <v>0</v>
      </c>
      <c r="Q88">
        <f>'Corrected energy balance step 1'!R93</f>
        <v>0</v>
      </c>
      <c r="R88">
        <f>'Corrected energy balance step 1'!S93</f>
        <v>0</v>
      </c>
      <c r="S88">
        <f>'Corrected energy balance step 1'!T93</f>
        <v>0</v>
      </c>
      <c r="T88">
        <f>'Corrected energy balance step 1'!U93</f>
        <v>0</v>
      </c>
      <c r="U88">
        <f>'Corrected energy balance step 1'!V93</f>
        <v>0</v>
      </c>
      <c r="V88">
        <f>'Corrected energy balance step 1'!W93</f>
        <v>0</v>
      </c>
      <c r="W88">
        <f>'Corrected energy balance step 1'!X93</f>
        <v>0</v>
      </c>
      <c r="X88">
        <f>'Corrected energy balance step 1'!Y93</f>
        <v>0</v>
      </c>
      <c r="Y88">
        <f>'Corrected energy balance step 1'!Z93</f>
        <v>0</v>
      </c>
      <c r="Z88">
        <f>'Corrected energy balance step 1'!AA93</f>
        <v>0</v>
      </c>
      <c r="AA88">
        <f>'Corrected energy balance step 1'!AB93</f>
        <v>0</v>
      </c>
      <c r="AB88">
        <f>'Corrected energy balance step 1'!AC93</f>
        <v>0</v>
      </c>
      <c r="AC88">
        <f>'Corrected energy balance step 1'!AD93</f>
        <v>0</v>
      </c>
      <c r="AD88">
        <f>'Corrected energy balance step 1'!AE93</f>
        <v>0</v>
      </c>
      <c r="AE88">
        <f>'Corrected energy balance step 1'!AF93</f>
        <v>0</v>
      </c>
      <c r="AF88">
        <f>'Corrected energy balance step 1'!AG93</f>
        <v>0</v>
      </c>
      <c r="AG88">
        <f>'Corrected energy balance step 1'!AH93</f>
        <v>0</v>
      </c>
      <c r="AH88">
        <f>'Corrected energy balance step 1'!AI93</f>
        <v>0</v>
      </c>
      <c r="AI88">
        <f>'Corrected energy balance step 1'!AJ93</f>
        <v>0</v>
      </c>
      <c r="AJ88">
        <f>'Corrected energy balance step 1'!AK93</f>
        <v>0</v>
      </c>
      <c r="AK88">
        <f>'Corrected energy balance step 1'!AL93</f>
        <v>0</v>
      </c>
      <c r="AL88">
        <f>'Corrected energy balance step 1'!AM93</f>
        <v>0</v>
      </c>
      <c r="AM88">
        <f>'Corrected energy balance step 1'!AN93</f>
        <v>0</v>
      </c>
      <c r="AN88">
        <f>'Corrected energy balance step 1'!AO93</f>
        <v>0</v>
      </c>
      <c r="AO88">
        <f>'Corrected energy balance step 1'!AP93</f>
        <v>0</v>
      </c>
      <c r="AP88">
        <f>'Corrected energy balance step 1'!AQ93</f>
        <v>0</v>
      </c>
      <c r="AQ88">
        <f>'Corrected energy balance step 1'!AR93</f>
        <v>0</v>
      </c>
      <c r="AR88">
        <f>'Corrected energy balance step 1'!AS93</f>
        <v>0</v>
      </c>
      <c r="AS88">
        <f>'Corrected energy balance step 1'!AT93</f>
        <v>0</v>
      </c>
      <c r="AT88">
        <f>'Corrected energy balance step 1'!AU93</f>
        <v>0</v>
      </c>
      <c r="AU88">
        <f>'Corrected energy balance step 1'!AV93</f>
        <v>0</v>
      </c>
      <c r="AV88">
        <f>'Corrected energy balance step 1'!AW93</f>
        <v>0</v>
      </c>
      <c r="AW88">
        <f>'Corrected energy balance step 1'!AX93</f>
        <v>0</v>
      </c>
      <c r="AX88">
        <f>'Corrected energy balance step 1'!AY93</f>
        <v>0</v>
      </c>
      <c r="AY88">
        <f>'Corrected energy balance step 1'!AZ93</f>
        <v>0</v>
      </c>
      <c r="AZ88">
        <f>'Corrected energy balance step 1'!BA93</f>
        <v>0</v>
      </c>
      <c r="BA88">
        <f>'Corrected energy balance step 1'!BB93</f>
        <v>0</v>
      </c>
      <c r="BB88">
        <f>'Corrected energy balance step 1'!BC93</f>
        <v>0</v>
      </c>
      <c r="BC88">
        <f>'Corrected energy balance step 1'!BD93</f>
        <v>0</v>
      </c>
      <c r="BD88">
        <f>'Corrected energy balance step 1'!BE93</f>
        <v>0</v>
      </c>
      <c r="BE88">
        <f>'Corrected energy balance step 1'!BF93</f>
        <v>0</v>
      </c>
      <c r="BF88">
        <f>'Corrected energy balance step 1'!BG93</f>
        <v>0</v>
      </c>
      <c r="BG88">
        <f>'Corrected energy balance step 1'!BH93</f>
        <v>0</v>
      </c>
      <c r="BH88">
        <f>'Corrected energy balance step 1'!BI93</f>
        <v>0</v>
      </c>
      <c r="BI88">
        <f>'Corrected energy balance step 1'!BJ93</f>
        <v>0</v>
      </c>
      <c r="BJ88">
        <f>'Corrected energy balance step 1'!BK93</f>
        <v>0</v>
      </c>
      <c r="BK88">
        <f>'Corrected energy balance step 1'!BL93</f>
        <v>0</v>
      </c>
      <c r="BL88">
        <f>'Corrected energy balance step 1'!BM93</f>
        <v>0</v>
      </c>
      <c r="BM88">
        <f>'Corrected energy balance step 1'!BN93</f>
        <v>0</v>
      </c>
      <c r="BN88">
        <f>'Corrected energy balance step 1'!BO93</f>
        <v>0</v>
      </c>
    </row>
    <row r="89" spans="1:66">
      <c r="A89" t="s">
        <v>134</v>
      </c>
      <c r="B89">
        <f>'Corrected energy balance step 1'!C94</f>
        <v>0</v>
      </c>
      <c r="C89">
        <f>'Corrected energy balance step 1'!D94</f>
        <v>0</v>
      </c>
      <c r="D89">
        <f>'Corrected energy balance step 1'!E94</f>
        <v>0</v>
      </c>
      <c r="E89">
        <f>'Corrected energy balance step 1'!F94</f>
        <v>0</v>
      </c>
      <c r="F89">
        <f>'Corrected energy balance step 1'!G94</f>
        <v>0</v>
      </c>
      <c r="G89">
        <f>'Corrected energy balance step 1'!H94</f>
        <v>0</v>
      </c>
      <c r="H89">
        <f>'Corrected energy balance step 1'!I94</f>
        <v>0</v>
      </c>
      <c r="I89">
        <f>'Corrected energy balance step 1'!J94</f>
        <v>0</v>
      </c>
      <c r="J89">
        <f>'Corrected energy balance step 1'!K94</f>
        <v>0</v>
      </c>
      <c r="K89">
        <f>'Corrected energy balance step 1'!L94</f>
        <v>0</v>
      </c>
      <c r="L89">
        <f>'Corrected energy balance step 1'!M94</f>
        <v>0</v>
      </c>
      <c r="M89">
        <f>'Corrected energy balance step 1'!N94</f>
        <v>0</v>
      </c>
      <c r="N89">
        <f>'Corrected energy balance step 1'!O94</f>
        <v>0</v>
      </c>
      <c r="O89">
        <f>'Corrected energy balance step 1'!P94</f>
        <v>0</v>
      </c>
      <c r="P89">
        <f>'Corrected energy balance step 1'!Q94</f>
        <v>0</v>
      </c>
      <c r="Q89">
        <f>'Corrected energy balance step 1'!R94</f>
        <v>0</v>
      </c>
      <c r="R89">
        <f>'Corrected energy balance step 1'!S94</f>
        <v>0</v>
      </c>
      <c r="S89">
        <f>'Corrected energy balance step 1'!T94</f>
        <v>0</v>
      </c>
      <c r="T89">
        <f>'Corrected energy balance step 1'!U94</f>
        <v>0</v>
      </c>
      <c r="U89">
        <f>'Corrected energy balance step 1'!V94</f>
        <v>0</v>
      </c>
      <c r="V89">
        <f>'Corrected energy balance step 1'!W94</f>
        <v>0</v>
      </c>
      <c r="W89">
        <f>'Corrected energy balance step 1'!X94</f>
        <v>0</v>
      </c>
      <c r="X89">
        <f>'Corrected energy balance step 1'!Y94</f>
        <v>0</v>
      </c>
      <c r="Y89">
        <f>'Corrected energy balance step 1'!Z94</f>
        <v>0</v>
      </c>
      <c r="Z89">
        <f>'Corrected energy balance step 1'!AA94</f>
        <v>0</v>
      </c>
      <c r="AA89">
        <f>'Corrected energy balance step 1'!AB94</f>
        <v>0</v>
      </c>
      <c r="AB89">
        <f>'Corrected energy balance step 1'!AC94</f>
        <v>0</v>
      </c>
      <c r="AC89">
        <f>'Corrected energy balance step 1'!AD94</f>
        <v>0</v>
      </c>
      <c r="AD89">
        <f>'Corrected energy balance step 1'!AE94</f>
        <v>0</v>
      </c>
      <c r="AE89">
        <f>'Corrected energy balance step 1'!AF94</f>
        <v>0</v>
      </c>
      <c r="AF89">
        <f>'Corrected energy balance step 1'!AG94</f>
        <v>0</v>
      </c>
      <c r="AG89">
        <f>'Corrected energy balance step 1'!AH94</f>
        <v>0</v>
      </c>
      <c r="AH89">
        <f>'Corrected energy balance step 1'!AI94</f>
        <v>0</v>
      </c>
      <c r="AI89">
        <f>'Corrected energy balance step 1'!AJ94</f>
        <v>0</v>
      </c>
      <c r="AJ89">
        <f>'Corrected energy balance step 1'!AK94</f>
        <v>0</v>
      </c>
      <c r="AK89">
        <f>'Corrected energy balance step 1'!AL94</f>
        <v>0</v>
      </c>
      <c r="AL89">
        <f>'Corrected energy balance step 1'!AM94</f>
        <v>0</v>
      </c>
      <c r="AM89">
        <f>'Corrected energy balance step 1'!AN94</f>
        <v>0</v>
      </c>
      <c r="AN89">
        <f>'Corrected energy balance step 1'!AO94</f>
        <v>0</v>
      </c>
      <c r="AO89">
        <f>'Corrected energy balance step 1'!AP94</f>
        <v>0</v>
      </c>
      <c r="AP89">
        <f>'Corrected energy balance step 1'!AQ94</f>
        <v>0</v>
      </c>
      <c r="AQ89">
        <f>'Corrected energy balance step 1'!AR94</f>
        <v>0</v>
      </c>
      <c r="AR89">
        <f>'Corrected energy balance step 1'!AS94</f>
        <v>0</v>
      </c>
      <c r="AS89">
        <f>'Corrected energy balance step 1'!AT94</f>
        <v>0</v>
      </c>
      <c r="AT89">
        <f>'Corrected energy balance step 1'!AU94</f>
        <v>0</v>
      </c>
      <c r="AU89">
        <f>'Corrected energy balance step 1'!AV94</f>
        <v>0</v>
      </c>
      <c r="AV89">
        <f>'Corrected energy balance step 1'!AW94</f>
        <v>0</v>
      </c>
      <c r="AW89">
        <f>'Corrected energy balance step 1'!AX94</f>
        <v>0</v>
      </c>
      <c r="AX89">
        <f>'Corrected energy balance step 1'!AY94</f>
        <v>0</v>
      </c>
      <c r="AY89">
        <f>'Corrected energy balance step 1'!AZ94</f>
        <v>0</v>
      </c>
      <c r="AZ89">
        <f>'Corrected energy balance step 1'!BA94</f>
        <v>0</v>
      </c>
      <c r="BA89">
        <f>'Corrected energy balance step 1'!BB94</f>
        <v>0</v>
      </c>
      <c r="BB89">
        <f>'Corrected energy balance step 1'!BC94</f>
        <v>0</v>
      </c>
      <c r="BC89">
        <f>'Corrected energy balance step 1'!BD94</f>
        <v>0</v>
      </c>
      <c r="BD89">
        <f>'Corrected energy balance step 1'!BE94</f>
        <v>0</v>
      </c>
      <c r="BE89">
        <f>'Corrected energy balance step 1'!BF94</f>
        <v>0</v>
      </c>
      <c r="BF89">
        <f>'Corrected energy balance step 1'!BG94</f>
        <v>0</v>
      </c>
      <c r="BG89">
        <f>'Corrected energy balance step 1'!BH94</f>
        <v>0</v>
      </c>
      <c r="BH89">
        <f>'Corrected energy balance step 1'!BI94</f>
        <v>0</v>
      </c>
      <c r="BI89">
        <f>'Corrected energy balance step 1'!BJ94</f>
        <v>0</v>
      </c>
      <c r="BJ89">
        <f>'Corrected energy balance step 1'!BK94</f>
        <v>0</v>
      </c>
      <c r="BK89">
        <f>'Corrected energy balance step 1'!BL94</f>
        <v>0</v>
      </c>
      <c r="BL89">
        <f>'Corrected energy balance step 1'!BM94</f>
        <v>0</v>
      </c>
      <c r="BM89">
        <f>'Corrected energy balance step 1'!BN94</f>
        <v>0</v>
      </c>
      <c r="BN89">
        <f>'Corrected energy balance step 1'!BO94</f>
        <v>0</v>
      </c>
    </row>
    <row r="90" spans="1:66">
      <c r="A90" t="s">
        <v>135</v>
      </c>
      <c r="B90">
        <f>'Corrected energy balance step 1'!C95</f>
        <v>0</v>
      </c>
      <c r="C90">
        <f>'Corrected energy balance step 1'!D95</f>
        <v>0</v>
      </c>
      <c r="D90">
        <f>'Corrected energy balance step 1'!E95</f>
        <v>0</v>
      </c>
      <c r="E90">
        <f>'Corrected energy balance step 1'!F95</f>
        <v>0</v>
      </c>
      <c r="F90">
        <f>'Corrected energy balance step 1'!G95</f>
        <v>0</v>
      </c>
      <c r="G90">
        <f>'Corrected energy balance step 1'!H95</f>
        <v>0</v>
      </c>
      <c r="H90">
        <f>'Corrected energy balance step 1'!I95</f>
        <v>0</v>
      </c>
      <c r="I90">
        <f>'Corrected energy balance step 1'!J95</f>
        <v>0</v>
      </c>
      <c r="J90">
        <f>'Corrected energy balance step 1'!K95</f>
        <v>0</v>
      </c>
      <c r="K90">
        <f>'Corrected energy balance step 1'!L95</f>
        <v>0</v>
      </c>
      <c r="L90">
        <f>'Corrected energy balance step 1'!M95</f>
        <v>0</v>
      </c>
      <c r="M90">
        <f>'Corrected energy balance step 1'!N95</f>
        <v>0</v>
      </c>
      <c r="N90">
        <f>'Corrected energy balance step 1'!O95</f>
        <v>0</v>
      </c>
      <c r="O90">
        <f>'Corrected energy balance step 1'!P95</f>
        <v>0</v>
      </c>
      <c r="P90">
        <f>'Corrected energy balance step 1'!Q95</f>
        <v>0</v>
      </c>
      <c r="Q90">
        <f>'Corrected energy balance step 1'!R95</f>
        <v>0</v>
      </c>
      <c r="R90">
        <f>'Corrected energy balance step 1'!S95</f>
        <v>0</v>
      </c>
      <c r="S90">
        <f>'Corrected energy balance step 1'!T95</f>
        <v>0</v>
      </c>
      <c r="T90">
        <f>'Corrected energy balance step 1'!U95</f>
        <v>0</v>
      </c>
      <c r="U90">
        <f>'Corrected energy balance step 1'!V95</f>
        <v>0</v>
      </c>
      <c r="V90">
        <f>'Corrected energy balance step 1'!W95</f>
        <v>0</v>
      </c>
      <c r="W90">
        <f>'Corrected energy balance step 1'!X95</f>
        <v>0</v>
      </c>
      <c r="X90">
        <f>'Corrected energy balance step 1'!Y95</f>
        <v>0</v>
      </c>
      <c r="Y90">
        <f>'Corrected energy balance step 1'!Z95</f>
        <v>0</v>
      </c>
      <c r="Z90">
        <f>'Corrected energy balance step 1'!AA95</f>
        <v>0</v>
      </c>
      <c r="AA90">
        <f>'Corrected energy balance step 1'!AB95</f>
        <v>0</v>
      </c>
      <c r="AB90">
        <f>'Corrected energy balance step 1'!AC95</f>
        <v>0</v>
      </c>
      <c r="AC90">
        <f>'Corrected energy balance step 1'!AD95</f>
        <v>0</v>
      </c>
      <c r="AD90">
        <f>'Corrected energy balance step 1'!AE95</f>
        <v>0</v>
      </c>
      <c r="AE90">
        <f>'Corrected energy balance step 1'!AF95</f>
        <v>0</v>
      </c>
      <c r="AF90">
        <f>'Corrected energy balance step 1'!AG95</f>
        <v>0</v>
      </c>
      <c r="AG90">
        <f>'Corrected energy balance step 1'!AH95</f>
        <v>0</v>
      </c>
      <c r="AH90">
        <f>'Corrected energy balance step 1'!AI95</f>
        <v>0</v>
      </c>
      <c r="AI90">
        <f>'Corrected energy balance step 1'!AJ95</f>
        <v>0</v>
      </c>
      <c r="AJ90">
        <f>'Corrected energy balance step 1'!AK95</f>
        <v>0</v>
      </c>
      <c r="AK90">
        <f>'Corrected energy balance step 1'!AL95</f>
        <v>0</v>
      </c>
      <c r="AL90">
        <f>'Corrected energy balance step 1'!AM95</f>
        <v>0</v>
      </c>
      <c r="AM90">
        <f>'Corrected energy balance step 1'!AN95</f>
        <v>0</v>
      </c>
      <c r="AN90">
        <f>'Corrected energy balance step 1'!AO95</f>
        <v>0</v>
      </c>
      <c r="AO90">
        <f>'Corrected energy balance step 1'!AP95</f>
        <v>0</v>
      </c>
      <c r="AP90">
        <f>'Corrected energy balance step 1'!AQ95</f>
        <v>0</v>
      </c>
      <c r="AQ90">
        <f>'Corrected energy balance step 1'!AR95</f>
        <v>0</v>
      </c>
      <c r="AR90">
        <f>'Corrected energy balance step 1'!AS95</f>
        <v>0</v>
      </c>
      <c r="AS90">
        <f>'Corrected energy balance step 1'!AT95</f>
        <v>0</v>
      </c>
      <c r="AT90">
        <f>'Corrected energy balance step 1'!AU95</f>
        <v>0</v>
      </c>
      <c r="AU90">
        <f>'Corrected energy balance step 1'!AV95</f>
        <v>0</v>
      </c>
      <c r="AV90">
        <f>'Corrected energy balance step 1'!AW95</f>
        <v>0</v>
      </c>
      <c r="AW90">
        <f>'Corrected energy balance step 1'!AX95</f>
        <v>0</v>
      </c>
      <c r="AX90">
        <f>'Corrected energy balance step 1'!AY95</f>
        <v>0</v>
      </c>
      <c r="AY90">
        <f>'Corrected energy balance step 1'!AZ95</f>
        <v>0</v>
      </c>
      <c r="AZ90">
        <f>'Corrected energy balance step 1'!BA95</f>
        <v>0</v>
      </c>
      <c r="BA90">
        <f>'Corrected energy balance step 1'!BB95</f>
        <v>0</v>
      </c>
      <c r="BB90">
        <f>'Corrected energy balance step 1'!BC95</f>
        <v>0</v>
      </c>
      <c r="BC90">
        <f>'Corrected energy balance step 1'!BD95</f>
        <v>0</v>
      </c>
      <c r="BD90">
        <f>'Corrected energy balance step 1'!BE95</f>
        <v>0</v>
      </c>
      <c r="BE90">
        <f>'Corrected energy balance step 1'!BF95</f>
        <v>0</v>
      </c>
      <c r="BF90">
        <f>'Corrected energy balance step 1'!BG95</f>
        <v>0</v>
      </c>
      <c r="BG90">
        <f>'Corrected energy balance step 1'!BH95</f>
        <v>0</v>
      </c>
      <c r="BH90">
        <f>'Corrected energy balance step 1'!BI95</f>
        <v>0</v>
      </c>
      <c r="BI90">
        <f>'Corrected energy balance step 1'!BJ95</f>
        <v>0</v>
      </c>
      <c r="BJ90">
        <f>'Corrected energy balance step 1'!BK95</f>
        <v>0</v>
      </c>
      <c r="BK90">
        <f>'Corrected energy balance step 1'!BL95</f>
        <v>0</v>
      </c>
      <c r="BL90">
        <f>'Corrected energy balance step 1'!BM95</f>
        <v>0</v>
      </c>
      <c r="BM90">
        <f>'Corrected energy balance step 1'!BN95</f>
        <v>0</v>
      </c>
      <c r="BN90">
        <f>'Corrected energy balance step 1'!BO95</f>
        <v>0</v>
      </c>
    </row>
    <row r="91" spans="1:66">
      <c r="A91" t="s">
        <v>136</v>
      </c>
      <c r="B91">
        <f>'Corrected energy balance step 1'!C96</f>
        <v>0</v>
      </c>
      <c r="C91">
        <f>'Corrected energy balance step 1'!D96</f>
        <v>0</v>
      </c>
      <c r="D91">
        <f>'Corrected energy balance step 1'!E96</f>
        <v>0</v>
      </c>
      <c r="E91">
        <f>'Corrected energy balance step 1'!F96</f>
        <v>0</v>
      </c>
      <c r="F91">
        <f>'Corrected energy balance step 1'!G96</f>
        <v>0</v>
      </c>
      <c r="G91">
        <f>'Corrected energy balance step 1'!H96</f>
        <v>0</v>
      </c>
      <c r="H91">
        <f>'Corrected energy balance step 1'!I96</f>
        <v>0</v>
      </c>
      <c r="I91">
        <f>'Corrected energy balance step 1'!J96</f>
        <v>0</v>
      </c>
      <c r="J91">
        <f>'Corrected energy balance step 1'!K96</f>
        <v>0</v>
      </c>
      <c r="K91">
        <f>'Corrected energy balance step 1'!L96</f>
        <v>0</v>
      </c>
      <c r="L91">
        <f>'Corrected energy balance step 1'!M96</f>
        <v>0</v>
      </c>
      <c r="M91">
        <f>'Corrected energy balance step 1'!N96</f>
        <v>0</v>
      </c>
      <c r="N91">
        <f>'Corrected energy balance step 1'!O96</f>
        <v>0</v>
      </c>
      <c r="O91">
        <f>'Corrected energy balance step 1'!P96</f>
        <v>0</v>
      </c>
      <c r="P91">
        <f>'Corrected energy balance step 1'!Q96</f>
        <v>0</v>
      </c>
      <c r="Q91">
        <f>'Corrected energy balance step 1'!R96</f>
        <v>0</v>
      </c>
      <c r="R91">
        <f>'Corrected energy balance step 1'!S96</f>
        <v>0</v>
      </c>
      <c r="S91">
        <f>'Corrected energy balance step 1'!T96</f>
        <v>0</v>
      </c>
      <c r="T91">
        <f>'Corrected energy balance step 1'!U96</f>
        <v>0</v>
      </c>
      <c r="U91">
        <f>'Corrected energy balance step 1'!V96</f>
        <v>0</v>
      </c>
      <c r="V91">
        <f>'Corrected energy balance step 1'!W96</f>
        <v>0</v>
      </c>
      <c r="W91">
        <f>'Corrected energy balance step 1'!X96</f>
        <v>0</v>
      </c>
      <c r="X91">
        <f>'Corrected energy balance step 1'!Y96</f>
        <v>0</v>
      </c>
      <c r="Y91">
        <f>'Corrected energy balance step 1'!Z96</f>
        <v>0</v>
      </c>
      <c r="Z91">
        <f>'Corrected energy balance step 1'!AA96</f>
        <v>0</v>
      </c>
      <c r="AA91">
        <f>'Corrected energy balance step 1'!AB96</f>
        <v>0</v>
      </c>
      <c r="AB91">
        <f>'Corrected energy balance step 1'!AC96</f>
        <v>0</v>
      </c>
      <c r="AC91">
        <f>'Corrected energy balance step 1'!AD96</f>
        <v>0</v>
      </c>
      <c r="AD91">
        <f>'Corrected energy balance step 1'!AE96</f>
        <v>0</v>
      </c>
      <c r="AE91">
        <f>'Corrected energy balance step 1'!AF96</f>
        <v>0</v>
      </c>
      <c r="AF91">
        <f>'Corrected energy balance step 1'!AG96</f>
        <v>0</v>
      </c>
      <c r="AG91">
        <f>'Corrected energy balance step 1'!AH96</f>
        <v>0</v>
      </c>
      <c r="AH91">
        <f>'Corrected energy balance step 1'!AI96</f>
        <v>0</v>
      </c>
      <c r="AI91">
        <f>'Corrected energy balance step 1'!AJ96</f>
        <v>0</v>
      </c>
      <c r="AJ91">
        <f>'Corrected energy balance step 1'!AK96</f>
        <v>0</v>
      </c>
      <c r="AK91">
        <f>'Corrected energy balance step 1'!AL96</f>
        <v>0</v>
      </c>
      <c r="AL91">
        <f>'Corrected energy balance step 1'!AM96</f>
        <v>0</v>
      </c>
      <c r="AM91">
        <f>'Corrected energy balance step 1'!AN96</f>
        <v>0</v>
      </c>
      <c r="AN91">
        <f>'Corrected energy balance step 1'!AO96</f>
        <v>0</v>
      </c>
      <c r="AO91">
        <f>'Corrected energy balance step 1'!AP96</f>
        <v>0</v>
      </c>
      <c r="AP91">
        <f>'Corrected energy balance step 1'!AQ96</f>
        <v>0</v>
      </c>
      <c r="AQ91">
        <f>'Corrected energy balance step 1'!AR96</f>
        <v>0</v>
      </c>
      <c r="AR91">
        <f>'Corrected energy balance step 1'!AS96</f>
        <v>0</v>
      </c>
      <c r="AS91">
        <f>'Corrected energy balance step 1'!AT96</f>
        <v>0</v>
      </c>
      <c r="AT91">
        <f>'Corrected energy balance step 1'!AU96</f>
        <v>0</v>
      </c>
      <c r="AU91">
        <f>'Corrected energy balance step 1'!AV96</f>
        <v>0</v>
      </c>
      <c r="AV91">
        <f>'Corrected energy balance step 1'!AW96</f>
        <v>0</v>
      </c>
      <c r="AW91">
        <f>'Corrected energy balance step 1'!AX96</f>
        <v>0</v>
      </c>
      <c r="AX91">
        <f>'Corrected energy balance step 1'!AY96</f>
        <v>0</v>
      </c>
      <c r="AY91">
        <f>'Corrected energy balance step 1'!AZ96</f>
        <v>0</v>
      </c>
      <c r="AZ91">
        <f>'Corrected energy balance step 1'!BA96</f>
        <v>0</v>
      </c>
      <c r="BA91">
        <f>'Corrected energy balance step 1'!BB96</f>
        <v>0</v>
      </c>
      <c r="BB91">
        <f>'Corrected energy balance step 1'!BC96</f>
        <v>0</v>
      </c>
      <c r="BC91">
        <f>'Corrected energy balance step 1'!BD96</f>
        <v>0</v>
      </c>
      <c r="BD91">
        <f>'Corrected energy balance step 1'!BE96</f>
        <v>0</v>
      </c>
      <c r="BE91">
        <f>'Corrected energy balance step 1'!BF96</f>
        <v>0</v>
      </c>
      <c r="BF91">
        <f>'Corrected energy balance step 1'!BG96</f>
        <v>0</v>
      </c>
      <c r="BG91">
        <f>'Corrected energy balance step 1'!BH96</f>
        <v>0</v>
      </c>
      <c r="BH91">
        <f>'Corrected energy balance step 1'!BI96</f>
        <v>0</v>
      </c>
      <c r="BI91">
        <f>'Corrected energy balance step 1'!BJ96</f>
        <v>0</v>
      </c>
      <c r="BJ91">
        <f>'Corrected energy balance step 1'!BK96</f>
        <v>0</v>
      </c>
      <c r="BK91">
        <f>'Corrected energy balance step 1'!BL96</f>
        <v>0</v>
      </c>
      <c r="BL91">
        <f>'Corrected energy balance step 1'!BM96</f>
        <v>0</v>
      </c>
      <c r="BM91">
        <f>'Corrected energy balance step 1'!BN96</f>
        <v>0</v>
      </c>
      <c r="BN91">
        <f>'Corrected energy balance step 1'!BO96</f>
        <v>0</v>
      </c>
    </row>
    <row r="92" spans="1:66">
      <c r="A92" t="s">
        <v>137</v>
      </c>
      <c r="B92">
        <f>'Corrected energy balance step 1'!C97</f>
        <v>0</v>
      </c>
      <c r="C92">
        <f>'Corrected energy balance step 1'!D97</f>
        <v>0</v>
      </c>
      <c r="D92">
        <f>'Corrected energy balance step 1'!E97</f>
        <v>0</v>
      </c>
      <c r="E92">
        <f>'Corrected energy balance step 1'!F97</f>
        <v>0</v>
      </c>
      <c r="F92">
        <f>'Corrected energy balance step 1'!G97</f>
        <v>0</v>
      </c>
      <c r="G92">
        <f>'Corrected energy balance step 1'!H97</f>
        <v>0</v>
      </c>
      <c r="H92">
        <f>'Corrected energy balance step 1'!I97</f>
        <v>0</v>
      </c>
      <c r="I92">
        <f>'Corrected energy balance step 1'!J97</f>
        <v>0</v>
      </c>
      <c r="J92">
        <f>'Corrected energy balance step 1'!K97</f>
        <v>0</v>
      </c>
      <c r="K92">
        <f>'Corrected energy balance step 1'!L97</f>
        <v>0</v>
      </c>
      <c r="L92">
        <f>'Corrected energy balance step 1'!M97</f>
        <v>0</v>
      </c>
      <c r="M92">
        <f>'Corrected energy balance step 1'!N97</f>
        <v>0</v>
      </c>
      <c r="N92">
        <f>'Corrected energy balance step 1'!O97</f>
        <v>0</v>
      </c>
      <c r="O92">
        <f>'Corrected energy balance step 1'!P97</f>
        <v>0</v>
      </c>
      <c r="P92">
        <f>'Corrected energy balance step 1'!Q97</f>
        <v>0</v>
      </c>
      <c r="Q92">
        <f>'Corrected energy balance step 1'!R97</f>
        <v>0</v>
      </c>
      <c r="R92">
        <f>'Corrected energy balance step 1'!S97</f>
        <v>0</v>
      </c>
      <c r="S92">
        <f>'Corrected energy balance step 1'!T97</f>
        <v>0</v>
      </c>
      <c r="T92">
        <f>'Corrected energy balance step 1'!U97</f>
        <v>0</v>
      </c>
      <c r="U92">
        <f>'Corrected energy balance step 1'!V97</f>
        <v>0</v>
      </c>
      <c r="V92">
        <f>'Corrected energy balance step 1'!W97</f>
        <v>0</v>
      </c>
      <c r="W92">
        <f>'Corrected energy balance step 1'!X97</f>
        <v>0</v>
      </c>
      <c r="X92">
        <f>'Corrected energy balance step 1'!Y97</f>
        <v>0</v>
      </c>
      <c r="Y92">
        <f>'Corrected energy balance step 1'!Z97</f>
        <v>0</v>
      </c>
      <c r="Z92">
        <f>'Corrected energy balance step 1'!AA97</f>
        <v>0</v>
      </c>
      <c r="AA92">
        <f>'Corrected energy balance step 1'!AB97</f>
        <v>0</v>
      </c>
      <c r="AB92">
        <f>'Corrected energy balance step 1'!AC97</f>
        <v>0</v>
      </c>
      <c r="AC92">
        <f>'Corrected energy balance step 1'!AD97</f>
        <v>0</v>
      </c>
      <c r="AD92">
        <f>'Corrected energy balance step 1'!AE97</f>
        <v>0</v>
      </c>
      <c r="AE92">
        <f>'Corrected energy balance step 1'!AF97</f>
        <v>0</v>
      </c>
      <c r="AF92">
        <f>'Corrected energy balance step 1'!AG97</f>
        <v>0</v>
      </c>
      <c r="AG92">
        <f>'Corrected energy balance step 1'!AH97</f>
        <v>0</v>
      </c>
      <c r="AH92">
        <f>'Corrected energy balance step 1'!AI97</f>
        <v>0</v>
      </c>
      <c r="AI92">
        <f>'Corrected energy balance step 1'!AJ97</f>
        <v>0</v>
      </c>
      <c r="AJ92">
        <f>'Corrected energy balance step 1'!AK97</f>
        <v>0</v>
      </c>
      <c r="AK92">
        <f>'Corrected energy balance step 1'!AL97</f>
        <v>0</v>
      </c>
      <c r="AL92">
        <f>'Corrected energy balance step 1'!AM97</f>
        <v>0</v>
      </c>
      <c r="AM92">
        <f>'Corrected energy balance step 1'!AN97</f>
        <v>0</v>
      </c>
      <c r="AN92">
        <f>'Corrected energy balance step 1'!AO97</f>
        <v>0</v>
      </c>
      <c r="AO92">
        <f>'Corrected energy balance step 1'!AP97</f>
        <v>0</v>
      </c>
      <c r="AP92">
        <f>'Corrected energy balance step 1'!AQ97</f>
        <v>0</v>
      </c>
      <c r="AQ92">
        <f>'Corrected energy balance step 1'!AR97</f>
        <v>0</v>
      </c>
      <c r="AR92">
        <f>'Corrected energy balance step 1'!AS97</f>
        <v>0</v>
      </c>
      <c r="AS92">
        <f>'Corrected energy balance step 1'!AT97</f>
        <v>0</v>
      </c>
      <c r="AT92">
        <f>'Corrected energy balance step 1'!AU97</f>
        <v>0</v>
      </c>
      <c r="AU92">
        <f>'Corrected energy balance step 1'!AV97</f>
        <v>0</v>
      </c>
      <c r="AV92">
        <f>'Corrected energy balance step 1'!AW97</f>
        <v>0</v>
      </c>
      <c r="AW92">
        <f>'Corrected energy balance step 1'!AX97</f>
        <v>0</v>
      </c>
      <c r="AX92">
        <f>'Corrected energy balance step 1'!AY97</f>
        <v>0</v>
      </c>
      <c r="AY92">
        <f>'Corrected energy balance step 1'!AZ97</f>
        <v>0</v>
      </c>
      <c r="AZ92">
        <f>'Corrected energy balance step 1'!BA97</f>
        <v>0</v>
      </c>
      <c r="BA92">
        <f>'Corrected energy balance step 1'!BB97</f>
        <v>0</v>
      </c>
      <c r="BB92">
        <f>'Corrected energy balance step 1'!BC97</f>
        <v>0</v>
      </c>
      <c r="BC92">
        <f>'Corrected energy balance step 1'!BD97</f>
        <v>0</v>
      </c>
      <c r="BD92">
        <f>'Corrected energy balance step 1'!BE97</f>
        <v>0</v>
      </c>
      <c r="BE92">
        <f>'Corrected energy balance step 1'!BF97</f>
        <v>0</v>
      </c>
      <c r="BF92">
        <f>'Corrected energy balance step 1'!BG97</f>
        <v>0</v>
      </c>
      <c r="BG92">
        <f>'Corrected energy balance step 1'!BH97</f>
        <v>0</v>
      </c>
      <c r="BH92">
        <f>'Corrected energy balance step 1'!BI97</f>
        <v>0</v>
      </c>
      <c r="BI92">
        <f>'Corrected energy balance step 1'!BJ97</f>
        <v>0</v>
      </c>
      <c r="BJ92">
        <f>'Corrected energy balance step 1'!BK97</f>
        <v>0</v>
      </c>
      <c r="BK92">
        <f>'Corrected energy balance step 1'!BL97</f>
        <v>0</v>
      </c>
      <c r="BL92">
        <f>'Corrected energy balance step 1'!BM97</f>
        <v>0</v>
      </c>
      <c r="BM92">
        <f>'Corrected energy balance step 1'!BN97</f>
        <v>0</v>
      </c>
      <c r="BN92">
        <f>'Corrected energy balance step 1'!BO97</f>
        <v>0</v>
      </c>
    </row>
    <row r="93" spans="1:66">
      <c r="A93" t="s">
        <v>138</v>
      </c>
      <c r="B93">
        <f>'Corrected energy balance step 1'!C98</f>
        <v>0</v>
      </c>
      <c r="C93">
        <f>'Corrected energy balance step 1'!D98</f>
        <v>0</v>
      </c>
      <c r="D93">
        <f>'Corrected energy balance step 1'!E98</f>
        <v>0</v>
      </c>
      <c r="E93">
        <f>'Corrected energy balance step 1'!F98</f>
        <v>0</v>
      </c>
      <c r="F93">
        <f>'Corrected energy balance step 1'!G98</f>
        <v>0</v>
      </c>
      <c r="G93">
        <f>'Corrected energy balance step 1'!H98</f>
        <v>0</v>
      </c>
      <c r="H93">
        <f>'Corrected energy balance step 1'!I98</f>
        <v>0</v>
      </c>
      <c r="I93">
        <f>'Corrected energy balance step 1'!J98</f>
        <v>0</v>
      </c>
      <c r="J93">
        <f>'Corrected energy balance step 1'!K98</f>
        <v>0</v>
      </c>
      <c r="K93">
        <f>'Corrected energy balance step 1'!L98</f>
        <v>0</v>
      </c>
      <c r="L93">
        <f>'Corrected energy balance step 1'!M98</f>
        <v>0</v>
      </c>
      <c r="M93">
        <f>'Corrected energy balance step 1'!N98</f>
        <v>0</v>
      </c>
      <c r="N93">
        <f>'Corrected energy balance step 1'!O98</f>
        <v>0</v>
      </c>
      <c r="O93">
        <f>'Corrected energy balance step 1'!P98</f>
        <v>0</v>
      </c>
      <c r="P93">
        <f>'Corrected energy balance step 1'!Q98</f>
        <v>0</v>
      </c>
      <c r="Q93">
        <f>'Corrected energy balance step 1'!R98</f>
        <v>0</v>
      </c>
      <c r="R93">
        <f>'Corrected energy balance step 1'!S98</f>
        <v>0</v>
      </c>
      <c r="S93">
        <f>'Corrected energy balance step 1'!T98</f>
        <v>0</v>
      </c>
      <c r="T93">
        <f>'Corrected energy balance step 1'!U98</f>
        <v>0</v>
      </c>
      <c r="U93">
        <f>'Corrected energy balance step 1'!V98</f>
        <v>0</v>
      </c>
      <c r="V93">
        <f>'Corrected energy balance step 1'!W98</f>
        <v>0</v>
      </c>
      <c r="W93">
        <f>'Corrected energy balance step 1'!X98</f>
        <v>0</v>
      </c>
      <c r="X93">
        <f>'Corrected energy balance step 1'!Y98</f>
        <v>0</v>
      </c>
      <c r="Y93">
        <f>'Corrected energy balance step 1'!Z98</f>
        <v>0</v>
      </c>
      <c r="Z93">
        <f>'Corrected energy balance step 1'!AA98</f>
        <v>0</v>
      </c>
      <c r="AA93">
        <f>'Corrected energy balance step 1'!AB98</f>
        <v>0</v>
      </c>
      <c r="AB93">
        <f>'Corrected energy balance step 1'!AC98</f>
        <v>0</v>
      </c>
      <c r="AC93">
        <f>'Corrected energy balance step 1'!AD98</f>
        <v>0</v>
      </c>
      <c r="AD93">
        <f>'Corrected energy balance step 1'!AE98</f>
        <v>0</v>
      </c>
      <c r="AE93">
        <f>'Corrected energy balance step 1'!AF98</f>
        <v>0</v>
      </c>
      <c r="AF93">
        <f>'Corrected energy balance step 1'!AG98</f>
        <v>0</v>
      </c>
      <c r="AG93">
        <f>'Corrected energy balance step 1'!AH98</f>
        <v>0</v>
      </c>
      <c r="AH93">
        <f>'Corrected energy balance step 1'!AI98</f>
        <v>0</v>
      </c>
      <c r="AI93">
        <f>'Corrected energy balance step 1'!AJ98</f>
        <v>0</v>
      </c>
      <c r="AJ93">
        <f>'Corrected energy balance step 1'!AK98</f>
        <v>0</v>
      </c>
      <c r="AK93">
        <f>'Corrected energy balance step 1'!AL98</f>
        <v>0</v>
      </c>
      <c r="AL93">
        <f>'Corrected energy balance step 1'!AM98</f>
        <v>0</v>
      </c>
      <c r="AM93">
        <f>'Corrected energy balance step 1'!AN98</f>
        <v>0</v>
      </c>
      <c r="AN93">
        <f>'Corrected energy balance step 1'!AO98</f>
        <v>0</v>
      </c>
      <c r="AO93">
        <f>'Corrected energy balance step 1'!AP98</f>
        <v>0</v>
      </c>
      <c r="AP93">
        <f>'Corrected energy balance step 1'!AQ98</f>
        <v>0</v>
      </c>
      <c r="AQ93">
        <f>'Corrected energy balance step 1'!AR98</f>
        <v>0</v>
      </c>
      <c r="AR93">
        <f>'Corrected energy balance step 1'!AS98</f>
        <v>0</v>
      </c>
      <c r="AS93">
        <f>'Corrected energy balance step 1'!AT98</f>
        <v>0</v>
      </c>
      <c r="AT93">
        <f>'Corrected energy balance step 1'!AU98</f>
        <v>0</v>
      </c>
      <c r="AU93">
        <f>'Corrected energy balance step 1'!AV98</f>
        <v>0</v>
      </c>
      <c r="AV93">
        <f>'Corrected energy balance step 1'!AW98</f>
        <v>0</v>
      </c>
      <c r="AW93">
        <f>'Corrected energy balance step 1'!AX98</f>
        <v>0</v>
      </c>
      <c r="AX93">
        <f>'Corrected energy balance step 1'!AY98</f>
        <v>0</v>
      </c>
      <c r="AY93">
        <f>'Corrected energy balance step 1'!AZ98</f>
        <v>0</v>
      </c>
      <c r="AZ93">
        <f>'Corrected energy balance step 1'!BA98</f>
        <v>0</v>
      </c>
      <c r="BA93">
        <f>'Corrected energy balance step 1'!BB98</f>
        <v>0</v>
      </c>
      <c r="BB93">
        <f>'Corrected energy balance step 1'!BC98</f>
        <v>0</v>
      </c>
      <c r="BC93">
        <f>'Corrected energy balance step 1'!BD98</f>
        <v>0</v>
      </c>
      <c r="BD93">
        <f>'Corrected energy balance step 1'!BE98</f>
        <v>0</v>
      </c>
      <c r="BE93">
        <f>'Corrected energy balance step 1'!BF98</f>
        <v>0</v>
      </c>
      <c r="BF93">
        <f>'Corrected energy balance step 1'!BG98</f>
        <v>0</v>
      </c>
      <c r="BG93">
        <f>'Corrected energy balance step 1'!BH98</f>
        <v>0</v>
      </c>
      <c r="BH93">
        <f>'Corrected energy balance step 1'!BI98</f>
        <v>0</v>
      </c>
      <c r="BI93">
        <f>'Corrected energy balance step 1'!BJ98</f>
        <v>0</v>
      </c>
      <c r="BJ93">
        <f>'Corrected energy balance step 1'!BK98</f>
        <v>0</v>
      </c>
      <c r="BK93">
        <f>'Corrected energy balance step 1'!BL98</f>
        <v>0</v>
      </c>
      <c r="BL93">
        <f>'Corrected energy balance step 1'!BM98</f>
        <v>0</v>
      </c>
      <c r="BM93">
        <f>'Corrected energy balance step 1'!BN98</f>
        <v>0</v>
      </c>
      <c r="BN93">
        <f>'Corrected energy balance step 1'!BO98</f>
        <v>0</v>
      </c>
    </row>
    <row r="94" spans="1:66">
      <c r="A94" t="s">
        <v>139</v>
      </c>
      <c r="B94">
        <f>'Corrected energy balance step 1'!C99</f>
        <v>0</v>
      </c>
      <c r="C94">
        <f>'Corrected energy balance step 1'!D99</f>
        <v>0</v>
      </c>
      <c r="D94">
        <f>'Corrected energy balance step 1'!E99</f>
        <v>0</v>
      </c>
      <c r="E94">
        <f>'Corrected energy balance step 1'!F99</f>
        <v>0</v>
      </c>
      <c r="F94">
        <f>'Corrected energy balance step 1'!G99</f>
        <v>0</v>
      </c>
      <c r="G94">
        <f>'Corrected energy balance step 1'!H99</f>
        <v>0</v>
      </c>
      <c r="H94">
        <f>'Corrected energy balance step 1'!I99</f>
        <v>0</v>
      </c>
      <c r="I94">
        <f>'Corrected energy balance step 1'!J99</f>
        <v>0</v>
      </c>
      <c r="J94">
        <f>'Corrected energy balance step 1'!K99</f>
        <v>0</v>
      </c>
      <c r="K94">
        <f>'Corrected energy balance step 1'!L99</f>
        <v>0</v>
      </c>
      <c r="L94">
        <f>'Corrected energy balance step 1'!M99</f>
        <v>0</v>
      </c>
      <c r="M94">
        <f>'Corrected energy balance step 1'!N99</f>
        <v>0</v>
      </c>
      <c r="N94">
        <f>'Corrected energy balance step 1'!O99</f>
        <v>0</v>
      </c>
      <c r="O94">
        <f>'Corrected energy balance step 1'!P99</f>
        <v>0</v>
      </c>
      <c r="P94">
        <f>'Corrected energy balance step 1'!Q99</f>
        <v>0</v>
      </c>
      <c r="Q94">
        <f>'Corrected energy balance step 1'!R99</f>
        <v>0</v>
      </c>
      <c r="R94">
        <f>'Corrected energy balance step 1'!S99</f>
        <v>0</v>
      </c>
      <c r="S94">
        <f>'Corrected energy balance step 1'!T99</f>
        <v>0</v>
      </c>
      <c r="T94">
        <f>'Corrected energy balance step 1'!U99</f>
        <v>0</v>
      </c>
      <c r="U94">
        <f>'Corrected energy balance step 1'!V99</f>
        <v>0</v>
      </c>
      <c r="V94">
        <f>'Corrected energy balance step 1'!W99</f>
        <v>0</v>
      </c>
      <c r="W94">
        <f>'Corrected energy balance step 1'!X99</f>
        <v>0</v>
      </c>
      <c r="X94">
        <f>'Corrected energy balance step 1'!Y99</f>
        <v>0</v>
      </c>
      <c r="Y94">
        <f>'Corrected energy balance step 1'!Z99</f>
        <v>0</v>
      </c>
      <c r="Z94">
        <f>'Corrected energy balance step 1'!AA99</f>
        <v>0</v>
      </c>
      <c r="AA94">
        <f>'Corrected energy balance step 1'!AB99</f>
        <v>0</v>
      </c>
      <c r="AB94">
        <f>'Corrected energy balance step 1'!AC99</f>
        <v>0</v>
      </c>
      <c r="AC94">
        <f>'Corrected energy balance step 1'!AD99</f>
        <v>0</v>
      </c>
      <c r="AD94">
        <f>'Corrected energy balance step 1'!AE99</f>
        <v>0</v>
      </c>
      <c r="AE94">
        <f>'Corrected energy balance step 1'!AF99</f>
        <v>0</v>
      </c>
      <c r="AF94">
        <f>'Corrected energy balance step 1'!AG99</f>
        <v>0</v>
      </c>
      <c r="AG94">
        <f>'Corrected energy balance step 1'!AH99</f>
        <v>0</v>
      </c>
      <c r="AH94">
        <f>'Corrected energy balance step 1'!AI99</f>
        <v>0</v>
      </c>
      <c r="AI94">
        <f>'Corrected energy balance step 1'!AJ99</f>
        <v>0</v>
      </c>
      <c r="AJ94">
        <f>'Corrected energy balance step 1'!AK99</f>
        <v>0</v>
      </c>
      <c r="AK94">
        <f>'Corrected energy balance step 1'!AL99</f>
        <v>0</v>
      </c>
      <c r="AL94">
        <f>'Corrected energy balance step 1'!AM99</f>
        <v>0</v>
      </c>
      <c r="AM94">
        <f>'Corrected energy balance step 1'!AN99</f>
        <v>0</v>
      </c>
      <c r="AN94">
        <f>'Corrected energy balance step 1'!AO99</f>
        <v>0</v>
      </c>
      <c r="AO94">
        <f>'Corrected energy balance step 1'!AP99</f>
        <v>0</v>
      </c>
      <c r="AP94">
        <f>'Corrected energy balance step 1'!AQ99</f>
        <v>0</v>
      </c>
      <c r="AQ94">
        <f>'Corrected energy balance step 1'!AR99</f>
        <v>0</v>
      </c>
      <c r="AR94">
        <f>'Corrected energy balance step 1'!AS99</f>
        <v>0</v>
      </c>
      <c r="AS94">
        <f>'Corrected energy balance step 1'!AT99</f>
        <v>0</v>
      </c>
      <c r="AT94">
        <f>'Corrected energy balance step 1'!AU99</f>
        <v>0</v>
      </c>
      <c r="AU94">
        <f>'Corrected energy balance step 1'!AV99</f>
        <v>0</v>
      </c>
      <c r="AV94">
        <f>'Corrected energy balance step 1'!AW99</f>
        <v>0</v>
      </c>
      <c r="AW94">
        <f>'Corrected energy balance step 1'!AX99</f>
        <v>0</v>
      </c>
      <c r="AX94">
        <f>'Corrected energy balance step 1'!AY99</f>
        <v>0</v>
      </c>
      <c r="AY94">
        <f>'Corrected energy balance step 1'!AZ99</f>
        <v>0</v>
      </c>
      <c r="AZ94">
        <f>'Corrected energy balance step 1'!BA99</f>
        <v>0</v>
      </c>
      <c r="BA94">
        <f>'Corrected energy balance step 1'!BB99</f>
        <v>0</v>
      </c>
      <c r="BB94">
        <f>'Corrected energy balance step 1'!BC99</f>
        <v>0</v>
      </c>
      <c r="BC94">
        <f>'Corrected energy balance step 1'!BD99</f>
        <v>0</v>
      </c>
      <c r="BD94">
        <f>'Corrected energy balance step 1'!BE99</f>
        <v>0</v>
      </c>
      <c r="BE94">
        <f>'Corrected energy balance step 1'!BF99</f>
        <v>0</v>
      </c>
      <c r="BF94">
        <f>'Corrected energy balance step 1'!BG99</f>
        <v>0</v>
      </c>
      <c r="BG94">
        <f>'Corrected energy balance step 1'!BH99</f>
        <v>0</v>
      </c>
      <c r="BH94">
        <f>'Corrected energy balance step 1'!BI99</f>
        <v>0</v>
      </c>
      <c r="BI94">
        <f>'Corrected energy balance step 1'!BJ99</f>
        <v>0</v>
      </c>
      <c r="BJ94">
        <f>'Corrected energy balance step 1'!BK99</f>
        <v>0</v>
      </c>
      <c r="BK94">
        <f>'Corrected energy balance step 1'!BL99</f>
        <v>0</v>
      </c>
      <c r="BL94">
        <f>'Corrected energy balance step 1'!BM99</f>
        <v>0</v>
      </c>
      <c r="BM94">
        <f>'Corrected energy balance step 1'!BN99</f>
        <v>0</v>
      </c>
      <c r="BN94">
        <f>'Corrected energy balance step 1'!BO99</f>
        <v>0</v>
      </c>
    </row>
    <row r="95" spans="1:66">
      <c r="A95" t="s">
        <v>140</v>
      </c>
      <c r="B95">
        <f>'Corrected energy balance step 1'!C100</f>
        <v>0</v>
      </c>
      <c r="C95">
        <f>'Corrected energy balance step 1'!D100</f>
        <v>0</v>
      </c>
      <c r="D95">
        <f>'Corrected energy balance step 1'!E100</f>
        <v>0</v>
      </c>
      <c r="E95">
        <f>'Corrected energy balance step 1'!F100</f>
        <v>0</v>
      </c>
      <c r="F95">
        <f>'Corrected energy balance step 1'!G100</f>
        <v>0</v>
      </c>
      <c r="G95">
        <f>'Corrected energy balance step 1'!H100</f>
        <v>0</v>
      </c>
      <c r="H95">
        <f>'Corrected energy balance step 1'!I100</f>
        <v>0</v>
      </c>
      <c r="I95">
        <f>'Corrected energy balance step 1'!J100</f>
        <v>0</v>
      </c>
      <c r="J95">
        <f>'Corrected energy balance step 1'!K100</f>
        <v>0</v>
      </c>
      <c r="K95">
        <f>'Corrected energy balance step 1'!L100</f>
        <v>0</v>
      </c>
      <c r="L95">
        <f>'Corrected energy balance step 1'!M100</f>
        <v>0</v>
      </c>
      <c r="M95">
        <f>'Corrected energy balance step 1'!N100</f>
        <v>0</v>
      </c>
      <c r="N95">
        <f>'Corrected energy balance step 1'!O100</f>
        <v>0</v>
      </c>
      <c r="O95">
        <f>'Corrected energy balance step 1'!P100</f>
        <v>0</v>
      </c>
      <c r="P95">
        <f>'Corrected energy balance step 1'!Q100</f>
        <v>0</v>
      </c>
      <c r="Q95">
        <f>'Corrected energy balance step 1'!R100</f>
        <v>0</v>
      </c>
      <c r="R95">
        <f>'Corrected energy balance step 1'!S100</f>
        <v>0</v>
      </c>
      <c r="S95">
        <f>'Corrected energy balance step 1'!T100</f>
        <v>0</v>
      </c>
      <c r="T95">
        <f>'Corrected energy balance step 1'!U100</f>
        <v>0</v>
      </c>
      <c r="U95">
        <f>'Corrected energy balance step 1'!V100</f>
        <v>0</v>
      </c>
      <c r="V95">
        <f>'Corrected energy balance step 1'!W100</f>
        <v>0</v>
      </c>
      <c r="W95">
        <f>'Corrected energy balance step 1'!X100</f>
        <v>0</v>
      </c>
      <c r="X95">
        <f>'Corrected energy balance step 1'!Y100</f>
        <v>0</v>
      </c>
      <c r="Y95">
        <f>'Corrected energy balance step 1'!Z100</f>
        <v>0</v>
      </c>
      <c r="Z95">
        <f>'Corrected energy balance step 1'!AA100</f>
        <v>0</v>
      </c>
      <c r="AA95">
        <f>'Corrected energy balance step 1'!AB100</f>
        <v>0</v>
      </c>
      <c r="AB95">
        <f>'Corrected energy balance step 1'!AC100</f>
        <v>0</v>
      </c>
      <c r="AC95">
        <f>'Corrected energy balance step 1'!AD100</f>
        <v>0</v>
      </c>
      <c r="AD95">
        <f>'Corrected energy balance step 1'!AE100</f>
        <v>0</v>
      </c>
      <c r="AE95">
        <f>'Corrected energy balance step 1'!AF100</f>
        <v>0</v>
      </c>
      <c r="AF95">
        <f>'Corrected energy balance step 1'!AG100</f>
        <v>0</v>
      </c>
      <c r="AG95">
        <f>'Corrected energy balance step 1'!AH100</f>
        <v>0</v>
      </c>
      <c r="AH95">
        <f>'Corrected energy balance step 1'!AI100</f>
        <v>0</v>
      </c>
      <c r="AI95">
        <f>'Corrected energy balance step 1'!AJ100</f>
        <v>0</v>
      </c>
      <c r="AJ95">
        <f>'Corrected energy balance step 1'!AK100</f>
        <v>0</v>
      </c>
      <c r="AK95">
        <f>'Corrected energy balance step 1'!AL100</f>
        <v>0</v>
      </c>
      <c r="AL95">
        <f>'Corrected energy balance step 1'!AM100</f>
        <v>0</v>
      </c>
      <c r="AM95">
        <f>'Corrected energy balance step 1'!AN100</f>
        <v>0</v>
      </c>
      <c r="AN95">
        <f>'Corrected energy balance step 1'!AO100</f>
        <v>0</v>
      </c>
      <c r="AO95">
        <f>'Corrected energy balance step 1'!AP100</f>
        <v>0</v>
      </c>
      <c r="AP95">
        <f>'Corrected energy balance step 1'!AQ100</f>
        <v>0</v>
      </c>
      <c r="AQ95">
        <f>'Corrected energy balance step 1'!AR100</f>
        <v>0</v>
      </c>
      <c r="AR95">
        <f>'Corrected energy balance step 1'!AS100</f>
        <v>0</v>
      </c>
      <c r="AS95">
        <f>'Corrected energy balance step 1'!AT100</f>
        <v>0</v>
      </c>
      <c r="AT95">
        <f>'Corrected energy balance step 1'!AU100</f>
        <v>0</v>
      </c>
      <c r="AU95">
        <f>'Corrected energy balance step 1'!AV100</f>
        <v>0</v>
      </c>
      <c r="AV95">
        <f>'Corrected energy balance step 1'!AW100</f>
        <v>0</v>
      </c>
      <c r="AW95">
        <f>'Corrected energy balance step 1'!AX100</f>
        <v>0</v>
      </c>
      <c r="AX95">
        <f>'Corrected energy balance step 1'!AY100</f>
        <v>0</v>
      </c>
      <c r="AY95">
        <f>'Corrected energy balance step 1'!AZ100</f>
        <v>0</v>
      </c>
      <c r="AZ95">
        <f>'Corrected energy balance step 1'!BA100</f>
        <v>0</v>
      </c>
      <c r="BA95">
        <f>'Corrected energy balance step 1'!BB100</f>
        <v>0</v>
      </c>
      <c r="BB95">
        <f>'Corrected energy balance step 1'!BC100</f>
        <v>0</v>
      </c>
      <c r="BC95">
        <f>'Corrected energy balance step 1'!BD100</f>
        <v>0</v>
      </c>
      <c r="BD95">
        <f>'Corrected energy balance step 1'!BE100</f>
        <v>0</v>
      </c>
      <c r="BE95">
        <f>'Corrected energy balance step 1'!BF100</f>
        <v>0</v>
      </c>
      <c r="BF95">
        <f>'Corrected energy balance step 1'!BG100</f>
        <v>0</v>
      </c>
      <c r="BG95">
        <f>'Corrected energy balance step 1'!BH100</f>
        <v>0</v>
      </c>
      <c r="BH95">
        <f>'Corrected energy balance step 1'!BI100</f>
        <v>0</v>
      </c>
      <c r="BI95">
        <f>'Corrected energy balance step 1'!BJ100</f>
        <v>0</v>
      </c>
      <c r="BJ95">
        <f>'Corrected energy balance step 1'!BK100</f>
        <v>0</v>
      </c>
      <c r="BK95">
        <f>'Corrected energy balance step 1'!BL100</f>
        <v>0</v>
      </c>
      <c r="BL95">
        <f>'Corrected energy balance step 1'!BM100</f>
        <v>0</v>
      </c>
      <c r="BM95">
        <f>'Corrected energy balance step 1'!BN100</f>
        <v>0</v>
      </c>
      <c r="BN95">
        <f>'Corrected energy balance step 1'!BO100</f>
        <v>0</v>
      </c>
    </row>
    <row r="96" spans="1:66">
      <c r="A96" t="s">
        <v>141</v>
      </c>
      <c r="B96">
        <f>'Corrected energy balance step 1'!C101</f>
        <v>0</v>
      </c>
      <c r="C96">
        <f>'Corrected energy balance step 1'!D101</f>
        <v>0</v>
      </c>
      <c r="D96">
        <f>'Corrected energy balance step 1'!E101</f>
        <v>0</v>
      </c>
      <c r="E96">
        <f>'Corrected energy balance step 1'!F101</f>
        <v>0</v>
      </c>
      <c r="F96">
        <f>'Corrected energy balance step 1'!G101</f>
        <v>0</v>
      </c>
      <c r="G96">
        <f>'Corrected energy balance step 1'!H101</f>
        <v>0</v>
      </c>
      <c r="H96">
        <f>'Corrected energy balance step 1'!I101</f>
        <v>0</v>
      </c>
      <c r="I96">
        <f>'Corrected energy balance step 1'!J101</f>
        <v>0</v>
      </c>
      <c r="J96">
        <f>'Corrected energy balance step 1'!K101</f>
        <v>0</v>
      </c>
      <c r="K96">
        <f>'Corrected energy balance step 1'!L101</f>
        <v>0</v>
      </c>
      <c r="L96">
        <f>'Corrected energy balance step 1'!M101</f>
        <v>0</v>
      </c>
      <c r="M96">
        <f>'Corrected energy balance step 1'!N101</f>
        <v>0</v>
      </c>
      <c r="N96">
        <f>'Corrected energy balance step 1'!O101</f>
        <v>0</v>
      </c>
      <c r="O96">
        <f>'Corrected energy balance step 1'!P101</f>
        <v>0</v>
      </c>
      <c r="P96">
        <f>'Corrected energy balance step 1'!Q101</f>
        <v>0</v>
      </c>
      <c r="Q96">
        <f>'Corrected energy balance step 1'!R101</f>
        <v>0</v>
      </c>
      <c r="R96">
        <f>'Corrected energy balance step 1'!S101</f>
        <v>0</v>
      </c>
      <c r="S96">
        <f>'Corrected energy balance step 1'!T101</f>
        <v>0</v>
      </c>
      <c r="T96">
        <f>'Corrected energy balance step 1'!U101</f>
        <v>0</v>
      </c>
      <c r="U96">
        <f>'Corrected energy balance step 1'!V101</f>
        <v>0</v>
      </c>
      <c r="V96">
        <f>'Corrected energy balance step 1'!W101</f>
        <v>0</v>
      </c>
      <c r="W96">
        <f>'Corrected energy balance step 1'!X101</f>
        <v>0</v>
      </c>
      <c r="X96">
        <f>'Corrected energy balance step 1'!Y101</f>
        <v>0</v>
      </c>
      <c r="Y96">
        <f>'Corrected energy balance step 1'!Z101</f>
        <v>0</v>
      </c>
      <c r="Z96">
        <f>'Corrected energy balance step 1'!AA101</f>
        <v>0</v>
      </c>
      <c r="AA96">
        <f>'Corrected energy balance step 1'!AB101</f>
        <v>0</v>
      </c>
      <c r="AB96">
        <f>'Corrected energy balance step 1'!AC101</f>
        <v>0</v>
      </c>
      <c r="AC96">
        <f>'Corrected energy balance step 1'!AD101</f>
        <v>0</v>
      </c>
      <c r="AD96">
        <f>'Corrected energy balance step 1'!AE101</f>
        <v>0</v>
      </c>
      <c r="AE96">
        <f>'Corrected energy balance step 1'!AF101</f>
        <v>0</v>
      </c>
      <c r="AF96">
        <f>'Corrected energy balance step 1'!AG101</f>
        <v>0</v>
      </c>
      <c r="AG96">
        <f>'Corrected energy balance step 1'!AH101</f>
        <v>0</v>
      </c>
      <c r="AH96">
        <f>'Corrected energy balance step 1'!AI101</f>
        <v>0</v>
      </c>
      <c r="AI96">
        <f>'Corrected energy balance step 1'!AJ101</f>
        <v>0</v>
      </c>
      <c r="AJ96">
        <f>'Corrected energy balance step 1'!AK101</f>
        <v>0</v>
      </c>
      <c r="AK96">
        <f>'Corrected energy balance step 1'!AL101</f>
        <v>0</v>
      </c>
      <c r="AL96">
        <f>'Corrected energy balance step 1'!AM101</f>
        <v>0</v>
      </c>
      <c r="AM96">
        <f>'Corrected energy balance step 1'!AN101</f>
        <v>0</v>
      </c>
      <c r="AN96">
        <f>'Corrected energy balance step 1'!AO101</f>
        <v>0</v>
      </c>
      <c r="AO96">
        <f>'Corrected energy balance step 1'!AP101</f>
        <v>0</v>
      </c>
      <c r="AP96">
        <f>'Corrected energy balance step 1'!AQ101</f>
        <v>0</v>
      </c>
      <c r="AQ96">
        <f>'Corrected energy balance step 1'!AR101</f>
        <v>0</v>
      </c>
      <c r="AR96">
        <f>'Corrected energy balance step 1'!AS101</f>
        <v>0</v>
      </c>
      <c r="AS96">
        <f>'Corrected energy balance step 1'!AT101</f>
        <v>0</v>
      </c>
      <c r="AT96">
        <f>'Corrected energy balance step 1'!AU101</f>
        <v>0</v>
      </c>
      <c r="AU96">
        <f>'Corrected energy balance step 1'!AV101</f>
        <v>0</v>
      </c>
      <c r="AV96">
        <f>'Corrected energy balance step 1'!AW101</f>
        <v>0</v>
      </c>
      <c r="AW96">
        <f>'Corrected energy balance step 1'!AX101</f>
        <v>0</v>
      </c>
      <c r="AX96">
        <f>'Corrected energy balance step 1'!AY101</f>
        <v>0</v>
      </c>
      <c r="AY96">
        <f>'Corrected energy balance step 1'!AZ101</f>
        <v>0</v>
      </c>
      <c r="AZ96">
        <f>'Corrected energy balance step 1'!BA101</f>
        <v>0</v>
      </c>
      <c r="BA96">
        <f>'Corrected energy balance step 1'!BB101</f>
        <v>0</v>
      </c>
      <c r="BB96">
        <f>'Corrected energy balance step 1'!BC101</f>
        <v>0</v>
      </c>
      <c r="BC96">
        <f>'Corrected energy balance step 1'!BD101</f>
        <v>0</v>
      </c>
      <c r="BD96">
        <f>'Corrected energy balance step 1'!BE101</f>
        <v>0</v>
      </c>
      <c r="BE96">
        <f>'Corrected energy balance step 1'!BF101</f>
        <v>0</v>
      </c>
      <c r="BF96">
        <f>'Corrected energy balance step 1'!BG101</f>
        <v>0</v>
      </c>
      <c r="BG96">
        <f>'Corrected energy balance step 1'!BH101</f>
        <v>0</v>
      </c>
      <c r="BH96">
        <f>'Corrected energy balance step 1'!BI101</f>
        <v>0</v>
      </c>
      <c r="BI96">
        <f>'Corrected energy balance step 1'!BJ101</f>
        <v>0</v>
      </c>
      <c r="BJ96">
        <f>'Corrected energy balance step 1'!BK101</f>
        <v>0</v>
      </c>
      <c r="BK96">
        <f>'Corrected energy balance step 1'!BL101</f>
        <v>0</v>
      </c>
      <c r="BL96">
        <f>'Corrected energy balance step 1'!BM101</f>
        <v>0</v>
      </c>
      <c r="BM96">
        <f>'Corrected energy balance step 1'!BN101</f>
        <v>0</v>
      </c>
      <c r="BN96">
        <f>'Corrected energy balance step 1'!BO101</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C20"/>
  <sheetViews>
    <sheetView workbookViewId="0">
      <selection activeCell="B12" sqref="B12"/>
    </sheetView>
  </sheetViews>
  <sheetFormatPr baseColWidth="10" defaultRowHeight="15" x14ac:dyDescent="0"/>
  <cols>
    <col min="1" max="1" width="43.5" customWidth="1"/>
    <col min="3" max="3" width="15.33203125" customWidth="1"/>
  </cols>
  <sheetData>
    <row r="1" spans="1:3">
      <c r="A1" t="s">
        <v>600</v>
      </c>
    </row>
    <row r="2" spans="1:3">
      <c r="A2" t="s">
        <v>517</v>
      </c>
      <c r="B2" t="s">
        <v>251</v>
      </c>
      <c r="C2" s="450" t="s">
        <v>497</v>
      </c>
    </row>
    <row r="3" spans="1:3">
      <c r="A3" t="s">
        <v>252</v>
      </c>
      <c r="B3" s="420" t="e">
        <f>'Results by machine'!E11</f>
        <v>#DIV/0!</v>
      </c>
      <c r="C3">
        <f>Dashboard!E86</f>
        <v>0</v>
      </c>
    </row>
    <row r="4" spans="1:3">
      <c r="A4" t="s">
        <v>253</v>
      </c>
      <c r="B4" s="420" t="e">
        <f>'Results by machine'!E12</f>
        <v>#DIV/0!</v>
      </c>
      <c r="C4">
        <f>Dashboard!E87</f>
        <v>0</v>
      </c>
    </row>
    <row r="5" spans="1:3">
      <c r="A5" t="s">
        <v>254</v>
      </c>
      <c r="B5" s="420" t="e">
        <f>'Results by machine'!E13</f>
        <v>#DIV/0!</v>
      </c>
      <c r="C5">
        <f>Dashboard!E88</f>
        <v>0</v>
      </c>
    </row>
    <row r="6" spans="1:3">
      <c r="A6" t="s">
        <v>255</v>
      </c>
      <c r="B6" s="420" t="e">
        <f>'Results by machine'!E17</f>
        <v>#DIV/0!</v>
      </c>
      <c r="C6">
        <f>Dashboard!E91</f>
        <v>0</v>
      </c>
    </row>
    <row r="7" spans="1:3">
      <c r="A7" t="s">
        <v>256</v>
      </c>
      <c r="B7" s="420" t="e">
        <f>'Results by machine'!E18</f>
        <v>#DIV/0!</v>
      </c>
      <c r="C7">
        <f>Dashboard!E92</f>
        <v>0</v>
      </c>
    </row>
    <row r="8" spans="1:3">
      <c r="A8" t="s">
        <v>257</v>
      </c>
      <c r="B8" s="420" t="e">
        <f>'Results by machine'!E19</f>
        <v>#DIV/0!</v>
      </c>
      <c r="C8">
        <f>Dashboard!E93</f>
        <v>0</v>
      </c>
    </row>
    <row r="9" spans="1:3">
      <c r="A9" s="450" t="s">
        <v>258</v>
      </c>
      <c r="B9" s="420" t="e">
        <f>'Results by machine'!E23</f>
        <v>#DIV/0!</v>
      </c>
      <c r="C9">
        <f>Dashboard!E96</f>
        <v>0</v>
      </c>
    </row>
    <row r="10" spans="1:3">
      <c r="A10" s="254" t="s">
        <v>590</v>
      </c>
      <c r="B10" s="420" t="e">
        <f>'Results by machine'!E24</f>
        <v>#DIV/0!</v>
      </c>
      <c r="C10">
        <f>Dashboard!E97</f>
        <v>0</v>
      </c>
    </row>
    <row r="11" spans="1:3">
      <c r="A11" s="450" t="s">
        <v>259</v>
      </c>
      <c r="B11" s="420" t="e">
        <f>'Results by machine'!E25</f>
        <v>#DIV/0!</v>
      </c>
      <c r="C11">
        <f>Dashboard!E98</f>
        <v>0</v>
      </c>
    </row>
    <row r="12" spans="1:3">
      <c r="A12" s="62" t="s">
        <v>261</v>
      </c>
      <c r="B12" s="420" t="e">
        <f>'Results by machine'!E43</f>
        <v>#DIV/0!</v>
      </c>
      <c r="C12">
        <f>Dashboard!E101</f>
        <v>0</v>
      </c>
    </row>
    <row r="13" spans="1:3">
      <c r="A13" s="62" t="s">
        <v>260</v>
      </c>
      <c r="B13" s="420" t="e">
        <f>'Results by machine'!E44</f>
        <v>#DIV/0!</v>
      </c>
      <c r="C13">
        <f>Dashboard!E102</f>
        <v>0</v>
      </c>
    </row>
    <row r="14" spans="1:3">
      <c r="A14" s="62" t="s">
        <v>262</v>
      </c>
      <c r="B14" s="420" t="e">
        <f>'Results by machine'!E45</f>
        <v>#DIV/0!</v>
      </c>
      <c r="C14">
        <f>Dashboard!E103</f>
        <v>0</v>
      </c>
    </row>
    <row r="15" spans="1:3">
      <c r="A15" s="62" t="s">
        <v>263</v>
      </c>
      <c r="B15" s="420" t="e">
        <f>'Results by machine'!E46</f>
        <v>#DIV/0!</v>
      </c>
      <c r="C15">
        <f>Dashboard!E104</f>
        <v>0</v>
      </c>
    </row>
    <row r="16" spans="1:3">
      <c r="A16" s="62" t="s">
        <v>264</v>
      </c>
      <c r="B16" s="420" t="e">
        <f>'Results by machine'!E50</f>
        <v>#DIV/0!</v>
      </c>
      <c r="C16">
        <f>Dashboard!E107</f>
        <v>0</v>
      </c>
    </row>
    <row r="17" spans="1:3">
      <c r="A17" s="62" t="s">
        <v>637</v>
      </c>
      <c r="B17" s="420" t="e">
        <f>'Results by machine'!E53</f>
        <v>#DIV/0!</v>
      </c>
      <c r="C17">
        <f>Dashboard!E110</f>
        <v>0</v>
      </c>
    </row>
    <row r="18" spans="1:3">
      <c r="A18" s="62" t="s">
        <v>622</v>
      </c>
      <c r="B18" s="420" t="e">
        <f>'Results by machine'!E51</f>
        <v>#DIV/0!</v>
      </c>
      <c r="C18">
        <f>Dashboard!E108</f>
        <v>0</v>
      </c>
    </row>
    <row r="19" spans="1:3">
      <c r="A19" s="62" t="s">
        <v>265</v>
      </c>
      <c r="B19" s="420" t="e">
        <f>'Results by machine'!E52</f>
        <v>#DIV/0!</v>
      </c>
      <c r="C19">
        <f>Dashboard!E109</f>
        <v>0</v>
      </c>
    </row>
    <row r="20" spans="1:3">
      <c r="A20" s="62" t="s">
        <v>266</v>
      </c>
      <c r="B20" s="420" t="e">
        <f>'Results by machine'!E57</f>
        <v>#DIV/0!</v>
      </c>
      <c r="C20">
        <f>Dashboard!E113</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5"/>
  <sheetViews>
    <sheetView workbookViewId="0"/>
  </sheetViews>
  <sheetFormatPr baseColWidth="10" defaultRowHeight="15" x14ac:dyDescent="0"/>
  <cols>
    <col min="1" max="1" width="40.1640625" bestFit="1" customWidth="1"/>
  </cols>
  <sheetData>
    <row r="1" spans="1:2">
      <c r="A1" t="s">
        <v>708</v>
      </c>
    </row>
    <row r="2" spans="1:2">
      <c r="A2" t="s">
        <v>517</v>
      </c>
      <c r="B2" t="s">
        <v>521</v>
      </c>
    </row>
    <row r="3" spans="1:2">
      <c r="A3" t="s">
        <v>705</v>
      </c>
      <c r="B3" s="451" t="e">
        <f>'Co-fueling shares'!F15</f>
        <v>#DIV/0!</v>
      </c>
    </row>
    <row r="4" spans="1:2">
      <c r="A4" t="s">
        <v>706</v>
      </c>
      <c r="B4" s="451" t="e">
        <f>'Co-fueling shares'!F13</f>
        <v>#DIV/0!</v>
      </c>
    </row>
    <row r="5" spans="1:2">
      <c r="A5" t="s">
        <v>707</v>
      </c>
      <c r="B5" s="451" t="e">
        <f>'Co-fueling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Cover sheet</vt:lpstr>
      <vt:lpstr>Changelog</vt:lpstr>
      <vt:lpstr>Contents</vt:lpstr>
      <vt:lpstr>Introduction</vt:lpstr>
      <vt:lpstr>Dataflow</vt:lpstr>
      <vt:lpstr>Assumptions</vt:lpstr>
      <vt:lpstr>Dashboard</vt:lpstr>
      <vt:lpstr>IEA energy balance</vt:lpstr>
      <vt:lpstr>IEA autoproducer prod.</vt:lpstr>
      <vt:lpstr>technical_specs</vt:lpstr>
      <vt:lpstr>Results by fuel</vt:lpstr>
      <vt:lpstr>Results by machine</vt:lpstr>
      <vt:lpstr>Delta energy balance</vt:lpstr>
      <vt:lpstr>Corrected energy balance step 1</vt:lpstr>
      <vt:lpstr>AP net-gross conversion</vt:lpstr>
      <vt:lpstr>CEB allocation factors</vt:lpstr>
      <vt:lpstr>Co-fueling shares</vt:lpstr>
      <vt:lpstr>Fuel allocation</vt:lpstr>
      <vt:lpstr>Agriculture</vt:lpstr>
      <vt:lpstr>Households</vt:lpstr>
      <vt:lpstr>Services</vt:lpstr>
      <vt:lpstr>Energy industry</vt:lpstr>
      <vt:lpstr>Industry</vt:lpstr>
      <vt:lpstr>Main activity</vt:lpstr>
      <vt:lpstr>Waste incineration</vt:lpstr>
      <vt:lpstr>Fuel mixes</vt:lpstr>
      <vt:lpstr>Fuel aggregation</vt:lpstr>
      <vt:lpstr>match carriers IEA to ETM</vt:lpstr>
      <vt:lpstr>csv_sold_heat_deficit</vt:lpstr>
      <vt:lpstr>csv_corrected energy balance 1</vt:lpstr>
      <vt:lpstr>csv_ce_production_table_1</vt:lpstr>
      <vt:lpstr>csv_energy_mixer_for_gas_cs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Wouter Terlouw</cp:lastModifiedBy>
  <dcterms:created xsi:type="dcterms:W3CDTF">2013-06-19T08:12:31Z</dcterms:created>
  <dcterms:modified xsi:type="dcterms:W3CDTF">2014-02-12T10:42:42Z</dcterms:modified>
</cp:coreProperties>
</file>