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autoCompressPictures="0"/>
  <bookViews>
    <workbookView xWindow="0" yWindow="0" windowWidth="25600" windowHeight="15960" tabRatio="902" activeTab="3"/>
  </bookViews>
  <sheets>
    <sheet name="Cover sheet" sheetId="1" r:id="rId1"/>
    <sheet name="Changelog" sheetId="43" r:id="rId2"/>
    <sheet name="Contents" sheetId="22" r:id="rId3"/>
    <sheet name="Introduction" sheetId="2" r:id="rId4"/>
    <sheet name="Dataflow" sheetId="71" r:id="rId5"/>
    <sheet name="Assumptions" sheetId="23" r:id="rId6"/>
    <sheet name="Dashboard" sheetId="3" r:id="rId7"/>
    <sheet name="Corrected energy balance step 2" sheetId="17" r:id="rId8"/>
    <sheet name="Timecurves" sheetId="53" r:id="rId9"/>
    <sheet name="technical_specs" sheetId="67" r:id="rId10"/>
    <sheet name="Production analysis" sheetId="49" r:id="rId11"/>
    <sheet name="Greengas analysis" sheetId="51" r:id="rId12"/>
    <sheet name="Waste analysis" sheetId="69" r:id="rId13"/>
    <sheet name="Fuel aggregation" sheetId="72" r:id="rId14"/>
    <sheet name="csv_carrier_domestic_production" sheetId="24" r:id="rId15"/>
    <sheet name="csv_coal_time_curve" sheetId="57" r:id="rId16"/>
    <sheet name="csv_lignite_time_curve" sheetId="60" r:id="rId17"/>
    <sheet name="csv_natural_gas_time_curve" sheetId="61" r:id="rId18"/>
    <sheet name="csv_crude_oil_time_curve" sheetId="63" r:id="rId19"/>
    <sheet name="csv_uranium_oxide_time_curve" sheetId="62" r:id="rId20"/>
    <sheet name="csv_bio_residues_time_curve" sheetId="64" r:id="rId21"/>
    <sheet name="csv_energy_distribution_wood_pa" sheetId="68" r:id="rId22"/>
    <sheet name="csv_energy_distribution_waste_m" sheetId="70" r:id="rId23"/>
  </sheets>
  <externalReferences>
    <externalReference r:id="rId24"/>
    <externalReference r:id="rId25"/>
    <externalReference r:id="rId26"/>
    <externalReference r:id="rId27"/>
  </externalReferences>
  <definedNames>
    <definedName name="ap_subfuel_allo" localSheetId="16">#REF!</definedName>
    <definedName name="ap_subfuel_allo" localSheetId="17">#REF!</definedName>
    <definedName name="ap_subfuel_allo" localSheetId="4">'[1]CEB allocation'!$F$12:$BC$12</definedName>
    <definedName name="base_year" localSheetId="13">[2]Dashboard!$E$14</definedName>
    <definedName name="base_year" localSheetId="9">[3]Dashboard!$E$12</definedName>
    <definedName name="base_year">Dashboard!$E$14</definedName>
    <definedName name="country" localSheetId="13">[2]Dashboard!$E$13</definedName>
    <definedName name="country" localSheetId="9">[3]Dashboard!$E$11</definedName>
    <definedName name="country">Dashboard!$E$13</definedName>
    <definedName name="Eff_Airco" localSheetId="13">'[4]Technological specifications'!$F$25</definedName>
    <definedName name="Eff_Biomass_Heater" localSheetId="13">'[4]Technological specifications'!$F$19</definedName>
    <definedName name="Eff_Centralized_Heater" localSheetId="13">'[4]Technological specifications'!#REF!</definedName>
    <definedName name="Eff_Coal_Heater" localSheetId="13">'[4]Technological specifications'!$F$17</definedName>
    <definedName name="Eff_Distr_Heater" localSheetId="13">'[4]Technological specifications'!$F$20</definedName>
    <definedName name="Eff_Elec_Cold_Pump" localSheetId="13">'[4]Technological specifications'!$F$24</definedName>
    <definedName name="Eff_Elec_Heat_Pump" localSheetId="13">'[4]Technological specifications'!$F$14</definedName>
    <definedName name="Eff_Elec_Heater" localSheetId="13">'[4]Technological specifications'!$F$15</definedName>
    <definedName name="Eff_Fluo_Lamp" localSheetId="13">'[4]Technological specifications'!$F$29</definedName>
    <definedName name="Eff_Fluo_Tube" localSheetId="13">'[4]Technological specifications'!$F$30</definedName>
    <definedName name="Eff_Gas_Cold_Pump" localSheetId="13">'[4]Technological specifications'!$F$23</definedName>
    <definedName name="Eff_Gas_Heat_Pump" localSheetId="13">'[4]Technological specifications'!$F$13</definedName>
    <definedName name="Eff_Gas_Heater" localSheetId="13">'[4]Technological specifications'!$F$12</definedName>
    <definedName name="Eff_Geothermal_Heater" localSheetId="13">'[4]Technological specifications'!#REF!</definedName>
    <definedName name="Eff_Incan_Lamp" localSheetId="13">'[4]Technological specifications'!$F$28</definedName>
    <definedName name="Eff_LED_Lamp" localSheetId="13">'[4]Technological specifications'!$F$31</definedName>
    <definedName name="Eff_Oil_Heater" localSheetId="13">'[4]Technological specifications'!$F$18</definedName>
    <definedName name="Eff_Solar_Heater" localSheetId="13">'[4]Technological specifications'!$F$16</definedName>
    <definedName name="ei_subsector_allo" localSheetId="16">#REF!</definedName>
    <definedName name="ei_subsector_allo" localSheetId="17">#REF!</definedName>
    <definedName name="ei_subsector_allo" localSheetId="4">'[1]CEB allocation'!$D$17:$D$33</definedName>
    <definedName name="ei_subsector_allo" localSheetId="10">#REF!</definedName>
    <definedName name="export_csv">"Button 2"</definedName>
    <definedName name="Final_Demand_Comm_and_Publ_Services" localSheetId="13">'[4]Corrected energy balance'!$BN$84</definedName>
    <definedName name="Final_Demand_Electrical_Appliances" localSheetId="13">'[4]Final demand per energy carrier'!$F$41</definedName>
    <definedName name="Final_Demand_Lighting" localSheetId="13">[4]Dashboard!$D$26</definedName>
    <definedName name="Final_Demand_Other_Appliances" localSheetId="13">[4]Dashboard!$D$29</definedName>
    <definedName name="Final_Demand_Space_Cooling" localSheetId="13">[4]Dashboard!$D$25</definedName>
    <definedName name="Final_demand_Space_Heating" localSheetId="13">[4]Dashboard!$D$24</definedName>
    <definedName name="GWh_to_TJ" localSheetId="13">[4]Assumptions!$C$131</definedName>
    <definedName name="Heat_eff_Biogas_CHP" localSheetId="13">'[4]Technological specifications'!#REF!</definedName>
    <definedName name="Heat_Eff_Biomass_CHP" localSheetId="13">'[4]Technological specifications'!#REF!</definedName>
    <definedName name="Heat_Eff_Gas_CHP" localSheetId="13">'[4]Technological specifications'!#REF!</definedName>
    <definedName name="i_subsector_allo" localSheetId="16">#REF!</definedName>
    <definedName name="i_subsector_allo" localSheetId="17">#REF!</definedName>
    <definedName name="i_subsector_allo" localSheetId="4">'[1]CEB allocation'!$D$37:$D$49</definedName>
    <definedName name="i_subsector_allo" localSheetId="10">#REF!</definedName>
    <definedName name="import_ceb2">"Button 1"</definedName>
    <definedName name="kWh_MJ_conversion" localSheetId="4">[1]Assumptions!$C$176</definedName>
    <definedName name="ma_subfuel_allo" localSheetId="16">#REF!</definedName>
    <definedName name="ma_subfuel_allo" localSheetId="17">#REF!</definedName>
    <definedName name="net_gross_conv" localSheetId="16">#REF!</definedName>
    <definedName name="net_gross_conv" localSheetId="17">#REF!</definedName>
    <definedName name="net_gross_conv" localSheetId="4">'[1]AP net-gross conversion'!$D$12</definedName>
    <definedName name="Perc_Final_Demand_Lighting_Fluo_Lamps" localSheetId="13">'[4]Technology split of final deman'!$G$31</definedName>
    <definedName name="Perc_Final_Demand_Lighting_Fluo_Tubes" localSheetId="13">'[4]Technology split of final deman'!$G$32</definedName>
    <definedName name="Perc_Final_Demand_Lighting_Incan_Lamps" localSheetId="13">'[4]Technology split of final deman'!$G$30</definedName>
    <definedName name="Perc_Final_Demand_Lighting_LED_Lamps" localSheetId="13">'[4]Technology split of final deman'!$G$33</definedName>
    <definedName name="Perc_Final_Demand_Space_Cooling_Airco" localSheetId="13">'[4]Technology split of final deman'!$G$25</definedName>
    <definedName name="Perc_Final_Demand_Space_Cooling_Elec_Heat_Pump" localSheetId="13">'[4]Technology split of final deman'!$G$24</definedName>
    <definedName name="Perc_Final_Demand_Space_Cooling_Gas_Heat_Pump" localSheetId="13">'[4]Technology split of final deman'!$G$23</definedName>
    <definedName name="Perc_Final_Demand_Space_Heating_Biomass_Heater" localSheetId="13">'[4]Technology split of final deman'!$G$17</definedName>
    <definedName name="Perc_Final_Demand_Space_Heating_Coal_Heater" localSheetId="13">'[4]Technology split of final deman'!$G$13</definedName>
    <definedName name="Perc_Final_Demand_Space_Heating_District_Heating" localSheetId="13">'[4]Technology split of final deman'!$G$16</definedName>
    <definedName name="Perc_Final_Demand_Space_Heating_Elec_Heat_Pump" localSheetId="13">'[4]Technology split of final deman'!$G$11</definedName>
    <definedName name="Perc_Final_Demand_Space_Heating_Elec_Heater" localSheetId="13">'[4]Technology split of final deman'!$G$12</definedName>
    <definedName name="Perc_Final_Demand_Space_Heating_Gas_Heat_Pump" localSheetId="13">'[4]Technology split of final deman'!$G$10</definedName>
    <definedName name="Perc_Final_Demand_Space_Heating_Gas_Heater" localSheetId="13">'[4]Technology split of final deman'!$G$9</definedName>
    <definedName name="Perc_Final_Demand_Space_Heating_Oil_Heater" localSheetId="13">'[4]Technology split of final deman'!$G$14</definedName>
    <definedName name="Perc_Final_Demand_Space_Heating_Solar_Heater" localSheetId="13">'[4]Technology split of final deman'!$G$18</definedName>
    <definedName name="Perc_Heat_Delivered_Biomass_Heater" localSheetId="13">'[4]Tech split of useful demand'!$G$17</definedName>
    <definedName name="Perc_Heat_Delivered_District_Heat" localSheetId="13">'[4]Tech split of useful demand'!$G$16</definedName>
    <definedName name="Perc_Heat_Delivered_Solar_Thermal" localSheetId="13">'[4]Tech split of useful demand'!$G$18</definedName>
    <definedName name="Perc_Roof_for_PV" localSheetId="13">'[4]PV solar area and production'!$E$22</definedName>
    <definedName name="Share_Lighting_Fluorescent_Lamp" localSheetId="13">'[4]Shares per tech per carrier'!$E$22</definedName>
    <definedName name="Share_Lighting_Fluorescent_Tube" localSheetId="13">'[4]Shares per tech per carrier'!$E$23</definedName>
    <definedName name="Share_Lighting_Incandescent_Lamp" localSheetId="13">'[4]Shares per tech per carrier'!$E$21</definedName>
    <definedName name="Share_Lighting_LED" localSheetId="13">'[4]Shares per tech per carrier'!$E$24</definedName>
    <definedName name="Share_Space_Cooling_Electric_Airco" localSheetId="13">'[4]Shares per tech per carrier'!$E$18</definedName>
    <definedName name="Share_Space_Cooling_Electric_Heat_Pump" localSheetId="13">'[4]Shares per tech per carrier'!$E$17</definedName>
    <definedName name="Share_Space_Heating_Electric_Heat_Pump" localSheetId="13">'[4]Shares per tech per carrier'!$E$13</definedName>
    <definedName name="Share_Space_Heating_Electric_Heater" localSheetId="13">'[4]Shares per tech per carrier'!$E$14</definedName>
    <definedName name="Share_Space_Heating_Network_Gas_Heat_Pump" localSheetId="13">'[4]Shares per tech per carrier'!$E$10</definedName>
    <definedName name="Share_Space_Heating_Network_Gas_Heater" localSheetId="13">'[4]Shares per tech per carrier'!$E$9</definedName>
    <definedName name="Solar_PV_Roof_CaPS" localSheetId="13">'[4]PV solar area and production'!$E$13</definedName>
    <definedName name="Solar_PV_Roof_Residential" localSheetId="13">'[4]IEA autoproducer prod.'!$AO$10</definedName>
    <definedName name="Solar_PV_Roof_Total" localSheetId="13">'[4]Corrected energy balance'!$BG$95</definedName>
    <definedName name="switch_decc" localSheetId="16">#REF!</definedName>
    <definedName name="switch_decc" localSheetId="17">#REF!</definedName>
    <definedName name="switch_decc" localSheetId="4">'[1]Fuel allocation'!$C$133</definedName>
    <definedName name="switch_iea" localSheetId="16">#REF!</definedName>
    <definedName name="switch_iea" localSheetId="17">#REF!</definedName>
    <definedName name="switch_iea" localSheetId="4">'[1]Fuel allocation'!$C$91</definedName>
    <definedName name="switch_protermo" localSheetId="16">#REF!</definedName>
    <definedName name="switch_protermo" localSheetId="17">#REF!</definedName>
    <definedName name="switch_protermo" localSheetId="4">'[1]Fuel allocation'!$C$49</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4" i="60" l="1"/>
  <c r="B5" i="60"/>
  <c r="B6" i="60"/>
  <c r="B7" i="60"/>
  <c r="B8" i="60"/>
  <c r="B9" i="60"/>
  <c r="B10" i="60"/>
  <c r="B11" i="60"/>
  <c r="B12" i="60"/>
  <c r="B13" i="60"/>
  <c r="B14" i="60"/>
  <c r="B15" i="60"/>
  <c r="B16" i="60"/>
  <c r="B17" i="60"/>
  <c r="B18" i="60"/>
  <c r="B19" i="60"/>
  <c r="B20" i="60"/>
  <c r="B21" i="60"/>
  <c r="B22" i="60"/>
  <c r="B23" i="60"/>
  <c r="B24" i="60"/>
  <c r="B25" i="60"/>
  <c r="B26" i="60"/>
  <c r="B27" i="60"/>
  <c r="B28" i="60"/>
  <c r="B29" i="60"/>
  <c r="B30" i="60"/>
  <c r="B31" i="60"/>
  <c r="B32" i="60"/>
  <c r="B33" i="60"/>
  <c r="B34" i="60"/>
  <c r="B35" i="60"/>
  <c r="B36" i="60"/>
  <c r="B37" i="60"/>
  <c r="B38" i="60"/>
  <c r="B39" i="60"/>
  <c r="B40" i="60"/>
  <c r="B41" i="60"/>
  <c r="B42" i="60"/>
  <c r="B43" i="60"/>
  <c r="L47" i="3"/>
  <c r="M47" i="3"/>
  <c r="P47" i="3"/>
  <c r="E20" i="3"/>
  <c r="L20" i="3"/>
  <c r="M20" i="3"/>
  <c r="E19" i="3"/>
  <c r="L19" i="3"/>
  <c r="M19" i="3"/>
  <c r="E18" i="3"/>
  <c r="L18" i="3"/>
  <c r="M18" i="3"/>
  <c r="E17" i="3"/>
  <c r="L17" i="3"/>
  <c r="M17" i="3"/>
  <c r="E21" i="3"/>
  <c r="E23" i="3"/>
  <c r="E24" i="3"/>
  <c r="E26" i="3"/>
  <c r="E27" i="3"/>
  <c r="E41" i="3"/>
  <c r="L14" i="3"/>
  <c r="M14" i="3"/>
  <c r="P14" i="3"/>
  <c r="L13" i="3"/>
  <c r="M13" i="3"/>
  <c r="E12" i="69"/>
  <c r="E11" i="69"/>
  <c r="D17" i="51"/>
  <c r="D18" i="51"/>
  <c r="D22" i="51"/>
  <c r="D23" i="51"/>
  <c r="B6" i="24"/>
  <c r="E21" i="51"/>
  <c r="E22" i="51"/>
  <c r="B16" i="3"/>
  <c r="B34" i="3"/>
  <c r="E18" i="49"/>
  <c r="C4" i="24"/>
  <c r="E19" i="49"/>
  <c r="C5" i="24"/>
  <c r="E20" i="49"/>
  <c r="C7" i="24"/>
  <c r="E21" i="49"/>
  <c r="C8" i="24"/>
  <c r="E22" i="49"/>
  <c r="C9" i="24"/>
  <c r="E23" i="49"/>
  <c r="C10" i="24"/>
  <c r="E24" i="49"/>
  <c r="C11" i="24"/>
  <c r="E25" i="49"/>
  <c r="C12" i="24"/>
  <c r="E26" i="49"/>
  <c r="C13" i="24"/>
  <c r="E17" i="49"/>
  <c r="C3" i="24"/>
  <c r="D18" i="49"/>
  <c r="B4" i="24"/>
  <c r="D19" i="49"/>
  <c r="B5" i="24"/>
  <c r="D20" i="49"/>
  <c r="B7" i="24"/>
  <c r="D21" i="49"/>
  <c r="B8" i="24"/>
  <c r="D22" i="49"/>
  <c r="B9" i="24"/>
  <c r="D23" i="49"/>
  <c r="B10" i="24"/>
  <c r="D24" i="49"/>
  <c r="B11" i="24"/>
  <c r="D25" i="49"/>
  <c r="B12" i="24"/>
  <c r="D26" i="49"/>
  <c r="B13" i="24"/>
  <c r="D17" i="49"/>
  <c r="B3" i="24"/>
  <c r="O13" i="72"/>
  <c r="B10" i="49"/>
  <c r="N11" i="72"/>
  <c r="H11" i="72"/>
  <c r="G11" i="72"/>
  <c r="F11" i="72"/>
  <c r="E11" i="72"/>
  <c r="K13" i="72"/>
  <c r="D11" i="51"/>
  <c r="K16" i="72"/>
  <c r="D12" i="51"/>
  <c r="D13" i="51"/>
  <c r="D16" i="51"/>
  <c r="D21" i="51"/>
  <c r="J15" i="72"/>
  <c r="D12" i="69"/>
  <c r="I15" i="72"/>
  <c r="D11" i="69"/>
  <c r="K15" i="72"/>
  <c r="K11" i="72"/>
  <c r="J11" i="72"/>
  <c r="I11" i="72"/>
  <c r="M11" i="72"/>
  <c r="L11" i="72"/>
  <c r="C5" i="1"/>
  <c r="C8" i="1"/>
  <c r="B4" i="70"/>
  <c r="B3" i="70"/>
  <c r="B4" i="68"/>
  <c r="B3" i="68"/>
  <c r="D12" i="49"/>
  <c r="D13" i="49"/>
  <c r="D14" i="49"/>
  <c r="D15" i="49"/>
  <c r="D11" i="49"/>
  <c r="C6" i="1"/>
  <c r="C7" i="1"/>
  <c r="B4" i="64"/>
  <c r="B5" i="64"/>
  <c r="B6" i="64"/>
  <c r="B7" i="64"/>
  <c r="B8" i="64"/>
  <c r="B9" i="64"/>
  <c r="B10" i="64"/>
  <c r="B11" i="64"/>
  <c r="B12" i="64"/>
  <c r="B13" i="64"/>
  <c r="B14" i="64"/>
  <c r="B15" i="64"/>
  <c r="B16" i="64"/>
  <c r="B17" i="64"/>
  <c r="B18" i="64"/>
  <c r="B19" i="64"/>
  <c r="B20" i="64"/>
  <c r="B21" i="64"/>
  <c r="B22" i="64"/>
  <c r="B23" i="64"/>
  <c r="B24" i="64"/>
  <c r="B25" i="64"/>
  <c r="B26" i="64"/>
  <c r="B27" i="64"/>
  <c r="B28" i="64"/>
  <c r="B29" i="64"/>
  <c r="B30" i="64"/>
  <c r="B31" i="64"/>
  <c r="B32" i="64"/>
  <c r="B33" i="64"/>
  <c r="B34" i="64"/>
  <c r="B35" i="64"/>
  <c r="B36" i="64"/>
  <c r="B37" i="64"/>
  <c r="B38" i="64"/>
  <c r="B39" i="64"/>
  <c r="B40" i="64"/>
  <c r="B41" i="64"/>
  <c r="B42" i="64"/>
  <c r="B43" i="64"/>
  <c r="B3" i="64"/>
  <c r="A43" i="64"/>
  <c r="A42" i="64"/>
  <c r="A41" i="64"/>
  <c r="A40" i="64"/>
  <c r="A39" i="64"/>
  <c r="A38" i="64"/>
  <c r="A37" i="64"/>
  <c r="A36" i="64"/>
  <c r="A35" i="64"/>
  <c r="A34" i="64"/>
  <c r="A33" i="64"/>
  <c r="A32" i="64"/>
  <c r="A31" i="64"/>
  <c r="A30" i="64"/>
  <c r="A29" i="64"/>
  <c r="A28" i="64"/>
  <c r="A27" i="64"/>
  <c r="A26" i="64"/>
  <c r="A25" i="64"/>
  <c r="A24" i="64"/>
  <c r="A23" i="64"/>
  <c r="A22" i="64"/>
  <c r="A21" i="64"/>
  <c r="A20" i="64"/>
  <c r="A19" i="64"/>
  <c r="A18" i="64"/>
  <c r="A17" i="64"/>
  <c r="A16" i="64"/>
  <c r="A15" i="64"/>
  <c r="A14" i="64"/>
  <c r="A13" i="64"/>
  <c r="A12" i="64"/>
  <c r="A11" i="64"/>
  <c r="A10" i="64"/>
  <c r="A9" i="64"/>
  <c r="A8" i="64"/>
  <c r="A7" i="64"/>
  <c r="A6" i="64"/>
  <c r="A5" i="64"/>
  <c r="A4" i="64"/>
  <c r="A3" i="64"/>
  <c r="B4" i="63"/>
  <c r="B5" i="63"/>
  <c r="B6" i="63"/>
  <c r="B7" i="63"/>
  <c r="B8" i="63"/>
  <c r="B9" i="63"/>
  <c r="B10" i="63"/>
  <c r="B11" i="63"/>
  <c r="B12" i="63"/>
  <c r="B13" i="63"/>
  <c r="B14" i="63"/>
  <c r="B15" i="63"/>
  <c r="B16" i="63"/>
  <c r="B17" i="63"/>
  <c r="B18" i="63"/>
  <c r="B19" i="63"/>
  <c r="B20" i="63"/>
  <c r="B21" i="63"/>
  <c r="B22" i="63"/>
  <c r="B23" i="63"/>
  <c r="B24" i="63"/>
  <c r="B25" i="63"/>
  <c r="B26" i="63"/>
  <c r="B27" i="63"/>
  <c r="B28" i="63"/>
  <c r="B29" i="63"/>
  <c r="B30" i="63"/>
  <c r="B31" i="63"/>
  <c r="B32" i="63"/>
  <c r="B33" i="63"/>
  <c r="B34" i="63"/>
  <c r="B35" i="63"/>
  <c r="B36" i="63"/>
  <c r="B37" i="63"/>
  <c r="B38" i="63"/>
  <c r="B39" i="63"/>
  <c r="B40" i="63"/>
  <c r="B41" i="63"/>
  <c r="B42" i="63"/>
  <c r="B43" i="63"/>
  <c r="B3" i="63"/>
  <c r="A43" i="63"/>
  <c r="A42" i="63"/>
  <c r="A41" i="63"/>
  <c r="A40" i="63"/>
  <c r="A39" i="63"/>
  <c r="A38" i="63"/>
  <c r="A37" i="63"/>
  <c r="A36" i="63"/>
  <c r="A35" i="63"/>
  <c r="A34" i="63"/>
  <c r="A33" i="63"/>
  <c r="A32" i="63"/>
  <c r="A31" i="63"/>
  <c r="A30" i="63"/>
  <c r="A29" i="63"/>
  <c r="A28" i="63"/>
  <c r="A27" i="63"/>
  <c r="A26" i="63"/>
  <c r="A25" i="63"/>
  <c r="A24" i="63"/>
  <c r="A23" i="63"/>
  <c r="A22" i="63"/>
  <c r="A21" i="63"/>
  <c r="A20" i="63"/>
  <c r="A19" i="63"/>
  <c r="A18" i="63"/>
  <c r="A17" i="63"/>
  <c r="A16" i="63"/>
  <c r="A15" i="63"/>
  <c r="A14" i="63"/>
  <c r="A13" i="63"/>
  <c r="A12" i="63"/>
  <c r="A11" i="63"/>
  <c r="A10" i="63"/>
  <c r="A9" i="63"/>
  <c r="A8" i="63"/>
  <c r="A7" i="63"/>
  <c r="A6" i="63"/>
  <c r="A5" i="63"/>
  <c r="A4" i="63"/>
  <c r="A3" i="63"/>
  <c r="B4" i="62"/>
  <c r="B5" i="62"/>
  <c r="B6" i="62"/>
  <c r="B7" i="62"/>
  <c r="B8" i="62"/>
  <c r="B9" i="62"/>
  <c r="B10" i="62"/>
  <c r="B11" i="62"/>
  <c r="B12" i="62"/>
  <c r="B13" i="62"/>
  <c r="B14" i="62"/>
  <c r="B15" i="62"/>
  <c r="B16" i="62"/>
  <c r="B17" i="62"/>
  <c r="B18" i="62"/>
  <c r="B19" i="62"/>
  <c r="B20" i="62"/>
  <c r="B21" i="62"/>
  <c r="B22" i="62"/>
  <c r="B23" i="62"/>
  <c r="B24" i="62"/>
  <c r="B25" i="62"/>
  <c r="B26" i="62"/>
  <c r="B27" i="62"/>
  <c r="B28" i="62"/>
  <c r="B29" i="62"/>
  <c r="B30" i="62"/>
  <c r="B31" i="62"/>
  <c r="B32" i="62"/>
  <c r="B33" i="62"/>
  <c r="B34" i="62"/>
  <c r="B35" i="62"/>
  <c r="B36" i="62"/>
  <c r="B37" i="62"/>
  <c r="B38" i="62"/>
  <c r="B39" i="62"/>
  <c r="B40" i="62"/>
  <c r="B41" i="62"/>
  <c r="B42" i="62"/>
  <c r="B43" i="62"/>
  <c r="B3" i="62"/>
  <c r="A43" i="62"/>
  <c r="A42" i="62"/>
  <c r="A41" i="62"/>
  <c r="A40" i="62"/>
  <c r="A39" i="62"/>
  <c r="A38" i="62"/>
  <c r="A37" i="62"/>
  <c r="A36" i="62"/>
  <c r="A35" i="62"/>
  <c r="A34" i="62"/>
  <c r="A33" i="62"/>
  <c r="A32" i="62"/>
  <c r="A31" i="62"/>
  <c r="A30" i="62"/>
  <c r="A29" i="62"/>
  <c r="A28" i="62"/>
  <c r="A27" i="62"/>
  <c r="A26" i="62"/>
  <c r="A25" i="62"/>
  <c r="A24" i="62"/>
  <c r="A23" i="62"/>
  <c r="A22" i="62"/>
  <c r="A21" i="62"/>
  <c r="A20" i="62"/>
  <c r="A19" i="62"/>
  <c r="A18" i="62"/>
  <c r="A17" i="62"/>
  <c r="A16" i="62"/>
  <c r="A15" i="62"/>
  <c r="A14" i="62"/>
  <c r="A13" i="62"/>
  <c r="A12" i="62"/>
  <c r="A11" i="62"/>
  <c r="A10" i="62"/>
  <c r="A9" i="62"/>
  <c r="A8" i="62"/>
  <c r="A7" i="62"/>
  <c r="A6" i="62"/>
  <c r="A5" i="62"/>
  <c r="A4" i="62"/>
  <c r="A3" i="62"/>
  <c r="B4" i="61"/>
  <c r="B5" i="61"/>
  <c r="B6" i="61"/>
  <c r="B7" i="61"/>
  <c r="B8" i="61"/>
  <c r="B9" i="61"/>
  <c r="B10" i="61"/>
  <c r="B11" i="61"/>
  <c r="B12" i="61"/>
  <c r="B13" i="61"/>
  <c r="B14" i="61"/>
  <c r="B15" i="61"/>
  <c r="B16" i="61"/>
  <c r="B17" i="61"/>
  <c r="B18" i="61"/>
  <c r="B19" i="61"/>
  <c r="B20" i="61"/>
  <c r="B21" i="61"/>
  <c r="B22" i="61"/>
  <c r="B23" i="61"/>
  <c r="B24" i="61"/>
  <c r="B25" i="61"/>
  <c r="B26" i="61"/>
  <c r="B27" i="61"/>
  <c r="B28" i="61"/>
  <c r="B29" i="61"/>
  <c r="B30" i="61"/>
  <c r="B31" i="61"/>
  <c r="B32" i="61"/>
  <c r="B33" i="61"/>
  <c r="B34" i="61"/>
  <c r="B35" i="61"/>
  <c r="B36" i="61"/>
  <c r="B37" i="61"/>
  <c r="B38" i="61"/>
  <c r="B39" i="61"/>
  <c r="B40" i="61"/>
  <c r="B41" i="61"/>
  <c r="B42" i="61"/>
  <c r="B43" i="61"/>
  <c r="B3" i="61"/>
  <c r="A43" i="61"/>
  <c r="A42" i="61"/>
  <c r="A41" i="61"/>
  <c r="A40" i="61"/>
  <c r="A39" i="61"/>
  <c r="A38" i="61"/>
  <c r="A37" i="61"/>
  <c r="A36" i="61"/>
  <c r="A35" i="61"/>
  <c r="A34" i="61"/>
  <c r="A33" i="61"/>
  <c r="A32" i="61"/>
  <c r="A31" i="61"/>
  <c r="A30" i="61"/>
  <c r="A29" i="61"/>
  <c r="A28" i="61"/>
  <c r="A27" i="61"/>
  <c r="A26" i="61"/>
  <c r="A25" i="61"/>
  <c r="A24" i="61"/>
  <c r="A23" i="61"/>
  <c r="A22" i="61"/>
  <c r="A21" i="61"/>
  <c r="A20" i="61"/>
  <c r="A19" i="61"/>
  <c r="A18" i="61"/>
  <c r="A17" i="61"/>
  <c r="A16" i="61"/>
  <c r="A15" i="61"/>
  <c r="A14" i="61"/>
  <c r="A13" i="61"/>
  <c r="A12" i="61"/>
  <c r="A11" i="61"/>
  <c r="A10" i="61"/>
  <c r="A9" i="61"/>
  <c r="A8" i="61"/>
  <c r="A7" i="61"/>
  <c r="A6" i="61"/>
  <c r="A5" i="61"/>
  <c r="A4" i="61"/>
  <c r="A3" i="61"/>
  <c r="B3" i="60"/>
  <c r="A43" i="60"/>
  <c r="A42" i="60"/>
  <c r="A41" i="60"/>
  <c r="A40" i="60"/>
  <c r="A39" i="60"/>
  <c r="A38" i="60"/>
  <c r="A37" i="60"/>
  <c r="A36" i="60"/>
  <c r="A35" i="60"/>
  <c r="A34" i="60"/>
  <c r="A33" i="60"/>
  <c r="A32" i="60"/>
  <c r="A31" i="60"/>
  <c r="A30" i="60"/>
  <c r="A29" i="60"/>
  <c r="A28" i="60"/>
  <c r="A27" i="60"/>
  <c r="A26" i="60"/>
  <c r="A25" i="60"/>
  <c r="A24" i="60"/>
  <c r="A23" i="60"/>
  <c r="A22" i="60"/>
  <c r="A21" i="60"/>
  <c r="A20" i="60"/>
  <c r="A19" i="60"/>
  <c r="A18" i="60"/>
  <c r="A17" i="60"/>
  <c r="A16" i="60"/>
  <c r="A15" i="60"/>
  <c r="A14" i="60"/>
  <c r="A13" i="60"/>
  <c r="A12" i="60"/>
  <c r="A11" i="60"/>
  <c r="A10" i="60"/>
  <c r="A9" i="60"/>
  <c r="A8" i="60"/>
  <c r="A7" i="60"/>
  <c r="A6" i="60"/>
  <c r="A5" i="60"/>
  <c r="A4" i="60"/>
  <c r="A3" i="60"/>
  <c r="B3" i="57"/>
  <c r="B4" i="57"/>
  <c r="B5" i="57"/>
  <c r="B6" i="57"/>
  <c r="B7" i="57"/>
  <c r="B8" i="57"/>
  <c r="B9" i="57"/>
  <c r="B10" i="57"/>
  <c r="B11" i="57"/>
  <c r="B12" i="57"/>
  <c r="B13" i="57"/>
  <c r="B14" i="57"/>
  <c r="B15" i="57"/>
  <c r="B16" i="57"/>
  <c r="B17" i="57"/>
  <c r="B18" i="57"/>
  <c r="B19" i="57"/>
  <c r="B20" i="57"/>
  <c r="B21" i="57"/>
  <c r="B22" i="57"/>
  <c r="B23" i="57"/>
  <c r="B24" i="57"/>
  <c r="B25" i="57"/>
  <c r="B26" i="57"/>
  <c r="B27" i="57"/>
  <c r="B28" i="57"/>
  <c r="B29" i="57"/>
  <c r="B30" i="57"/>
  <c r="B31" i="57"/>
  <c r="B32" i="57"/>
  <c r="B33" i="57"/>
  <c r="B34" i="57"/>
  <c r="B35" i="57"/>
  <c r="B36" i="57"/>
  <c r="B37" i="57"/>
  <c r="B38" i="57"/>
  <c r="B39" i="57"/>
  <c r="B40" i="57"/>
  <c r="B41" i="57"/>
  <c r="B42" i="57"/>
  <c r="B43" i="57"/>
  <c r="A35" i="57"/>
  <c r="A36" i="57"/>
  <c r="A37" i="57"/>
  <c r="A38" i="57"/>
  <c r="A39" i="57"/>
  <c r="A40" i="57"/>
  <c r="A41" i="57"/>
  <c r="A42" i="57"/>
  <c r="A43" i="57"/>
  <c r="A4" i="57"/>
  <c r="A5" i="57"/>
  <c r="A6" i="57"/>
  <c r="A7" i="57"/>
  <c r="A8" i="57"/>
  <c r="A9" i="57"/>
  <c r="A10" i="57"/>
  <c r="A11" i="57"/>
  <c r="A12" i="57"/>
  <c r="A13" i="57"/>
  <c r="A14" i="57"/>
  <c r="A15" i="57"/>
  <c r="A16" i="57"/>
  <c r="A17" i="57"/>
  <c r="A18" i="57"/>
  <c r="A19" i="57"/>
  <c r="A20" i="57"/>
  <c r="A21" i="57"/>
  <c r="A22" i="57"/>
  <c r="A23" i="57"/>
  <c r="A24" i="57"/>
  <c r="A25" i="57"/>
  <c r="A26" i="57"/>
  <c r="A27" i="57"/>
  <c r="A28" i="57"/>
  <c r="A29" i="57"/>
  <c r="A30" i="57"/>
  <c r="A31" i="57"/>
  <c r="A32" i="57"/>
  <c r="A33" i="57"/>
  <c r="A34" i="57"/>
  <c r="A3" i="57"/>
</calcChain>
</file>

<file path=xl/sharedStrings.xml><?xml version="1.0" encoding="utf-8"?>
<sst xmlns="http://schemas.openxmlformats.org/spreadsheetml/2006/main" count="636" uniqueCount="433">
  <si>
    <t>Changelog</t>
  </si>
  <si>
    <t>Version #</t>
  </si>
  <si>
    <t>Date</t>
  </si>
  <si>
    <t>Author</t>
  </si>
  <si>
    <t>Organisation</t>
  </si>
  <si>
    <t>Document</t>
  </si>
  <si>
    <t>Stijn Dellaert</t>
  </si>
  <si>
    <t>Quintel Intelligence</t>
  </si>
  <si>
    <t>Changes</t>
  </si>
  <si>
    <t>Version</t>
  </si>
  <si>
    <t>Created this document</t>
  </si>
  <si>
    <t>Result</t>
  </si>
  <si>
    <t>Results</t>
  </si>
  <si>
    <t>Manual input</t>
  </si>
  <si>
    <t>Main calculations</t>
  </si>
  <si>
    <t>Reference to manual input or data input</t>
  </si>
  <si>
    <t>Additional calculations</t>
  </si>
  <si>
    <t>Sources</t>
  </si>
  <si>
    <t>Output to csv</t>
  </si>
  <si>
    <t>Comments</t>
  </si>
  <si>
    <t>Introduction</t>
  </si>
  <si>
    <t>This analysis</t>
  </si>
  <si>
    <t>Contents</t>
  </si>
  <si>
    <t>Description</t>
  </si>
  <si>
    <t>Assumptions</t>
  </si>
  <si>
    <t>Modeling assumptions</t>
  </si>
  <si>
    <t>Country specific assumptions</t>
  </si>
  <si>
    <t>Assumption</t>
  </si>
  <si>
    <t>Source</t>
  </si>
  <si>
    <t>Dashboard</t>
  </si>
  <si>
    <t>Sector</t>
  </si>
  <si>
    <t>Value</t>
  </si>
  <si>
    <t>Unit</t>
  </si>
  <si>
    <t>Checks</t>
  </si>
  <si>
    <t>Check</t>
  </si>
  <si>
    <t>Legend</t>
  </si>
  <si>
    <t>Cells</t>
  </si>
  <si>
    <t>Intermediate (calculation)</t>
  </si>
  <si>
    <t>Notes</t>
  </si>
  <si>
    <t>Type</t>
  </si>
  <si>
    <t>Fuel type</t>
  </si>
  <si>
    <t>Coal</t>
  </si>
  <si>
    <t>Natural gas</t>
  </si>
  <si>
    <t>Oil</t>
  </si>
  <si>
    <t>Status</t>
  </si>
  <si>
    <t>General</t>
  </si>
  <si>
    <t>Industry</t>
  </si>
  <si>
    <t>PRODUCT</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</si>
  <si>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</si>
  <si>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</si>
  <si>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</si>
  <si>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</si>
  <si>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</si>
  <si>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</si>
  <si>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</si>
  <si>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</si>
  <si>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</si>
  <si>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</si>
  <si>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</si>
  <si>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</si>
  <si>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</si>
  <si>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</si>
  <si>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</si>
  <si>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</si>
  <si>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</si>
  <si>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</si>
  <si>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</si>
  <si>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Blast furnaces</t>
  </si>
  <si>
    <t>Gas works</t>
  </si>
  <si>
    <t>Coke ovens</t>
  </si>
  <si>
    <t>Patent fuel plants</t>
  </si>
  <si>
    <t>BKB plants</t>
  </si>
  <si>
    <t>Oil refineries</t>
  </si>
  <si>
    <t>Petrochemical plants</t>
  </si>
  <si>
    <t>Coal liquefaction plants</t>
  </si>
  <si>
    <t>Gas-to-liquids (GTL)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</si>
  <si>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</si>
  <si>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</si>
  <si>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</si>
  <si>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</si>
  <si>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</si>
  <si>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</si>
  <si>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</si>
  <si>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</si>
  <si>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</si>
  <si>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</si>
  <si>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</si>
  <si>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</si>
  <si>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</si>
  <si>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</si>
  <si>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</si>
  <si>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</si>
  <si>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</si>
  <si>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</si>
  <si>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</si>
  <si>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</si>
  <si>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</si>
  <si>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</si>
  <si>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</si>
  <si>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</si>
  <si>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</si>
  <si>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</si>
  <si>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</si>
  <si>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</si>
  <si>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</si>
  <si>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</si>
  <si>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</si>
  <si>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</si>
  <si>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</si>
  <si>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</si>
  <si>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Other</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</si>
  <si>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</si>
  <si>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</si>
  <si>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</si>
  <si>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</si>
  <si>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</si>
  <si>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</si>
  <si>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</si>
  <si>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</si>
  <si>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</si>
  <si>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</si>
  <si>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</si>
  <si>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</si>
  <si>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</si>
  <si>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</si>
  <si>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</si>
  <si>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</si>
  <si>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</si>
  <si>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</si>
  <si>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</si>
  <si>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</si>
  <si>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Hard coal (if no detail)</t>
  </si>
  <si>
    <t>Brown coal (if no detail)</t>
  </si>
  <si>
    <t>Anthracite</t>
  </si>
  <si>
    <t>Coking coal</t>
  </si>
  <si>
    <t>Other bituminous coal</t>
  </si>
  <si>
    <t>Sub-bituminous coal</t>
  </si>
  <si>
    <t>Lignite</t>
  </si>
  <si>
    <t>Patent fuel</t>
  </si>
  <si>
    <t>Coke oven coke</t>
  </si>
  <si>
    <t>Gas coke</t>
  </si>
  <si>
    <t>Coal tar</t>
  </si>
  <si>
    <t>BKB/peat briquettes</t>
  </si>
  <si>
    <t>Gas works gas</t>
  </si>
  <si>
    <t>Coke oven gas</t>
  </si>
  <si>
    <t>Blast furnace gas</t>
  </si>
  <si>
    <t>Other recovered gases</t>
  </si>
  <si>
    <t>Peat</t>
  </si>
  <si>
    <t>Natural Gas</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</si>
  <si>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</si>
  <si>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</si>
  <si>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</si>
  <si>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</si>
  <si>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</si>
  <si>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</si>
  <si>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</si>
  <si>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</si>
  <si>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</si>
  <si>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</si>
  <si>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</si>
  <si>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</si>
  <si>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</si>
  <si>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</si>
  <si>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</si>
  <si>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</si>
  <si>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</si>
  <si>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</si>
  <si>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</si>
  <si>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</si>
  <si>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</si>
  <si>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</si>
  <si>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</si>
  <si>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Industrial waste</t>
  </si>
  <si>
    <t>Municipal waste (renewable)</t>
  </si>
  <si>
    <t>Municipal waste (non-renewable)</t>
  </si>
  <si>
    <t>Primary solid biofuels</t>
  </si>
  <si>
    <t>Biogases</t>
  </si>
  <si>
    <t>Biogasoline</t>
  </si>
  <si>
    <t>Biodiesels</t>
  </si>
  <si>
    <t>Other liquid biofuels</t>
  </si>
  <si>
    <t>Non-specified primary biofuels and waste</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</si>
  <si>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</si>
  <si>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</si>
  <si>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</si>
  <si>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</si>
  <si>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</si>
  <si>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</si>
  <si>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</si>
  <si>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</si>
  <si>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</si>
  <si>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</si>
  <si>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Other sources</t>
  </si>
  <si>
    <t>Electricity</t>
  </si>
  <si>
    <t>Heat</t>
  </si>
  <si>
    <t>Total</t>
  </si>
  <si>
    <t>Memo: Renewables</t>
  </si>
  <si>
    <t>Wood pellets</t>
  </si>
  <si>
    <t>demand</t>
  </si>
  <si>
    <t>Research data</t>
  </si>
  <si>
    <t>Overview</t>
  </si>
  <si>
    <t>Filled out all assumptions</t>
  </si>
  <si>
    <t>Fuels</t>
  </si>
  <si>
    <t>Biogenic waste</t>
  </si>
  <si>
    <t>Non biogenic waste</t>
  </si>
  <si>
    <t>Cover sheet</t>
  </si>
  <si>
    <t>Analysis inputs</t>
  </si>
  <si>
    <t>Analysis calculations</t>
  </si>
  <si>
    <t>Analysis ouputs</t>
  </si>
  <si>
    <t>Dataflow</t>
  </si>
  <si>
    <t>Comment</t>
  </si>
  <si>
    <t>Steps to perform the analysis</t>
  </si>
  <si>
    <t>year</t>
  </si>
  <si>
    <t>Proposed source</t>
  </si>
  <si>
    <t>On this page, a description of the assumptions for this analysis is given. There are two types of assumptions, Modeling assumptions and Country specific assumptions. The modeling assumptions form the structure or framework to be able to do this analysis. They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</si>
  <si>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Introductory</t>
  </si>
  <si>
    <t>Sheet</t>
  </si>
  <si>
    <t>Information about this document and a legend to sheet and cell formatting</t>
  </si>
  <si>
    <t>All critical checks correct</t>
  </si>
  <si>
    <t>Country</t>
  </si>
  <si>
    <t>Non-biogenic waste</t>
  </si>
  <si>
    <t>key</t>
  </si>
  <si>
    <t>Year data</t>
  </si>
  <si>
    <t>A visualization of the dataflow in this analysis. The background colours are similar to the sheet colours in this analysis. The arrow colours have no meaning.</t>
  </si>
  <si>
    <t>FLOW (TJ)</t>
  </si>
  <si>
    <t>Biogas use in autoproducer CHPs</t>
  </si>
  <si>
    <t>Green gas injected into grid</t>
  </si>
  <si>
    <t>Demand (TJ)</t>
  </si>
  <si>
    <t>Greengas analysis</t>
  </si>
  <si>
    <t>Demands</t>
  </si>
  <si>
    <t>Share (%)</t>
  </si>
  <si>
    <t>share</t>
  </si>
  <si>
    <t>energy_upgrade_biogas</t>
  </si>
  <si>
    <t>On this sheet, the injection of greengas into the national gas grid is calculated</t>
  </si>
  <si>
    <t>Domestic production</t>
  </si>
  <si>
    <t>Uranium oxide</t>
  </si>
  <si>
    <t>Timecurves</t>
  </si>
  <si>
    <t>Bio-ethanol</t>
  </si>
  <si>
    <t>Bio-diesel</t>
  </si>
  <si>
    <t>Corn</t>
  </si>
  <si>
    <t>Manure</t>
  </si>
  <si>
    <t>Wood</t>
  </si>
  <si>
    <t>Bio residues for firing</t>
  </si>
  <si>
    <t>Bio-oil</t>
  </si>
  <si>
    <t>TJ</t>
  </si>
  <si>
    <t>Maximum domestic production</t>
  </si>
  <si>
    <t>max_demand</t>
  </si>
  <si>
    <t>energy_production_non_biogenic_waste</t>
  </si>
  <si>
    <t>energy_production_biogenic_waste</t>
  </si>
  <si>
    <t>energy_production_bio_ethanol</t>
  </si>
  <si>
    <t>energy_production_biodiesel</t>
  </si>
  <si>
    <t>energy_production_bio_oil</t>
  </si>
  <si>
    <t>energy_production_bio_residues_for_firing</t>
  </si>
  <si>
    <t>energy_production_wood_pellets</t>
  </si>
  <si>
    <t>energy_production_manure</t>
  </si>
  <si>
    <t>energy_production_corn</t>
  </si>
  <si>
    <t>energy_production_wood</t>
  </si>
  <si>
    <t>Total assumed production (TJ)</t>
  </si>
  <si>
    <t>Max assumed production (TJ)</t>
  </si>
  <si>
    <t>Year</t>
  </si>
  <si>
    <t>(Fossil) fuel reserves timecurves</t>
  </si>
  <si>
    <t>preset_demand</t>
  </si>
  <si>
    <t>csv_carrier_domestic_production</t>
  </si>
  <si>
    <t>Output data from this analysis. The initial domestic production values of carriers</t>
  </si>
  <si>
    <t>Output data from this analysis. The timecurve for domestic coal extraction</t>
  </si>
  <si>
    <t>Output data from this analysis. The timecurve for domestic lignite extraction</t>
  </si>
  <si>
    <t>Output data from this analysis. The timecurve for domestic natural gas extraction</t>
  </si>
  <si>
    <t>Output data from this analysis. The timecurve for domestic crude oil extraction</t>
  </si>
  <si>
    <t>Output data from this analysis. The timecurve for domestic uranium oxide extraction</t>
  </si>
  <si>
    <t>Output data from this analysis. The timecurve for the maximum domestic production of bio residues</t>
  </si>
  <si>
    <t>An aggregation of the production values in the IEA energy balance with a comparison against the assumptions made on the dashboard</t>
  </si>
  <si>
    <t>For the domestic production of bio-diesel, bio-ethanol, biogenic waste and non-biogenic waste, the IEA energy balance is used.</t>
  </si>
  <si>
    <t>For the domestic extraction of coal, lignite, natural gas, crude oi and uranium oxide, the user is asked to collect and paste timecurves for their country in PJ annual extraction up to 2050</t>
  </si>
  <si>
    <t>For the maximum domestic production of bio residues, the user is asked to collect and paste a timecurve for their country in PJ annual production up to 2050</t>
  </si>
  <si>
    <t>Currently these timecurves are available for some countries in the InputExcel</t>
  </si>
  <si>
    <t>Changed name to Primary production analysis</t>
  </si>
  <si>
    <t>Primary production analysis data flow</t>
  </si>
  <si>
    <t>primary_production</t>
  </si>
  <si>
    <t>Sheets</t>
  </si>
  <si>
    <t>The amount of biogas to be converted to produce the greengas</t>
  </si>
  <si>
    <t>The total needed biogas production</t>
  </si>
  <si>
    <t>The amount of greengas to be injected in the gas grid</t>
  </si>
  <si>
    <t>base_year</t>
  </si>
  <si>
    <t>country</t>
  </si>
  <si>
    <t>primary_bio_oil</t>
  </si>
  <si>
    <t>Improved lay-out</t>
  </si>
  <si>
    <t>Added distribution nodes shares</t>
  </si>
  <si>
    <t>Automatically import/export analysis data</t>
  </si>
  <si>
    <t>Key</t>
  </si>
  <si>
    <t>Critical check</t>
  </si>
  <si>
    <t>-</t>
  </si>
  <si>
    <t>Energy balance</t>
  </si>
  <si>
    <t>Percentages add up to 100%</t>
  </si>
  <si>
    <t>Base year for this analysis</t>
  </si>
  <si>
    <t>Wood pellet production</t>
  </si>
  <si>
    <t>Percentage of wood converted to wood pellets</t>
  </si>
  <si>
    <t>Percentage of wood converted to torrified biomass pellets</t>
  </si>
  <si>
    <t>In the table below the energy balance is imported and will be used in the analysis.</t>
  </si>
  <si>
    <t>ETM carrier</t>
  </si>
  <si>
    <t>IEA carrier</t>
  </si>
  <si>
    <t>percentage_wood_pellets</t>
  </si>
  <si>
    <t>percentage_torrified_biomass_pellets</t>
  </si>
  <si>
    <t>Update "Dashboard" (WT)</t>
  </si>
  <si>
    <t>Corrected energy balance step 2</t>
  </si>
  <si>
    <t>Renamed corrected energy balance (WT)</t>
  </si>
  <si>
    <t>Split timecurve csvs, improved lay-out</t>
  </si>
  <si>
    <t>Update "Dashboard", "energy_nodes" (WT)</t>
  </si>
  <si>
    <t>Woodpellet production</t>
  </si>
  <si>
    <t>Domestic production of Bio-oil</t>
  </si>
  <si>
    <t>Domestic production of Bio-diesel</t>
  </si>
  <si>
    <t>The domestic production of carriers is obtained from timecurves or the energy balance in most cases</t>
  </si>
  <si>
    <t>The maximum domestic production of carriers is obtained from timecurves or the energy balance in most cases</t>
  </si>
  <si>
    <t>For the other carriers, the domestic production in the base year must be estimated by the user on the dashboard.</t>
  </si>
  <si>
    <t>Bio-residues for firing</t>
  </si>
  <si>
    <t>Bio-residues</t>
  </si>
  <si>
    <t>Total primary energy supply of biogas (from energy balance)</t>
  </si>
  <si>
    <t>Biogas use in autoproducer CHPs (from energy balance)</t>
  </si>
  <si>
    <t>Technological specifications</t>
  </si>
  <si>
    <t>Appliances</t>
  </si>
  <si>
    <t>Technology</t>
  </si>
  <si>
    <t>Efficiency (%)</t>
  </si>
  <si>
    <t>Overview of technological specifications of energy conversion technologies used in the ETM</t>
  </si>
  <si>
    <t>Here one can see the technological specifications used in the ETM. These values are also used for this analysis.</t>
  </si>
  <si>
    <t>Biogas to greengas upgrade</t>
  </si>
  <si>
    <t>Biogas to greengas conversion efficiency (from technological specifications)</t>
  </si>
  <si>
    <t>Biogas needed for upgrade</t>
  </si>
  <si>
    <t>Total biogas production</t>
  </si>
  <si>
    <t>Remove all csvs that are not output of analysis. Add Technological specifications. Improve greengas analysis. Remove edges and node csvs. (WT)</t>
  </si>
  <si>
    <t>Production analysis</t>
  </si>
  <si>
    <t>csv_energy_distribution_wood_parent_share</t>
  </si>
  <si>
    <t>Primary production analysis</t>
  </si>
  <si>
    <t>Output data from this analysis. The parent shares of the wood distribution node.</t>
  </si>
  <si>
    <t>energy_distribution_wood_parent_share</t>
  </si>
  <si>
    <t>energy_torrefaction_wood</t>
  </si>
  <si>
    <t>Created v1.00 (WT)</t>
  </si>
  <si>
    <t>Renamed energy balance</t>
  </si>
  <si>
    <t>Waste analysis</t>
  </si>
  <si>
    <t>Biogenic waste use</t>
  </si>
  <si>
    <t>Non-biogenic waste use</t>
  </si>
  <si>
    <t>energy_distribution_waste_mix_child_share</t>
  </si>
  <si>
    <t>energy_distribution_non_biogenic_waste</t>
  </si>
  <si>
    <t>energy_distribution_biogenic_waste</t>
  </si>
  <si>
    <t>Output data from this analysis. The child shares of the waste mix distribution node.</t>
  </si>
  <si>
    <t>csv_energy_distribution_waste_mix_child_share</t>
  </si>
  <si>
    <t>primary_wood</t>
  </si>
  <si>
    <t>max_biogenic_wasate</t>
  </si>
  <si>
    <t>max_non_biogenic_waste</t>
  </si>
  <si>
    <t>Maximum domestic production of biogenic waste</t>
  </si>
  <si>
    <t>Maximum domestic production of non-biogenic waste</t>
  </si>
  <si>
    <t>Add waste analysis (WT)</t>
  </si>
  <si>
    <t>Minor changes on "Dashboard" and "Contents" sheets, rename time curve csv to &lt;carrier&gt;_time_curve (WT)</t>
  </si>
  <si>
    <t>csv_coal_time_curve</t>
  </si>
  <si>
    <t>csv_lignite_time_curve</t>
  </si>
  <si>
    <t>csv_natural_gas_time_curve</t>
  </si>
  <si>
    <t>csv_crude_oil_time_curve</t>
  </si>
  <si>
    <t>csv_uranium_oxide_time_curve</t>
  </si>
  <si>
    <t>csv_bio_residues_time_curve</t>
  </si>
  <si>
    <t>Review by RD</t>
  </si>
  <si>
    <t>Application</t>
  </si>
  <si>
    <t>Fuel Aggregation</t>
  </si>
  <si>
    <t>Fuel aggregation</t>
  </si>
  <si>
    <t>Coal (TJ)</t>
  </si>
  <si>
    <t>Network gas (TJ)</t>
  </si>
  <si>
    <t>Crude oil (TJ)</t>
  </si>
  <si>
    <t>Transformation</t>
  </si>
  <si>
    <t>Lignite (TJ)</t>
  </si>
  <si>
    <t>Network gas</t>
  </si>
  <si>
    <t>Biogenic waste (TJ)</t>
  </si>
  <si>
    <t>Non-biogenic waste (TJ)</t>
  </si>
  <si>
    <t>Bio-ethanol (TJ)</t>
  </si>
  <si>
    <t>Biodiesel (TJ)</t>
  </si>
  <si>
    <t>Woodpellets (TJ)</t>
  </si>
  <si>
    <t>IEA energy balance</t>
  </si>
  <si>
    <t>On this page the total assumed production and the max assumed production are collected from the Dashboard.</t>
  </si>
  <si>
    <t>Add fuel aggregation</t>
  </si>
  <si>
    <t>Aggregation of the carriers in the IEA energy balance into the carriers in the ETM</t>
  </si>
  <si>
    <t>Biogasses (TJ)</t>
  </si>
  <si>
    <t>In this sheet the carriers from the energy balance are aggregated into the carriers that the ETM uses in the industry sector. See "Assumptions" for a detailed description of aggregation. Note that for Transformation consumption is represented by negative values and production by positive values.</t>
  </si>
  <si>
    <t>3. Look over all the assumptions and checks on the Assumptions page and the Dashboard. Consult the documentation for additional information.</t>
  </si>
  <si>
    <t>4. Fill in the (country-specific) assumptions on the Dashboard using reliable sources and expert knowledge. Please document your sources.</t>
  </si>
  <si>
    <t>5. Keep in mind the checks on the Dashboard. If a check fails, try to understand what goes wrong and adjust your assumptions as long as you feel it is still realistic.</t>
  </si>
  <si>
    <t>6. The corrected energy balance, timecurves, country specific assumptions and related sources are the only places where input is needed and possible. All other cells are visible for reasons of transparency but should not be altered.</t>
  </si>
  <si>
    <t>On this sheet, the shares of biogenic and non-biogenic waste in the waste mix are calculated.</t>
  </si>
  <si>
    <t>Uranium Oxide (TJ)</t>
  </si>
  <si>
    <t>Difference with energy balance &lt; 10%</t>
  </si>
  <si>
    <t>Update of "Introduction", include checks that compare time curve values with energy balance values</t>
  </si>
  <si>
    <t>added buttonns on Dashboard</t>
  </si>
  <si>
    <t>Added German time curves</t>
  </si>
  <si>
    <t>Change all occurances of PJ to TJ on "Dashboard", "Timecurves" and "csv_carrier_domestic_production"</t>
  </si>
  <si>
    <t>Name</t>
  </si>
  <si>
    <t>removing time curves - they are now stored in a country/year specific CSV file</t>
  </si>
  <si>
    <t>Carrier availability (TJ)</t>
  </si>
  <si>
    <t>Fixed greengas csv</t>
  </si>
  <si>
    <t>energy_production_biogas</t>
  </si>
  <si>
    <t>Added biogas production to production csv, removed biogas parent share</t>
  </si>
  <si>
    <t>Renaming timecurve filenames</t>
  </si>
  <si>
    <t>energy_extraction_coal_time_curve</t>
  </si>
  <si>
    <t>energy_extraction_lignite_time_curve</t>
  </si>
  <si>
    <t>energy_extraction_natural_gas_time_curve</t>
  </si>
  <si>
    <t>energy_extraction_crude_oil_time_curve</t>
  </si>
  <si>
    <t>energy_extraction_uranium_oxide_time_curve</t>
  </si>
  <si>
    <t>energy_distribution_bio_residues_for_firing_time_curve</t>
  </si>
  <si>
    <t>converter key</t>
  </si>
  <si>
    <t>output.greengas</t>
  </si>
  <si>
    <t>energy_upgrade_biogas.converter</t>
  </si>
  <si>
    <t>converter attribute</t>
  </si>
  <si>
    <t>removing technical specs and other data that was not supposed to be stored in Dashboard</t>
  </si>
  <si>
    <t>technical_specs</t>
  </si>
  <si>
    <t>Biogas is produced from manure and corn in the ratio of 0.5:0.5. The efficiencies of the ETM are calculated based on those characteristics.</t>
  </si>
  <si>
    <t>Removing biogas child share csv as it is not used. State corn and manure ratio in Assumptions. Removing corn and manure shares from Dashboard</t>
  </si>
  <si>
    <t>October 29, 2013</t>
  </si>
  <si>
    <t>Correcting the lignite CSV export</t>
  </si>
  <si>
    <t>Domestic production of Wood</t>
  </si>
  <si>
    <t>Removed algae diesel entry. Removed on ETsource with https://github.com/quintel/etsource/pull/527.</t>
  </si>
  <si>
    <t>1. Import the corrected energy balance step 2 using the import button on the Dashboard sheet.</t>
  </si>
  <si>
    <t>2. Paste the country specific timecurves in the Timecurves sheet. The timecurves need to be generated using a country-specific source analysis.</t>
  </si>
  <si>
    <t>7. If you encounter other problems please contact Quintel Intelligence.</t>
  </si>
  <si>
    <t>8. Export the csv files using the export button on the Dashboard sheet.</t>
  </si>
  <si>
    <t>The Energy Transition Model</t>
  </si>
  <si>
    <t>In short, the Energy 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t>
  </si>
  <si>
    <t>Improved lay-out and documentation.</t>
  </si>
  <si>
    <t>Documentation of the changes to this analysis</t>
  </si>
  <si>
    <t>Index with description of all the sheets in this analysis</t>
  </si>
  <si>
    <t>Visualization of the dataflow in this analysis</t>
  </si>
  <si>
    <t>Description of the modeling and country-specific assumptions for this analysis</t>
  </si>
  <si>
    <t>Introduction to the Energy Transition Model (ETM) and the Primary production analysis</t>
  </si>
  <si>
    <t>On the dashboard the country-specific assumptions can be changed manually. It also shows the most important checks</t>
  </si>
  <si>
    <t>Corrected energy balance step 2 for your country and year.</t>
  </si>
  <si>
    <t>Timecurves for domestic extraction of coal, lignite, natural gas, crude oil, uranium oxide and bio residues. The timecurves need to be created using a country-specific source analysis</t>
  </si>
  <si>
    <t>Calculation of the shares of biogenic and non-biogenic waste in the waste mix</t>
  </si>
  <si>
    <t>Calculation of the injection of greengas into the national gas grid</t>
  </si>
  <si>
    <t>On this page the country specific assumptions must be entered, with the source of the data when applicable. Besides the corrected energy balance and the timecurves, this is the only manual input that is needed from data analysts. The checks on the right show immediately if there are any inconsistensies between the data and assumptions. A green check means that everything is fine. A red check means that there is a critical issue that must be addressed before the analysis can be used. If a check fails, please read behind the check what you can do to solve it.</t>
  </si>
  <si>
    <t>Please paste (as values) the timescurves of fossil fuels and bio-residues in this page. They should be generated using a country-specific source analysis.</t>
  </si>
  <si>
    <t>The goal of the Primary production analysis is to define the (maximum) production and extraction of energy carriers in the ETM. These values are required in the ETM to determine the domestic potential of certain carriers and to calculate the import and export of carriers. The (maximum) production and extraction of energy carriers can be defined:
1. using country-specific timecurves on the Timecurves sheet (describing the (maximum) production of carriers in various years)
2. using data from the energy balance
3. using assumptions on the Dashboard sheet
4. based on the demand of these carriers. 
The goal of this analysis is to combine data from different sources and determine the domestic production and extraction in the base year, which is reported in the primary production table. In addition, available timecurves are exported as csv files. The Primary production analysis includes also calculations related to the production of greengas and waste.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</si>
</sst>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 _€_-;\-* #,##0.00\ _€_-;_-* &quot;-&quot;??\ _€_-;_-@_-"/>
    <numFmt numFmtId="165" formatCode="0.0%"/>
    <numFmt numFmtId="166" formatCode="0.000000"/>
    <numFmt numFmtId="167" formatCode="0.0"/>
    <numFmt numFmtId="168" formatCode="[$-409]mmmm\ d\,\ yyyy;@"/>
  </numFmts>
  <fonts count="31" x14ac:knownFonts="1">
    <font>
      <sz val="12"/>
      <color theme="1"/>
      <name val="Calibri"/>
      <family val="2"/>
      <charset val="128"/>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1"/>
      <color rgb="FF000000"/>
      <name val="Calibri"/>
      <family val="2"/>
      <scheme val="minor"/>
    </font>
    <font>
      <i/>
      <sz val="12"/>
      <color theme="1"/>
      <name val="Calibri"/>
      <scheme val="minor"/>
    </font>
    <font>
      <u/>
      <sz val="12"/>
      <color theme="10"/>
      <name val="Calibri"/>
      <family val="2"/>
      <scheme val="minor"/>
    </font>
    <font>
      <u/>
      <sz val="12"/>
      <color theme="11"/>
      <name val="Calibri"/>
      <family val="2"/>
      <scheme val="minor"/>
    </font>
    <font>
      <b/>
      <sz val="16"/>
      <color theme="3"/>
      <name val="Calibri"/>
      <scheme val="minor"/>
    </font>
    <font>
      <sz val="12"/>
      <name val="Calibri"/>
      <scheme val="minor"/>
    </font>
    <font>
      <b/>
      <sz val="12"/>
      <name val="Calibri"/>
      <scheme val="minor"/>
    </font>
    <font>
      <sz val="12"/>
      <color rgb="FF000000"/>
      <name val="Calibri"/>
      <family val="2"/>
      <scheme val="minor"/>
    </font>
    <font>
      <sz val="11"/>
      <color rgb="FF000000"/>
      <name val="Arial"/>
    </font>
    <font>
      <sz val="12"/>
      <color rgb="FFFF0000"/>
      <name val="Calibri"/>
      <family val="2"/>
      <scheme val="minor"/>
    </font>
    <font>
      <u/>
      <sz val="12"/>
      <color theme="1"/>
      <name val="Calibri"/>
      <scheme val="minor"/>
    </font>
    <font>
      <b/>
      <sz val="12"/>
      <color rgb="FFFF0000"/>
      <name val="Calibri"/>
      <scheme val="minor"/>
    </font>
    <font>
      <sz val="24"/>
      <color theme="1"/>
      <name val="Calibri"/>
      <scheme val="minor"/>
    </font>
    <font>
      <b/>
      <sz val="16"/>
      <color theme="1"/>
      <name val="Calibri"/>
      <scheme val="minor"/>
    </font>
    <font>
      <sz val="16"/>
      <color theme="1"/>
      <name val="Calibri"/>
      <scheme val="minor"/>
    </font>
    <font>
      <sz val="8"/>
      <name val="Calibri"/>
      <family val="2"/>
      <scheme val="minor"/>
    </font>
    <font>
      <b/>
      <sz val="16"/>
      <name val="Calibri"/>
      <scheme val="minor"/>
    </font>
    <font>
      <u/>
      <sz val="12"/>
      <name val="Calibri"/>
      <scheme val="minor"/>
    </font>
    <font>
      <i/>
      <sz val="12"/>
      <name val="Calibri"/>
      <scheme val="minor"/>
    </font>
    <font>
      <sz val="12"/>
      <color rgb="FF000000"/>
      <name val="Lucida Grande"/>
    </font>
    <font>
      <sz val="12"/>
      <color theme="0" tint="-0.499984740745262"/>
      <name val="Calibri"/>
      <scheme val="minor"/>
    </font>
    <font>
      <b/>
      <sz val="12"/>
      <color theme="0" tint="-0.499984740745262"/>
      <name val="Calibri"/>
      <scheme val="minor"/>
    </font>
    <font>
      <i/>
      <sz val="12"/>
      <color theme="0" tint="-0.499984740745262"/>
      <name val="Calibri"/>
      <scheme val="minor"/>
    </font>
    <font>
      <sz val="11"/>
      <name val="Calibri"/>
      <scheme val="minor"/>
    </font>
    <font>
      <sz val="18"/>
      <name val="Calibri"/>
      <scheme val="minor"/>
    </font>
    <font>
      <b/>
      <sz val="12"/>
      <color rgb="FF000000"/>
      <name val="Calibri"/>
      <scheme val="minor"/>
    </font>
  </fonts>
  <fills count="14">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9"/>
        <bgColor indexed="64"/>
      </patternFill>
    </fill>
  </fills>
  <borders count="5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thin">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style="medium">
        <color auto="1"/>
      </right>
      <top style="medium">
        <color auto="1"/>
      </top>
      <bottom/>
      <diagonal/>
    </border>
    <border>
      <left style="thin">
        <color auto="1"/>
      </left>
      <right/>
      <top style="medium">
        <color auto="1"/>
      </top>
      <bottom/>
      <diagonal/>
    </border>
    <border>
      <left style="thin">
        <color auto="1"/>
      </left>
      <right style="thin">
        <color auto="1"/>
      </right>
      <top style="thin">
        <color auto="1"/>
      </top>
      <bottom/>
      <diagonal/>
    </border>
    <border>
      <left style="medium">
        <color auto="1"/>
      </left>
      <right style="medium">
        <color auto="1"/>
      </right>
      <top/>
      <bottom style="medium">
        <color auto="1"/>
      </bottom>
      <diagonal/>
    </border>
    <border>
      <left/>
      <right style="thin">
        <color auto="1"/>
      </right>
      <top style="medium">
        <color auto="1"/>
      </top>
      <bottom/>
      <diagonal/>
    </border>
    <border>
      <left/>
      <right style="thin">
        <color auto="1"/>
      </right>
      <top/>
      <bottom style="medium">
        <color auto="1"/>
      </bottom>
      <diagonal/>
    </border>
    <border>
      <left style="thin">
        <color auto="1"/>
      </left>
      <right style="medium">
        <color auto="1"/>
      </right>
      <top/>
      <bottom/>
      <diagonal/>
    </border>
    <border>
      <left style="thin">
        <color auto="1"/>
      </left>
      <right style="medium">
        <color auto="1"/>
      </right>
      <top/>
      <bottom style="medium">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right style="medium">
        <color auto="1"/>
      </right>
      <top style="thin">
        <color auto="1"/>
      </top>
      <bottom/>
      <diagonal/>
    </border>
    <border>
      <left style="thin">
        <color auto="1"/>
      </left>
      <right style="medium">
        <color auto="1"/>
      </right>
      <top/>
      <bottom style="thin">
        <color auto="1"/>
      </bottom>
      <diagonal/>
    </border>
  </borders>
  <cellStyleXfs count="2680">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3"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164" fontId="2"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356">
    <xf numFmtId="0" fontId="0" fillId="0" borderId="0" xfId="0"/>
    <xf numFmtId="0" fontId="4" fillId="3" borderId="0" xfId="0" applyFont="1" applyFill="1"/>
    <xf numFmtId="0" fontId="0" fillId="3" borderId="0" xfId="0" applyFill="1"/>
    <xf numFmtId="0" fontId="4" fillId="3" borderId="1" xfId="0" applyFont="1" applyFill="1" applyBorder="1"/>
    <xf numFmtId="0" fontId="0" fillId="3" borderId="2" xfId="0" applyFill="1" applyBorder="1"/>
    <xf numFmtId="0" fontId="0" fillId="3" borderId="3" xfId="0" applyFill="1" applyBorder="1"/>
    <xf numFmtId="0" fontId="5" fillId="2" borderId="4" xfId="0" applyFont="1" applyFill="1" applyBorder="1" applyAlignment="1">
      <alignment vertical="center"/>
    </xf>
    <xf numFmtId="0" fontId="0" fillId="3" borderId="0" xfId="0" applyFill="1" applyBorder="1" applyAlignment="1">
      <alignment horizontal="left"/>
    </xf>
    <xf numFmtId="0" fontId="0" fillId="3" borderId="5" xfId="0" applyFill="1" applyBorder="1"/>
    <xf numFmtId="0" fontId="0" fillId="3" borderId="0" xfId="0" applyFill="1" applyBorder="1"/>
    <xf numFmtId="0" fontId="0" fillId="3" borderId="7" xfId="0" applyFill="1" applyBorder="1"/>
    <xf numFmtId="0" fontId="0" fillId="3" borderId="8" xfId="0" applyFill="1" applyBorder="1"/>
    <xf numFmtId="0" fontId="5" fillId="2" borderId="1" xfId="0" applyFont="1" applyFill="1" applyBorder="1" applyAlignment="1">
      <alignment vertical="center"/>
    </xf>
    <xf numFmtId="0" fontId="4" fillId="3" borderId="2" xfId="0" applyFont="1" applyFill="1" applyBorder="1"/>
    <xf numFmtId="0" fontId="4" fillId="3" borderId="3" xfId="0" applyFont="1" applyFill="1" applyBorder="1"/>
    <xf numFmtId="0" fontId="0" fillId="3" borderId="4" xfId="0" applyFill="1" applyBorder="1"/>
    <xf numFmtId="0" fontId="0" fillId="3" borderId="6" xfId="0" applyFill="1" applyBorder="1"/>
    <xf numFmtId="0" fontId="6" fillId="3" borderId="0" xfId="0" applyFont="1" applyFill="1" applyBorder="1"/>
    <xf numFmtId="0" fontId="4" fillId="3" borderId="0" xfId="0" applyFont="1" applyFill="1" applyBorder="1"/>
    <xf numFmtId="0" fontId="0" fillId="3" borderId="9" xfId="0" applyFill="1" applyBorder="1"/>
    <xf numFmtId="0" fontId="4" fillId="3" borderId="4" xfId="0" applyFont="1" applyFill="1" applyBorder="1"/>
    <xf numFmtId="0" fontId="4" fillId="3" borderId="5" xfId="0" applyFont="1" applyFill="1" applyBorder="1"/>
    <xf numFmtId="0" fontId="9" fillId="3" borderId="0" xfId="0" applyFont="1" applyFill="1"/>
    <xf numFmtId="0" fontId="0" fillId="4" borderId="0" xfId="0" applyFill="1" applyBorder="1"/>
    <xf numFmtId="0" fontId="0" fillId="5" borderId="0" xfId="0" applyFill="1" applyBorder="1"/>
    <xf numFmtId="0" fontId="0" fillId="6" borderId="0" xfId="0" applyFill="1" applyBorder="1"/>
    <xf numFmtId="0" fontId="0" fillId="7" borderId="0" xfId="0" applyFill="1" applyBorder="1"/>
    <xf numFmtId="0" fontId="0" fillId="8" borderId="0" xfId="0" applyFill="1" applyBorder="1"/>
    <xf numFmtId="0" fontId="0" fillId="0" borderId="0" xfId="0" applyFill="1" applyBorder="1"/>
    <xf numFmtId="0" fontId="0" fillId="0" borderId="20" xfId="0" applyFill="1" applyBorder="1"/>
    <xf numFmtId="0" fontId="0" fillId="0" borderId="18" xfId="0" applyFill="1" applyBorder="1" applyAlignment="1">
      <alignment vertical="top" wrapText="1"/>
    </xf>
    <xf numFmtId="0" fontId="0" fillId="0" borderId="19" xfId="0" applyFill="1" applyBorder="1" applyAlignment="1">
      <alignment vertical="top" wrapText="1"/>
    </xf>
    <xf numFmtId="0" fontId="0" fillId="0" borderId="12" xfId="0" applyFill="1" applyBorder="1"/>
    <xf numFmtId="0" fontId="0" fillId="0" borderId="15" xfId="0" applyFill="1" applyBorder="1"/>
    <xf numFmtId="0" fontId="0" fillId="0" borderId="14" xfId="0" applyFill="1" applyBorder="1"/>
    <xf numFmtId="0" fontId="0" fillId="0" borderId="16" xfId="0" applyFill="1" applyBorder="1"/>
    <xf numFmtId="0" fontId="0" fillId="0" borderId="17" xfId="0" applyFill="1" applyBorder="1"/>
    <xf numFmtId="0" fontId="0" fillId="0" borderId="21" xfId="0" applyFill="1" applyBorder="1"/>
    <xf numFmtId="0" fontId="0" fillId="0" borderId="22" xfId="0" applyFill="1" applyBorder="1"/>
    <xf numFmtId="0" fontId="0" fillId="0" borderId="23" xfId="0" applyFill="1" applyBorder="1"/>
    <xf numFmtId="0" fontId="0" fillId="0" borderId="11" xfId="0" applyFill="1" applyBorder="1"/>
    <xf numFmtId="0" fontId="0" fillId="0" borderId="24" xfId="0" applyFill="1" applyBorder="1"/>
    <xf numFmtId="0" fontId="0" fillId="0" borderId="25" xfId="0" applyFill="1" applyBorder="1"/>
    <xf numFmtId="0" fontId="0" fillId="0" borderId="13" xfId="0" applyFill="1" applyBorder="1"/>
    <xf numFmtId="0" fontId="0" fillId="0" borderId="7" xfId="0" applyFill="1" applyBorder="1"/>
    <xf numFmtId="0" fontId="0" fillId="0" borderId="26" xfId="0" applyFill="1" applyBorder="1"/>
    <xf numFmtId="0" fontId="11" fillId="3" borderId="1" xfId="0" applyFont="1" applyFill="1" applyBorder="1"/>
    <xf numFmtId="0" fontId="0" fillId="0" borderId="28" xfId="0" applyFill="1" applyBorder="1"/>
    <xf numFmtId="0" fontId="0" fillId="0" borderId="27" xfId="0" applyFill="1" applyBorder="1"/>
    <xf numFmtId="0" fontId="0" fillId="0" borderId="10" xfId="0" applyFill="1" applyBorder="1"/>
    <xf numFmtId="0" fontId="13" fillId="0" borderId="0" xfId="0" applyFont="1"/>
    <xf numFmtId="0" fontId="0" fillId="0" borderId="30" xfId="0" applyFill="1" applyBorder="1" applyAlignment="1">
      <alignment vertical="top" wrapText="1"/>
    </xf>
    <xf numFmtId="0" fontId="0" fillId="0" borderId="29" xfId="0" applyFill="1" applyBorder="1"/>
    <xf numFmtId="0" fontId="0" fillId="0" borderId="31" xfId="0" applyFill="1" applyBorder="1"/>
    <xf numFmtId="0" fontId="0" fillId="10" borderId="0" xfId="0" applyFill="1" applyBorder="1"/>
    <xf numFmtId="0" fontId="4" fillId="3" borderId="32" xfId="0" applyFont="1" applyFill="1" applyBorder="1"/>
    <xf numFmtId="0" fontId="4" fillId="3" borderId="33" xfId="0" applyFont="1" applyFill="1" applyBorder="1"/>
    <xf numFmtId="0" fontId="0" fillId="3" borderId="34" xfId="0" applyFill="1" applyBorder="1"/>
    <xf numFmtId="0" fontId="0" fillId="3" borderId="35" xfId="0" applyFill="1" applyBorder="1"/>
    <xf numFmtId="0" fontId="0" fillId="3" borderId="15" xfId="0" applyFill="1" applyBorder="1"/>
    <xf numFmtId="0" fontId="4" fillId="3" borderId="35" xfId="0" applyFont="1" applyFill="1" applyBorder="1"/>
    <xf numFmtId="0" fontId="0" fillId="3" borderId="35" xfId="0" applyFill="1" applyBorder="1" applyAlignment="1">
      <alignment vertical="top"/>
    </xf>
    <xf numFmtId="0" fontId="0" fillId="3" borderId="37" xfId="0" applyFill="1" applyBorder="1"/>
    <xf numFmtId="0" fontId="0" fillId="3" borderId="16" xfId="0" applyFill="1" applyBorder="1"/>
    <xf numFmtId="0" fontId="0" fillId="3" borderId="17" xfId="0" applyFill="1" applyBorder="1"/>
    <xf numFmtId="0" fontId="0" fillId="0" borderId="0" xfId="0" applyFill="1" applyBorder="1" applyAlignment="1">
      <alignment vertical="top" wrapText="1"/>
    </xf>
    <xf numFmtId="0" fontId="0" fillId="3" borderId="33" xfId="0" applyFill="1" applyBorder="1"/>
    <xf numFmtId="0" fontId="4" fillId="3" borderId="36" xfId="0" applyFont="1" applyFill="1" applyBorder="1"/>
    <xf numFmtId="0" fontId="0" fillId="3" borderId="36" xfId="0" applyFill="1" applyBorder="1" applyAlignment="1">
      <alignment vertical="top"/>
    </xf>
    <xf numFmtId="0" fontId="15" fillId="3" borderId="35" xfId="0" applyFont="1" applyFill="1" applyBorder="1"/>
    <xf numFmtId="0" fontId="14" fillId="3" borderId="35" xfId="0" applyFont="1" applyFill="1" applyBorder="1"/>
    <xf numFmtId="0" fontId="4" fillId="3" borderId="36" xfId="0" applyFont="1" applyFill="1" applyBorder="1" applyAlignment="1">
      <alignment vertical="top" wrapText="1"/>
    </xf>
    <xf numFmtId="0" fontId="16" fillId="3" borderId="0" xfId="0" applyFont="1" applyFill="1"/>
    <xf numFmtId="0" fontId="15" fillId="3" borderId="35" xfId="0" applyFont="1" applyFill="1" applyBorder="1" applyAlignment="1">
      <alignment vertical="top"/>
    </xf>
    <xf numFmtId="0" fontId="10" fillId="0" borderId="15" xfId="0" applyFont="1" applyFill="1" applyBorder="1"/>
    <xf numFmtId="0" fontId="0" fillId="3" borderId="38" xfId="0" applyFill="1" applyBorder="1"/>
    <xf numFmtId="0" fontId="0" fillId="9" borderId="0" xfId="0" applyFill="1" applyBorder="1"/>
    <xf numFmtId="0" fontId="17" fillId="3" borderId="0" xfId="0" applyFont="1" applyFill="1" applyAlignment="1">
      <alignment vertical="center"/>
    </xf>
    <xf numFmtId="0" fontId="0" fillId="3" borderId="0" xfId="0" applyFont="1" applyFill="1" applyAlignment="1">
      <alignment horizontal="left" vertical="center"/>
    </xf>
    <xf numFmtId="0" fontId="18" fillId="3" borderId="0" xfId="0" applyFont="1" applyFill="1" applyAlignment="1">
      <alignment horizontal="left" vertical="center"/>
    </xf>
    <xf numFmtId="0" fontId="19" fillId="3" borderId="0" xfId="0" applyFont="1" applyFill="1" applyAlignment="1">
      <alignment horizontal="left" vertical="center"/>
    </xf>
    <xf numFmtId="0" fontId="19" fillId="3" borderId="0" xfId="0" applyFont="1" applyFill="1"/>
    <xf numFmtId="0" fontId="9" fillId="3" borderId="0" xfId="0" applyFont="1" applyFill="1" applyAlignment="1">
      <alignment vertical="center"/>
    </xf>
    <xf numFmtId="0" fontId="0" fillId="11" borderId="0" xfId="0" applyFill="1" applyBorder="1"/>
    <xf numFmtId="0" fontId="4" fillId="3" borderId="1" xfId="0" applyFont="1" applyFill="1" applyBorder="1" applyAlignment="1">
      <alignment vertical="center"/>
    </xf>
    <xf numFmtId="0" fontId="17" fillId="3" borderId="2" xfId="0" applyFont="1" applyFill="1" applyBorder="1" applyAlignment="1">
      <alignment vertical="center"/>
    </xf>
    <xf numFmtId="0" fontId="17" fillId="3" borderId="3" xfId="0" applyFont="1" applyFill="1" applyBorder="1" applyAlignment="1">
      <alignment vertical="center"/>
    </xf>
    <xf numFmtId="0" fontId="0" fillId="0" borderId="35" xfId="0" applyFill="1" applyBorder="1"/>
    <xf numFmtId="2" fontId="0" fillId="0" borderId="0" xfId="0" applyNumberFormat="1"/>
    <xf numFmtId="166" fontId="0" fillId="3" borderId="0" xfId="0" applyNumberFormat="1" applyFill="1"/>
    <xf numFmtId="0" fontId="14" fillId="3" borderId="0" xfId="0" applyFont="1" applyFill="1"/>
    <xf numFmtId="0" fontId="17" fillId="3" borderId="7" xfId="0" applyFont="1" applyFill="1" applyBorder="1" applyAlignment="1">
      <alignment vertical="center"/>
    </xf>
    <xf numFmtId="0" fontId="17" fillId="3" borderId="8" xfId="0" applyFont="1" applyFill="1" applyBorder="1" applyAlignment="1">
      <alignment vertical="center"/>
    </xf>
    <xf numFmtId="0" fontId="14" fillId="3" borderId="37" xfId="0" applyFont="1" applyFill="1" applyBorder="1"/>
    <xf numFmtId="0" fontId="11" fillId="3" borderId="32" xfId="0" applyFont="1" applyFill="1" applyBorder="1"/>
    <xf numFmtId="0" fontId="10" fillId="3" borderId="34" xfId="0" applyFont="1" applyFill="1" applyBorder="1"/>
    <xf numFmtId="0" fontId="10" fillId="3" borderId="35" xfId="0" applyFont="1" applyFill="1" applyBorder="1"/>
    <xf numFmtId="0" fontId="10" fillId="3" borderId="15" xfId="0" applyFont="1" applyFill="1" applyBorder="1"/>
    <xf numFmtId="0" fontId="10" fillId="3" borderId="37" xfId="0" applyFont="1" applyFill="1" applyBorder="1"/>
    <xf numFmtId="0" fontId="10" fillId="0" borderId="0" xfId="0" applyFont="1"/>
    <xf numFmtId="0" fontId="10" fillId="3" borderId="0" xfId="0" applyFont="1" applyFill="1"/>
    <xf numFmtId="0" fontId="10" fillId="0" borderId="0" xfId="0" applyFont="1" applyBorder="1" applyAlignment="1">
      <alignment horizontal="left" vertical="top" wrapText="1"/>
    </xf>
    <xf numFmtId="0" fontId="10" fillId="3" borderId="4" xfId="0" applyFont="1" applyFill="1" applyBorder="1"/>
    <xf numFmtId="0" fontId="10" fillId="3" borderId="6" xfId="0" applyFont="1" applyFill="1" applyBorder="1" applyAlignment="1">
      <alignment horizontal="left" vertical="top"/>
    </xf>
    <xf numFmtId="0" fontId="21" fillId="3" borderId="0" xfId="0" applyFont="1" applyFill="1"/>
    <xf numFmtId="0" fontId="10" fillId="3" borderId="3" xfId="0" applyFont="1" applyFill="1" applyBorder="1"/>
    <xf numFmtId="0" fontId="11" fillId="3" borderId="33" xfId="0" applyFont="1" applyFill="1" applyBorder="1"/>
    <xf numFmtId="0" fontId="10" fillId="3" borderId="0" xfId="0" applyFont="1" applyFill="1" applyBorder="1"/>
    <xf numFmtId="0" fontId="11" fillId="3" borderId="36" xfId="0" applyFont="1" applyFill="1" applyBorder="1"/>
    <xf numFmtId="0" fontId="11" fillId="3" borderId="0" xfId="0" applyFont="1" applyFill="1" applyBorder="1"/>
    <xf numFmtId="0" fontId="11" fillId="3" borderId="15" xfId="0" applyFont="1" applyFill="1" applyBorder="1"/>
    <xf numFmtId="0" fontId="22" fillId="3" borderId="35" xfId="0" applyFont="1" applyFill="1" applyBorder="1"/>
    <xf numFmtId="0" fontId="10" fillId="3" borderId="35" xfId="0" applyFont="1" applyFill="1" applyBorder="1" applyAlignment="1">
      <alignment vertical="top"/>
    </xf>
    <xf numFmtId="0" fontId="10" fillId="0" borderId="15" xfId="0" applyFont="1" applyFill="1" applyBorder="1" applyAlignment="1">
      <alignment vertical="top" wrapText="1"/>
    </xf>
    <xf numFmtId="0" fontId="10" fillId="0" borderId="0" xfId="0" applyFont="1" applyFill="1" applyBorder="1" applyAlignment="1">
      <alignment vertical="top" wrapText="1"/>
    </xf>
    <xf numFmtId="0" fontId="10" fillId="3" borderId="36" xfId="0" applyFont="1" applyFill="1" applyBorder="1"/>
    <xf numFmtId="0" fontId="11" fillId="3" borderId="26" xfId="0" applyFont="1" applyFill="1" applyBorder="1"/>
    <xf numFmtId="0" fontId="22" fillId="3" borderId="36" xfId="0" applyFont="1" applyFill="1" applyBorder="1"/>
    <xf numFmtId="0" fontId="4" fillId="3" borderId="26" xfId="0" applyFont="1" applyFill="1" applyBorder="1"/>
    <xf numFmtId="0" fontId="4" fillId="0" borderId="36" xfId="0" applyFont="1" applyFill="1" applyBorder="1"/>
    <xf numFmtId="2" fontId="10" fillId="0" borderId="0" xfId="0" applyNumberFormat="1" applyFont="1"/>
    <xf numFmtId="1" fontId="0" fillId="0" borderId="0" xfId="0" applyNumberFormat="1"/>
    <xf numFmtId="0" fontId="13" fillId="3" borderId="0" xfId="0" applyFont="1" applyFill="1"/>
    <xf numFmtId="0" fontId="0" fillId="3" borderId="26" xfId="0" applyFill="1" applyBorder="1"/>
    <xf numFmtId="168" fontId="0" fillId="3" borderId="0" xfId="0" applyNumberFormat="1" applyFill="1" applyBorder="1" applyAlignment="1">
      <alignment horizontal="left"/>
    </xf>
    <xf numFmtId="168" fontId="12" fillId="0" borderId="4" xfId="0" applyNumberFormat="1" applyFont="1" applyFill="1" applyBorder="1" applyAlignment="1">
      <alignment horizontal="left" vertical="center"/>
    </xf>
    <xf numFmtId="0" fontId="4" fillId="3" borderId="1" xfId="0" applyFont="1" applyFill="1" applyBorder="1" applyAlignment="1">
      <alignment vertical="top"/>
    </xf>
    <xf numFmtId="0" fontId="25" fillId="3" borderId="4" xfId="0" applyFont="1" applyFill="1" applyBorder="1" applyAlignment="1">
      <alignment vertical="top" wrapText="1"/>
    </xf>
    <xf numFmtId="0" fontId="25" fillId="3" borderId="4" xfId="0" applyFont="1" applyFill="1" applyBorder="1"/>
    <xf numFmtId="0" fontId="25" fillId="3" borderId="6" xfId="0" applyFont="1" applyFill="1" applyBorder="1" applyAlignment="1">
      <alignment vertical="top"/>
    </xf>
    <xf numFmtId="0" fontId="25" fillId="3" borderId="1" xfId="0" applyFont="1" applyFill="1" applyBorder="1"/>
    <xf numFmtId="0" fontId="25" fillId="3" borderId="3" xfId="0" applyFont="1" applyFill="1" applyBorder="1"/>
    <xf numFmtId="0" fontId="25" fillId="3" borderId="5" xfId="0" applyFont="1" applyFill="1" applyBorder="1"/>
    <xf numFmtId="0" fontId="25" fillId="3" borderId="6" xfId="0" applyFont="1" applyFill="1" applyBorder="1"/>
    <xf numFmtId="0" fontId="25" fillId="3" borderId="8" xfId="0" applyFont="1" applyFill="1" applyBorder="1"/>
    <xf numFmtId="0" fontId="27" fillId="3" borderId="4" xfId="0" applyFont="1" applyFill="1" applyBorder="1"/>
    <xf numFmtId="0" fontId="26" fillId="3" borderId="6" xfId="0" applyFont="1" applyFill="1" applyBorder="1"/>
    <xf numFmtId="0" fontId="26" fillId="3" borderId="8" xfId="0" applyFont="1" applyFill="1" applyBorder="1"/>
    <xf numFmtId="0" fontId="0" fillId="3" borderId="0" xfId="0" applyFill="1" applyAlignment="1">
      <alignment horizontal="center"/>
    </xf>
    <xf numFmtId="0" fontId="10" fillId="3" borderId="0" xfId="0" applyFont="1" applyFill="1" applyAlignment="1">
      <alignment horizontal="center"/>
    </xf>
    <xf numFmtId="0" fontId="0" fillId="3" borderId="33" xfId="0" applyFill="1" applyBorder="1" applyAlignment="1">
      <alignment horizontal="center"/>
    </xf>
    <xf numFmtId="0" fontId="0" fillId="3" borderId="0" xfId="0" applyFill="1" applyBorder="1" applyAlignment="1">
      <alignment horizontal="center"/>
    </xf>
    <xf numFmtId="0" fontId="0" fillId="0" borderId="0" xfId="0" applyFill="1" applyBorder="1" applyAlignment="1">
      <alignment horizontal="center"/>
    </xf>
    <xf numFmtId="0" fontId="0" fillId="3" borderId="16" xfId="0" applyFill="1" applyBorder="1" applyAlignment="1">
      <alignment horizontal="center"/>
    </xf>
    <xf numFmtId="1" fontId="0" fillId="3" borderId="0" xfId="0" applyNumberFormat="1" applyFill="1"/>
    <xf numFmtId="10" fontId="0" fillId="3" borderId="0" xfId="0" applyNumberFormat="1" applyFill="1"/>
    <xf numFmtId="0" fontId="0" fillId="3" borderId="27" xfId="0" applyFill="1" applyBorder="1"/>
    <xf numFmtId="0" fontId="4" fillId="3" borderId="7" xfId="0" applyFont="1" applyFill="1" applyBorder="1"/>
    <xf numFmtId="0" fontId="4" fillId="3" borderId="6" xfId="0" applyFont="1" applyFill="1" applyBorder="1"/>
    <xf numFmtId="0" fontId="4" fillId="3" borderId="28" xfId="0" applyFont="1" applyFill="1" applyBorder="1"/>
    <xf numFmtId="0" fontId="4" fillId="3" borderId="0" xfId="0" applyFont="1" applyFill="1" applyBorder="1" applyAlignment="1">
      <alignment horizontal="center"/>
    </xf>
    <xf numFmtId="0" fontId="0" fillId="3" borderId="0" xfId="0" applyFont="1" applyFill="1" applyBorder="1"/>
    <xf numFmtId="0" fontId="0" fillId="3" borderId="4" xfId="0" applyFont="1" applyFill="1" applyBorder="1"/>
    <xf numFmtId="0" fontId="0" fillId="3" borderId="0" xfId="0" applyFont="1" applyFill="1" applyBorder="1" applyAlignment="1">
      <alignment horizontal="center"/>
    </xf>
    <xf numFmtId="0" fontId="0" fillId="3" borderId="27" xfId="0" applyFont="1" applyFill="1" applyBorder="1"/>
    <xf numFmtId="0" fontId="0" fillId="3" borderId="0" xfId="0" applyFill="1" applyBorder="1" applyAlignment="1">
      <alignment vertical="top" wrapText="1"/>
    </xf>
    <xf numFmtId="3" fontId="10" fillId="3" borderId="0" xfId="2206" applyNumberFormat="1" applyFont="1" applyFill="1" applyBorder="1" applyAlignment="1">
      <alignment horizontal="right"/>
    </xf>
    <xf numFmtId="2" fontId="10" fillId="3" borderId="0" xfId="2206" applyNumberFormat="1" applyFont="1" applyFill="1" applyBorder="1" applyAlignment="1">
      <alignment horizontal="right"/>
    </xf>
    <xf numFmtId="165" fontId="0" fillId="3" borderId="27" xfId="0" applyNumberFormat="1" applyFont="1" applyFill="1" applyBorder="1"/>
    <xf numFmtId="2" fontId="10" fillId="3" borderId="0" xfId="2206" applyNumberFormat="1" applyFont="1" applyFill="1" applyBorder="1"/>
    <xf numFmtId="3" fontId="10" fillId="3" borderId="0" xfId="0" applyNumberFormat="1" applyFont="1" applyFill="1" applyBorder="1"/>
    <xf numFmtId="2" fontId="10" fillId="3" borderId="0" xfId="0" applyNumberFormat="1" applyFont="1" applyFill="1" applyBorder="1"/>
    <xf numFmtId="3" fontId="10" fillId="3" borderId="9" xfId="0" applyNumberFormat="1" applyFont="1" applyFill="1" applyBorder="1"/>
    <xf numFmtId="0" fontId="10" fillId="3" borderId="0" xfId="0" applyFont="1" applyFill="1" applyBorder="1" applyAlignment="1">
      <alignment vertical="top" wrapText="1"/>
    </xf>
    <xf numFmtId="0" fontId="10" fillId="3" borderId="0" xfId="0" applyFont="1" applyFill="1" applyBorder="1" applyAlignment="1">
      <alignment horizontal="center"/>
    </xf>
    <xf numFmtId="3" fontId="10" fillId="3" borderId="0" xfId="0" applyNumberFormat="1" applyFont="1" applyFill="1" applyBorder="1" applyAlignment="1">
      <alignment horizontal="right"/>
    </xf>
    <xf numFmtId="0" fontId="10" fillId="3" borderId="9" xfId="0" applyFont="1" applyFill="1" applyBorder="1"/>
    <xf numFmtId="165" fontId="10" fillId="3" borderId="0" xfId="0" applyNumberFormat="1" applyFont="1" applyFill="1" applyBorder="1"/>
    <xf numFmtId="165" fontId="10" fillId="3" borderId="39" xfId="0" applyNumberFormat="1" applyFont="1" applyFill="1" applyBorder="1"/>
    <xf numFmtId="165" fontId="10" fillId="3" borderId="9" xfId="0" applyNumberFormat="1" applyFont="1" applyFill="1" applyBorder="1"/>
    <xf numFmtId="0" fontId="4" fillId="3" borderId="40" xfId="0" applyFont="1" applyFill="1" applyBorder="1"/>
    <xf numFmtId="0" fontId="0" fillId="3" borderId="31" xfId="0" applyFill="1" applyBorder="1"/>
    <xf numFmtId="0" fontId="0" fillId="3" borderId="7" xfId="0" applyFill="1" applyBorder="1" applyAlignment="1">
      <alignment vertical="top" wrapText="1"/>
    </xf>
    <xf numFmtId="0" fontId="0" fillId="3" borderId="7" xfId="0" applyFill="1" applyBorder="1" applyAlignment="1">
      <alignment horizontal="center"/>
    </xf>
    <xf numFmtId="3" fontId="10" fillId="3" borderId="7" xfId="0" applyNumberFormat="1" applyFont="1" applyFill="1" applyBorder="1"/>
    <xf numFmtId="165" fontId="10" fillId="3" borderId="7" xfId="0" applyNumberFormat="1" applyFont="1" applyFill="1" applyBorder="1"/>
    <xf numFmtId="0" fontId="0" fillId="3" borderId="28" xfId="0" applyFont="1" applyFill="1" applyBorder="1"/>
    <xf numFmtId="3" fontId="11" fillId="3" borderId="0" xfId="0" applyNumberFormat="1" applyFont="1" applyFill="1" applyBorder="1"/>
    <xf numFmtId="0" fontId="11" fillId="3" borderId="41" xfId="0" applyFont="1" applyFill="1" applyBorder="1"/>
    <xf numFmtId="0" fontId="10" fillId="3" borderId="28" xfId="0" applyFont="1" applyFill="1" applyBorder="1" applyAlignment="1">
      <alignment vertical="top" wrapText="1"/>
    </xf>
    <xf numFmtId="0" fontId="0" fillId="4" borderId="10" xfId="0" applyFont="1" applyFill="1" applyBorder="1" applyAlignment="1">
      <alignment vertical="center"/>
    </xf>
    <xf numFmtId="0" fontId="0" fillId="3" borderId="0" xfId="0" applyFill="1" applyAlignment="1">
      <alignment vertical="center"/>
    </xf>
    <xf numFmtId="0" fontId="0" fillId="4" borderId="10" xfId="0" applyFill="1" applyBorder="1" applyAlignment="1">
      <alignment vertical="center"/>
    </xf>
    <xf numFmtId="0" fontId="0" fillId="11" borderId="10" xfId="0" applyFill="1" applyBorder="1" applyAlignment="1">
      <alignment vertical="center"/>
    </xf>
    <xf numFmtId="0" fontId="0" fillId="8" borderId="10" xfId="0" applyFill="1" applyBorder="1" applyAlignment="1">
      <alignment vertical="center"/>
    </xf>
    <xf numFmtId="0" fontId="10" fillId="6" borderId="10" xfId="0" applyFont="1" applyFill="1" applyBorder="1" applyAlignment="1">
      <alignment vertical="center"/>
    </xf>
    <xf numFmtId="0" fontId="10" fillId="9" borderId="10" xfId="0" applyFont="1" applyFill="1" applyBorder="1" applyAlignment="1">
      <alignment vertical="center"/>
    </xf>
    <xf numFmtId="0" fontId="4" fillId="3" borderId="41" xfId="0" applyFont="1" applyFill="1" applyBorder="1"/>
    <xf numFmtId="0" fontId="14" fillId="0" borderId="15" xfId="0" applyFont="1" applyFill="1" applyBorder="1" applyAlignment="1">
      <alignment vertical="top"/>
    </xf>
    <xf numFmtId="0" fontId="11" fillId="3" borderId="7" xfId="0" applyFont="1" applyFill="1" applyBorder="1"/>
    <xf numFmtId="0" fontId="14" fillId="3" borderId="16" xfId="0" applyFont="1" applyFill="1" applyBorder="1"/>
    <xf numFmtId="0" fontId="14" fillId="3" borderId="17" xfId="0" applyFont="1" applyFill="1" applyBorder="1"/>
    <xf numFmtId="0" fontId="10" fillId="3" borderId="26" xfId="0" applyFont="1" applyFill="1" applyBorder="1"/>
    <xf numFmtId="0" fontId="10" fillId="3" borderId="16" xfId="0" applyFont="1" applyFill="1" applyBorder="1"/>
    <xf numFmtId="0" fontId="10" fillId="3" borderId="17" xfId="0" applyFont="1" applyFill="1" applyBorder="1"/>
    <xf numFmtId="0" fontId="11" fillId="3" borderId="35" xfId="0" applyFont="1" applyFill="1" applyBorder="1"/>
    <xf numFmtId="0" fontId="23" fillId="3" borderId="0" xfId="0" applyFont="1" applyFill="1" applyBorder="1"/>
    <xf numFmtId="0" fontId="10" fillId="0" borderId="0" xfId="0" applyFont="1" applyFill="1" applyBorder="1"/>
    <xf numFmtId="0" fontId="10" fillId="0" borderId="15" xfId="0" applyFont="1" applyFill="1" applyBorder="1" applyAlignment="1">
      <alignment vertical="top"/>
    </xf>
    <xf numFmtId="0" fontId="10" fillId="3" borderId="36" xfId="0" applyFont="1" applyFill="1" applyBorder="1" applyAlignment="1">
      <alignment vertical="top"/>
    </xf>
    <xf numFmtId="0" fontId="10" fillId="3" borderId="7" xfId="0" applyFont="1" applyFill="1" applyBorder="1" applyAlignment="1">
      <alignment vertical="top" wrapText="1"/>
    </xf>
    <xf numFmtId="0" fontId="10" fillId="3" borderId="26" xfId="0" applyFont="1" applyFill="1" applyBorder="1" applyAlignment="1">
      <alignment vertical="top"/>
    </xf>
    <xf numFmtId="0" fontId="22" fillId="3" borderId="35" xfId="0" applyFont="1" applyFill="1" applyBorder="1" applyAlignment="1">
      <alignment vertical="top"/>
    </xf>
    <xf numFmtId="0" fontId="10" fillId="3" borderId="15" xfId="0" applyFont="1" applyFill="1" applyBorder="1" applyAlignment="1">
      <alignment vertical="top"/>
    </xf>
    <xf numFmtId="0" fontId="0" fillId="0" borderId="15" xfId="0" applyFill="1" applyBorder="1" applyAlignment="1">
      <alignment vertical="top"/>
    </xf>
    <xf numFmtId="0" fontId="11" fillId="3" borderId="1" xfId="0" applyFont="1" applyFill="1" applyBorder="1" applyAlignment="1">
      <alignment horizontal="left"/>
    </xf>
    <xf numFmtId="0" fontId="10" fillId="3" borderId="2" xfId="0" applyFont="1" applyFill="1" applyBorder="1" applyAlignment="1">
      <alignment horizontal="left"/>
    </xf>
    <xf numFmtId="0" fontId="10" fillId="3" borderId="3" xfId="0" applyFont="1" applyFill="1" applyBorder="1" applyAlignment="1">
      <alignment horizontal="left"/>
    </xf>
    <xf numFmtId="0" fontId="11" fillId="3" borderId="0" xfId="0" applyFont="1" applyFill="1" applyBorder="1" applyAlignment="1">
      <alignment vertical="top" wrapText="1"/>
    </xf>
    <xf numFmtId="0" fontId="10" fillId="3" borderId="0" xfId="0" applyFont="1" applyFill="1" applyBorder="1" applyAlignment="1">
      <alignment vertical="top"/>
    </xf>
    <xf numFmtId="0" fontId="10" fillId="3" borderId="33" xfId="0" applyFont="1" applyFill="1" applyBorder="1"/>
    <xf numFmtId="0" fontId="10" fillId="3" borderId="35" xfId="0" applyFont="1" applyFill="1" applyBorder="1" applyAlignment="1">
      <alignment vertical="center"/>
    </xf>
    <xf numFmtId="0" fontId="29" fillId="3" borderId="35" xfId="0" applyFont="1" applyFill="1" applyBorder="1" applyAlignment="1">
      <alignment horizontal="center" vertical="center"/>
    </xf>
    <xf numFmtId="1" fontId="0" fillId="3" borderId="4" xfId="0" applyNumberFormat="1" applyFill="1" applyBorder="1"/>
    <xf numFmtId="1" fontId="0" fillId="3" borderId="0" xfId="0" applyNumberFormat="1" applyFill="1" applyBorder="1"/>
    <xf numFmtId="0" fontId="10" fillId="3" borderId="40" xfId="0" applyFont="1" applyFill="1" applyBorder="1"/>
    <xf numFmtId="3" fontId="11" fillId="3" borderId="4" xfId="0" applyNumberFormat="1" applyFont="1" applyFill="1" applyBorder="1" applyAlignment="1">
      <alignment vertical="top" wrapText="1"/>
    </xf>
    <xf numFmtId="3" fontId="10" fillId="0" borderId="4" xfId="0" applyNumberFormat="1" applyFont="1" applyFill="1" applyBorder="1" applyAlignment="1">
      <alignment horizontal="right"/>
    </xf>
    <xf numFmtId="3" fontId="10" fillId="3" borderId="38" xfId="0" applyNumberFormat="1" applyFont="1" applyFill="1" applyBorder="1"/>
    <xf numFmtId="0" fontId="11" fillId="3" borderId="36" xfId="0" applyFont="1" applyFill="1" applyBorder="1" applyAlignment="1">
      <alignment vertical="top" wrapText="1"/>
    </xf>
    <xf numFmtId="0" fontId="11" fillId="3" borderId="7" xfId="0" applyFont="1" applyFill="1" applyBorder="1" applyAlignment="1">
      <alignment vertical="top" wrapText="1"/>
    </xf>
    <xf numFmtId="0" fontId="11" fillId="3" borderId="6" xfId="0" applyFont="1" applyFill="1" applyBorder="1" applyAlignment="1">
      <alignment vertical="top" wrapText="1"/>
    </xf>
    <xf numFmtId="0" fontId="0" fillId="3" borderId="36" xfId="0" applyFill="1" applyBorder="1"/>
    <xf numFmtId="165" fontId="0" fillId="3" borderId="7" xfId="731" applyNumberFormat="1" applyFont="1" applyFill="1" applyBorder="1"/>
    <xf numFmtId="165" fontId="0" fillId="3" borderId="4" xfId="731" applyNumberFormat="1" applyFont="1" applyFill="1" applyBorder="1"/>
    <xf numFmtId="0" fontId="9" fillId="3" borderId="0" xfId="0" applyFont="1" applyFill="1" applyBorder="1"/>
    <xf numFmtId="2" fontId="0" fillId="3" borderId="0" xfId="0" applyNumberFormat="1" applyFill="1"/>
    <xf numFmtId="2" fontId="0" fillId="3" borderId="4" xfId="0" applyNumberFormat="1" applyFill="1" applyBorder="1"/>
    <xf numFmtId="0" fontId="4" fillId="3" borderId="7" xfId="0" applyFont="1" applyFill="1" applyBorder="1" applyAlignment="1">
      <alignment vertical="top" wrapText="1"/>
    </xf>
    <xf numFmtId="3" fontId="0" fillId="3" borderId="4" xfId="0" applyNumberFormat="1" applyFill="1" applyBorder="1"/>
    <xf numFmtId="3" fontId="4" fillId="3" borderId="40" xfId="0" applyNumberFormat="1" applyFont="1" applyFill="1" applyBorder="1"/>
    <xf numFmtId="3" fontId="4" fillId="3" borderId="4" xfId="0" applyNumberFormat="1" applyFont="1" applyFill="1" applyBorder="1"/>
    <xf numFmtId="3" fontId="4" fillId="3" borderId="6" xfId="0" applyNumberFormat="1" applyFont="1" applyFill="1" applyBorder="1"/>
    <xf numFmtId="3" fontId="0" fillId="3" borderId="6" xfId="0" applyNumberFormat="1" applyFill="1" applyBorder="1"/>
    <xf numFmtId="3" fontId="0" fillId="3" borderId="38" xfId="0" applyNumberFormat="1" applyFill="1" applyBorder="1"/>
    <xf numFmtId="9" fontId="0" fillId="3" borderId="6" xfId="0" applyNumberFormat="1" applyFill="1" applyBorder="1"/>
    <xf numFmtId="3" fontId="6" fillId="3" borderId="4" xfId="0" applyNumberFormat="1" applyFont="1" applyFill="1" applyBorder="1"/>
    <xf numFmtId="3" fontId="6" fillId="3" borderId="6" xfId="0" applyNumberFormat="1" applyFont="1" applyFill="1" applyBorder="1"/>
    <xf numFmtId="165" fontId="4" fillId="3" borderId="0" xfId="0" applyNumberFormat="1" applyFont="1" applyFill="1" applyBorder="1"/>
    <xf numFmtId="165" fontId="4" fillId="3" borderId="8" xfId="0" applyNumberFormat="1" applyFont="1" applyFill="1" applyBorder="1"/>
    <xf numFmtId="0" fontId="0" fillId="0" borderId="0" xfId="0" applyFill="1" applyBorder="1" applyAlignment="1">
      <alignment vertical="center"/>
    </xf>
    <xf numFmtId="168" fontId="0" fillId="0" borderId="4" xfId="0" applyNumberFormat="1" applyFill="1" applyBorder="1" applyAlignment="1">
      <alignment horizontal="left" vertical="center"/>
    </xf>
    <xf numFmtId="0" fontId="0" fillId="0" borderId="0" xfId="0" applyFill="1" applyBorder="1" applyAlignment="1">
      <alignment vertical="center" wrapText="1"/>
    </xf>
    <xf numFmtId="168" fontId="0" fillId="3" borderId="6" xfId="0" applyNumberFormat="1" applyFill="1" applyBorder="1" applyAlignment="1">
      <alignment horizontal="left" vertical="center"/>
    </xf>
    <xf numFmtId="0" fontId="0" fillId="3" borderId="7" xfId="0" applyFill="1" applyBorder="1" applyAlignment="1">
      <alignment vertical="center"/>
    </xf>
    <xf numFmtId="2" fontId="0" fillId="0" borderId="5" xfId="0" applyNumberFormat="1" applyFill="1" applyBorder="1" applyAlignment="1">
      <alignment vertical="center"/>
    </xf>
    <xf numFmtId="168" fontId="0" fillId="0" borderId="4" xfId="0" applyNumberFormat="1" applyFill="1" applyBorder="1" applyAlignment="1">
      <alignment horizontal="left"/>
    </xf>
    <xf numFmtId="0" fontId="0" fillId="0" borderId="0" xfId="0" applyFill="1" applyBorder="1" applyAlignment="1">
      <alignment wrapText="1"/>
    </xf>
    <xf numFmtId="0" fontId="30" fillId="2" borderId="4" xfId="0" applyFont="1" applyFill="1" applyBorder="1" applyAlignment="1">
      <alignment vertical="center"/>
    </xf>
    <xf numFmtId="0" fontId="30" fillId="2" borderId="6" xfId="0" applyFont="1" applyFill="1" applyBorder="1" applyAlignment="1">
      <alignment vertical="center"/>
    </xf>
    <xf numFmtId="0" fontId="25" fillId="3" borderId="4" xfId="0" applyFont="1" applyFill="1" applyBorder="1" applyAlignment="1">
      <alignment vertical="top"/>
    </xf>
    <xf numFmtId="3" fontId="10" fillId="3" borderId="9" xfId="0" applyNumberFormat="1" applyFont="1" applyFill="1" applyBorder="1" applyAlignment="1">
      <alignment horizontal="right"/>
    </xf>
    <xf numFmtId="3" fontId="10" fillId="3" borderId="42" xfId="0" applyNumberFormat="1" applyFont="1" applyFill="1" applyBorder="1" applyAlignment="1">
      <alignment horizontal="right"/>
    </xf>
    <xf numFmtId="3" fontId="0" fillId="3" borderId="27" xfId="0" applyNumberFormat="1" applyFont="1" applyFill="1" applyBorder="1"/>
    <xf numFmtId="1" fontId="25" fillId="3" borderId="5" xfId="0" applyNumberFormat="1" applyFont="1" applyFill="1" applyBorder="1"/>
    <xf numFmtId="0" fontId="4" fillId="3" borderId="43" xfId="0" applyFont="1" applyFill="1" applyBorder="1"/>
    <xf numFmtId="167" fontId="10" fillId="3" borderId="0" xfId="0" applyNumberFormat="1" applyFont="1" applyFill="1" applyBorder="1"/>
    <xf numFmtId="167" fontId="10" fillId="3" borderId="15" xfId="0" applyNumberFormat="1" applyFont="1" applyFill="1" applyBorder="1"/>
    <xf numFmtId="167" fontId="11" fillId="3" borderId="36" xfId="0" applyNumberFormat="1" applyFont="1" applyFill="1" applyBorder="1" applyAlignment="1">
      <alignment vertical="top" wrapText="1"/>
    </xf>
    <xf numFmtId="167" fontId="11" fillId="3" borderId="7" xfId="0" applyNumberFormat="1" applyFont="1" applyFill="1" applyBorder="1" applyAlignment="1">
      <alignment vertical="top" wrapText="1"/>
    </xf>
    <xf numFmtId="167" fontId="11" fillId="3" borderId="8" xfId="0" applyNumberFormat="1" applyFont="1" applyFill="1" applyBorder="1" applyAlignment="1">
      <alignment vertical="top" wrapText="1"/>
    </xf>
    <xf numFmtId="167" fontId="11" fillId="0" borderId="7" xfId="0" applyNumberFormat="1" applyFont="1" applyFill="1" applyBorder="1" applyAlignment="1">
      <alignment vertical="top" wrapText="1"/>
    </xf>
    <xf numFmtId="167" fontId="11" fillId="0" borderId="26" xfId="0" applyNumberFormat="1" applyFont="1" applyFill="1" applyBorder="1" applyAlignment="1">
      <alignment vertical="top" wrapText="1"/>
    </xf>
    <xf numFmtId="167" fontId="22" fillId="3" borderId="35" xfId="0" applyNumberFormat="1" applyFont="1" applyFill="1" applyBorder="1"/>
    <xf numFmtId="167" fontId="22" fillId="3" borderId="0" xfId="0" applyNumberFormat="1" applyFont="1" applyFill="1" applyBorder="1"/>
    <xf numFmtId="167" fontId="22" fillId="3" borderId="5" xfId="0" applyNumberFormat="1" applyFont="1" applyFill="1" applyBorder="1"/>
    <xf numFmtId="3" fontId="4" fillId="3" borderId="0" xfId="0" applyNumberFormat="1" applyFont="1" applyFill="1" applyBorder="1" applyAlignment="1">
      <alignment vertical="top" wrapText="1"/>
    </xf>
    <xf numFmtId="3" fontId="11" fillId="3" borderId="15" xfId="0" applyNumberFormat="1" applyFont="1" applyFill="1" applyBorder="1" applyAlignment="1">
      <alignment vertical="top" wrapText="1"/>
    </xf>
    <xf numFmtId="167" fontId="10" fillId="3" borderId="0" xfId="0" applyNumberFormat="1" applyFont="1" applyFill="1" applyBorder="1" applyAlignment="1">
      <alignment wrapText="1"/>
    </xf>
    <xf numFmtId="167" fontId="10" fillId="3" borderId="5" xfId="0" applyNumberFormat="1" applyFont="1" applyFill="1" applyBorder="1" applyAlignment="1">
      <alignment wrapText="1"/>
    </xf>
    <xf numFmtId="3" fontId="0" fillId="0" borderId="0" xfId="0" applyNumberFormat="1" applyFont="1" applyFill="1" applyBorder="1" applyAlignment="1">
      <alignment vertical="top" wrapText="1"/>
    </xf>
    <xf numFmtId="3" fontId="10" fillId="0" borderId="15" xfId="0" applyNumberFormat="1" applyFont="1" applyFill="1" applyBorder="1" applyAlignment="1">
      <alignment vertical="top" wrapText="1"/>
    </xf>
    <xf numFmtId="3" fontId="10" fillId="3" borderId="4" xfId="0" applyNumberFormat="1" applyFont="1" applyFill="1" applyBorder="1" applyAlignment="1">
      <alignment horizontal="right"/>
    </xf>
    <xf numFmtId="0" fontId="11" fillId="3" borderId="26" xfId="0" applyFont="1" applyFill="1" applyBorder="1" applyAlignment="1">
      <alignment vertical="top" wrapText="1"/>
    </xf>
    <xf numFmtId="3" fontId="28" fillId="3" borderId="15" xfId="0" applyNumberFormat="1" applyFont="1" applyFill="1" applyBorder="1" applyAlignment="1">
      <alignment vertical="top" wrapText="1"/>
    </xf>
    <xf numFmtId="3" fontId="23" fillId="3" borderId="15" xfId="0" applyNumberFormat="1" applyFont="1" applyFill="1" applyBorder="1" applyAlignment="1">
      <alignment horizontal="right"/>
    </xf>
    <xf numFmtId="3" fontId="10" fillId="0" borderId="15" xfId="0" applyNumberFormat="1" applyFont="1" applyFill="1" applyBorder="1" applyAlignment="1">
      <alignment horizontal="right"/>
    </xf>
    <xf numFmtId="3" fontId="10" fillId="3" borderId="17" xfId="0" applyNumberFormat="1" applyFont="1" applyFill="1" applyBorder="1"/>
    <xf numFmtId="0" fontId="10" fillId="7" borderId="10" xfId="0" applyFont="1" applyFill="1" applyBorder="1" applyAlignment="1">
      <alignment vertical="center"/>
    </xf>
    <xf numFmtId="0" fontId="0" fillId="0" borderId="10" xfId="0" applyFill="1" applyBorder="1" applyAlignment="1">
      <alignment vertical="center" wrapText="1"/>
    </xf>
    <xf numFmtId="167" fontId="10" fillId="3" borderId="37" xfId="0" applyNumberFormat="1" applyFont="1" applyFill="1" applyBorder="1" applyAlignment="1">
      <alignment wrapText="1"/>
    </xf>
    <xf numFmtId="167" fontId="10" fillId="3" borderId="16" xfId="0" applyNumberFormat="1" applyFont="1" applyFill="1" applyBorder="1" applyAlignment="1">
      <alignment wrapText="1"/>
    </xf>
    <xf numFmtId="167" fontId="10" fillId="3" borderId="44" xfId="0" applyNumberFormat="1" applyFont="1" applyFill="1" applyBorder="1" applyAlignment="1">
      <alignment wrapText="1"/>
    </xf>
    <xf numFmtId="3" fontId="0" fillId="3" borderId="16" xfId="0" applyNumberFormat="1" applyFont="1" applyFill="1" applyBorder="1" applyAlignment="1">
      <alignment vertical="top" wrapText="1"/>
    </xf>
    <xf numFmtId="3" fontId="10" fillId="3" borderId="17" xfId="0" applyNumberFormat="1" applyFont="1" applyFill="1" applyBorder="1" applyAlignment="1">
      <alignment vertical="top" wrapText="1"/>
    </xf>
    <xf numFmtId="3" fontId="0" fillId="3" borderId="0" xfId="0" applyNumberFormat="1" applyFont="1" applyFill="1" applyBorder="1" applyAlignment="1">
      <alignment vertical="top" wrapText="1"/>
    </xf>
    <xf numFmtId="3" fontId="10" fillId="3" borderId="15" xfId="0" applyNumberFormat="1" applyFont="1" applyFill="1" applyBorder="1" applyAlignment="1">
      <alignment vertical="top" wrapText="1"/>
    </xf>
    <xf numFmtId="0" fontId="0" fillId="3" borderId="45" xfId="0" applyFill="1" applyBorder="1"/>
    <xf numFmtId="0" fontId="23" fillId="3" borderId="45" xfId="0" applyFont="1" applyFill="1" applyBorder="1"/>
    <xf numFmtId="0" fontId="0" fillId="3" borderId="46" xfId="0" applyFill="1" applyBorder="1"/>
    <xf numFmtId="3" fontId="0" fillId="3" borderId="4" xfId="0" applyNumberFormat="1" applyFont="1" applyFill="1" applyBorder="1"/>
    <xf numFmtId="165" fontId="0" fillId="3" borderId="0" xfId="0" applyNumberFormat="1" applyFont="1" applyFill="1" applyBorder="1"/>
    <xf numFmtId="0" fontId="10" fillId="0" borderId="26" xfId="0" applyFont="1" applyFill="1" applyBorder="1"/>
    <xf numFmtId="168" fontId="0" fillId="0" borderId="4" xfId="0" applyNumberFormat="1" applyFill="1" applyBorder="1" applyAlignment="1">
      <alignment horizontal="left" vertical="top"/>
    </xf>
    <xf numFmtId="3" fontId="0" fillId="0" borderId="4" xfId="0" applyNumberFormat="1" applyFill="1" applyBorder="1"/>
    <xf numFmtId="3" fontId="0" fillId="0" borderId="0" xfId="0" applyNumberFormat="1" applyFill="1" applyBorder="1"/>
    <xf numFmtId="3" fontId="0" fillId="0" borderId="15" xfId="0" applyNumberFormat="1" applyFill="1" applyBorder="1"/>
    <xf numFmtId="0" fontId="4" fillId="0" borderId="7" xfId="0" applyFont="1" applyFill="1" applyBorder="1"/>
    <xf numFmtId="0" fontId="4" fillId="0" borderId="28" xfId="0" applyFont="1" applyFill="1" applyBorder="1"/>
    <xf numFmtId="0" fontId="0" fillId="3" borderId="7" xfId="0" applyFont="1" applyFill="1" applyBorder="1"/>
    <xf numFmtId="0" fontId="0" fillId="3" borderId="7" xfId="0" applyFont="1" applyFill="1" applyBorder="1" applyAlignment="1">
      <alignment horizontal="center"/>
    </xf>
    <xf numFmtId="2" fontId="0" fillId="0" borderId="5" xfId="0" applyNumberFormat="1" applyFill="1" applyBorder="1" applyAlignment="1">
      <alignment vertical="top"/>
    </xf>
    <xf numFmtId="2" fontId="0" fillId="3" borderId="8" xfId="0" applyNumberFormat="1" applyFill="1" applyBorder="1" applyAlignment="1">
      <alignment vertical="center"/>
    </xf>
    <xf numFmtId="2" fontId="0" fillId="3" borderId="16" xfId="0" applyNumberFormat="1" applyFill="1" applyBorder="1"/>
    <xf numFmtId="9" fontId="0" fillId="3" borderId="15" xfId="0" applyNumberFormat="1" applyFill="1" applyBorder="1"/>
    <xf numFmtId="0" fontId="4" fillId="3" borderId="48" xfId="0" applyFont="1" applyFill="1" applyBorder="1"/>
    <xf numFmtId="0" fontId="0" fillId="3" borderId="18" xfId="0" applyFill="1" applyBorder="1"/>
    <xf numFmtId="0" fontId="0" fillId="3" borderId="47" xfId="0" applyFill="1" applyBorder="1"/>
    <xf numFmtId="0" fontId="4" fillId="3" borderId="19" xfId="0" applyFont="1" applyFill="1" applyBorder="1" applyAlignment="1">
      <alignment vertical="top" wrapText="1"/>
    </xf>
    <xf numFmtId="0" fontId="10" fillId="3" borderId="0" xfId="0" applyFont="1" applyFill="1" applyBorder="1" applyAlignment="1">
      <alignment horizontal="left"/>
    </xf>
    <xf numFmtId="0" fontId="11" fillId="3" borderId="7" xfId="0" applyFont="1" applyFill="1" applyBorder="1" applyAlignment="1">
      <alignment horizontal="left"/>
    </xf>
    <xf numFmtId="0" fontId="10" fillId="3" borderId="26" xfId="0" applyFont="1" applyFill="1" applyBorder="1" applyAlignment="1">
      <alignment horizontal="left"/>
    </xf>
    <xf numFmtId="0" fontId="10" fillId="3" borderId="49" xfId="0" applyFont="1" applyFill="1" applyBorder="1" applyAlignment="1">
      <alignment horizontal="left"/>
    </xf>
    <xf numFmtId="0" fontId="0" fillId="3" borderId="50" xfId="0" applyFill="1" applyBorder="1"/>
    <xf numFmtId="0" fontId="0" fillId="12" borderId="27" xfId="0" applyFill="1" applyBorder="1" applyAlignment="1">
      <alignment horizontal="center"/>
    </xf>
    <xf numFmtId="9" fontId="0" fillId="12" borderId="27" xfId="731" applyFont="1" applyFill="1" applyBorder="1" applyAlignment="1">
      <alignment horizontal="center"/>
    </xf>
    <xf numFmtId="0" fontId="0" fillId="13" borderId="27" xfId="0" applyNumberFormat="1" applyFill="1" applyBorder="1" applyAlignment="1">
      <alignment horizontal="center"/>
    </xf>
    <xf numFmtId="3" fontId="11" fillId="3" borderId="0" xfId="2206" applyNumberFormat="1" applyFont="1" applyFill="1" applyBorder="1" applyAlignment="1">
      <alignment horizontal="right"/>
    </xf>
    <xf numFmtId="168" fontId="12" fillId="0" borderId="4" xfId="0" applyNumberFormat="1" applyFont="1" applyBorder="1" applyAlignment="1">
      <alignment horizontal="left" vertical="top"/>
    </xf>
    <xf numFmtId="0" fontId="12" fillId="0" borderId="0" xfId="0" applyFont="1" applyAlignment="1">
      <alignment wrapText="1"/>
    </xf>
    <xf numFmtId="2" fontId="12" fillId="0" borderId="5" xfId="0" applyNumberFormat="1" applyFont="1" applyBorder="1" applyAlignment="1">
      <alignment vertical="top"/>
    </xf>
    <xf numFmtId="0" fontId="11" fillId="0" borderId="7" xfId="0" applyFont="1" applyFill="1" applyBorder="1"/>
    <xf numFmtId="0" fontId="10" fillId="3" borderId="7" xfId="0" applyFont="1" applyFill="1" applyBorder="1"/>
    <xf numFmtId="3" fontId="11" fillId="3" borderId="0" xfId="0" applyNumberFormat="1" applyFont="1" applyFill="1" applyBorder="1" applyAlignment="1">
      <alignment horizontal="right"/>
    </xf>
    <xf numFmtId="0" fontId="10" fillId="3" borderId="39" xfId="0" applyFont="1" applyFill="1" applyBorder="1"/>
    <xf numFmtId="0" fontId="10" fillId="3" borderId="27" xfId="0" applyFont="1" applyFill="1" applyBorder="1"/>
    <xf numFmtId="0" fontId="4" fillId="3" borderId="27" xfId="0" applyFont="1" applyFill="1" applyBorder="1"/>
    <xf numFmtId="0" fontId="10" fillId="3" borderId="27" xfId="0" applyFont="1" applyFill="1" applyBorder="1" applyAlignment="1">
      <alignment vertical="top" wrapText="1"/>
    </xf>
    <xf numFmtId="0" fontId="4" fillId="3" borderId="41" xfId="0" applyFont="1" applyFill="1" applyBorder="1" applyAlignment="1">
      <alignment vertical="center" wrapText="1"/>
    </xf>
    <xf numFmtId="0" fontId="10" fillId="0" borderId="10" xfId="0" applyFont="1" applyFill="1" applyBorder="1" applyAlignment="1">
      <alignment vertical="center" wrapText="1"/>
    </xf>
    <xf numFmtId="0" fontId="10" fillId="0" borderId="10" xfId="0" applyFont="1" applyBorder="1" applyAlignment="1">
      <alignment vertical="center" wrapText="1"/>
    </xf>
    <xf numFmtId="0" fontId="10" fillId="0" borderId="5" xfId="0" applyFont="1" applyFill="1" applyBorder="1" applyAlignment="1">
      <alignment vertical="center" wrapText="1"/>
    </xf>
    <xf numFmtId="0" fontId="11" fillId="3" borderId="27" xfId="0" applyFont="1" applyFill="1" applyBorder="1"/>
    <xf numFmtId="0" fontId="10" fillId="3" borderId="27" xfId="0" applyFont="1" applyFill="1" applyBorder="1" applyAlignment="1">
      <alignment horizontal="left" vertical="top" wrapText="1"/>
    </xf>
    <xf numFmtId="0" fontId="14" fillId="3" borderId="28" xfId="0" applyFont="1" applyFill="1" applyBorder="1"/>
    <xf numFmtId="0" fontId="10" fillId="3" borderId="28"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8" xfId="0" applyFont="1" applyFill="1" applyBorder="1" applyAlignment="1">
      <alignment horizontal="left" vertical="top" wrapText="1"/>
    </xf>
    <xf numFmtId="0" fontId="10" fillId="3" borderId="4"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7" xfId="0" applyFont="1" applyFill="1" applyBorder="1" applyAlignment="1">
      <alignment horizontal="left" vertical="top" wrapText="1"/>
    </xf>
    <xf numFmtId="0" fontId="0" fillId="3" borderId="6" xfId="0" applyFill="1" applyBorder="1" applyAlignment="1">
      <alignment horizontal="left" wrapText="1"/>
    </xf>
    <xf numFmtId="0" fontId="0" fillId="3" borderId="7" xfId="0" applyFill="1" applyBorder="1" applyAlignment="1">
      <alignment horizontal="left" wrapText="1"/>
    </xf>
    <xf numFmtId="0" fontId="0" fillId="3" borderId="8" xfId="0" applyFill="1" applyBorder="1" applyAlignment="1">
      <alignment horizontal="left" wrapText="1"/>
    </xf>
    <xf numFmtId="0" fontId="0" fillId="3" borderId="6" xfId="0" applyFill="1" applyBorder="1" applyAlignment="1">
      <alignment horizontal="left" vertical="top" wrapText="1"/>
    </xf>
    <xf numFmtId="0" fontId="0" fillId="3" borderId="7" xfId="0" applyFill="1" applyBorder="1" applyAlignment="1">
      <alignment horizontal="left" vertical="top" wrapText="1"/>
    </xf>
    <xf numFmtId="0" fontId="0" fillId="3" borderId="8" xfId="0" applyFill="1" applyBorder="1" applyAlignment="1">
      <alignment horizontal="left" vertical="top" wrapText="1"/>
    </xf>
    <xf numFmtId="0" fontId="0" fillId="3" borderId="6" xfId="0" applyFill="1" applyBorder="1" applyAlignment="1">
      <alignment horizontal="left"/>
    </xf>
    <xf numFmtId="0" fontId="0" fillId="3" borderId="7" xfId="0" applyFill="1" applyBorder="1" applyAlignment="1">
      <alignment horizontal="left"/>
    </xf>
    <xf numFmtId="0" fontId="0" fillId="3" borderId="8" xfId="0" applyFill="1" applyBorder="1" applyAlignment="1">
      <alignment horizontal="left"/>
    </xf>
    <xf numFmtId="0" fontId="0" fillId="0" borderId="7" xfId="0" applyBorder="1" applyAlignment="1">
      <alignment horizontal="left" wrapText="1"/>
    </xf>
    <xf numFmtId="0" fontId="0" fillId="0" borderId="8" xfId="0" applyBorder="1" applyAlignment="1">
      <alignment horizontal="left" wrapText="1"/>
    </xf>
    <xf numFmtId="0" fontId="10" fillId="3" borderId="6" xfId="0" applyFont="1" applyFill="1" applyBorder="1" applyAlignment="1">
      <alignment horizontal="left" vertical="center" wrapText="1"/>
    </xf>
    <xf numFmtId="0" fontId="10" fillId="3" borderId="7" xfId="0" applyFont="1" applyFill="1" applyBorder="1" applyAlignment="1">
      <alignment horizontal="left" vertical="center" wrapText="1"/>
    </xf>
    <xf numFmtId="0" fontId="10" fillId="3" borderId="8" xfId="0" applyFont="1" applyFill="1" applyBorder="1" applyAlignment="1">
      <alignment horizontal="left" vertical="center" wrapText="1"/>
    </xf>
  </cellXfs>
  <cellStyles count="2680">
    <cellStyle name="Comma" xfId="2206"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59" builtinId="9" hidden="1"/>
    <cellStyle name="Followed Hyperlink" xfId="2260" builtinId="9" hidden="1"/>
    <cellStyle name="Followed Hyperlink" xfId="2261" builtinId="9" hidden="1"/>
    <cellStyle name="Followed Hyperlink" xfId="2262" builtinId="9" hidden="1"/>
    <cellStyle name="Followed Hyperlink" xfId="2263" builtinId="9" hidden="1"/>
    <cellStyle name="Followed Hyperlink" xfId="2264" builtinId="9" hidden="1"/>
    <cellStyle name="Followed Hyperlink" xfId="2265" builtinId="9" hidden="1"/>
    <cellStyle name="Followed Hyperlink" xfId="2266" builtinId="9" hidden="1"/>
    <cellStyle name="Followed Hyperlink" xfId="2267" builtinId="9" hidden="1"/>
    <cellStyle name="Followed Hyperlink" xfId="2268" builtinId="9" hidden="1"/>
    <cellStyle name="Followed Hyperlink" xfId="2269" builtinId="9" hidden="1"/>
    <cellStyle name="Followed Hyperlink" xfId="2270" builtinId="9" hidden="1"/>
    <cellStyle name="Followed Hyperlink" xfId="2271" builtinId="9" hidden="1"/>
    <cellStyle name="Followed Hyperlink" xfId="2272" builtinId="9" hidden="1"/>
    <cellStyle name="Followed Hyperlink" xfId="2273" builtinId="9" hidden="1"/>
    <cellStyle name="Followed Hyperlink" xfId="2274" builtinId="9" hidden="1"/>
    <cellStyle name="Followed Hyperlink" xfId="2275" builtinId="9" hidden="1"/>
    <cellStyle name="Followed Hyperlink" xfId="2276" builtinId="9" hidden="1"/>
    <cellStyle name="Followed Hyperlink" xfId="2277"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Normal" xfId="0" builtinId="0"/>
    <cellStyle name="Percent" xfId="731" builtinId="5"/>
    <cellStyle name="Percent 2" xfId="2521"/>
  </cellStyles>
  <dxfs count="6">
    <dxf>
      <font>
        <color rgb="FF9C0006"/>
      </font>
      <fill>
        <patternFill>
          <bgColor rgb="FFFFC7CE"/>
        </patternFill>
      </fill>
    </dxf>
    <dxf>
      <font>
        <color rgb="FF9C6500"/>
      </font>
      <fill>
        <patternFill>
          <bgColor rgb="FFFFEB9C"/>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externalLink" Target="externalLinks/externalLink1.xml"/><Relationship Id="rId25" Type="http://schemas.openxmlformats.org/officeDocument/2006/relationships/externalLink" Target="externalLinks/externalLink2.xml"/><Relationship Id="rId26" Type="http://schemas.openxmlformats.org/officeDocument/2006/relationships/externalLink" Target="externalLinks/externalLink3.xml"/><Relationship Id="rId27" Type="http://schemas.openxmlformats.org/officeDocument/2006/relationships/externalLink" Target="externalLinks/externalLink4.xml"/><Relationship Id="rId28" Type="http://schemas.openxmlformats.org/officeDocument/2006/relationships/theme" Target="theme/theme1.xml"/><Relationship Id="rId29" Type="http://schemas.openxmlformats.org/officeDocument/2006/relationships/styles" Target="styles.xml"/><Relationship Id="rId30" Type="http://schemas.openxmlformats.org/officeDocument/2006/relationships/sharedStrings" Target="sharedStrings.xml"/><Relationship Id="rId31"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9</xdr:col>
      <xdr:colOff>152400</xdr:colOff>
      <xdr:row>8</xdr:row>
      <xdr:rowOff>0</xdr:rowOff>
    </xdr:from>
    <xdr:to>
      <xdr:col>62</xdr:col>
      <xdr:colOff>152400</xdr:colOff>
      <xdr:row>39</xdr:row>
      <xdr:rowOff>0</xdr:rowOff>
    </xdr:to>
    <xdr:sp macro="" textlink="">
      <xdr:nvSpPr>
        <xdr:cNvPr id="2" name="L-Shape 1"/>
        <xdr:cNvSpPr/>
      </xdr:nvSpPr>
      <xdr:spPr>
        <a:xfrm>
          <a:off x="2501900" y="1651000"/>
          <a:ext cx="11442700" cy="5905500"/>
        </a:xfrm>
        <a:prstGeom prst="corner">
          <a:avLst>
            <a:gd name="adj1" fmla="val 8097"/>
            <a:gd name="adj2" fmla="val 33627"/>
          </a:avLst>
        </a:prstGeom>
        <a:solidFill>
          <a:srgbClr val="CDB236">
            <a:alpha val="51000"/>
          </a:srgbClr>
        </a:solidFill>
        <a:ln>
          <a:solidFill>
            <a:srgbClr val="B3A2C7"/>
          </a:solid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t"/>
        <a:lstStyle/>
        <a:p>
          <a:pPr algn="l"/>
          <a:endParaRPr lang="en-US" sz="2000" u="sng"/>
        </a:p>
      </xdr:txBody>
    </xdr:sp>
    <xdr:clientData/>
  </xdr:twoCellAnchor>
  <xdr:twoCellAnchor>
    <xdr:from>
      <xdr:col>21</xdr:col>
      <xdr:colOff>0</xdr:colOff>
      <xdr:row>8</xdr:row>
      <xdr:rowOff>12700</xdr:rowOff>
    </xdr:from>
    <xdr:to>
      <xdr:col>53</xdr:col>
      <xdr:colOff>0</xdr:colOff>
      <xdr:row>35</xdr:row>
      <xdr:rowOff>0</xdr:rowOff>
    </xdr:to>
    <xdr:sp macro="" textlink="">
      <xdr:nvSpPr>
        <xdr:cNvPr id="3" name="Rectangle 2"/>
        <xdr:cNvSpPr/>
      </xdr:nvSpPr>
      <xdr:spPr>
        <a:xfrm>
          <a:off x="4940300" y="1663700"/>
          <a:ext cx="6908800" cy="51308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64</xdr:col>
      <xdr:colOff>0</xdr:colOff>
      <xdr:row>8</xdr:row>
      <xdr:rowOff>0</xdr:rowOff>
    </xdr:from>
    <xdr:to>
      <xdr:col>72</xdr:col>
      <xdr:colOff>0</xdr:colOff>
      <xdr:row>39</xdr:row>
      <xdr:rowOff>0</xdr:rowOff>
    </xdr:to>
    <xdr:sp macro="" textlink="">
      <xdr:nvSpPr>
        <xdr:cNvPr id="4" name="Rectangle 3"/>
        <xdr:cNvSpPr/>
      </xdr:nvSpPr>
      <xdr:spPr>
        <a:xfrm>
          <a:off x="14224000" y="1651000"/>
          <a:ext cx="1727200" cy="5905500"/>
        </a:xfrm>
        <a:prstGeom prst="rect">
          <a:avLst/>
        </a:prstGeom>
        <a:solidFill>
          <a:srgbClr val="B3A2C7">
            <a:alpha val="51000"/>
          </a:srgb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1800" u="sng">
              <a:solidFill>
                <a:schemeClr val="bg1"/>
              </a:solidFill>
            </a:rPr>
            <a:t>Input Data for ETM</a:t>
          </a:r>
        </a:p>
      </xdr:txBody>
    </xdr:sp>
    <xdr:clientData/>
  </xdr:twoCellAnchor>
  <xdr:twoCellAnchor>
    <xdr:from>
      <xdr:col>55</xdr:col>
      <xdr:colOff>0</xdr:colOff>
      <xdr:row>8</xdr:row>
      <xdr:rowOff>0</xdr:rowOff>
    </xdr:from>
    <xdr:to>
      <xdr:col>63</xdr:col>
      <xdr:colOff>0</xdr:colOff>
      <xdr:row>35</xdr:row>
      <xdr:rowOff>0</xdr:rowOff>
    </xdr:to>
    <xdr:sp macro="" textlink="">
      <xdr:nvSpPr>
        <xdr:cNvPr id="5" name="Rectangle 4"/>
        <xdr:cNvSpPr/>
      </xdr:nvSpPr>
      <xdr:spPr>
        <a:xfrm>
          <a:off x="12280900" y="1651000"/>
          <a:ext cx="1727200" cy="51435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11</xdr:col>
      <xdr:colOff>0</xdr:colOff>
      <xdr:row>24</xdr:row>
      <xdr:rowOff>139700</xdr:rowOff>
    </xdr:from>
    <xdr:to>
      <xdr:col>18</xdr:col>
      <xdr:colOff>0</xdr:colOff>
      <xdr:row>35</xdr:row>
      <xdr:rowOff>139700</xdr:rowOff>
    </xdr:to>
    <xdr:sp macro="" textlink="">
      <xdr:nvSpPr>
        <xdr:cNvPr id="6" name="Rectangle 5"/>
        <xdr:cNvSpPr/>
      </xdr:nvSpPr>
      <xdr:spPr>
        <a:xfrm>
          <a:off x="2781300" y="4838700"/>
          <a:ext cx="1511300" cy="20955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Assumptions</a:t>
          </a:r>
        </a:p>
      </xdr:txBody>
    </xdr:sp>
    <xdr:clientData/>
  </xdr:twoCellAnchor>
  <xdr:twoCellAnchor>
    <xdr:from>
      <xdr:col>1</xdr:col>
      <xdr:colOff>12700</xdr:colOff>
      <xdr:row>8</xdr:row>
      <xdr:rowOff>25400</xdr:rowOff>
    </xdr:from>
    <xdr:to>
      <xdr:col>9</xdr:col>
      <xdr:colOff>0</xdr:colOff>
      <xdr:row>24</xdr:row>
      <xdr:rowOff>0</xdr:rowOff>
    </xdr:to>
    <xdr:sp macro="" textlink="">
      <xdr:nvSpPr>
        <xdr:cNvPr id="7" name="Rectangle 6"/>
        <xdr:cNvSpPr/>
      </xdr:nvSpPr>
      <xdr:spPr>
        <a:xfrm>
          <a:off x="635000" y="1676400"/>
          <a:ext cx="1714500" cy="30226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1600" u="sng"/>
            <a:t>Research data</a:t>
          </a:r>
        </a:p>
      </xdr:txBody>
    </xdr:sp>
    <xdr:clientData/>
  </xdr:twoCellAnchor>
  <xdr:twoCellAnchor>
    <xdr:from>
      <xdr:col>2</xdr:col>
      <xdr:colOff>0</xdr:colOff>
      <xdr:row>15</xdr:row>
      <xdr:rowOff>165100</xdr:rowOff>
    </xdr:from>
    <xdr:to>
      <xdr:col>8</xdr:col>
      <xdr:colOff>0</xdr:colOff>
      <xdr:row>18</xdr:row>
      <xdr:rowOff>165100</xdr:rowOff>
    </xdr:to>
    <xdr:sp macro="" textlink="">
      <xdr:nvSpPr>
        <xdr:cNvPr id="8" name="Rectangle 7"/>
        <xdr:cNvSpPr/>
      </xdr:nvSpPr>
      <xdr:spPr>
        <a:xfrm>
          <a:off x="838200" y="3149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 energy balance step</a:t>
          </a:r>
          <a:r>
            <a:rPr lang="en-US" baseline="0"/>
            <a:t> 2</a:t>
          </a:r>
          <a:endParaRPr lang="en-US"/>
        </a:p>
      </xdr:txBody>
    </xdr:sp>
    <xdr:clientData/>
  </xdr:twoCellAnchor>
  <xdr:twoCellAnchor>
    <xdr:from>
      <xdr:col>65</xdr:col>
      <xdr:colOff>0</xdr:colOff>
      <xdr:row>11</xdr:row>
      <xdr:rowOff>165100</xdr:rowOff>
    </xdr:from>
    <xdr:to>
      <xdr:col>71</xdr:col>
      <xdr:colOff>0</xdr:colOff>
      <xdr:row>14</xdr:row>
      <xdr:rowOff>165100</xdr:rowOff>
    </xdr:to>
    <xdr:sp macro="" textlink="">
      <xdr:nvSpPr>
        <xdr:cNvPr id="9" name="Rectangle 8"/>
        <xdr:cNvSpPr/>
      </xdr:nvSpPr>
      <xdr:spPr>
        <a:xfrm>
          <a:off x="14439900" y="2387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r>
            <a:rPr lang="en-US" baseline="0"/>
            <a:t> with timecurves</a:t>
          </a:r>
          <a:endParaRPr lang="en-US"/>
        </a:p>
      </xdr:txBody>
    </xdr:sp>
    <xdr:clientData/>
  </xdr:twoCellAnchor>
  <xdr:twoCellAnchor>
    <xdr:from>
      <xdr:col>20</xdr:col>
      <xdr:colOff>12700</xdr:colOff>
      <xdr:row>8</xdr:row>
      <xdr:rowOff>0</xdr:rowOff>
    </xdr:from>
    <xdr:to>
      <xdr:col>20</xdr:col>
      <xdr:colOff>12700</xdr:colOff>
      <xdr:row>35</xdr:row>
      <xdr:rowOff>0</xdr:rowOff>
    </xdr:to>
    <xdr:cxnSp macro="">
      <xdr:nvCxnSpPr>
        <xdr:cNvPr id="10" name="Straight Connector 9"/>
        <xdr:cNvCxnSpPr/>
      </xdr:nvCxnSpPr>
      <xdr:spPr>
        <a:xfrm>
          <a:off x="4737100" y="1651000"/>
          <a:ext cx="0" cy="51435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114300</xdr:colOff>
      <xdr:row>31</xdr:row>
      <xdr:rowOff>114300</xdr:rowOff>
    </xdr:from>
    <xdr:to>
      <xdr:col>17</xdr:col>
      <xdr:colOff>114300</xdr:colOff>
      <xdr:row>34</xdr:row>
      <xdr:rowOff>114300</xdr:rowOff>
    </xdr:to>
    <xdr:sp macro="" textlink="">
      <xdr:nvSpPr>
        <xdr:cNvPr id="11" name="Rectangle 10"/>
        <xdr:cNvSpPr/>
      </xdr:nvSpPr>
      <xdr:spPr>
        <a:xfrm>
          <a:off x="2895600" y="6146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Maximum</a:t>
          </a:r>
          <a:r>
            <a:rPr lang="en-US" baseline="0"/>
            <a:t> p</a:t>
          </a:r>
          <a:r>
            <a:rPr lang="en-US"/>
            <a:t>rimary</a:t>
          </a:r>
          <a:r>
            <a:rPr lang="en-US" baseline="0"/>
            <a:t> production</a:t>
          </a:r>
          <a:endParaRPr lang="en-US"/>
        </a:p>
      </xdr:txBody>
    </xdr:sp>
    <xdr:clientData/>
  </xdr:twoCellAnchor>
  <xdr:twoCellAnchor>
    <xdr:from>
      <xdr:col>54</xdr:col>
      <xdr:colOff>0</xdr:colOff>
      <xdr:row>8</xdr:row>
      <xdr:rowOff>0</xdr:rowOff>
    </xdr:from>
    <xdr:to>
      <xdr:col>54</xdr:col>
      <xdr:colOff>0</xdr:colOff>
      <xdr:row>35</xdr:row>
      <xdr:rowOff>0</xdr:rowOff>
    </xdr:to>
    <xdr:cxnSp macro="">
      <xdr:nvCxnSpPr>
        <xdr:cNvPr id="12" name="Straight Connector 11"/>
        <xdr:cNvCxnSpPr/>
      </xdr:nvCxnSpPr>
      <xdr:spPr>
        <a:xfrm>
          <a:off x="12065000" y="1651000"/>
          <a:ext cx="0" cy="51435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11</xdr:row>
      <xdr:rowOff>165100</xdr:rowOff>
    </xdr:from>
    <xdr:to>
      <xdr:col>8</xdr:col>
      <xdr:colOff>0</xdr:colOff>
      <xdr:row>14</xdr:row>
      <xdr:rowOff>165100</xdr:rowOff>
    </xdr:to>
    <xdr:sp macro="" textlink="">
      <xdr:nvSpPr>
        <xdr:cNvPr id="13" name="Rectangle 12"/>
        <xdr:cNvSpPr/>
      </xdr:nvSpPr>
      <xdr:spPr>
        <a:xfrm>
          <a:off x="838200" y="2387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Timecurves</a:t>
          </a:r>
        </a:p>
      </xdr:txBody>
    </xdr:sp>
    <xdr:clientData/>
  </xdr:twoCellAnchor>
  <xdr:twoCellAnchor>
    <xdr:from>
      <xdr:col>65</xdr:col>
      <xdr:colOff>0</xdr:colOff>
      <xdr:row>24</xdr:row>
      <xdr:rowOff>50800</xdr:rowOff>
    </xdr:from>
    <xdr:to>
      <xdr:col>71</xdr:col>
      <xdr:colOff>0</xdr:colOff>
      <xdr:row>27</xdr:row>
      <xdr:rowOff>50800</xdr:rowOff>
    </xdr:to>
    <xdr:sp macro="" textlink="">
      <xdr:nvSpPr>
        <xdr:cNvPr id="14" name="Rectangle 13"/>
        <xdr:cNvSpPr/>
      </xdr:nvSpPr>
      <xdr:spPr>
        <a:xfrm>
          <a:off x="14439900" y="4749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with primary production</a:t>
          </a:r>
        </a:p>
      </xdr:txBody>
    </xdr:sp>
    <xdr:clientData/>
  </xdr:twoCellAnchor>
  <xdr:twoCellAnchor>
    <xdr:from>
      <xdr:col>73</xdr:col>
      <xdr:colOff>50800</xdr:colOff>
      <xdr:row>8</xdr:row>
      <xdr:rowOff>25400</xdr:rowOff>
    </xdr:from>
    <xdr:to>
      <xdr:col>73</xdr:col>
      <xdr:colOff>50800</xdr:colOff>
      <xdr:row>39</xdr:row>
      <xdr:rowOff>25400</xdr:rowOff>
    </xdr:to>
    <xdr:cxnSp macro="">
      <xdr:nvCxnSpPr>
        <xdr:cNvPr id="15" name="Straight Connector 14"/>
        <xdr:cNvCxnSpPr/>
      </xdr:nvCxnSpPr>
      <xdr:spPr>
        <a:xfrm>
          <a:off x="16217900" y="1676400"/>
          <a:ext cx="0" cy="59055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35</xdr:col>
      <xdr:colOff>101600</xdr:colOff>
      <xdr:row>20</xdr:row>
      <xdr:rowOff>12700</xdr:rowOff>
    </xdr:from>
    <xdr:to>
      <xdr:col>41</xdr:col>
      <xdr:colOff>101600</xdr:colOff>
      <xdr:row>23</xdr:row>
      <xdr:rowOff>38100</xdr:rowOff>
    </xdr:to>
    <xdr:sp macro="" textlink="">
      <xdr:nvSpPr>
        <xdr:cNvPr id="16" name="Rectangle 15"/>
        <xdr:cNvSpPr/>
      </xdr:nvSpPr>
      <xdr:spPr>
        <a:xfrm>
          <a:off x="8064500" y="3949700"/>
          <a:ext cx="1295400" cy="5969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Greengas analysis</a:t>
          </a:r>
        </a:p>
      </xdr:txBody>
    </xdr:sp>
    <xdr:clientData/>
  </xdr:twoCellAnchor>
  <xdr:twoCellAnchor>
    <xdr:from>
      <xdr:col>35</xdr:col>
      <xdr:colOff>101600</xdr:colOff>
      <xdr:row>24</xdr:row>
      <xdr:rowOff>57150</xdr:rowOff>
    </xdr:from>
    <xdr:to>
      <xdr:col>41</xdr:col>
      <xdr:colOff>101600</xdr:colOff>
      <xdr:row>27</xdr:row>
      <xdr:rowOff>82550</xdr:rowOff>
    </xdr:to>
    <xdr:sp macro="" textlink="">
      <xdr:nvSpPr>
        <xdr:cNvPr id="17" name="Rectangle 16"/>
        <xdr:cNvSpPr/>
      </xdr:nvSpPr>
      <xdr:spPr>
        <a:xfrm>
          <a:off x="8064500" y="4756150"/>
          <a:ext cx="1295400" cy="5969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Production</a:t>
          </a:r>
          <a:r>
            <a:rPr lang="en-US" baseline="0"/>
            <a:t> analysis</a:t>
          </a:r>
          <a:endParaRPr lang="en-US"/>
        </a:p>
      </xdr:txBody>
    </xdr:sp>
    <xdr:clientData/>
  </xdr:twoCellAnchor>
  <xdr:twoCellAnchor>
    <xdr:from>
      <xdr:col>41</xdr:col>
      <xdr:colOff>101600</xdr:colOff>
      <xdr:row>21</xdr:row>
      <xdr:rowOff>107950</xdr:rowOff>
    </xdr:from>
    <xdr:to>
      <xdr:col>64</xdr:col>
      <xdr:colOff>203200</xdr:colOff>
      <xdr:row>21</xdr:row>
      <xdr:rowOff>120650</xdr:rowOff>
    </xdr:to>
    <xdr:cxnSp macro="">
      <xdr:nvCxnSpPr>
        <xdr:cNvPr id="18" name="Straight Arrow Connector 136"/>
        <xdr:cNvCxnSpPr>
          <a:stCxn id="16" idx="3"/>
          <a:endCxn id="21" idx="1"/>
        </xdr:cNvCxnSpPr>
      </xdr:nvCxnSpPr>
      <xdr:spPr>
        <a:xfrm flipV="1">
          <a:off x="9359900" y="4235450"/>
          <a:ext cx="5067300" cy="127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41</xdr:col>
      <xdr:colOff>101600</xdr:colOff>
      <xdr:row>25</xdr:row>
      <xdr:rowOff>146050</xdr:rowOff>
    </xdr:from>
    <xdr:to>
      <xdr:col>65</xdr:col>
      <xdr:colOff>0</xdr:colOff>
      <xdr:row>25</xdr:row>
      <xdr:rowOff>165100</xdr:rowOff>
    </xdr:to>
    <xdr:cxnSp macro="">
      <xdr:nvCxnSpPr>
        <xdr:cNvPr id="19" name="Straight Arrow Connector 136"/>
        <xdr:cNvCxnSpPr>
          <a:stCxn id="17" idx="3"/>
          <a:endCxn id="14" idx="1"/>
        </xdr:cNvCxnSpPr>
      </xdr:nvCxnSpPr>
      <xdr:spPr>
        <a:xfrm flipV="1">
          <a:off x="9359900" y="5035550"/>
          <a:ext cx="5080000" cy="1905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13</xdr:row>
      <xdr:rowOff>69850</xdr:rowOff>
    </xdr:from>
    <xdr:to>
      <xdr:col>65</xdr:col>
      <xdr:colOff>0</xdr:colOff>
      <xdr:row>13</xdr:row>
      <xdr:rowOff>69850</xdr:rowOff>
    </xdr:to>
    <xdr:cxnSp macro="">
      <xdr:nvCxnSpPr>
        <xdr:cNvPr id="20" name="Elbow Connector 70"/>
        <xdr:cNvCxnSpPr>
          <a:stCxn id="13" idx="3"/>
          <a:endCxn id="9" idx="1"/>
        </xdr:cNvCxnSpPr>
      </xdr:nvCxnSpPr>
      <xdr:spPr>
        <a:xfrm>
          <a:off x="2133600" y="2673350"/>
          <a:ext cx="123063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64</xdr:col>
      <xdr:colOff>203200</xdr:colOff>
      <xdr:row>20</xdr:row>
      <xdr:rowOff>12700</xdr:rowOff>
    </xdr:from>
    <xdr:to>
      <xdr:col>70</xdr:col>
      <xdr:colOff>203200</xdr:colOff>
      <xdr:row>23</xdr:row>
      <xdr:rowOff>12700</xdr:rowOff>
    </xdr:to>
    <xdr:sp macro="" textlink="">
      <xdr:nvSpPr>
        <xdr:cNvPr id="21" name="Rectangle 20"/>
        <xdr:cNvSpPr/>
      </xdr:nvSpPr>
      <xdr:spPr>
        <a:xfrm>
          <a:off x="14427200" y="39497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with biogas distribution shares</a:t>
          </a:r>
        </a:p>
      </xdr:txBody>
    </xdr:sp>
    <xdr:clientData/>
  </xdr:twoCellAnchor>
  <xdr:twoCellAnchor>
    <xdr:from>
      <xdr:col>1</xdr:col>
      <xdr:colOff>0</xdr:colOff>
      <xdr:row>25</xdr:row>
      <xdr:rowOff>0</xdr:rowOff>
    </xdr:from>
    <xdr:to>
      <xdr:col>9</xdr:col>
      <xdr:colOff>0</xdr:colOff>
      <xdr:row>39</xdr:row>
      <xdr:rowOff>0</xdr:rowOff>
    </xdr:to>
    <xdr:sp macro="" textlink="">
      <xdr:nvSpPr>
        <xdr:cNvPr id="22" name="Rectangle 21"/>
        <xdr:cNvSpPr/>
      </xdr:nvSpPr>
      <xdr:spPr>
        <a:xfrm>
          <a:off x="622300" y="4889500"/>
          <a:ext cx="1727200" cy="26670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11</xdr:col>
      <xdr:colOff>114300</xdr:colOff>
      <xdr:row>27</xdr:row>
      <xdr:rowOff>114300</xdr:rowOff>
    </xdr:from>
    <xdr:to>
      <xdr:col>17</xdr:col>
      <xdr:colOff>114300</xdr:colOff>
      <xdr:row>30</xdr:row>
      <xdr:rowOff>114300</xdr:rowOff>
    </xdr:to>
    <xdr:sp macro="" textlink="">
      <xdr:nvSpPr>
        <xdr:cNvPr id="23" name="Rectangle 22"/>
        <xdr:cNvSpPr/>
      </xdr:nvSpPr>
      <xdr:spPr>
        <a:xfrm>
          <a:off x="2895600" y="5384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Primary</a:t>
          </a:r>
          <a:r>
            <a:rPr lang="en-US" baseline="0"/>
            <a:t> production</a:t>
          </a:r>
          <a:endParaRPr lang="en-US"/>
        </a:p>
      </xdr:txBody>
    </xdr:sp>
    <xdr:clientData/>
  </xdr:twoCellAnchor>
  <xdr:twoCellAnchor>
    <xdr:from>
      <xdr:col>10</xdr:col>
      <xdr:colOff>25400</xdr:colOff>
      <xdr:row>8</xdr:row>
      <xdr:rowOff>0</xdr:rowOff>
    </xdr:from>
    <xdr:to>
      <xdr:col>19</xdr:col>
      <xdr:colOff>0</xdr:colOff>
      <xdr:row>9</xdr:row>
      <xdr:rowOff>152400</xdr:rowOff>
    </xdr:to>
    <xdr:sp macro="" textlink="">
      <xdr:nvSpPr>
        <xdr:cNvPr id="25" name="TextBox 24"/>
        <xdr:cNvSpPr txBox="1"/>
      </xdr:nvSpPr>
      <xdr:spPr>
        <a:xfrm>
          <a:off x="2590800" y="1651000"/>
          <a:ext cx="19177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u="sng">
              <a:solidFill>
                <a:srgbClr val="FFFFFF"/>
              </a:solidFill>
            </a:rPr>
            <a:t>Dashboard</a:t>
          </a:r>
        </a:p>
      </xdr:txBody>
    </xdr:sp>
    <xdr:clientData/>
  </xdr:twoCellAnchor>
  <xdr:twoCellAnchor>
    <xdr:from>
      <xdr:col>33</xdr:col>
      <xdr:colOff>25400</xdr:colOff>
      <xdr:row>36</xdr:row>
      <xdr:rowOff>165100</xdr:rowOff>
    </xdr:from>
    <xdr:to>
      <xdr:col>42</xdr:col>
      <xdr:colOff>0</xdr:colOff>
      <xdr:row>38</xdr:row>
      <xdr:rowOff>127000</xdr:rowOff>
    </xdr:to>
    <xdr:sp macro="" textlink="">
      <xdr:nvSpPr>
        <xdr:cNvPr id="26" name="TextBox 25"/>
        <xdr:cNvSpPr txBox="1"/>
      </xdr:nvSpPr>
      <xdr:spPr>
        <a:xfrm>
          <a:off x="7556500" y="7150100"/>
          <a:ext cx="19177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u="sng">
              <a:solidFill>
                <a:srgbClr val="FFFFFF"/>
              </a:solidFill>
            </a:rPr>
            <a:t>Checks</a:t>
          </a:r>
        </a:p>
      </xdr:txBody>
    </xdr:sp>
    <xdr:clientData/>
  </xdr:twoCellAnchor>
  <xdr:twoCellAnchor>
    <xdr:from>
      <xdr:col>37</xdr:col>
      <xdr:colOff>0</xdr:colOff>
      <xdr:row>35</xdr:row>
      <xdr:rowOff>0</xdr:rowOff>
    </xdr:from>
    <xdr:to>
      <xdr:col>37</xdr:col>
      <xdr:colOff>0</xdr:colOff>
      <xdr:row>36</xdr:row>
      <xdr:rowOff>103188</xdr:rowOff>
    </xdr:to>
    <xdr:cxnSp macro="">
      <xdr:nvCxnSpPr>
        <xdr:cNvPr id="27" name="Straight Arrow Connector 136"/>
        <xdr:cNvCxnSpPr>
          <a:stCxn id="3" idx="2"/>
        </xdr:cNvCxnSpPr>
      </xdr:nvCxnSpPr>
      <xdr:spPr>
        <a:xfrm>
          <a:off x="8394700" y="6794500"/>
          <a:ext cx="0" cy="293688"/>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29</xdr:row>
      <xdr:rowOff>114300</xdr:rowOff>
    </xdr:from>
    <xdr:to>
      <xdr:col>8</xdr:col>
      <xdr:colOff>0</xdr:colOff>
      <xdr:row>32</xdr:row>
      <xdr:rowOff>114300</xdr:rowOff>
    </xdr:to>
    <xdr:sp macro="" textlink="">
      <xdr:nvSpPr>
        <xdr:cNvPr id="28" name="Rectangle 27"/>
        <xdr:cNvSpPr/>
      </xdr:nvSpPr>
      <xdr:spPr>
        <a:xfrm>
          <a:off x="838200" y="5765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Other sources (e.g. CBS)</a:t>
          </a:r>
        </a:p>
      </xdr:txBody>
    </xdr:sp>
    <xdr:clientData/>
  </xdr:twoCellAnchor>
  <xdr:twoCellAnchor>
    <xdr:from>
      <xdr:col>8</xdr:col>
      <xdr:colOff>0</xdr:colOff>
      <xdr:row>29</xdr:row>
      <xdr:rowOff>19050</xdr:rowOff>
    </xdr:from>
    <xdr:to>
      <xdr:col>11</xdr:col>
      <xdr:colOff>114300</xdr:colOff>
      <xdr:row>31</xdr:row>
      <xdr:rowOff>19050</xdr:rowOff>
    </xdr:to>
    <xdr:cxnSp macro="">
      <xdr:nvCxnSpPr>
        <xdr:cNvPr id="29" name="Elbow Connector 28"/>
        <xdr:cNvCxnSpPr>
          <a:stCxn id="28" idx="3"/>
          <a:endCxn id="23" idx="1"/>
        </xdr:cNvCxnSpPr>
      </xdr:nvCxnSpPr>
      <xdr:spPr>
        <a:xfrm flipV="1">
          <a:off x="2133600" y="5670550"/>
          <a:ext cx="762000" cy="3810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0</xdr:colOff>
      <xdr:row>31</xdr:row>
      <xdr:rowOff>19050</xdr:rowOff>
    </xdr:from>
    <xdr:to>
      <xdr:col>11</xdr:col>
      <xdr:colOff>114300</xdr:colOff>
      <xdr:row>33</xdr:row>
      <xdr:rowOff>19050</xdr:rowOff>
    </xdr:to>
    <xdr:cxnSp macro="">
      <xdr:nvCxnSpPr>
        <xdr:cNvPr id="30" name="Elbow Connector 29"/>
        <xdr:cNvCxnSpPr>
          <a:stCxn id="28" idx="3"/>
          <a:endCxn id="11" idx="1"/>
        </xdr:cNvCxnSpPr>
      </xdr:nvCxnSpPr>
      <xdr:spPr>
        <a:xfrm>
          <a:off x="2133600" y="6051550"/>
          <a:ext cx="762000" cy="3810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0</xdr:colOff>
      <xdr:row>20</xdr:row>
      <xdr:rowOff>38100</xdr:rowOff>
    </xdr:from>
    <xdr:to>
      <xdr:col>8</xdr:col>
      <xdr:colOff>0</xdr:colOff>
      <xdr:row>23</xdr:row>
      <xdr:rowOff>38100</xdr:rowOff>
    </xdr:to>
    <xdr:sp macro="" textlink="">
      <xdr:nvSpPr>
        <xdr:cNvPr id="31" name="Rectangle 30"/>
        <xdr:cNvSpPr/>
      </xdr:nvSpPr>
      <xdr:spPr>
        <a:xfrm>
          <a:off x="838200" y="3975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Technological</a:t>
          </a:r>
          <a:r>
            <a:rPr lang="en-US" baseline="0"/>
            <a:t> specifications</a:t>
          </a:r>
          <a:endParaRPr lang="en-US"/>
        </a:p>
      </xdr:txBody>
    </xdr:sp>
    <xdr:clientData/>
  </xdr:twoCellAnchor>
  <xdr:twoCellAnchor>
    <xdr:from>
      <xdr:col>17</xdr:col>
      <xdr:colOff>114300</xdr:colOff>
      <xdr:row>27</xdr:row>
      <xdr:rowOff>82550</xdr:rowOff>
    </xdr:from>
    <xdr:to>
      <xdr:col>38</xdr:col>
      <xdr:colOff>101600</xdr:colOff>
      <xdr:row>33</xdr:row>
      <xdr:rowOff>19050</xdr:rowOff>
    </xdr:to>
    <xdr:cxnSp macro="">
      <xdr:nvCxnSpPr>
        <xdr:cNvPr id="35" name="Elbow Connector 34"/>
        <xdr:cNvCxnSpPr>
          <a:stCxn id="11" idx="3"/>
          <a:endCxn id="17" idx="2"/>
        </xdr:cNvCxnSpPr>
      </xdr:nvCxnSpPr>
      <xdr:spPr>
        <a:xfrm flipV="1">
          <a:off x="4191000" y="5353050"/>
          <a:ext cx="4521200" cy="1079500"/>
        </a:xfrm>
        <a:prstGeom prst="bentConnector2">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17</xdr:col>
      <xdr:colOff>114300</xdr:colOff>
      <xdr:row>27</xdr:row>
      <xdr:rowOff>82550</xdr:rowOff>
    </xdr:from>
    <xdr:to>
      <xdr:col>38</xdr:col>
      <xdr:colOff>101600</xdr:colOff>
      <xdr:row>29</xdr:row>
      <xdr:rowOff>19050</xdr:rowOff>
    </xdr:to>
    <xdr:cxnSp macro="">
      <xdr:nvCxnSpPr>
        <xdr:cNvPr id="36" name="Elbow Connector 35"/>
        <xdr:cNvCxnSpPr>
          <a:stCxn id="23" idx="3"/>
          <a:endCxn id="17" idx="2"/>
        </xdr:cNvCxnSpPr>
      </xdr:nvCxnSpPr>
      <xdr:spPr>
        <a:xfrm flipV="1">
          <a:off x="4191000" y="5353050"/>
          <a:ext cx="4521200" cy="317500"/>
        </a:xfrm>
        <a:prstGeom prst="bentConnector2">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35</xdr:col>
      <xdr:colOff>101600</xdr:colOff>
      <xdr:row>15</xdr:row>
      <xdr:rowOff>177800</xdr:rowOff>
    </xdr:from>
    <xdr:to>
      <xdr:col>41</xdr:col>
      <xdr:colOff>101600</xdr:colOff>
      <xdr:row>19</xdr:row>
      <xdr:rowOff>12700</xdr:rowOff>
    </xdr:to>
    <xdr:sp macro="" textlink="">
      <xdr:nvSpPr>
        <xdr:cNvPr id="37" name="Rectangle 36"/>
        <xdr:cNvSpPr/>
      </xdr:nvSpPr>
      <xdr:spPr>
        <a:xfrm>
          <a:off x="8064500" y="3162300"/>
          <a:ext cx="1295400" cy="5969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Waste</a:t>
          </a:r>
          <a:r>
            <a:rPr lang="en-US" baseline="0"/>
            <a:t> analysis</a:t>
          </a:r>
          <a:endParaRPr lang="en-US"/>
        </a:p>
      </xdr:txBody>
    </xdr:sp>
    <xdr:clientData/>
  </xdr:twoCellAnchor>
  <xdr:twoCellAnchor>
    <xdr:from>
      <xdr:col>64</xdr:col>
      <xdr:colOff>203200</xdr:colOff>
      <xdr:row>16</xdr:row>
      <xdr:rowOff>0</xdr:rowOff>
    </xdr:from>
    <xdr:to>
      <xdr:col>70</xdr:col>
      <xdr:colOff>203200</xdr:colOff>
      <xdr:row>19</xdr:row>
      <xdr:rowOff>0</xdr:rowOff>
    </xdr:to>
    <xdr:sp macro="" textlink="">
      <xdr:nvSpPr>
        <xdr:cNvPr id="38" name="Rectangle 37"/>
        <xdr:cNvSpPr/>
      </xdr:nvSpPr>
      <xdr:spPr>
        <a:xfrm>
          <a:off x="14427200" y="3175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with waste distribution</a:t>
          </a:r>
          <a:r>
            <a:rPr lang="en-US" baseline="0"/>
            <a:t> shares </a:t>
          </a:r>
          <a:endParaRPr lang="en-US"/>
        </a:p>
      </xdr:txBody>
    </xdr:sp>
    <xdr:clientData/>
  </xdr:twoCellAnchor>
  <xdr:twoCellAnchor>
    <xdr:from>
      <xdr:col>41</xdr:col>
      <xdr:colOff>101600</xdr:colOff>
      <xdr:row>17</xdr:row>
      <xdr:rowOff>95250</xdr:rowOff>
    </xdr:from>
    <xdr:to>
      <xdr:col>64</xdr:col>
      <xdr:colOff>203200</xdr:colOff>
      <xdr:row>17</xdr:row>
      <xdr:rowOff>95250</xdr:rowOff>
    </xdr:to>
    <xdr:cxnSp macro="">
      <xdr:nvCxnSpPr>
        <xdr:cNvPr id="39" name="Straight Arrow Connector 136"/>
        <xdr:cNvCxnSpPr>
          <a:stCxn id="37" idx="3"/>
          <a:endCxn id="38" idx="1"/>
        </xdr:cNvCxnSpPr>
      </xdr:nvCxnSpPr>
      <xdr:spPr>
        <a:xfrm>
          <a:off x="9359900" y="3460750"/>
          <a:ext cx="50673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13</xdr:row>
      <xdr:rowOff>69850</xdr:rowOff>
    </xdr:from>
    <xdr:to>
      <xdr:col>35</xdr:col>
      <xdr:colOff>101600</xdr:colOff>
      <xdr:row>25</xdr:row>
      <xdr:rowOff>165100</xdr:rowOff>
    </xdr:to>
    <xdr:cxnSp macro="">
      <xdr:nvCxnSpPr>
        <xdr:cNvPr id="24" name="Elbow Connector 23"/>
        <xdr:cNvCxnSpPr>
          <a:stCxn id="13" idx="3"/>
          <a:endCxn id="17" idx="1"/>
        </xdr:cNvCxnSpPr>
      </xdr:nvCxnSpPr>
      <xdr:spPr>
        <a:xfrm>
          <a:off x="2133600" y="2673350"/>
          <a:ext cx="5930900" cy="2381250"/>
        </a:xfrm>
        <a:prstGeom prst="bentConnector3">
          <a:avLst>
            <a:gd name="adj1" fmla="val 54069"/>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21</xdr:row>
      <xdr:rowOff>120650</xdr:rowOff>
    </xdr:from>
    <xdr:to>
      <xdr:col>35</xdr:col>
      <xdr:colOff>101600</xdr:colOff>
      <xdr:row>21</xdr:row>
      <xdr:rowOff>133350</xdr:rowOff>
    </xdr:to>
    <xdr:cxnSp macro="">
      <xdr:nvCxnSpPr>
        <xdr:cNvPr id="32" name="Elbow Connector 31"/>
        <xdr:cNvCxnSpPr>
          <a:stCxn id="31" idx="3"/>
          <a:endCxn id="16" idx="1"/>
        </xdr:cNvCxnSpPr>
      </xdr:nvCxnSpPr>
      <xdr:spPr>
        <a:xfrm flipV="1">
          <a:off x="2133600" y="4248150"/>
          <a:ext cx="5930900" cy="12700"/>
        </a:xfrm>
        <a:prstGeom prst="straightConnector1">
          <a:avLst/>
        </a:prstGeom>
        <a:ln>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31</xdr:col>
      <xdr:colOff>0</xdr:colOff>
      <xdr:row>17</xdr:row>
      <xdr:rowOff>82550</xdr:rowOff>
    </xdr:from>
    <xdr:to>
      <xdr:col>35</xdr:col>
      <xdr:colOff>101600</xdr:colOff>
      <xdr:row>21</xdr:row>
      <xdr:rowOff>120650</xdr:rowOff>
    </xdr:to>
    <xdr:cxnSp macro="">
      <xdr:nvCxnSpPr>
        <xdr:cNvPr id="33" name="Elbow Connector 23"/>
        <xdr:cNvCxnSpPr>
          <a:stCxn id="41" idx="3"/>
          <a:endCxn id="16" idx="1"/>
        </xdr:cNvCxnSpPr>
      </xdr:nvCxnSpPr>
      <xdr:spPr>
        <a:xfrm>
          <a:off x="7099300" y="3448050"/>
          <a:ext cx="965200" cy="800100"/>
        </a:xfrm>
        <a:prstGeom prst="bentConnector3">
          <a:avLst>
            <a:gd name="adj1" fmla="val 50000"/>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8</xdr:col>
      <xdr:colOff>0</xdr:colOff>
      <xdr:row>17</xdr:row>
      <xdr:rowOff>69850</xdr:rowOff>
    </xdr:from>
    <xdr:to>
      <xdr:col>25</xdr:col>
      <xdr:colOff>0</xdr:colOff>
      <xdr:row>17</xdr:row>
      <xdr:rowOff>82550</xdr:rowOff>
    </xdr:to>
    <xdr:cxnSp macro="">
      <xdr:nvCxnSpPr>
        <xdr:cNvPr id="40" name="Elbow Connector 39"/>
        <xdr:cNvCxnSpPr>
          <a:stCxn id="8" idx="3"/>
          <a:endCxn id="41" idx="1"/>
        </xdr:cNvCxnSpPr>
      </xdr:nvCxnSpPr>
      <xdr:spPr>
        <a:xfrm>
          <a:off x="2133600" y="3435350"/>
          <a:ext cx="3670300" cy="1270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25</xdr:col>
      <xdr:colOff>0</xdr:colOff>
      <xdr:row>15</xdr:row>
      <xdr:rowOff>165100</xdr:rowOff>
    </xdr:from>
    <xdr:to>
      <xdr:col>31</xdr:col>
      <xdr:colOff>0</xdr:colOff>
      <xdr:row>19</xdr:row>
      <xdr:rowOff>0</xdr:rowOff>
    </xdr:to>
    <xdr:sp macro="" textlink="">
      <xdr:nvSpPr>
        <xdr:cNvPr id="41" name="Rectangle 40"/>
        <xdr:cNvSpPr/>
      </xdr:nvSpPr>
      <xdr:spPr>
        <a:xfrm>
          <a:off x="5803900" y="3149600"/>
          <a:ext cx="1295400" cy="5969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 aggregation</a:t>
          </a:r>
        </a:p>
      </xdr:txBody>
    </xdr:sp>
    <xdr:clientData/>
  </xdr:twoCellAnchor>
  <xdr:twoCellAnchor>
    <xdr:from>
      <xdr:col>31</xdr:col>
      <xdr:colOff>0</xdr:colOff>
      <xdr:row>17</xdr:row>
      <xdr:rowOff>82550</xdr:rowOff>
    </xdr:from>
    <xdr:to>
      <xdr:col>35</xdr:col>
      <xdr:colOff>101600</xdr:colOff>
      <xdr:row>25</xdr:row>
      <xdr:rowOff>165100</xdr:rowOff>
    </xdr:to>
    <xdr:cxnSp macro="">
      <xdr:nvCxnSpPr>
        <xdr:cNvPr id="57" name="Elbow Connector 23"/>
        <xdr:cNvCxnSpPr>
          <a:stCxn id="41" idx="3"/>
          <a:endCxn id="17" idx="1"/>
        </xdr:cNvCxnSpPr>
      </xdr:nvCxnSpPr>
      <xdr:spPr>
        <a:xfrm>
          <a:off x="7099300" y="3448050"/>
          <a:ext cx="965200" cy="1606550"/>
        </a:xfrm>
        <a:prstGeom prst="bentConnector3">
          <a:avLst>
            <a:gd name="adj1" fmla="val 50000"/>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31</xdr:col>
      <xdr:colOff>0</xdr:colOff>
      <xdr:row>17</xdr:row>
      <xdr:rowOff>82550</xdr:rowOff>
    </xdr:from>
    <xdr:to>
      <xdr:col>35</xdr:col>
      <xdr:colOff>101600</xdr:colOff>
      <xdr:row>17</xdr:row>
      <xdr:rowOff>95250</xdr:rowOff>
    </xdr:to>
    <xdr:cxnSp macro="">
      <xdr:nvCxnSpPr>
        <xdr:cNvPr id="60" name="Elbow Connector 39"/>
        <xdr:cNvCxnSpPr>
          <a:stCxn id="41" idx="3"/>
          <a:endCxn id="37" idx="1"/>
        </xdr:cNvCxnSpPr>
      </xdr:nvCxnSpPr>
      <xdr:spPr>
        <a:xfrm>
          <a:off x="7099300" y="3448050"/>
          <a:ext cx="965200" cy="1270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76200</xdr:colOff>
          <xdr:row>2</xdr:row>
          <xdr:rowOff>12700</xdr:rowOff>
        </xdr:from>
        <xdr:to>
          <xdr:col>12</xdr:col>
          <xdr:colOff>3187700</xdr:colOff>
          <xdr:row>3</xdr:row>
          <xdr:rowOff>38100</xdr:rowOff>
        </xdr:to>
        <xdr:sp macro="" textlink="">
          <xdr:nvSpPr>
            <xdr:cNvPr id="2049" name="im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88900</xdr:colOff>
          <xdr:row>5</xdr:row>
          <xdr:rowOff>88900</xdr:rowOff>
        </xdr:from>
        <xdr:to>
          <xdr:col>12</xdr:col>
          <xdr:colOff>3200400</xdr:colOff>
          <xdr:row>6</xdr:row>
          <xdr:rowOff>114300</xdr:rowOff>
        </xdr:to>
        <xdr:sp macro="" textlink="">
          <xdr:nvSpPr>
            <xdr:cNvPr id="2050" name="export_data" hidden="1">
              <a:extLst>
                <a:ext uri="{63B3BB69-23CF-44E3-9099-C40C66FF867C}">
                  <a14:compatExt spid="_x0000_s2050"/>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2260600</xdr:colOff>
          <xdr:row>3</xdr:row>
          <xdr:rowOff>139700</xdr:rowOff>
        </xdr:from>
        <xdr:to>
          <xdr:col>12</xdr:col>
          <xdr:colOff>3213100</xdr:colOff>
          <xdr:row>4</xdr:row>
          <xdr:rowOff>165100</xdr:rowOff>
        </xdr:to>
        <xdr:sp macro="" textlink="">
          <xdr:nvSpPr>
            <xdr:cNvPr id="2055" name="select_dashboard" hidden="1">
              <a:extLst>
                <a:ext uri="{63B3BB69-23CF-44E3-9099-C40C66FF867C}">
                  <a14:compatExt spid="_x0000_s2055"/>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optional: load different Dashboard values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xcel%20analysis/V2/20130715%20CHP%20analysis%20v2.0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dmin/Dropbox/Quintel/Projects/Restructure%20Research%20Dataset/analysis/analyses/5_industry/20130819%20Industry%20analysis%20v1.3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dmin/Dropbox/Quintel/Projects/Restructure%20Research%20Dataset/analysis/analyses/5_industry/20130814%20Industry%20analysis%20v1.3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Admin/Dropbox/Quintel/Projects/Restructure%20Research%20Dataset/analysis/analyses/5_industry/Empty%20Commercial%20and%20Public%20services%20sheet%20V1.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IEA energy balance"/>
      <sheetName val="IEA autoproducer prod."/>
      <sheetName val="CHP technical specs"/>
      <sheetName val="Other sources"/>
      <sheetName val="Dashboard"/>
      <sheetName val="Results by fuel"/>
      <sheetName val="Results by machine"/>
      <sheetName val="Delta energy balance"/>
      <sheetName val="Corrected energy balance"/>
      <sheetName val="Fuel aggregation"/>
      <sheetName val="Fuel mixes"/>
      <sheetName val="Co-fueling shares"/>
      <sheetName val="Fuel allocation"/>
      <sheetName val="Agriculture"/>
      <sheetName val="Households"/>
      <sheetName val="C&amp;P services"/>
      <sheetName val="Energy industry"/>
      <sheetName val="Industry"/>
      <sheetName val="Main activity"/>
      <sheetName val="Waste incineration"/>
      <sheetName val="AP net-gross conversion"/>
      <sheetName val="CEB allocation"/>
      <sheetName val="CSV corrected energy balance"/>
      <sheetName val="CSV CHP demands"/>
      <sheetName val="CSV CHPs fuel mix"/>
      <sheetName val="CSV heater inputs"/>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ow r="49">
          <cell r="C49">
            <v>0</v>
          </cell>
        </row>
        <row r="91">
          <cell r="C91">
            <v>1</v>
          </cell>
        </row>
        <row r="133">
          <cell r="C133">
            <v>0</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ow r="12">
          <cell r="D12">
            <v>1.0440998889049897</v>
          </cell>
        </row>
      </sheetData>
      <sheetData sheetId="27">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Import from Metal analysis"/>
      <sheetName val="Technological specifications"/>
      <sheetName val="Shares energetic final demand"/>
      <sheetName val="Shares non-energ final demand"/>
      <sheetName val="Energetic final demand"/>
      <sheetName val="Non-energetic final demand"/>
      <sheetName val="Transformation analysis"/>
      <sheetName val="Own use analysis"/>
      <sheetName val="Energetic cons analysis"/>
      <sheetName val="Non-energetic cons analysis"/>
      <sheetName val="Coal loss analysis"/>
      <sheetName val="Fuel aggregation"/>
      <sheetName val="csv_industry_electricity_parent"/>
      <sheetName val="csv_industry_coal_parent"/>
      <sheetName val="csv_industry_network_gas_parent"/>
      <sheetName val="csv_industry_crude_oil_parent_s"/>
      <sheetName val="csv_industry_steam_hot_water_pa"/>
      <sheetName val="csv_industry_coal_gas_parent_sh"/>
      <sheetName val="csv_industry_wood_pellets_paren"/>
      <sheetName val="csv_industry_transformation_gen"/>
      <sheetName val="csv_industry_efficiencies"/>
    </sheetNames>
    <sheetDataSet>
      <sheetData sheetId="0"/>
      <sheetData sheetId="1"/>
      <sheetData sheetId="2"/>
      <sheetData sheetId="3"/>
      <sheetData sheetId="4"/>
      <sheetData sheetId="5"/>
      <sheetData sheetId="6">
        <row r="13">
          <cell r="E13" t="str">
            <v>Netherlands</v>
          </cell>
        </row>
        <row r="14">
          <cell r="E14">
            <v>2011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Import from Metal analysis"/>
      <sheetName val="Technological specifications"/>
      <sheetName val="Shares energetic final demand"/>
      <sheetName val="Shares non-energ final demand"/>
      <sheetName val="Energetic final demand"/>
      <sheetName val="Non-energetic final demand"/>
      <sheetName val="Transformation analysis"/>
      <sheetName val="Own use analysis"/>
      <sheetName val="Energetic cons analysis"/>
      <sheetName val="Non-energetic cons analysis"/>
      <sheetName val="Coal loss analysis"/>
      <sheetName val="Fuel aggregation"/>
      <sheetName val="csv_industry_electricity_parent"/>
      <sheetName val="csv_industry_coal_parent"/>
      <sheetName val="csv_industry_network_gas_parent"/>
      <sheetName val="csv_industry_crude_oil_parent_s"/>
      <sheetName val="csv_industry_steam_hot_water_pa"/>
      <sheetName val="csv_industry_coal_gas_parent_sh"/>
      <sheetName val="csv_industry_wood_pellets_paren"/>
      <sheetName val="csv_industry_transformation_gen"/>
      <sheetName val="csv_industry_efficiencies"/>
      <sheetName val="csv_industry_edges"/>
      <sheetName val="csv_industry_nodes"/>
    </sheetNames>
    <sheetDataSet>
      <sheetData sheetId="0"/>
      <sheetData sheetId="1"/>
      <sheetData sheetId="2"/>
      <sheetData sheetId="3"/>
      <sheetData sheetId="4"/>
      <sheetData sheetId="5"/>
      <sheetData sheetId="6">
        <row r="11">
          <cell r="E11" t="str">
            <v>Netherlands</v>
          </cell>
        </row>
        <row r="12">
          <cell r="E12">
            <v>2011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Final demand per energy carrier"/>
      <sheetName val="Fuel aggregation"/>
      <sheetName val="Final demand extracted from EB"/>
      <sheetName val="Technology split of final deman"/>
      <sheetName val="Tech split of useful demand"/>
      <sheetName val="PV solar area and production"/>
      <sheetName val="Shares per carrier per function"/>
      <sheetName val="Shares per tech per carrier"/>
      <sheetName val="Corrected energy balance"/>
      <sheetName val="IEA autoproducer prod."/>
      <sheetName val="Technological specifications"/>
      <sheetName val="PV solar specifications"/>
      <sheetName val="Solar PV CaPS NL 2011"/>
      <sheetName val="Elec lighting CaPS NL 2011"/>
      <sheetName val="Elec space heating CaPS NL 2011"/>
      <sheetName val="Elec space cooling CaPS NL 2011"/>
      <sheetName val="Gas space heating CaPS NL 2011"/>
      <sheetName val="Coal CaPS NL 2011"/>
      <sheetName val="Gas CaPS NL 2011"/>
      <sheetName val="Oil CaPS NL 2011"/>
      <sheetName val="Elec CaPS NL 2011"/>
    </sheetNames>
    <sheetDataSet>
      <sheetData sheetId="0" refreshError="1"/>
      <sheetData sheetId="1" refreshError="1"/>
      <sheetData sheetId="2" refreshError="1"/>
      <sheetData sheetId="3" refreshError="1"/>
      <sheetData sheetId="4" refreshError="1"/>
      <sheetData sheetId="5" refreshError="1">
        <row r="131">
          <cell r="C131">
            <v>3.6</v>
          </cell>
        </row>
      </sheetData>
      <sheetData sheetId="6" refreshError="1">
        <row r="24">
          <cell r="D24">
            <v>197</v>
          </cell>
        </row>
        <row r="25">
          <cell r="D25">
            <v>4</v>
          </cell>
        </row>
        <row r="26">
          <cell r="D26">
            <v>71</v>
          </cell>
        </row>
        <row r="29">
          <cell r="D29">
            <v>21.100327719577663</v>
          </cell>
        </row>
      </sheetData>
      <sheetData sheetId="7">
        <row r="41">
          <cell r="F41">
            <v>48.870922280422334</v>
          </cell>
        </row>
      </sheetData>
      <sheetData sheetId="8" refreshError="1"/>
      <sheetData sheetId="9" refreshError="1"/>
      <sheetData sheetId="10" refreshError="1">
        <row r="9">
          <cell r="G9">
            <v>0.78701966835013715</v>
          </cell>
        </row>
        <row r="10">
          <cell r="G10">
            <v>3.2022423148401299E-2</v>
          </cell>
        </row>
        <row r="11">
          <cell r="G11">
            <v>5.5647855337888491E-3</v>
          </cell>
        </row>
        <row r="12">
          <cell r="G12">
            <v>2.0686485353867239E-2</v>
          </cell>
        </row>
        <row r="13">
          <cell r="G13">
            <v>0</v>
          </cell>
        </row>
        <row r="14">
          <cell r="G14">
            <v>4.3550495481825775E-2</v>
          </cell>
        </row>
        <row r="16">
          <cell r="G16">
            <v>0.10796395939086295</v>
          </cell>
        </row>
        <row r="17">
          <cell r="G17">
            <v>2.4765989847715737E-3</v>
          </cell>
        </row>
        <row r="18">
          <cell r="G18">
            <v>7.1558375634517767E-4</v>
          </cell>
        </row>
        <row r="23">
          <cell r="G23">
            <v>0.16533066132264529</v>
          </cell>
        </row>
        <row r="24">
          <cell r="G24">
            <v>1.7535070140280561E-3</v>
          </cell>
        </row>
        <row r="25">
          <cell r="G25">
            <v>0.83291583166332661</v>
          </cell>
        </row>
        <row r="30">
          <cell r="G30">
            <v>0</v>
          </cell>
        </row>
        <row r="31">
          <cell r="G31">
            <v>0.82676008034883153</v>
          </cell>
        </row>
        <row r="32">
          <cell r="G32">
            <v>0.16932046445544069</v>
          </cell>
        </row>
        <row r="33">
          <cell r="G33">
            <v>3.9194551957277939E-3</v>
          </cell>
        </row>
      </sheetData>
      <sheetData sheetId="11" refreshError="1">
        <row r="16">
          <cell r="G16">
            <v>8.9250316582685535E-2</v>
          </cell>
        </row>
        <row r="17">
          <cell r="G17">
            <v>2.0473243542226652E-3</v>
          </cell>
        </row>
        <row r="18">
          <cell r="G18">
            <v>6.5727774296749292E-4</v>
          </cell>
        </row>
      </sheetData>
      <sheetData sheetId="12" refreshError="1">
        <row r="13">
          <cell r="E13">
            <v>122.4</v>
          </cell>
        </row>
        <row r="22">
          <cell r="E22">
            <v>1.9511475688773026E-3</v>
          </cell>
        </row>
      </sheetData>
      <sheetData sheetId="13" refreshError="1"/>
      <sheetData sheetId="14" refreshError="1">
        <row r="9">
          <cell r="E9">
            <v>0.96090259159964253</v>
          </cell>
        </row>
        <row r="10">
          <cell r="E10">
            <v>3.9097408400357456E-2</v>
          </cell>
        </row>
        <row r="13">
          <cell r="E13">
            <v>0.21198156682027652</v>
          </cell>
        </row>
        <row r="14">
          <cell r="E14">
            <v>0.78801843317972342</v>
          </cell>
        </row>
        <row r="17">
          <cell r="E17">
            <v>2.1008403361344537E-3</v>
          </cell>
        </row>
        <row r="18">
          <cell r="E18">
            <v>0.99789915966386544</v>
          </cell>
        </row>
        <row r="21">
          <cell r="E21">
            <v>0</v>
          </cell>
        </row>
        <row r="22">
          <cell r="E22">
            <v>0.82676008034883153</v>
          </cell>
        </row>
        <row r="23">
          <cell r="E23">
            <v>0.16932046445544069</v>
          </cell>
        </row>
        <row r="24">
          <cell r="E24">
            <v>3.9194551957277939E-3</v>
          </cell>
        </row>
      </sheetData>
      <sheetData sheetId="15" refreshError="1">
        <row r="84">
          <cell r="BN84">
            <v>341971.25</v>
          </cell>
        </row>
        <row r="95">
          <cell r="BG95">
            <v>93</v>
          </cell>
        </row>
      </sheetData>
      <sheetData sheetId="16" refreshError="1">
        <row r="10">
          <cell r="AO10">
            <v>59</v>
          </cell>
        </row>
      </sheetData>
      <sheetData sheetId="17" refreshError="1">
        <row r="12">
          <cell r="F12">
            <v>1.05</v>
          </cell>
        </row>
        <row r="13">
          <cell r="F13">
            <v>1.7</v>
          </cell>
        </row>
        <row r="14">
          <cell r="F14">
            <v>9</v>
          </cell>
        </row>
        <row r="15">
          <cell r="F15">
            <v>1</v>
          </cell>
        </row>
        <row r="16">
          <cell r="F16">
            <v>1</v>
          </cell>
        </row>
        <row r="17">
          <cell r="F17">
            <v>0.8</v>
          </cell>
        </row>
        <row r="18">
          <cell r="F18">
            <v>0.85</v>
          </cell>
        </row>
        <row r="19">
          <cell r="F19">
            <v>0.9</v>
          </cell>
        </row>
        <row r="20">
          <cell r="F20">
            <v>0.9</v>
          </cell>
        </row>
        <row r="23">
          <cell r="F23">
            <v>0.7</v>
          </cell>
        </row>
        <row r="24">
          <cell r="F24">
            <v>9</v>
          </cell>
        </row>
        <row r="25">
          <cell r="F25">
            <v>3</v>
          </cell>
        </row>
        <row r="28">
          <cell r="F28">
            <v>0.05</v>
          </cell>
        </row>
        <row r="29">
          <cell r="F29">
            <v>0.16</v>
          </cell>
        </row>
        <row r="30">
          <cell r="F30">
            <v>0.25</v>
          </cell>
        </row>
        <row r="31">
          <cell r="F31">
            <v>0.45</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H39"/>
  <sheetViews>
    <sheetView workbookViewId="0"/>
  </sheetViews>
  <sheetFormatPr baseColWidth="10" defaultRowHeight="15" x14ac:dyDescent="0"/>
  <cols>
    <col min="1" max="1" width="10.83203125" style="2"/>
    <col min="2" max="2" width="13.33203125" style="2" customWidth="1"/>
    <col min="3" max="3" width="44" style="2" customWidth="1"/>
    <col min="4" max="13" width="10.83203125" style="2" customWidth="1"/>
    <col min="14" max="16384" width="10.83203125" style="2"/>
  </cols>
  <sheetData>
    <row r="2" spans="2:8" ht="20">
      <c r="B2" s="22" t="s">
        <v>204</v>
      </c>
    </row>
    <row r="4" spans="2:8">
      <c r="B4" s="3" t="s">
        <v>5</v>
      </c>
      <c r="C4" s="4" t="s">
        <v>329</v>
      </c>
      <c r="D4" s="5"/>
      <c r="F4" s="18"/>
      <c r="G4" s="9"/>
      <c r="H4" s="18"/>
    </row>
    <row r="5" spans="2:8">
      <c r="B5" s="248" t="s">
        <v>1</v>
      </c>
      <c r="C5" s="7">
        <f>MAX(Changelog!D:D)</f>
        <v>1.1599999999999999</v>
      </c>
      <c r="D5" s="8"/>
      <c r="F5" s="9"/>
      <c r="G5" s="9"/>
      <c r="H5" s="9"/>
    </row>
    <row r="6" spans="2:8">
      <c r="B6" s="248" t="s">
        <v>218</v>
      </c>
      <c r="C6" s="7">
        <f>country</f>
        <v>0</v>
      </c>
      <c r="D6" s="8"/>
      <c r="F6" s="9"/>
      <c r="G6" s="9"/>
      <c r="H6" s="9"/>
    </row>
    <row r="7" spans="2:8">
      <c r="B7" s="248" t="s">
        <v>221</v>
      </c>
      <c r="C7" s="7">
        <f>base_year</f>
        <v>0</v>
      </c>
      <c r="D7" s="8"/>
      <c r="F7" s="9"/>
      <c r="G7" s="9"/>
      <c r="H7" s="9"/>
    </row>
    <row r="8" spans="2:8">
      <c r="B8" s="248" t="s">
        <v>2</v>
      </c>
      <c r="C8" s="124">
        <f>MAX(Changelog!B:B)</f>
        <v>41688</v>
      </c>
      <c r="D8" s="8"/>
      <c r="F8" s="9"/>
      <c r="G8" s="9"/>
      <c r="H8" s="9"/>
    </row>
    <row r="9" spans="2:8">
      <c r="B9" s="248" t="s">
        <v>3</v>
      </c>
      <c r="C9" s="9" t="s">
        <v>6</v>
      </c>
      <c r="D9" s="8"/>
      <c r="F9" s="9"/>
      <c r="G9" s="9"/>
      <c r="H9" s="9"/>
    </row>
    <row r="10" spans="2:8">
      <c r="B10" s="249" t="s">
        <v>4</v>
      </c>
      <c r="C10" s="10" t="s">
        <v>7</v>
      </c>
      <c r="D10" s="11"/>
      <c r="F10" s="9"/>
      <c r="G10" s="9"/>
      <c r="H10" s="9"/>
    </row>
    <row r="12" spans="2:8">
      <c r="B12" s="3" t="s">
        <v>35</v>
      </c>
      <c r="C12" s="4"/>
      <c r="D12" s="5"/>
    </row>
    <row r="13" spans="2:8">
      <c r="B13" s="20"/>
      <c r="C13" s="9"/>
      <c r="D13" s="8"/>
    </row>
    <row r="14" spans="2:8">
      <c r="B14" s="20" t="s">
        <v>36</v>
      </c>
      <c r="C14" s="17" t="s">
        <v>37</v>
      </c>
      <c r="D14" s="8"/>
    </row>
    <row r="15" spans="2:8" ht="16" thickBot="1">
      <c r="B15" s="20"/>
      <c r="C15" s="18" t="s">
        <v>11</v>
      </c>
      <c r="D15" s="8"/>
    </row>
    <row r="16" spans="2:8" ht="16" thickBot="1">
      <c r="B16" s="20"/>
      <c r="C16" s="19" t="s">
        <v>13</v>
      </c>
      <c r="D16" s="8"/>
    </row>
    <row r="17" spans="2:4">
      <c r="B17" s="20"/>
      <c r="C17" s="9" t="s">
        <v>15</v>
      </c>
      <c r="D17" s="8"/>
    </row>
    <row r="18" spans="2:4">
      <c r="B18" s="20"/>
      <c r="C18" s="9"/>
      <c r="D18" s="8"/>
    </row>
    <row r="19" spans="2:4">
      <c r="B19" s="20" t="s">
        <v>277</v>
      </c>
      <c r="C19" s="23" t="s">
        <v>214</v>
      </c>
      <c r="D19" s="8"/>
    </row>
    <row r="20" spans="2:4">
      <c r="B20" s="20"/>
      <c r="C20" s="83" t="s">
        <v>29</v>
      </c>
      <c r="D20" s="8"/>
    </row>
    <row r="21" spans="2:4">
      <c r="B21" s="20"/>
      <c r="C21" s="27" t="s">
        <v>198</v>
      </c>
      <c r="D21" s="8"/>
    </row>
    <row r="22" spans="2:4">
      <c r="B22" s="20"/>
      <c r="C22" s="54" t="s">
        <v>17</v>
      </c>
      <c r="D22" s="8"/>
    </row>
    <row r="23" spans="2:4">
      <c r="B23" s="15"/>
      <c r="C23" s="24" t="s">
        <v>12</v>
      </c>
      <c r="D23" s="8"/>
    </row>
    <row r="24" spans="2:4">
      <c r="B24" s="15"/>
      <c r="C24" s="25" t="s">
        <v>14</v>
      </c>
      <c r="D24" s="8"/>
    </row>
    <row r="25" spans="2:4">
      <c r="B25" s="15"/>
      <c r="C25" s="26" t="s">
        <v>16</v>
      </c>
      <c r="D25" s="8"/>
    </row>
    <row r="26" spans="2:4">
      <c r="B26" s="15"/>
      <c r="C26" s="76" t="s">
        <v>18</v>
      </c>
      <c r="D26" s="8"/>
    </row>
    <row r="27" spans="2:4">
      <c r="B27" s="16"/>
      <c r="C27" s="10"/>
      <c r="D27" s="11"/>
    </row>
    <row r="29" spans="2:4">
      <c r="B29" s="3" t="s">
        <v>19</v>
      </c>
      <c r="C29" s="4"/>
      <c r="D29" s="5"/>
    </row>
    <row r="30" spans="2:4">
      <c r="B30" s="15"/>
      <c r="C30" s="9"/>
      <c r="D30" s="8"/>
    </row>
    <row r="31" spans="2:4">
      <c r="B31" s="15"/>
      <c r="C31" s="9"/>
      <c r="D31" s="8"/>
    </row>
    <row r="32" spans="2:4">
      <c r="B32" s="15"/>
      <c r="C32" s="9"/>
      <c r="D32" s="8"/>
    </row>
    <row r="33" spans="2:4">
      <c r="B33" s="15"/>
      <c r="C33" s="9"/>
      <c r="D33" s="8"/>
    </row>
    <row r="34" spans="2:4">
      <c r="B34" s="15"/>
      <c r="C34" s="9"/>
      <c r="D34" s="8"/>
    </row>
    <row r="35" spans="2:4">
      <c r="B35" s="15"/>
      <c r="C35" s="9"/>
      <c r="D35" s="8"/>
    </row>
    <row r="36" spans="2:4">
      <c r="B36" s="15"/>
      <c r="C36" s="9"/>
      <c r="D36" s="8"/>
    </row>
    <row r="37" spans="2:4">
      <c r="B37" s="15"/>
      <c r="C37" s="9"/>
      <c r="D37" s="8"/>
    </row>
    <row r="38" spans="2:4">
      <c r="B38" s="15"/>
      <c r="C38" s="9"/>
      <c r="D38" s="8"/>
    </row>
    <row r="39" spans="2:4">
      <c r="B39" s="16"/>
      <c r="C39" s="10"/>
      <c r="D39" s="11"/>
    </row>
  </sheetData>
  <pageMargins left="0.75" right="0.75" top="1" bottom="1" header="0.5" footer="0.5"/>
  <pageSetup paperSize="9" orientation="portrait" horizontalDpi="4294967292" verticalDpi="4294967292"/>
  <ignoredErrors>
    <ignoredError sqref="C5 C8"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B2:F12"/>
  <sheetViews>
    <sheetView workbookViewId="0"/>
  </sheetViews>
  <sheetFormatPr baseColWidth="10" defaultRowHeight="15" x14ac:dyDescent="0"/>
  <cols>
    <col min="1" max="1" width="10.83203125" style="2"/>
    <col min="2" max="2" width="21.6640625" style="2" customWidth="1"/>
    <col min="3" max="3" width="26.6640625" style="2" customWidth="1"/>
    <col min="4" max="4" width="17.1640625" style="2" hidden="1" customWidth="1"/>
    <col min="5" max="5" width="29.5" style="226" customWidth="1"/>
    <col min="6" max="6" width="22.5" style="2" customWidth="1"/>
    <col min="7" max="16384" width="10.83203125" style="2"/>
  </cols>
  <sheetData>
    <row r="2" spans="2:6" ht="20">
      <c r="B2" s="225" t="s">
        <v>316</v>
      </c>
      <c r="C2" s="9"/>
    </row>
    <row r="4" spans="2:6">
      <c r="B4" s="3" t="s">
        <v>38</v>
      </c>
      <c r="C4" s="4"/>
      <c r="D4" s="4"/>
      <c r="E4" s="227"/>
    </row>
    <row r="5" spans="2:6" ht="29" customHeight="1">
      <c r="B5" s="342" t="s">
        <v>321</v>
      </c>
      <c r="C5" s="343"/>
      <c r="D5" s="343"/>
      <c r="E5" s="227"/>
    </row>
    <row r="6" spans="2:6" ht="16" thickBot="1">
      <c r="B6" s="9"/>
      <c r="C6" s="9"/>
    </row>
    <row r="7" spans="2:6">
      <c r="B7" s="305" t="s">
        <v>317</v>
      </c>
      <c r="C7" s="306"/>
      <c r="D7" s="307"/>
      <c r="E7" s="306"/>
      <c r="F7" s="308" t="s">
        <v>319</v>
      </c>
    </row>
    <row r="8" spans="2:6" ht="30" customHeight="1">
      <c r="B8" s="58"/>
      <c r="C8" s="9"/>
      <c r="D8" s="287"/>
      <c r="E8" s="309" t="s">
        <v>401</v>
      </c>
      <c r="F8" s="312" t="s">
        <v>404</v>
      </c>
    </row>
    <row r="9" spans="2:6" ht="15" customHeight="1">
      <c r="B9" s="71" t="s">
        <v>357</v>
      </c>
      <c r="C9" s="228" t="s">
        <v>318</v>
      </c>
      <c r="D9" s="313"/>
      <c r="E9" s="310"/>
      <c r="F9" s="311" t="s">
        <v>402</v>
      </c>
    </row>
    <row r="10" spans="2:6">
      <c r="B10" s="111" t="s">
        <v>322</v>
      </c>
      <c r="C10" s="107"/>
      <c r="D10" s="288"/>
      <c r="E10" s="9"/>
      <c r="F10" s="59"/>
    </row>
    <row r="11" spans="2:6">
      <c r="B11" s="96"/>
      <c r="C11" s="197" t="s">
        <v>231</v>
      </c>
      <c r="D11" s="287"/>
      <c r="E11" s="9" t="s">
        <v>403</v>
      </c>
      <c r="F11" s="304"/>
    </row>
    <row r="12" spans="2:6" ht="16" thickBot="1">
      <c r="B12" s="62"/>
      <c r="C12" s="63"/>
      <c r="D12" s="289"/>
      <c r="E12" s="303"/>
      <c r="F12" s="64"/>
    </row>
  </sheetData>
  <mergeCells count="1">
    <mergeCell ref="B5:D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B2:E27"/>
  <sheetViews>
    <sheetView workbookViewId="0">
      <selection activeCell="A26" sqref="A26:XFD26"/>
    </sheetView>
  </sheetViews>
  <sheetFormatPr baseColWidth="10" defaultRowHeight="15" x14ac:dyDescent="0"/>
  <cols>
    <col min="1" max="1" width="10.83203125" style="2"/>
    <col min="2" max="2" width="24.83203125" style="2" bestFit="1" customWidth="1"/>
    <col min="3" max="5" width="23.33203125" style="2" customWidth="1"/>
    <col min="6" max="16384" width="10.83203125" style="2"/>
  </cols>
  <sheetData>
    <row r="2" spans="2:5" ht="20">
      <c r="B2" s="22" t="s">
        <v>327</v>
      </c>
    </row>
    <row r="4" spans="2:5">
      <c r="B4" s="3" t="s">
        <v>38</v>
      </c>
      <c r="C4" s="4"/>
      <c r="D4" s="4"/>
      <c r="E4" s="5"/>
    </row>
    <row r="5" spans="2:5">
      <c r="B5" s="345" t="s">
        <v>372</v>
      </c>
      <c r="C5" s="346"/>
      <c r="D5" s="346"/>
      <c r="E5" s="347"/>
    </row>
    <row r="6" spans="2:5" ht="16" thickBot="1">
      <c r="B6" s="9"/>
      <c r="C6" s="9"/>
      <c r="D6" s="9"/>
      <c r="E6" s="9"/>
    </row>
    <row r="7" spans="2:5">
      <c r="B7" s="94" t="s">
        <v>199</v>
      </c>
      <c r="C7" s="210"/>
      <c r="D7" s="215"/>
      <c r="E7" s="95"/>
    </row>
    <row r="8" spans="2:5">
      <c r="B8" s="96"/>
      <c r="C8" s="107"/>
      <c r="D8" s="102"/>
      <c r="E8" s="97"/>
    </row>
    <row r="9" spans="2:5" ht="31" customHeight="1">
      <c r="B9" s="219" t="s">
        <v>39</v>
      </c>
      <c r="C9" s="220" t="s">
        <v>40</v>
      </c>
      <c r="D9" s="221" t="s">
        <v>256</v>
      </c>
      <c r="E9" s="273" t="s">
        <v>257</v>
      </c>
    </row>
    <row r="10" spans="2:5">
      <c r="B10" s="202" t="str">
        <f>"Domestic production in "&amp;base_year</f>
        <v xml:space="preserve">Domestic production in </v>
      </c>
      <c r="C10" s="208"/>
      <c r="D10" s="216"/>
      <c r="E10" s="274"/>
    </row>
    <row r="11" spans="2:5" ht="15" customHeight="1">
      <c r="B11" s="211"/>
      <c r="C11" s="107" t="s">
        <v>41</v>
      </c>
      <c r="D11" s="217" t="str">
        <f>IF(ISNUMBER(Dashboard!E17),Dashboard!E17,"-")</f>
        <v>-</v>
      </c>
      <c r="E11" s="275"/>
    </row>
    <row r="12" spans="2:5" ht="15" customHeight="1">
      <c r="B12" s="211"/>
      <c r="C12" s="107" t="s">
        <v>137</v>
      </c>
      <c r="D12" s="217" t="str">
        <f>IF(ISNUMBER(Dashboard!E18),Dashboard!E18,"-")</f>
        <v>-</v>
      </c>
      <c r="E12" s="275"/>
    </row>
    <row r="13" spans="2:5" ht="15" customHeight="1">
      <c r="B13" s="212"/>
      <c r="C13" s="107" t="s">
        <v>42</v>
      </c>
      <c r="D13" s="217" t="str">
        <f>IF(ISNUMBER(Dashboard!E19),Dashboard!E19,"-")</f>
        <v>-</v>
      </c>
      <c r="E13" s="275"/>
    </row>
    <row r="14" spans="2:5" ht="15" customHeight="1">
      <c r="B14" s="195"/>
      <c r="C14" s="107" t="s">
        <v>43</v>
      </c>
      <c r="D14" s="217" t="str">
        <f>IF(ISNUMBER(Dashboard!E20),Dashboard!E20,"-")</f>
        <v>-</v>
      </c>
      <c r="E14" s="275"/>
    </row>
    <row r="15" spans="2:5" ht="15" customHeight="1">
      <c r="B15" s="195"/>
      <c r="C15" s="107" t="s">
        <v>234</v>
      </c>
      <c r="D15" s="217" t="str">
        <f>IF(ISNUMBER(Dashboard!E21),Dashboard!E21,"-")</f>
        <v>-</v>
      </c>
      <c r="E15" s="275"/>
    </row>
    <row r="16" spans="2:5" ht="15" customHeight="1">
      <c r="B16" s="112"/>
      <c r="C16" s="209"/>
      <c r="D16" s="272"/>
      <c r="E16" s="275"/>
    </row>
    <row r="17" spans="2:5" ht="15" customHeight="1">
      <c r="B17" s="112"/>
      <c r="C17" s="163" t="s">
        <v>236</v>
      </c>
      <c r="D17" s="217">
        <f>IF(ISNUMBER(Dashboard!E23),Dashboard!E23,"-")</f>
        <v>0</v>
      </c>
      <c r="E17" s="276" t="str">
        <f>IF(ISNUMBER(Dashboard!E35),Dashboard!E35,"-")</f>
        <v>-</v>
      </c>
    </row>
    <row r="18" spans="2:5" ht="15" customHeight="1">
      <c r="B18" s="112"/>
      <c r="C18" s="163" t="s">
        <v>237</v>
      </c>
      <c r="D18" s="217">
        <f>IF(ISNUMBER(Dashboard!E24),Dashboard!E24,"-")</f>
        <v>0</v>
      </c>
      <c r="E18" s="276" t="str">
        <f>IF(ISNUMBER(Dashboard!E36),Dashboard!E36,"-")</f>
        <v>-</v>
      </c>
    </row>
    <row r="19" spans="2:5" ht="15" customHeight="1">
      <c r="B19" s="112"/>
      <c r="C19" s="163" t="s">
        <v>242</v>
      </c>
      <c r="D19" s="217" t="str">
        <f>IF(ISNUMBER(Dashboard!E25),Dashboard!E25,"-")</f>
        <v>-</v>
      </c>
      <c r="E19" s="276" t="str">
        <f>IF(ISNUMBER(Dashboard!E37),Dashboard!E37,"-")</f>
        <v>-</v>
      </c>
    </row>
    <row r="20" spans="2:5" ht="15" customHeight="1">
      <c r="B20" s="112"/>
      <c r="C20" s="163" t="s">
        <v>202</v>
      </c>
      <c r="D20" s="217">
        <f>IF(ISNUMBER(Dashboard!E26),Dashboard!E26,"-")</f>
        <v>0</v>
      </c>
      <c r="E20" s="276" t="str">
        <f>IF(ISNUMBER(Dashboard!E38),Dashboard!E38,"-")</f>
        <v>-</v>
      </c>
    </row>
    <row r="21" spans="2:5" ht="15" customHeight="1">
      <c r="B21" s="112"/>
      <c r="C21" s="163" t="s">
        <v>219</v>
      </c>
      <c r="D21" s="217">
        <f>IF(ISNUMBER(Dashboard!E27),Dashboard!E27,"-")</f>
        <v>0</v>
      </c>
      <c r="E21" s="276" t="str">
        <f>IF(ISNUMBER(Dashboard!E39),Dashboard!E39,"-")</f>
        <v>-</v>
      </c>
    </row>
    <row r="22" spans="2:5" ht="15" customHeight="1">
      <c r="B22" s="112"/>
      <c r="C22" s="163" t="s">
        <v>196</v>
      </c>
      <c r="D22" s="217" t="str">
        <f>IF(ISNUMBER(Dashboard!E28),Dashboard!E28,"-")</f>
        <v>-</v>
      </c>
      <c r="E22" s="276" t="str">
        <f>IF(ISNUMBER(Dashboard!E40),Dashboard!E40,"-")</f>
        <v>-</v>
      </c>
    </row>
    <row r="23" spans="2:5" ht="15" customHeight="1">
      <c r="B23" s="112"/>
      <c r="C23" s="163" t="s">
        <v>241</v>
      </c>
      <c r="D23" s="217" t="str">
        <f>IF(ISNUMBER(Dashboard!E29),Dashboard!E29,"-")</f>
        <v>-</v>
      </c>
      <c r="E23" s="276" t="str">
        <f>IF(ISNUMBER(Dashboard!E41),Dashboard!E41,"-")</f>
        <v>-</v>
      </c>
    </row>
    <row r="24" spans="2:5" ht="15" customHeight="1">
      <c r="B24" s="112"/>
      <c r="C24" s="163" t="s">
        <v>239</v>
      </c>
      <c r="D24" s="217" t="str">
        <f>IF(ISNUMBER(Dashboard!E30),Dashboard!E30,"-")</f>
        <v>-</v>
      </c>
      <c r="E24" s="276" t="str">
        <f>IF(ISNUMBER(Dashboard!E42),Dashboard!E42,"-")</f>
        <v>-</v>
      </c>
    </row>
    <row r="25" spans="2:5" ht="15" customHeight="1">
      <c r="B25" s="112"/>
      <c r="C25" s="163" t="s">
        <v>238</v>
      </c>
      <c r="D25" s="217" t="str">
        <f>IF(ISNUMBER(Dashboard!E31),Dashboard!E31,"-")</f>
        <v>-</v>
      </c>
      <c r="E25" s="276" t="str">
        <f>IF(ISNUMBER(Dashboard!E43),Dashboard!E43,"-")</f>
        <v>-</v>
      </c>
    </row>
    <row r="26" spans="2:5" ht="15" customHeight="1">
      <c r="B26" s="112"/>
      <c r="C26" s="163" t="s">
        <v>240</v>
      </c>
      <c r="D26" s="217" t="str">
        <f>IF(ISNUMBER(Dashboard!E32),Dashboard!E32,"-")</f>
        <v>-</v>
      </c>
      <c r="E26" s="276" t="str">
        <f>IF(ISNUMBER(Dashboard!E44),Dashboard!E44,"-")</f>
        <v>-</v>
      </c>
    </row>
    <row r="27" spans="2:5" ht="16" thickBot="1">
      <c r="B27" s="98"/>
      <c r="C27" s="193"/>
      <c r="D27" s="218"/>
      <c r="E27" s="277"/>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B2:G24"/>
  <sheetViews>
    <sheetView workbookViewId="0">
      <selection activeCell="I55" sqref="I55"/>
    </sheetView>
  </sheetViews>
  <sheetFormatPr baseColWidth="10" defaultRowHeight="15" x14ac:dyDescent="0"/>
  <cols>
    <col min="1" max="1" width="10.83203125" style="2"/>
    <col min="2" max="2" width="62.5" style="2" bestFit="1" customWidth="1"/>
    <col min="3" max="3" width="2.83203125" style="2" customWidth="1"/>
    <col min="4" max="5" width="13.33203125" style="2" customWidth="1"/>
    <col min="6" max="6" width="2.83203125" style="2" customWidth="1"/>
    <col min="7" max="7" width="54" style="2" customWidth="1"/>
    <col min="8" max="16384" width="10.83203125" style="2"/>
  </cols>
  <sheetData>
    <row r="2" spans="2:7" ht="20">
      <c r="B2" s="22" t="s">
        <v>227</v>
      </c>
    </row>
    <row r="4" spans="2:7">
      <c r="B4" s="3" t="s">
        <v>38</v>
      </c>
      <c r="C4" s="4"/>
      <c r="D4" s="4"/>
      <c r="E4" s="5"/>
      <c r="F4" s="9"/>
    </row>
    <row r="5" spans="2:7">
      <c r="B5" s="348" t="s">
        <v>232</v>
      </c>
      <c r="C5" s="349"/>
      <c r="D5" s="349"/>
      <c r="E5" s="350"/>
      <c r="F5" s="7"/>
    </row>
    <row r="6" spans="2:7" ht="16" thickBot="1"/>
    <row r="7" spans="2:7">
      <c r="B7" s="55" t="s">
        <v>228</v>
      </c>
      <c r="C7" s="56"/>
      <c r="D7" s="230"/>
      <c r="E7" s="56"/>
      <c r="F7" s="170"/>
      <c r="G7" s="57"/>
    </row>
    <row r="8" spans="2:7">
      <c r="B8" s="60"/>
      <c r="C8" s="18"/>
      <c r="D8" s="231"/>
      <c r="E8" s="18"/>
      <c r="F8" s="20"/>
      <c r="G8" s="59"/>
    </row>
    <row r="9" spans="2:7">
      <c r="B9" s="67" t="s">
        <v>39</v>
      </c>
      <c r="C9" s="147"/>
      <c r="D9" s="232" t="s">
        <v>226</v>
      </c>
      <c r="E9" s="147" t="s">
        <v>229</v>
      </c>
      <c r="F9" s="148"/>
      <c r="G9" s="118" t="s">
        <v>19</v>
      </c>
    </row>
    <row r="10" spans="2:7">
      <c r="B10" s="58"/>
      <c r="C10" s="9"/>
      <c r="D10" s="229"/>
      <c r="E10" s="9"/>
      <c r="F10" s="15"/>
      <c r="G10" s="59"/>
    </row>
    <row r="11" spans="2:7">
      <c r="B11" s="58" t="s">
        <v>314</v>
      </c>
      <c r="C11" s="9"/>
      <c r="D11" s="229">
        <f>'Fuel aggregation'!K13</f>
        <v>0</v>
      </c>
      <c r="E11" s="9"/>
      <c r="F11" s="15"/>
      <c r="G11" s="59"/>
    </row>
    <row r="12" spans="2:7">
      <c r="B12" s="222" t="s">
        <v>315</v>
      </c>
      <c r="C12" s="173" t="s">
        <v>289</v>
      </c>
      <c r="D12" s="233">
        <f>-'Fuel aggregation'!K16</f>
        <v>0</v>
      </c>
      <c r="E12" s="223"/>
      <c r="F12" s="224"/>
      <c r="G12" s="59"/>
    </row>
    <row r="13" spans="2:7">
      <c r="B13" s="58" t="s">
        <v>225</v>
      </c>
      <c r="C13" s="9"/>
      <c r="D13" s="231">
        <f>D11-D12</f>
        <v>0</v>
      </c>
      <c r="E13" s="214"/>
      <c r="F13" s="213"/>
      <c r="G13" s="59" t="s">
        <v>280</v>
      </c>
    </row>
    <row r="14" spans="2:7">
      <c r="B14" s="58"/>
      <c r="C14" s="9"/>
      <c r="D14" s="229"/>
      <c r="E14" s="214"/>
      <c r="F14" s="213"/>
      <c r="G14" s="59"/>
    </row>
    <row r="15" spans="2:7">
      <c r="B15" s="58"/>
      <c r="C15" s="9"/>
      <c r="D15" s="229"/>
      <c r="E15" s="9"/>
      <c r="F15" s="15"/>
      <c r="G15" s="59"/>
    </row>
    <row r="16" spans="2:7">
      <c r="B16" s="58" t="s">
        <v>225</v>
      </c>
      <c r="C16" s="9"/>
      <c r="D16" s="236">
        <f>D13</f>
        <v>0</v>
      </c>
      <c r="E16" s="9"/>
      <c r="F16" s="15"/>
      <c r="G16" s="59"/>
    </row>
    <row r="17" spans="2:7">
      <c r="B17" s="222" t="s">
        <v>323</v>
      </c>
      <c r="C17" s="10"/>
      <c r="D17" s="235">
        <f>technical_specs!F11</f>
        <v>0</v>
      </c>
      <c r="E17" s="11"/>
      <c r="F17" s="15"/>
      <c r="G17" s="59"/>
    </row>
    <row r="18" spans="2:7">
      <c r="B18" s="58" t="s">
        <v>324</v>
      </c>
      <c r="C18" s="9"/>
      <c r="D18" s="231" t="e">
        <f>D16/D17</f>
        <v>#DIV/0!</v>
      </c>
      <c r="E18" s="9"/>
      <c r="F18" s="15"/>
      <c r="G18" s="59" t="s">
        <v>278</v>
      </c>
    </row>
    <row r="19" spans="2:7">
      <c r="B19" s="58"/>
      <c r="C19" s="9"/>
      <c r="D19" s="229"/>
      <c r="E19" s="9"/>
      <c r="F19" s="15"/>
      <c r="G19" s="59"/>
    </row>
    <row r="20" spans="2:7">
      <c r="B20" s="58"/>
      <c r="C20" s="9"/>
      <c r="D20" s="229"/>
      <c r="E20" s="9"/>
      <c r="F20" s="15"/>
      <c r="G20" s="59"/>
    </row>
    <row r="21" spans="2:7">
      <c r="B21" s="58" t="s">
        <v>224</v>
      </c>
      <c r="C21" s="9"/>
      <c r="D21" s="236">
        <f>D12</f>
        <v>0</v>
      </c>
      <c r="E21" s="238" t="e">
        <f>IF(SUM(D21:D22)=0,0,D21/SUM(D21:D22))</f>
        <v>#DIV/0!</v>
      </c>
      <c r="F21" s="15"/>
      <c r="G21" s="59"/>
    </row>
    <row r="22" spans="2:7">
      <c r="B22" s="222" t="s">
        <v>324</v>
      </c>
      <c r="C22" s="10"/>
      <c r="D22" s="237" t="e">
        <f>D18</f>
        <v>#DIV/0!</v>
      </c>
      <c r="E22" s="239" t="e">
        <f>IF(SUM(D21:D22)=0,0,D22/SUM(D21:D22))</f>
        <v>#DIV/0!</v>
      </c>
      <c r="F22" s="15"/>
      <c r="G22" s="59"/>
    </row>
    <row r="23" spans="2:7">
      <c r="B23" s="58" t="s">
        <v>325</v>
      </c>
      <c r="C23" s="9"/>
      <c r="D23" s="290" t="e">
        <f>D21+D22</f>
        <v>#DIV/0!</v>
      </c>
      <c r="E23" s="291"/>
      <c r="F23" s="15"/>
      <c r="G23" s="59" t="s">
        <v>279</v>
      </c>
    </row>
    <row r="24" spans="2:7" ht="16" thickBot="1">
      <c r="B24" s="62"/>
      <c r="C24" s="63"/>
      <c r="D24" s="234"/>
      <c r="E24" s="63"/>
      <c r="F24" s="75"/>
      <c r="G24" s="64"/>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B2:G13"/>
  <sheetViews>
    <sheetView workbookViewId="0">
      <selection activeCell="Q46" sqref="Q46"/>
    </sheetView>
  </sheetViews>
  <sheetFormatPr baseColWidth="10" defaultRowHeight="15" x14ac:dyDescent="0"/>
  <cols>
    <col min="1" max="5" width="10.83203125" style="2"/>
    <col min="6" max="6" width="3.5" style="2" customWidth="1"/>
    <col min="7" max="16384" width="10.83203125" style="2"/>
  </cols>
  <sheetData>
    <row r="2" spans="2:7" ht="20">
      <c r="B2" s="22" t="s">
        <v>335</v>
      </c>
    </row>
    <row r="4" spans="2:7">
      <c r="B4" s="3" t="s">
        <v>38</v>
      </c>
      <c r="C4" s="4"/>
      <c r="D4" s="4"/>
      <c r="E4" s="5"/>
      <c r="F4" s="9"/>
    </row>
    <row r="5" spans="2:7" ht="30" customHeight="1">
      <c r="B5" s="342" t="s">
        <v>381</v>
      </c>
      <c r="C5" s="351"/>
      <c r="D5" s="351"/>
      <c r="E5" s="352"/>
      <c r="F5" s="7"/>
    </row>
    <row r="6" spans="2:7" ht="16" thickBot="1"/>
    <row r="7" spans="2:7">
      <c r="B7" s="55" t="s">
        <v>228</v>
      </c>
      <c r="C7" s="56"/>
      <c r="D7" s="230"/>
      <c r="E7" s="56"/>
      <c r="F7" s="170"/>
      <c r="G7" s="57"/>
    </row>
    <row r="8" spans="2:7">
      <c r="B8" s="60"/>
      <c r="C8" s="18"/>
      <c r="D8" s="231"/>
      <c r="E8" s="18"/>
      <c r="F8" s="20"/>
      <c r="G8" s="59"/>
    </row>
    <row r="9" spans="2:7">
      <c r="B9" s="67" t="s">
        <v>39</v>
      </c>
      <c r="C9" s="147"/>
      <c r="D9" s="232" t="s">
        <v>226</v>
      </c>
      <c r="E9" s="147" t="s">
        <v>229</v>
      </c>
      <c r="F9" s="148"/>
      <c r="G9" s="118" t="s">
        <v>19</v>
      </c>
    </row>
    <row r="10" spans="2:7">
      <c r="B10" s="58"/>
      <c r="C10" s="9"/>
      <c r="D10" s="229"/>
      <c r="E10" s="9"/>
      <c r="F10" s="15"/>
      <c r="G10" s="59"/>
    </row>
    <row r="11" spans="2:7">
      <c r="B11" s="58" t="s">
        <v>336</v>
      </c>
      <c r="C11" s="9"/>
      <c r="D11" s="229">
        <f>-'Fuel aggregation'!I15</f>
        <v>0</v>
      </c>
      <c r="E11" s="238">
        <f>IF(SUM($D$11:$D$12)=0,0,D11/SUM($D$11:$D$12))</f>
        <v>0</v>
      </c>
      <c r="F11" s="15"/>
      <c r="G11" s="59"/>
    </row>
    <row r="12" spans="2:7">
      <c r="B12" s="58" t="s">
        <v>337</v>
      </c>
      <c r="C12" s="141"/>
      <c r="D12" s="229">
        <f>-'Fuel aggregation'!J15</f>
        <v>0</v>
      </c>
      <c r="E12" s="238">
        <f>IF(SUM($D$11:$D$12)=0,0,D12/SUM($D$11:$D$12))</f>
        <v>0</v>
      </c>
      <c r="F12" s="224"/>
      <c r="G12" s="59"/>
    </row>
    <row r="13" spans="2:7" ht="16" thickBot="1">
      <c r="B13" s="62"/>
      <c r="C13" s="63"/>
      <c r="D13" s="234"/>
      <c r="E13" s="63"/>
      <c r="F13" s="75"/>
      <c r="G13" s="64"/>
    </row>
  </sheetData>
  <mergeCells count="1">
    <mergeCell ref="B5:E5"/>
  </mergeCells>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79998168889431442"/>
  </sheetPr>
  <dimension ref="B2:O17"/>
  <sheetViews>
    <sheetView topLeftCell="B1" workbookViewId="0">
      <selection activeCell="B5" sqref="B5:H5"/>
    </sheetView>
  </sheetViews>
  <sheetFormatPr baseColWidth="10" defaultRowHeight="15" x14ac:dyDescent="0"/>
  <cols>
    <col min="1" max="1" width="10.83203125" style="100"/>
    <col min="2" max="3" width="30.5" style="100" customWidth="1"/>
    <col min="4" max="4" width="2.83203125" style="100" customWidth="1"/>
    <col min="5" max="15" width="15.83203125" style="100" customWidth="1"/>
    <col min="16" max="16384" width="10.83203125" style="100"/>
  </cols>
  <sheetData>
    <row r="2" spans="2:15" ht="20">
      <c r="B2" s="225" t="s">
        <v>358</v>
      </c>
      <c r="C2" s="225"/>
      <c r="D2" s="225"/>
      <c r="E2" s="9"/>
      <c r="F2" s="9"/>
      <c r="G2" s="9"/>
      <c r="H2" s="9"/>
      <c r="I2" s="9"/>
    </row>
    <row r="3" spans="2:15">
      <c r="B3" s="2"/>
      <c r="C3" s="2"/>
      <c r="D3" s="2"/>
      <c r="E3" s="9"/>
      <c r="F3" s="9"/>
      <c r="G3" s="9"/>
      <c r="H3" s="9"/>
      <c r="I3" s="9"/>
    </row>
    <row r="4" spans="2:15">
      <c r="B4" s="3" t="s">
        <v>38</v>
      </c>
      <c r="C4" s="13"/>
      <c r="D4" s="13"/>
      <c r="E4" s="4"/>
      <c r="F4" s="4"/>
      <c r="G4" s="4"/>
      <c r="H4" s="5"/>
    </row>
    <row r="5" spans="2:15" ht="30" customHeight="1">
      <c r="B5" s="353" t="s">
        <v>376</v>
      </c>
      <c r="C5" s="354"/>
      <c r="D5" s="354"/>
      <c r="E5" s="354"/>
      <c r="F5" s="354"/>
      <c r="G5" s="354"/>
      <c r="H5" s="355"/>
    </row>
    <row r="6" spans="2:15" ht="16" thickBot="1"/>
    <row r="7" spans="2:15">
      <c r="B7" s="55" t="s">
        <v>359</v>
      </c>
      <c r="C7" s="56"/>
      <c r="D7" s="255"/>
      <c r="E7" s="56"/>
      <c r="F7" s="66"/>
      <c r="G7" s="66"/>
      <c r="H7" s="66"/>
      <c r="I7" s="66"/>
      <c r="J7" s="66"/>
      <c r="K7" s="66"/>
      <c r="L7" s="66"/>
      <c r="M7" s="66"/>
      <c r="N7" s="66"/>
      <c r="O7" s="95"/>
    </row>
    <row r="8" spans="2:15">
      <c r="B8" s="58"/>
      <c r="C8" s="9"/>
      <c r="D8" s="8"/>
      <c r="E8" s="256"/>
      <c r="F8" s="256"/>
      <c r="G8" s="256"/>
      <c r="H8" s="256"/>
      <c r="I8" s="256"/>
      <c r="J8" s="256"/>
      <c r="K8" s="256"/>
      <c r="L8" s="256"/>
      <c r="M8" s="256"/>
      <c r="N8" s="256"/>
      <c r="O8" s="257"/>
    </row>
    <row r="9" spans="2:15" ht="30">
      <c r="B9" s="258" t="s">
        <v>290</v>
      </c>
      <c r="C9" s="259"/>
      <c r="D9" s="260"/>
      <c r="E9" s="261" t="s">
        <v>360</v>
      </c>
      <c r="F9" s="261" t="s">
        <v>364</v>
      </c>
      <c r="G9" s="261" t="s">
        <v>361</v>
      </c>
      <c r="H9" s="261" t="s">
        <v>362</v>
      </c>
      <c r="I9" s="261" t="s">
        <v>366</v>
      </c>
      <c r="J9" s="261" t="s">
        <v>367</v>
      </c>
      <c r="K9" s="261" t="s">
        <v>375</v>
      </c>
      <c r="L9" s="261" t="s">
        <v>368</v>
      </c>
      <c r="M9" s="261" t="s">
        <v>369</v>
      </c>
      <c r="N9" s="261" t="s">
        <v>370</v>
      </c>
      <c r="O9" s="262" t="s">
        <v>382</v>
      </c>
    </row>
    <row r="10" spans="2:15">
      <c r="B10" s="263"/>
      <c r="C10" s="264"/>
      <c r="D10" s="265"/>
      <c r="E10" s="266"/>
      <c r="F10" s="266"/>
      <c r="G10" s="266"/>
      <c r="H10" s="266"/>
      <c r="I10" s="266"/>
      <c r="J10" s="266"/>
      <c r="K10" s="266"/>
      <c r="L10" s="266"/>
      <c r="M10" s="266"/>
      <c r="N10" s="266"/>
      <c r="O10" s="267"/>
    </row>
    <row r="11" spans="2:15">
      <c r="B11" s="263" t="s">
        <v>48</v>
      </c>
      <c r="C11" s="268"/>
      <c r="D11" s="269"/>
      <c r="E11" s="270">
        <f>SUM('Corrected energy balance step 2'!C9:H9,'Corrected energy balance step 2'!J9:N9,'Corrected energy balance step 2'!S9)</f>
        <v>0</v>
      </c>
      <c r="F11" s="270">
        <f>'Corrected energy balance step 2'!I9</f>
        <v>0</v>
      </c>
      <c r="G11" s="270">
        <f>'Corrected energy balance step 2'!T9</f>
        <v>0</v>
      </c>
      <c r="H11" s="270">
        <f>SUM('Corrected energy balance step 2'!U9:AQ9)</f>
        <v>0</v>
      </c>
      <c r="I11" s="270">
        <f>'Corrected energy balance step 2'!AS9</f>
        <v>0</v>
      </c>
      <c r="J11" s="270">
        <f>SUM('Corrected energy balance step 2'!AR9,'Corrected energy balance step 2'!AT9)</f>
        <v>0</v>
      </c>
      <c r="K11" s="270">
        <f>'Corrected energy balance step 2'!AV9</f>
        <v>0</v>
      </c>
      <c r="L11" s="270">
        <f>'Corrected energy balance step 2'!AW9</f>
        <v>0</v>
      </c>
      <c r="M11" s="270">
        <f>'Corrected energy balance step 2'!AX9</f>
        <v>0</v>
      </c>
      <c r="N11" s="270">
        <f>'Corrected energy balance step 2'!AU9+'Corrected energy balance step 2'!AZ9</f>
        <v>0</v>
      </c>
      <c r="O11" s="271"/>
    </row>
    <row r="12" spans="2:15">
      <c r="B12" s="263"/>
      <c r="C12" s="268"/>
      <c r="D12" s="269"/>
      <c r="E12" s="285"/>
      <c r="F12" s="285"/>
      <c r="G12" s="285"/>
      <c r="H12" s="285"/>
      <c r="I12" s="285"/>
      <c r="J12" s="285"/>
      <c r="K12" s="285"/>
      <c r="L12" s="285"/>
      <c r="M12" s="285"/>
      <c r="N12" s="285"/>
      <c r="O12" s="286"/>
    </row>
    <row r="13" spans="2:15">
      <c r="B13" s="263" t="s">
        <v>54</v>
      </c>
      <c r="C13" s="268"/>
      <c r="D13" s="269"/>
      <c r="E13" s="270"/>
      <c r="F13" s="270"/>
      <c r="G13" s="270"/>
      <c r="H13" s="270"/>
      <c r="I13" s="270"/>
      <c r="J13" s="270"/>
      <c r="K13" s="270">
        <f>'Corrected energy balance step 2'!AV15</f>
        <v>0</v>
      </c>
      <c r="L13" s="270"/>
      <c r="M13" s="270"/>
      <c r="N13" s="270"/>
      <c r="O13" s="271">
        <f>'Corrected energy balance step 2'!BD15</f>
        <v>0</v>
      </c>
    </row>
    <row r="14" spans="2:15">
      <c r="B14" s="263"/>
      <c r="C14" s="268"/>
      <c r="D14" s="269"/>
      <c r="E14" s="285"/>
      <c r="F14" s="285"/>
      <c r="G14" s="285"/>
      <c r="H14" s="285"/>
      <c r="I14" s="285"/>
      <c r="J14" s="285"/>
      <c r="K14" s="285"/>
      <c r="L14" s="285"/>
      <c r="M14" s="285"/>
      <c r="N14" s="285"/>
      <c r="O14" s="286"/>
    </row>
    <row r="15" spans="2:15">
      <c r="B15" s="263" t="s">
        <v>363</v>
      </c>
      <c r="C15" s="268" t="s">
        <v>194</v>
      </c>
      <c r="D15" s="269"/>
      <c r="E15" s="270"/>
      <c r="F15" s="270"/>
      <c r="G15" s="270"/>
      <c r="H15" s="270"/>
      <c r="I15" s="270">
        <f>'Corrected energy balance step 2'!AS18</f>
        <v>0</v>
      </c>
      <c r="J15" s="270">
        <f>SUM('Corrected energy balance step 2'!AR18,'Corrected energy balance step 2'!AT18)</f>
        <v>0</v>
      </c>
      <c r="K15" s="270">
        <f>'Corrected energy balance step 2'!AV18</f>
        <v>0</v>
      </c>
      <c r="L15" s="270"/>
      <c r="M15" s="270"/>
      <c r="N15" s="270"/>
      <c r="O15" s="271"/>
    </row>
    <row r="16" spans="2:15">
      <c r="B16" s="87"/>
      <c r="C16" s="268" t="s">
        <v>61</v>
      </c>
      <c r="D16" s="269"/>
      <c r="E16" s="270"/>
      <c r="F16" s="270"/>
      <c r="G16" s="270"/>
      <c r="H16" s="270"/>
      <c r="I16" s="270"/>
      <c r="J16" s="270"/>
      <c r="K16" s="270">
        <f>'Corrected energy balance step 2'!AV22</f>
        <v>0</v>
      </c>
      <c r="L16" s="270"/>
      <c r="M16" s="270"/>
      <c r="N16" s="270"/>
      <c r="O16" s="271"/>
    </row>
    <row r="17" spans="2:15" ht="16" thickBot="1">
      <c r="B17" s="280"/>
      <c r="C17" s="281"/>
      <c r="D17" s="282"/>
      <c r="E17" s="283"/>
      <c r="F17" s="283"/>
      <c r="G17" s="283"/>
      <c r="H17" s="283"/>
      <c r="I17" s="283"/>
      <c r="J17" s="283"/>
      <c r="K17" s="283"/>
      <c r="L17" s="283"/>
      <c r="M17" s="283"/>
      <c r="N17" s="283"/>
      <c r="O17" s="284"/>
    </row>
  </sheetData>
  <mergeCells count="1">
    <mergeCell ref="B5:H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C60"/>
  <sheetViews>
    <sheetView workbookViewId="0">
      <selection activeCell="B12" sqref="B12"/>
    </sheetView>
  </sheetViews>
  <sheetFormatPr baseColWidth="10" defaultRowHeight="15" x14ac:dyDescent="0"/>
  <cols>
    <col min="1" max="1" width="51.5" customWidth="1"/>
  </cols>
  <sheetData>
    <row r="1" spans="1:3">
      <c r="A1" t="s">
        <v>276</v>
      </c>
    </row>
    <row r="2" spans="1:3">
      <c r="A2" t="s">
        <v>220</v>
      </c>
      <c r="B2" t="s">
        <v>197</v>
      </c>
      <c r="C2" t="s">
        <v>245</v>
      </c>
    </row>
    <row r="3" spans="1:3">
      <c r="A3" s="50" t="s">
        <v>248</v>
      </c>
      <c r="B3" s="88">
        <f>IF(ISNUMBER('Production analysis'!D17),'Production analysis'!D17,"")</f>
        <v>0</v>
      </c>
      <c r="C3" t="str">
        <f>IF(ISNUMBER('Production analysis'!E17),'Production analysis'!E17,"")</f>
        <v/>
      </c>
    </row>
    <row r="4" spans="1:3">
      <c r="A4" s="50" t="s">
        <v>249</v>
      </c>
      <c r="B4" s="88">
        <f>IF(ISNUMBER('Production analysis'!D18),'Production analysis'!D18,"")</f>
        <v>0</v>
      </c>
      <c r="C4" t="str">
        <f>IF(ISNUMBER('Production analysis'!E18),'Production analysis'!E18,"")</f>
        <v/>
      </c>
    </row>
    <row r="5" spans="1:3">
      <c r="A5" s="50" t="s">
        <v>250</v>
      </c>
      <c r="B5" s="88" t="str">
        <f>IF(ISNUMBER('Production analysis'!D19),'Production analysis'!D19,"")</f>
        <v/>
      </c>
      <c r="C5" t="str">
        <f>IF(ISNUMBER('Production analysis'!E19),'Production analysis'!E19,"")</f>
        <v/>
      </c>
    </row>
    <row r="6" spans="1:3">
      <c r="A6" s="50" t="s">
        <v>392</v>
      </c>
      <c r="B6" s="88" t="e">
        <f>'Greengas analysis'!D23</f>
        <v>#DIV/0!</v>
      </c>
    </row>
    <row r="7" spans="1:3">
      <c r="A7" s="50" t="s">
        <v>247</v>
      </c>
      <c r="B7" s="88">
        <f>IF(ISNUMBER('Production analysis'!D20),'Production analysis'!D20,"")</f>
        <v>0</v>
      </c>
      <c r="C7" t="str">
        <f>IF(ISNUMBER('Production analysis'!E20),'Production analysis'!E20,"")</f>
        <v/>
      </c>
    </row>
    <row r="8" spans="1:3">
      <c r="A8" s="50" t="s">
        <v>246</v>
      </c>
      <c r="B8" s="88">
        <f>IF(ISNUMBER('Production analysis'!D21),'Production analysis'!D21,"")</f>
        <v>0</v>
      </c>
      <c r="C8" t="str">
        <f>IF(ISNUMBER('Production analysis'!E21),'Production analysis'!E21,"")</f>
        <v/>
      </c>
    </row>
    <row r="9" spans="1:3">
      <c r="A9" s="50" t="s">
        <v>252</v>
      </c>
      <c r="B9" s="88" t="str">
        <f>IF(ISNUMBER('Production analysis'!D22),'Production analysis'!D22,"")</f>
        <v/>
      </c>
      <c r="C9" t="str">
        <f>IF(ISNUMBER('Production analysis'!E22),'Production analysis'!E22,"")</f>
        <v/>
      </c>
    </row>
    <row r="10" spans="1:3">
      <c r="A10" s="50" t="s">
        <v>251</v>
      </c>
      <c r="B10" s="88" t="str">
        <f>IF(ISNUMBER('Production analysis'!D23),'Production analysis'!D23,"")</f>
        <v/>
      </c>
      <c r="C10" t="str">
        <f>IF(ISNUMBER('Production analysis'!E23),'Production analysis'!E23,"")</f>
        <v/>
      </c>
    </row>
    <row r="11" spans="1:3">
      <c r="A11" s="50" t="s">
        <v>253</v>
      </c>
      <c r="B11" s="88" t="str">
        <f>IF(ISNUMBER('Production analysis'!D24),'Production analysis'!D24,"")</f>
        <v/>
      </c>
      <c r="C11" t="str">
        <f>IF(ISNUMBER('Production analysis'!E24),'Production analysis'!E24,"")</f>
        <v/>
      </c>
    </row>
    <row r="12" spans="1:3">
      <c r="A12" s="50" t="s">
        <v>254</v>
      </c>
      <c r="B12" s="88" t="str">
        <f>IF(ISNUMBER('Production analysis'!D25),'Production analysis'!D25,"")</f>
        <v/>
      </c>
      <c r="C12" t="str">
        <f>IF(ISNUMBER('Production analysis'!E25),'Production analysis'!E25,"")</f>
        <v/>
      </c>
    </row>
    <row r="13" spans="1:3">
      <c r="A13" s="50" t="s">
        <v>255</v>
      </c>
      <c r="B13" s="88" t="str">
        <f>IF(ISNUMBER('Production analysis'!D26),'Production analysis'!D26,"")</f>
        <v/>
      </c>
      <c r="C13" t="str">
        <f>IF(ISNUMBER('Production analysis'!E26),'Production analysis'!E26,"")</f>
        <v/>
      </c>
    </row>
    <row r="14" spans="1:3">
      <c r="B14" s="88"/>
    </row>
    <row r="15" spans="1:3">
      <c r="A15" s="50"/>
      <c r="B15" s="88"/>
    </row>
    <row r="16" spans="1:3">
      <c r="A16" s="50"/>
      <c r="B16" s="88"/>
    </row>
    <row r="17" spans="1:2">
      <c r="A17" s="50"/>
      <c r="B17" s="88"/>
    </row>
    <row r="18" spans="1:2">
      <c r="A18" s="50"/>
      <c r="B18" s="88"/>
    </row>
    <row r="19" spans="1:2">
      <c r="A19" s="50"/>
      <c r="B19" s="88"/>
    </row>
    <row r="20" spans="1:2">
      <c r="A20" s="50"/>
      <c r="B20" s="88"/>
    </row>
    <row r="21" spans="1:2">
      <c r="A21" s="50"/>
      <c r="B21" s="88"/>
    </row>
    <row r="22" spans="1:2">
      <c r="A22" s="50"/>
      <c r="B22" s="88"/>
    </row>
    <row r="23" spans="1:2">
      <c r="A23" s="50"/>
      <c r="B23" s="88"/>
    </row>
    <row r="24" spans="1:2">
      <c r="A24" s="50"/>
      <c r="B24" s="88"/>
    </row>
    <row r="25" spans="1:2">
      <c r="A25" s="50"/>
      <c r="B25" s="88"/>
    </row>
    <row r="26" spans="1:2">
      <c r="A26" s="50"/>
      <c r="B26" s="88"/>
    </row>
    <row r="27" spans="1:2">
      <c r="A27" s="50"/>
      <c r="B27" s="88"/>
    </row>
    <row r="28" spans="1:2">
      <c r="A28" s="50"/>
      <c r="B28" s="88"/>
    </row>
    <row r="29" spans="1:2">
      <c r="A29" s="50"/>
      <c r="B29" s="88"/>
    </row>
    <row r="30" spans="1:2">
      <c r="A30" s="50"/>
      <c r="B30" s="88"/>
    </row>
    <row r="31" spans="1:2">
      <c r="A31" s="50"/>
      <c r="B31" s="88"/>
    </row>
    <row r="32" spans="1:2">
      <c r="A32" s="50"/>
      <c r="B32" s="88"/>
    </row>
    <row r="33" spans="1:2">
      <c r="A33" s="50"/>
      <c r="B33" s="88"/>
    </row>
    <row r="34" spans="1:2">
      <c r="A34" s="50"/>
      <c r="B34" s="88"/>
    </row>
    <row r="35" spans="1:2">
      <c r="A35" s="50"/>
      <c r="B35" s="88"/>
    </row>
    <row r="36" spans="1:2">
      <c r="A36" s="50"/>
      <c r="B36" s="88"/>
    </row>
    <row r="37" spans="1:2">
      <c r="A37" s="50"/>
      <c r="B37" s="88"/>
    </row>
    <row r="38" spans="1:2">
      <c r="A38" s="50"/>
      <c r="B38" s="88"/>
    </row>
    <row r="39" spans="1:2">
      <c r="A39" s="50"/>
      <c r="B39" s="88"/>
    </row>
    <row r="40" spans="1:2">
      <c r="A40" s="50"/>
      <c r="B40" s="88"/>
    </row>
    <row r="41" spans="1:2">
      <c r="A41" s="50"/>
      <c r="B41" s="88"/>
    </row>
    <row r="42" spans="1:2">
      <c r="A42" s="50"/>
      <c r="B42" s="88"/>
    </row>
    <row r="43" spans="1:2">
      <c r="A43" s="99"/>
      <c r="B43" s="120"/>
    </row>
    <row r="44" spans="1:2">
      <c r="A44" s="99"/>
      <c r="B44" s="120"/>
    </row>
    <row r="45" spans="1:2">
      <c r="A45" s="99"/>
      <c r="B45" s="120"/>
    </row>
    <row r="46" spans="1:2">
      <c r="A46" s="99"/>
      <c r="B46" s="120"/>
    </row>
    <row r="47" spans="1:2">
      <c r="A47" s="99"/>
      <c r="B47" s="120"/>
    </row>
    <row r="48" spans="1:2">
      <c r="A48" s="99"/>
      <c r="B48" s="120"/>
    </row>
    <row r="49" spans="1:2">
      <c r="A49" s="99"/>
      <c r="B49" s="120"/>
    </row>
    <row r="50" spans="1:2">
      <c r="A50" s="99"/>
      <c r="B50" s="120"/>
    </row>
    <row r="51" spans="1:2">
      <c r="A51" s="99"/>
      <c r="B51" s="120"/>
    </row>
    <row r="52" spans="1:2">
      <c r="A52" s="99"/>
      <c r="B52" s="120"/>
    </row>
    <row r="53" spans="1:2">
      <c r="A53" s="99"/>
      <c r="B53" s="120"/>
    </row>
    <row r="54" spans="1:2">
      <c r="A54" s="99"/>
      <c r="B54" s="120"/>
    </row>
    <row r="55" spans="1:2">
      <c r="A55" s="99"/>
      <c r="B55" s="120"/>
    </row>
    <row r="56" spans="1:2">
      <c r="A56" s="99"/>
      <c r="B56" s="120"/>
    </row>
    <row r="57" spans="1:2">
      <c r="A57" s="99"/>
      <c r="B57" s="120"/>
    </row>
    <row r="58" spans="1:2">
      <c r="A58" s="99"/>
      <c r="B58" s="120"/>
    </row>
    <row r="59" spans="1:2">
      <c r="A59" s="99"/>
      <c r="B59" s="120"/>
    </row>
    <row r="60" spans="1:2">
      <c r="A60" s="99"/>
      <c r="B60" s="12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G43"/>
  <sheetViews>
    <sheetView workbookViewId="0">
      <selection activeCell="E18" sqref="E18"/>
    </sheetView>
  </sheetViews>
  <sheetFormatPr baseColWidth="10" defaultRowHeight="15" x14ac:dyDescent="0"/>
  <cols>
    <col min="1" max="1" width="30.6640625" bestFit="1" customWidth="1"/>
    <col min="2" max="2" width="14.1640625" bestFit="1" customWidth="1"/>
    <col min="3" max="3" width="20.83203125" customWidth="1"/>
    <col min="4" max="4" width="25.33203125" customWidth="1"/>
    <col min="5" max="5" width="23.6640625" customWidth="1"/>
    <col min="6" max="6" width="27.33203125" customWidth="1"/>
    <col min="7" max="7" width="34.1640625" customWidth="1"/>
  </cols>
  <sheetData>
    <row r="1" spans="1:7">
      <c r="A1" t="s">
        <v>395</v>
      </c>
    </row>
    <row r="2" spans="1:7">
      <c r="A2" t="s">
        <v>211</v>
      </c>
      <c r="B2" t="s">
        <v>260</v>
      </c>
    </row>
    <row r="3" spans="1:7">
      <c r="A3" s="121">
        <f>Timecurves!B10</f>
        <v>2010</v>
      </c>
      <c r="B3" s="121">
        <f>Timecurves!C10</f>
        <v>0</v>
      </c>
      <c r="C3" s="121"/>
      <c r="D3" s="121"/>
      <c r="E3" s="121"/>
      <c r="F3" s="121"/>
      <c r="G3" s="121"/>
    </row>
    <row r="4" spans="1:7">
      <c r="A4" s="121">
        <f>Timecurves!B11</f>
        <v>2011</v>
      </c>
      <c r="B4" s="121">
        <f>Timecurves!C11</f>
        <v>0</v>
      </c>
      <c r="C4" s="121"/>
      <c r="D4" s="121"/>
      <c r="E4" s="121"/>
      <c r="F4" s="121"/>
      <c r="G4" s="121"/>
    </row>
    <row r="5" spans="1:7">
      <c r="A5" s="121">
        <f>Timecurves!B12</f>
        <v>2012</v>
      </c>
      <c r="B5" s="121">
        <f>Timecurves!C12</f>
        <v>0</v>
      </c>
      <c r="C5" s="121"/>
      <c r="D5" s="121"/>
      <c r="E5" s="121"/>
      <c r="F5" s="121"/>
      <c r="G5" s="121"/>
    </row>
    <row r="6" spans="1:7">
      <c r="A6" s="121">
        <f>Timecurves!B13</f>
        <v>2013</v>
      </c>
      <c r="B6" s="121">
        <f>Timecurves!C13</f>
        <v>0</v>
      </c>
      <c r="C6" s="121"/>
      <c r="D6" s="121"/>
      <c r="E6" s="121"/>
      <c r="F6" s="121"/>
      <c r="G6" s="121"/>
    </row>
    <row r="7" spans="1:7">
      <c r="A7" s="121">
        <f>Timecurves!B14</f>
        <v>2014</v>
      </c>
      <c r="B7" s="121">
        <f>Timecurves!C14</f>
        <v>0</v>
      </c>
      <c r="C7" s="121"/>
      <c r="D7" s="121"/>
      <c r="E7" s="121"/>
      <c r="F7" s="121"/>
      <c r="G7" s="121"/>
    </row>
    <row r="8" spans="1:7">
      <c r="A8" s="121">
        <f>Timecurves!B15</f>
        <v>2015</v>
      </c>
      <c r="B8" s="121">
        <f>Timecurves!C15</f>
        <v>0</v>
      </c>
      <c r="C8" s="121"/>
      <c r="D8" s="121"/>
      <c r="E8" s="121"/>
      <c r="F8" s="121"/>
      <c r="G8" s="121"/>
    </row>
    <row r="9" spans="1:7">
      <c r="A9" s="121">
        <f>Timecurves!B16</f>
        <v>2016</v>
      </c>
      <c r="B9" s="121">
        <f>Timecurves!C16</f>
        <v>0</v>
      </c>
      <c r="C9" s="121"/>
      <c r="D9" s="121"/>
      <c r="E9" s="121"/>
      <c r="F9" s="121"/>
      <c r="G9" s="121"/>
    </row>
    <row r="10" spans="1:7">
      <c r="A10" s="121">
        <f>Timecurves!B17</f>
        <v>2017</v>
      </c>
      <c r="B10" s="121">
        <f>Timecurves!C17</f>
        <v>0</v>
      </c>
      <c r="C10" s="121"/>
      <c r="D10" s="121"/>
      <c r="E10" s="121"/>
      <c r="F10" s="121"/>
      <c r="G10" s="121"/>
    </row>
    <row r="11" spans="1:7">
      <c r="A11" s="121">
        <f>Timecurves!B18</f>
        <v>2018</v>
      </c>
      <c r="B11" s="121">
        <f>Timecurves!C18</f>
        <v>0</v>
      </c>
      <c r="C11" s="121"/>
      <c r="D11" s="121"/>
      <c r="E11" s="121"/>
      <c r="F11" s="121"/>
      <c r="G11" s="121"/>
    </row>
    <row r="12" spans="1:7">
      <c r="A12" s="121">
        <f>Timecurves!B19</f>
        <v>2019</v>
      </c>
      <c r="B12" s="121">
        <f>Timecurves!C19</f>
        <v>0</v>
      </c>
      <c r="C12" s="121"/>
      <c r="D12" s="121"/>
      <c r="E12" s="121"/>
      <c r="F12" s="121"/>
      <c r="G12" s="121"/>
    </row>
    <row r="13" spans="1:7">
      <c r="A13" s="121">
        <f>Timecurves!B20</f>
        <v>2020</v>
      </c>
      <c r="B13" s="121">
        <f>Timecurves!C20</f>
        <v>0</v>
      </c>
      <c r="C13" s="121"/>
      <c r="D13" s="121"/>
      <c r="E13" s="121"/>
      <c r="F13" s="121"/>
      <c r="G13" s="121"/>
    </row>
    <row r="14" spans="1:7">
      <c r="A14" s="121">
        <f>Timecurves!B21</f>
        <v>2021</v>
      </c>
      <c r="B14" s="121">
        <f>Timecurves!C21</f>
        <v>0</v>
      </c>
      <c r="C14" s="121"/>
      <c r="D14" s="121"/>
      <c r="E14" s="121"/>
      <c r="F14" s="121"/>
      <c r="G14" s="121"/>
    </row>
    <row r="15" spans="1:7">
      <c r="A15" s="121">
        <f>Timecurves!B22</f>
        <v>2022</v>
      </c>
      <c r="B15" s="121">
        <f>Timecurves!C22</f>
        <v>0</v>
      </c>
      <c r="C15" s="121"/>
      <c r="D15" s="121"/>
      <c r="E15" s="121"/>
      <c r="F15" s="121"/>
      <c r="G15" s="121"/>
    </row>
    <row r="16" spans="1:7">
      <c r="A16" s="121">
        <f>Timecurves!B23</f>
        <v>2023</v>
      </c>
      <c r="B16" s="121">
        <f>Timecurves!C23</f>
        <v>0</v>
      </c>
      <c r="C16" s="121"/>
      <c r="D16" s="121"/>
      <c r="E16" s="121"/>
      <c r="F16" s="121"/>
      <c r="G16" s="121"/>
    </row>
    <row r="17" spans="1:7">
      <c r="A17" s="121">
        <f>Timecurves!B24</f>
        <v>2024</v>
      </c>
      <c r="B17" s="121">
        <f>Timecurves!C24</f>
        <v>0</v>
      </c>
      <c r="C17" s="121"/>
      <c r="D17" s="121"/>
      <c r="E17" s="121"/>
      <c r="F17" s="121"/>
      <c r="G17" s="121"/>
    </row>
    <row r="18" spans="1:7">
      <c r="A18" s="121">
        <f>Timecurves!B25</f>
        <v>2025</v>
      </c>
      <c r="B18" s="121">
        <f>Timecurves!C25</f>
        <v>0</v>
      </c>
      <c r="C18" s="121"/>
      <c r="D18" s="121"/>
      <c r="E18" s="121"/>
      <c r="F18" s="121"/>
      <c r="G18" s="121"/>
    </row>
    <row r="19" spans="1:7">
      <c r="A19" s="121">
        <f>Timecurves!B26</f>
        <v>2026</v>
      </c>
      <c r="B19" s="121">
        <f>Timecurves!C26</f>
        <v>0</v>
      </c>
      <c r="C19" s="121"/>
      <c r="D19" s="121"/>
      <c r="E19" s="121"/>
      <c r="F19" s="121"/>
      <c r="G19" s="121"/>
    </row>
    <row r="20" spans="1:7">
      <c r="A20" s="121">
        <f>Timecurves!B27</f>
        <v>2027</v>
      </c>
      <c r="B20" s="121">
        <f>Timecurves!C27</f>
        <v>0</v>
      </c>
      <c r="C20" s="121"/>
      <c r="D20" s="121"/>
      <c r="E20" s="121"/>
      <c r="F20" s="121"/>
      <c r="G20" s="121"/>
    </row>
    <row r="21" spans="1:7">
      <c r="A21" s="121">
        <f>Timecurves!B28</f>
        <v>2028</v>
      </c>
      <c r="B21" s="121">
        <f>Timecurves!C28</f>
        <v>0</v>
      </c>
      <c r="C21" s="121"/>
      <c r="D21" s="121"/>
      <c r="E21" s="121"/>
      <c r="F21" s="121"/>
      <c r="G21" s="121"/>
    </row>
    <row r="22" spans="1:7">
      <c r="A22" s="121">
        <f>Timecurves!B29</f>
        <v>2029</v>
      </c>
      <c r="B22" s="121">
        <f>Timecurves!C29</f>
        <v>0</v>
      </c>
      <c r="C22" s="121"/>
      <c r="D22" s="121"/>
      <c r="E22" s="121"/>
      <c r="F22" s="121"/>
      <c r="G22" s="121"/>
    </row>
    <row r="23" spans="1:7">
      <c r="A23" s="121">
        <f>Timecurves!B30</f>
        <v>2030</v>
      </c>
      <c r="B23" s="121">
        <f>Timecurves!C30</f>
        <v>0</v>
      </c>
      <c r="C23" s="121"/>
      <c r="D23" s="121"/>
      <c r="E23" s="121"/>
      <c r="F23" s="121"/>
      <c r="G23" s="121"/>
    </row>
    <row r="24" spans="1:7">
      <c r="A24" s="121">
        <f>Timecurves!B31</f>
        <v>2031</v>
      </c>
      <c r="B24" s="121">
        <f>Timecurves!C31</f>
        <v>0</v>
      </c>
      <c r="C24" s="121"/>
      <c r="D24" s="121"/>
      <c r="E24" s="121"/>
      <c r="F24" s="121"/>
      <c r="G24" s="121"/>
    </row>
    <row r="25" spans="1:7">
      <c r="A25" s="121">
        <f>Timecurves!B32</f>
        <v>2032</v>
      </c>
      <c r="B25" s="121">
        <f>Timecurves!C32</f>
        <v>0</v>
      </c>
      <c r="C25" s="121"/>
      <c r="D25" s="121"/>
      <c r="E25" s="121"/>
      <c r="F25" s="121"/>
      <c r="G25" s="121"/>
    </row>
    <row r="26" spans="1:7">
      <c r="A26" s="121">
        <f>Timecurves!B33</f>
        <v>2033</v>
      </c>
      <c r="B26" s="121">
        <f>Timecurves!C33</f>
        <v>0</v>
      </c>
      <c r="C26" s="121"/>
      <c r="D26" s="121"/>
      <c r="E26" s="121"/>
      <c r="F26" s="121"/>
      <c r="G26" s="121"/>
    </row>
    <row r="27" spans="1:7">
      <c r="A27" s="121">
        <f>Timecurves!B34</f>
        <v>2034</v>
      </c>
      <c r="B27" s="121">
        <f>Timecurves!C34</f>
        <v>0</v>
      </c>
      <c r="C27" s="121"/>
      <c r="D27" s="121"/>
      <c r="E27" s="121"/>
      <c r="F27" s="121"/>
      <c r="G27" s="121"/>
    </row>
    <row r="28" spans="1:7">
      <c r="A28" s="121">
        <f>Timecurves!B35</f>
        <v>2035</v>
      </c>
      <c r="B28" s="121">
        <f>Timecurves!C35</f>
        <v>0</v>
      </c>
      <c r="C28" s="121"/>
      <c r="D28" s="121"/>
      <c r="E28" s="121"/>
      <c r="F28" s="121"/>
      <c r="G28" s="121"/>
    </row>
    <row r="29" spans="1:7">
      <c r="A29" s="121">
        <f>Timecurves!B36</f>
        <v>2036</v>
      </c>
      <c r="B29" s="121">
        <f>Timecurves!C36</f>
        <v>0</v>
      </c>
      <c r="C29" s="121"/>
      <c r="D29" s="121"/>
      <c r="E29" s="121"/>
      <c r="F29" s="121"/>
      <c r="G29" s="121"/>
    </row>
    <row r="30" spans="1:7">
      <c r="A30" s="121">
        <f>Timecurves!B37</f>
        <v>2037</v>
      </c>
      <c r="B30" s="121">
        <f>Timecurves!C37</f>
        <v>0</v>
      </c>
      <c r="C30" s="121"/>
      <c r="D30" s="121"/>
      <c r="E30" s="121"/>
      <c r="F30" s="121"/>
      <c r="G30" s="121"/>
    </row>
    <row r="31" spans="1:7">
      <c r="A31" s="121">
        <f>Timecurves!B38</f>
        <v>2038</v>
      </c>
      <c r="B31" s="121">
        <f>Timecurves!C38</f>
        <v>0</v>
      </c>
      <c r="C31" s="121"/>
      <c r="D31" s="121"/>
      <c r="E31" s="121"/>
      <c r="F31" s="121"/>
      <c r="G31" s="121"/>
    </row>
    <row r="32" spans="1:7">
      <c r="A32" s="121">
        <f>Timecurves!B39</f>
        <v>2039</v>
      </c>
      <c r="B32" s="121">
        <f>Timecurves!C39</f>
        <v>0</v>
      </c>
      <c r="C32" s="121"/>
      <c r="D32" s="121"/>
      <c r="E32" s="121"/>
      <c r="F32" s="121"/>
      <c r="G32" s="121"/>
    </row>
    <row r="33" spans="1:7">
      <c r="A33" s="121">
        <f>Timecurves!B40</f>
        <v>2040</v>
      </c>
      <c r="B33" s="121">
        <f>Timecurves!C40</f>
        <v>0</v>
      </c>
      <c r="C33" s="121"/>
      <c r="D33" s="121"/>
      <c r="E33" s="121"/>
      <c r="F33" s="121"/>
      <c r="G33" s="121"/>
    </row>
    <row r="34" spans="1:7">
      <c r="A34" s="121">
        <f>Timecurves!B41</f>
        <v>2041</v>
      </c>
      <c r="B34" s="121">
        <f>Timecurves!C41</f>
        <v>0</v>
      </c>
      <c r="C34" s="121"/>
      <c r="D34" s="121"/>
      <c r="E34" s="121"/>
      <c r="F34" s="121"/>
      <c r="G34" s="121"/>
    </row>
    <row r="35" spans="1:7">
      <c r="A35" s="121">
        <f>Timecurves!B42</f>
        <v>2042</v>
      </c>
      <c r="B35" s="121">
        <f>Timecurves!C42</f>
        <v>0</v>
      </c>
      <c r="C35" s="121"/>
      <c r="D35" s="121"/>
      <c r="E35" s="121"/>
      <c r="F35" s="121"/>
      <c r="G35" s="121"/>
    </row>
    <row r="36" spans="1:7">
      <c r="A36" s="121">
        <f>Timecurves!B43</f>
        <v>2043</v>
      </c>
      <c r="B36" s="121">
        <f>Timecurves!C43</f>
        <v>0</v>
      </c>
      <c r="C36" s="121"/>
      <c r="D36" s="121"/>
      <c r="E36" s="121"/>
      <c r="F36" s="121"/>
      <c r="G36" s="121"/>
    </row>
    <row r="37" spans="1:7">
      <c r="A37" s="121">
        <f>Timecurves!B44</f>
        <v>2044</v>
      </c>
      <c r="B37" s="121">
        <f>Timecurves!C44</f>
        <v>0</v>
      </c>
      <c r="C37" s="121"/>
      <c r="D37" s="121"/>
      <c r="E37" s="121"/>
      <c r="F37" s="121"/>
      <c r="G37" s="121"/>
    </row>
    <row r="38" spans="1:7">
      <c r="A38" s="121">
        <f>Timecurves!B45</f>
        <v>2045</v>
      </c>
      <c r="B38" s="121">
        <f>Timecurves!C45</f>
        <v>0</v>
      </c>
      <c r="C38" s="121"/>
      <c r="D38" s="121"/>
      <c r="E38" s="121"/>
      <c r="F38" s="121"/>
      <c r="G38" s="121"/>
    </row>
    <row r="39" spans="1:7">
      <c r="A39" s="121">
        <f>Timecurves!B46</f>
        <v>2046</v>
      </c>
      <c r="B39" s="121">
        <f>Timecurves!C46</f>
        <v>0</v>
      </c>
      <c r="C39" s="121"/>
      <c r="D39" s="121"/>
      <c r="E39" s="121"/>
      <c r="F39" s="121"/>
      <c r="G39" s="121"/>
    </row>
    <row r="40" spans="1:7">
      <c r="A40" s="121">
        <f>Timecurves!B47</f>
        <v>2047</v>
      </c>
      <c r="B40" s="121">
        <f>Timecurves!C47</f>
        <v>0</v>
      </c>
      <c r="C40" s="121"/>
      <c r="D40" s="121"/>
      <c r="E40" s="121"/>
      <c r="F40" s="121"/>
      <c r="G40" s="121"/>
    </row>
    <row r="41" spans="1:7">
      <c r="A41" s="121">
        <f>Timecurves!B48</f>
        <v>2048</v>
      </c>
      <c r="B41" s="121">
        <f>Timecurves!C48</f>
        <v>0</v>
      </c>
      <c r="C41" s="121"/>
      <c r="D41" s="121"/>
      <c r="E41" s="121"/>
      <c r="F41" s="121"/>
      <c r="G41" s="121"/>
    </row>
    <row r="42" spans="1:7">
      <c r="A42" s="121">
        <f>Timecurves!B49</f>
        <v>2049</v>
      </c>
      <c r="B42" s="121">
        <f>Timecurves!C49</f>
        <v>0</v>
      </c>
      <c r="C42" s="121"/>
      <c r="D42" s="121"/>
      <c r="E42" s="121"/>
      <c r="F42" s="121"/>
      <c r="G42" s="121"/>
    </row>
    <row r="43" spans="1:7">
      <c r="A43" s="121">
        <f>Timecurves!B50</f>
        <v>2050</v>
      </c>
      <c r="B43" s="121">
        <f>Timecurves!C50</f>
        <v>0</v>
      </c>
      <c r="C43" s="121"/>
      <c r="D43" s="121"/>
      <c r="E43" s="121"/>
      <c r="F43" s="121"/>
      <c r="G43" s="1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G43"/>
  <sheetViews>
    <sheetView workbookViewId="0">
      <selection activeCell="C60" sqref="C60"/>
    </sheetView>
  </sheetViews>
  <sheetFormatPr baseColWidth="10" defaultRowHeight="15" x14ac:dyDescent="0"/>
  <cols>
    <col min="1" max="1" width="32.33203125" bestFit="1" customWidth="1"/>
    <col min="2" max="2" width="14.1640625" bestFit="1" customWidth="1"/>
    <col min="3" max="3" width="20.83203125" customWidth="1"/>
    <col min="4" max="4" width="25.33203125" customWidth="1"/>
    <col min="5" max="5" width="23.6640625" customWidth="1"/>
    <col min="6" max="6" width="27.33203125" customWidth="1"/>
    <col min="7" max="7" width="34.1640625" customWidth="1"/>
  </cols>
  <sheetData>
    <row r="1" spans="1:7">
      <c r="A1" t="s">
        <v>396</v>
      </c>
    </row>
    <row r="2" spans="1:7">
      <c r="A2" t="s">
        <v>211</v>
      </c>
      <c r="B2" t="s">
        <v>260</v>
      </c>
    </row>
    <row r="3" spans="1:7">
      <c r="A3" s="121">
        <f>Timecurves!B10</f>
        <v>2010</v>
      </c>
      <c r="B3" s="121">
        <f>Timecurves!D10</f>
        <v>0</v>
      </c>
      <c r="C3" s="121"/>
      <c r="D3" s="121"/>
      <c r="E3" s="121"/>
      <c r="F3" s="121"/>
      <c r="G3" s="121"/>
    </row>
    <row r="4" spans="1:7">
      <c r="A4" s="121">
        <f>Timecurves!B11</f>
        <v>2011</v>
      </c>
      <c r="B4" s="121">
        <f>Timecurves!D11</f>
        <v>0</v>
      </c>
      <c r="C4" s="121"/>
      <c r="D4" s="121"/>
      <c r="E4" s="121"/>
      <c r="F4" s="121"/>
      <c r="G4" s="121"/>
    </row>
    <row r="5" spans="1:7">
      <c r="A5" s="121">
        <f>Timecurves!B12</f>
        <v>2012</v>
      </c>
      <c r="B5" s="121">
        <f>Timecurves!D12</f>
        <v>0</v>
      </c>
      <c r="C5" s="121"/>
      <c r="D5" s="121"/>
      <c r="E5" s="121"/>
      <c r="F5" s="121"/>
      <c r="G5" s="121"/>
    </row>
    <row r="6" spans="1:7">
      <c r="A6" s="121">
        <f>Timecurves!B13</f>
        <v>2013</v>
      </c>
      <c r="B6" s="121">
        <f>Timecurves!D13</f>
        <v>0</v>
      </c>
      <c r="C6" s="121"/>
      <c r="D6" s="121"/>
      <c r="E6" s="121"/>
      <c r="F6" s="121"/>
      <c r="G6" s="121"/>
    </row>
    <row r="7" spans="1:7">
      <c r="A7" s="121">
        <f>Timecurves!B14</f>
        <v>2014</v>
      </c>
      <c r="B7" s="121">
        <f>Timecurves!D14</f>
        <v>0</v>
      </c>
      <c r="C7" s="121"/>
      <c r="D7" s="121"/>
      <c r="E7" s="121"/>
      <c r="F7" s="121"/>
      <c r="G7" s="121"/>
    </row>
    <row r="8" spans="1:7">
      <c r="A8" s="121">
        <f>Timecurves!B15</f>
        <v>2015</v>
      </c>
      <c r="B8" s="121">
        <f>Timecurves!D15</f>
        <v>0</v>
      </c>
      <c r="C8" s="121"/>
      <c r="D8" s="121"/>
      <c r="E8" s="121"/>
      <c r="F8" s="121"/>
      <c r="G8" s="121"/>
    </row>
    <row r="9" spans="1:7">
      <c r="A9" s="121">
        <f>Timecurves!B16</f>
        <v>2016</v>
      </c>
      <c r="B9" s="121">
        <f>Timecurves!D16</f>
        <v>0</v>
      </c>
      <c r="C9" s="121"/>
      <c r="D9" s="121"/>
      <c r="E9" s="121"/>
      <c r="F9" s="121"/>
      <c r="G9" s="121"/>
    </row>
    <row r="10" spans="1:7">
      <c r="A10" s="121">
        <f>Timecurves!B17</f>
        <v>2017</v>
      </c>
      <c r="B10" s="121">
        <f>Timecurves!D17</f>
        <v>0</v>
      </c>
      <c r="C10" s="121"/>
      <c r="D10" s="121"/>
      <c r="E10" s="121"/>
      <c r="F10" s="121"/>
      <c r="G10" s="121"/>
    </row>
    <row r="11" spans="1:7">
      <c r="A11" s="121">
        <f>Timecurves!B18</f>
        <v>2018</v>
      </c>
      <c r="B11" s="121">
        <f>Timecurves!D18</f>
        <v>0</v>
      </c>
      <c r="C11" s="121"/>
      <c r="D11" s="121"/>
      <c r="E11" s="121"/>
      <c r="F11" s="121"/>
      <c r="G11" s="121"/>
    </row>
    <row r="12" spans="1:7">
      <c r="A12" s="121">
        <f>Timecurves!B19</f>
        <v>2019</v>
      </c>
      <c r="B12" s="121">
        <f>Timecurves!D19</f>
        <v>0</v>
      </c>
      <c r="C12" s="121"/>
      <c r="D12" s="121"/>
      <c r="E12" s="121"/>
      <c r="F12" s="121"/>
      <c r="G12" s="121"/>
    </row>
    <row r="13" spans="1:7">
      <c r="A13" s="121">
        <f>Timecurves!B20</f>
        <v>2020</v>
      </c>
      <c r="B13" s="121">
        <f>Timecurves!D20</f>
        <v>0</v>
      </c>
      <c r="C13" s="121"/>
      <c r="D13" s="121"/>
      <c r="E13" s="121"/>
      <c r="F13" s="121"/>
      <c r="G13" s="121"/>
    </row>
    <row r="14" spans="1:7">
      <c r="A14" s="121">
        <f>Timecurves!B21</f>
        <v>2021</v>
      </c>
      <c r="B14" s="121">
        <f>Timecurves!D21</f>
        <v>0</v>
      </c>
      <c r="C14" s="121"/>
      <c r="D14" s="121"/>
      <c r="E14" s="121"/>
      <c r="F14" s="121"/>
      <c r="G14" s="121"/>
    </row>
    <row r="15" spans="1:7">
      <c r="A15" s="121">
        <f>Timecurves!B22</f>
        <v>2022</v>
      </c>
      <c r="B15" s="121">
        <f>Timecurves!D22</f>
        <v>0</v>
      </c>
      <c r="C15" s="121"/>
      <c r="D15" s="121"/>
      <c r="E15" s="121"/>
      <c r="F15" s="121"/>
      <c r="G15" s="121"/>
    </row>
    <row r="16" spans="1:7">
      <c r="A16" s="121">
        <f>Timecurves!B23</f>
        <v>2023</v>
      </c>
      <c r="B16" s="121">
        <f>Timecurves!D23</f>
        <v>0</v>
      </c>
      <c r="C16" s="121"/>
      <c r="D16" s="121"/>
      <c r="E16" s="121"/>
      <c r="F16" s="121"/>
      <c r="G16" s="121"/>
    </row>
    <row r="17" spans="1:7">
      <c r="A17" s="121">
        <f>Timecurves!B24</f>
        <v>2024</v>
      </c>
      <c r="B17" s="121">
        <f>Timecurves!D24</f>
        <v>0</v>
      </c>
      <c r="C17" s="121"/>
      <c r="D17" s="121"/>
      <c r="E17" s="121"/>
      <c r="F17" s="121"/>
      <c r="G17" s="121"/>
    </row>
    <row r="18" spans="1:7">
      <c r="A18" s="121">
        <f>Timecurves!B25</f>
        <v>2025</v>
      </c>
      <c r="B18" s="121">
        <f>Timecurves!D25</f>
        <v>0</v>
      </c>
      <c r="C18" s="121"/>
      <c r="D18" s="121"/>
      <c r="E18" s="121"/>
      <c r="F18" s="121"/>
      <c r="G18" s="121"/>
    </row>
    <row r="19" spans="1:7">
      <c r="A19" s="121">
        <f>Timecurves!B26</f>
        <v>2026</v>
      </c>
      <c r="B19" s="121">
        <f>Timecurves!D26</f>
        <v>0</v>
      </c>
      <c r="C19" s="121"/>
      <c r="D19" s="121"/>
      <c r="E19" s="121"/>
      <c r="F19" s="121"/>
      <c r="G19" s="121"/>
    </row>
    <row r="20" spans="1:7">
      <c r="A20" s="121">
        <f>Timecurves!B27</f>
        <v>2027</v>
      </c>
      <c r="B20" s="121">
        <f>Timecurves!D27</f>
        <v>0</v>
      </c>
      <c r="C20" s="121"/>
      <c r="D20" s="121"/>
      <c r="E20" s="121"/>
      <c r="F20" s="121"/>
      <c r="G20" s="121"/>
    </row>
    <row r="21" spans="1:7">
      <c r="A21" s="121">
        <f>Timecurves!B28</f>
        <v>2028</v>
      </c>
      <c r="B21" s="121">
        <f>Timecurves!D28</f>
        <v>0</v>
      </c>
      <c r="C21" s="121"/>
      <c r="D21" s="121"/>
      <c r="E21" s="121"/>
      <c r="F21" s="121"/>
      <c r="G21" s="121"/>
    </row>
    <row r="22" spans="1:7">
      <c r="A22" s="121">
        <f>Timecurves!B29</f>
        <v>2029</v>
      </c>
      <c r="B22" s="121">
        <f>Timecurves!D29</f>
        <v>0</v>
      </c>
      <c r="C22" s="121"/>
      <c r="D22" s="121"/>
      <c r="E22" s="121"/>
      <c r="F22" s="121"/>
      <c r="G22" s="121"/>
    </row>
    <row r="23" spans="1:7">
      <c r="A23" s="121">
        <f>Timecurves!B30</f>
        <v>2030</v>
      </c>
      <c r="B23" s="121">
        <f>Timecurves!D30</f>
        <v>0</v>
      </c>
      <c r="C23" s="121"/>
      <c r="D23" s="121"/>
      <c r="E23" s="121"/>
      <c r="F23" s="121"/>
      <c r="G23" s="121"/>
    </row>
    <row r="24" spans="1:7">
      <c r="A24" s="121">
        <f>Timecurves!B31</f>
        <v>2031</v>
      </c>
      <c r="B24" s="121">
        <f>Timecurves!D31</f>
        <v>0</v>
      </c>
      <c r="C24" s="121"/>
      <c r="D24" s="121"/>
      <c r="E24" s="121"/>
      <c r="F24" s="121"/>
      <c r="G24" s="121"/>
    </row>
    <row r="25" spans="1:7">
      <c r="A25" s="121">
        <f>Timecurves!B32</f>
        <v>2032</v>
      </c>
      <c r="B25" s="121">
        <f>Timecurves!D32</f>
        <v>0</v>
      </c>
      <c r="C25" s="121"/>
      <c r="D25" s="121"/>
      <c r="E25" s="121"/>
      <c r="F25" s="121"/>
      <c r="G25" s="121"/>
    </row>
    <row r="26" spans="1:7">
      <c r="A26" s="121">
        <f>Timecurves!B33</f>
        <v>2033</v>
      </c>
      <c r="B26" s="121">
        <f>Timecurves!D33</f>
        <v>0</v>
      </c>
      <c r="C26" s="121"/>
      <c r="D26" s="121"/>
      <c r="E26" s="121"/>
      <c r="F26" s="121"/>
      <c r="G26" s="121"/>
    </row>
    <row r="27" spans="1:7">
      <c r="A27" s="121">
        <f>Timecurves!B34</f>
        <v>2034</v>
      </c>
      <c r="B27" s="121">
        <f>Timecurves!D34</f>
        <v>0</v>
      </c>
      <c r="C27" s="121"/>
      <c r="D27" s="121"/>
      <c r="E27" s="121"/>
      <c r="F27" s="121"/>
      <c r="G27" s="121"/>
    </row>
    <row r="28" spans="1:7">
      <c r="A28" s="121">
        <f>Timecurves!B35</f>
        <v>2035</v>
      </c>
      <c r="B28" s="121">
        <f>Timecurves!D35</f>
        <v>0</v>
      </c>
      <c r="C28" s="121"/>
      <c r="D28" s="121"/>
      <c r="E28" s="121"/>
      <c r="F28" s="121"/>
      <c r="G28" s="121"/>
    </row>
    <row r="29" spans="1:7">
      <c r="A29" s="121">
        <f>Timecurves!B36</f>
        <v>2036</v>
      </c>
      <c r="B29" s="121">
        <f>Timecurves!D36</f>
        <v>0</v>
      </c>
      <c r="C29" s="121"/>
      <c r="D29" s="121"/>
      <c r="E29" s="121"/>
      <c r="F29" s="121"/>
      <c r="G29" s="121"/>
    </row>
    <row r="30" spans="1:7">
      <c r="A30" s="121">
        <f>Timecurves!B37</f>
        <v>2037</v>
      </c>
      <c r="B30" s="121">
        <f>Timecurves!D37</f>
        <v>0</v>
      </c>
      <c r="C30" s="121"/>
      <c r="D30" s="121"/>
      <c r="E30" s="121"/>
      <c r="F30" s="121"/>
      <c r="G30" s="121"/>
    </row>
    <row r="31" spans="1:7">
      <c r="A31" s="121">
        <f>Timecurves!B38</f>
        <v>2038</v>
      </c>
      <c r="B31" s="121">
        <f>Timecurves!D38</f>
        <v>0</v>
      </c>
      <c r="C31" s="121"/>
      <c r="D31" s="121"/>
      <c r="E31" s="121"/>
      <c r="F31" s="121"/>
      <c r="G31" s="121"/>
    </row>
    <row r="32" spans="1:7">
      <c r="A32" s="121">
        <f>Timecurves!B39</f>
        <v>2039</v>
      </c>
      <c r="B32" s="121">
        <f>Timecurves!D39</f>
        <v>0</v>
      </c>
      <c r="C32" s="121"/>
      <c r="D32" s="121"/>
      <c r="E32" s="121"/>
      <c r="F32" s="121"/>
      <c r="G32" s="121"/>
    </row>
    <row r="33" spans="1:7">
      <c r="A33" s="121">
        <f>Timecurves!B40</f>
        <v>2040</v>
      </c>
      <c r="B33" s="121">
        <f>Timecurves!D40</f>
        <v>0</v>
      </c>
      <c r="C33" s="121"/>
      <c r="D33" s="121"/>
      <c r="E33" s="121"/>
      <c r="F33" s="121"/>
      <c r="G33" s="121"/>
    </row>
    <row r="34" spans="1:7">
      <c r="A34" s="121">
        <f>Timecurves!B41</f>
        <v>2041</v>
      </c>
      <c r="B34" s="121">
        <f>Timecurves!D41</f>
        <v>0</v>
      </c>
      <c r="C34" s="121"/>
      <c r="D34" s="121"/>
      <c r="E34" s="121"/>
      <c r="F34" s="121"/>
      <c r="G34" s="121"/>
    </row>
    <row r="35" spans="1:7">
      <c r="A35" s="121">
        <f>Timecurves!B42</f>
        <v>2042</v>
      </c>
      <c r="B35" s="121">
        <f>Timecurves!D42</f>
        <v>0</v>
      </c>
      <c r="C35" s="121"/>
      <c r="D35" s="121"/>
      <c r="E35" s="121"/>
      <c r="F35" s="121"/>
      <c r="G35" s="121"/>
    </row>
    <row r="36" spans="1:7">
      <c r="A36" s="121">
        <f>Timecurves!B43</f>
        <v>2043</v>
      </c>
      <c r="B36" s="121">
        <f>Timecurves!D43</f>
        <v>0</v>
      </c>
      <c r="C36" s="121"/>
      <c r="D36" s="121"/>
      <c r="E36" s="121"/>
      <c r="F36" s="121"/>
      <c r="G36" s="121"/>
    </row>
    <row r="37" spans="1:7">
      <c r="A37" s="121">
        <f>Timecurves!B44</f>
        <v>2044</v>
      </c>
      <c r="B37" s="121">
        <f>Timecurves!D44</f>
        <v>0</v>
      </c>
      <c r="C37" s="121"/>
      <c r="D37" s="121"/>
      <c r="E37" s="121"/>
      <c r="F37" s="121"/>
      <c r="G37" s="121"/>
    </row>
    <row r="38" spans="1:7">
      <c r="A38" s="121">
        <f>Timecurves!B45</f>
        <v>2045</v>
      </c>
      <c r="B38" s="121">
        <f>Timecurves!D45</f>
        <v>0</v>
      </c>
      <c r="C38" s="121"/>
      <c r="D38" s="121"/>
      <c r="E38" s="121"/>
      <c r="F38" s="121"/>
      <c r="G38" s="121"/>
    </row>
    <row r="39" spans="1:7">
      <c r="A39" s="121">
        <f>Timecurves!B46</f>
        <v>2046</v>
      </c>
      <c r="B39" s="121">
        <f>Timecurves!D46</f>
        <v>0</v>
      </c>
      <c r="C39" s="121"/>
      <c r="D39" s="121"/>
      <c r="E39" s="121"/>
      <c r="F39" s="121"/>
      <c r="G39" s="121"/>
    </row>
    <row r="40" spans="1:7">
      <c r="A40" s="121">
        <f>Timecurves!B47</f>
        <v>2047</v>
      </c>
      <c r="B40" s="121">
        <f>Timecurves!D47</f>
        <v>0</v>
      </c>
      <c r="C40" s="121"/>
      <c r="D40" s="121"/>
      <c r="E40" s="121"/>
      <c r="F40" s="121"/>
      <c r="G40" s="121"/>
    </row>
    <row r="41" spans="1:7">
      <c r="A41" s="121">
        <f>Timecurves!B48</f>
        <v>2048</v>
      </c>
      <c r="B41" s="121">
        <f>Timecurves!D48</f>
        <v>0</v>
      </c>
      <c r="C41" s="121"/>
      <c r="D41" s="121"/>
      <c r="E41" s="121"/>
      <c r="F41" s="121"/>
      <c r="G41" s="121"/>
    </row>
    <row r="42" spans="1:7">
      <c r="A42" s="121">
        <f>Timecurves!B49</f>
        <v>2049</v>
      </c>
      <c r="B42" s="121">
        <f>Timecurves!D49</f>
        <v>0</v>
      </c>
      <c r="C42" s="121"/>
      <c r="D42" s="121"/>
      <c r="E42" s="121"/>
      <c r="F42" s="121"/>
      <c r="G42" s="121"/>
    </row>
    <row r="43" spans="1:7">
      <c r="A43" s="121">
        <f>Timecurves!B50</f>
        <v>2050</v>
      </c>
      <c r="B43" s="121">
        <f>Timecurves!D50</f>
        <v>0</v>
      </c>
      <c r="C43" s="121"/>
      <c r="D43" s="121"/>
      <c r="E43" s="121"/>
      <c r="F43" s="121"/>
      <c r="G43" s="1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G43"/>
  <sheetViews>
    <sheetView workbookViewId="0"/>
  </sheetViews>
  <sheetFormatPr baseColWidth="10" defaultRowHeight="15" x14ac:dyDescent="0"/>
  <cols>
    <col min="1" max="1" width="36.83203125" bestFit="1" customWidth="1"/>
    <col min="2" max="2" width="16.33203125" customWidth="1"/>
    <col min="3" max="3" width="20.83203125" customWidth="1"/>
    <col min="4" max="4" width="25.33203125" customWidth="1"/>
    <col min="5" max="5" width="23.6640625" customWidth="1"/>
    <col min="6" max="6" width="27.33203125" customWidth="1"/>
    <col min="7" max="7" width="34.1640625" customWidth="1"/>
  </cols>
  <sheetData>
    <row r="1" spans="1:7">
      <c r="A1" t="s">
        <v>397</v>
      </c>
    </row>
    <row r="2" spans="1:7">
      <c r="A2" t="s">
        <v>211</v>
      </c>
      <c r="B2" t="s">
        <v>260</v>
      </c>
    </row>
    <row r="3" spans="1:7">
      <c r="A3" s="121">
        <f>Timecurves!B10</f>
        <v>2010</v>
      </c>
      <c r="B3" s="121">
        <f>Timecurves!E10</f>
        <v>0</v>
      </c>
      <c r="C3" s="121"/>
      <c r="D3" s="121"/>
      <c r="E3" s="121"/>
      <c r="F3" s="121"/>
      <c r="G3" s="121"/>
    </row>
    <row r="4" spans="1:7">
      <c r="A4" s="121">
        <f>Timecurves!B11</f>
        <v>2011</v>
      </c>
      <c r="B4" s="121">
        <f>Timecurves!E11</f>
        <v>0</v>
      </c>
      <c r="C4" s="121"/>
      <c r="D4" s="121"/>
      <c r="E4" s="121"/>
      <c r="F4" s="121"/>
      <c r="G4" s="121"/>
    </row>
    <row r="5" spans="1:7">
      <c r="A5" s="121">
        <f>Timecurves!B12</f>
        <v>2012</v>
      </c>
      <c r="B5" s="121">
        <f>Timecurves!E12</f>
        <v>0</v>
      </c>
      <c r="C5" s="121"/>
      <c r="D5" s="121"/>
      <c r="E5" s="121"/>
      <c r="F5" s="121"/>
      <c r="G5" s="121"/>
    </row>
    <row r="6" spans="1:7">
      <c r="A6" s="121">
        <f>Timecurves!B13</f>
        <v>2013</v>
      </c>
      <c r="B6" s="121">
        <f>Timecurves!E13</f>
        <v>0</v>
      </c>
      <c r="C6" s="121"/>
      <c r="D6" s="121"/>
      <c r="E6" s="121"/>
      <c r="F6" s="121"/>
      <c r="G6" s="121"/>
    </row>
    <row r="7" spans="1:7">
      <c r="A7" s="121">
        <f>Timecurves!B14</f>
        <v>2014</v>
      </c>
      <c r="B7" s="121">
        <f>Timecurves!E14</f>
        <v>0</v>
      </c>
      <c r="C7" s="121"/>
      <c r="D7" s="121"/>
      <c r="E7" s="121"/>
      <c r="F7" s="121"/>
      <c r="G7" s="121"/>
    </row>
    <row r="8" spans="1:7">
      <c r="A8" s="121">
        <f>Timecurves!B15</f>
        <v>2015</v>
      </c>
      <c r="B8" s="121">
        <f>Timecurves!E15</f>
        <v>0</v>
      </c>
      <c r="C8" s="121"/>
      <c r="D8" s="121"/>
      <c r="E8" s="121"/>
      <c r="F8" s="121"/>
      <c r="G8" s="121"/>
    </row>
    <row r="9" spans="1:7">
      <c r="A9" s="121">
        <f>Timecurves!B16</f>
        <v>2016</v>
      </c>
      <c r="B9" s="121">
        <f>Timecurves!E16</f>
        <v>0</v>
      </c>
      <c r="C9" s="121"/>
      <c r="D9" s="121"/>
      <c r="E9" s="121"/>
      <c r="F9" s="121"/>
      <c r="G9" s="121"/>
    </row>
    <row r="10" spans="1:7">
      <c r="A10" s="121">
        <f>Timecurves!B17</f>
        <v>2017</v>
      </c>
      <c r="B10" s="121">
        <f>Timecurves!E17</f>
        <v>0</v>
      </c>
      <c r="C10" s="121"/>
      <c r="D10" s="121"/>
      <c r="E10" s="121"/>
      <c r="F10" s="121"/>
      <c r="G10" s="121"/>
    </row>
    <row r="11" spans="1:7">
      <c r="A11" s="121">
        <f>Timecurves!B18</f>
        <v>2018</v>
      </c>
      <c r="B11" s="121">
        <f>Timecurves!E18</f>
        <v>0</v>
      </c>
      <c r="C11" s="121"/>
      <c r="D11" s="121"/>
      <c r="E11" s="121"/>
      <c r="F11" s="121"/>
      <c r="G11" s="121"/>
    </row>
    <row r="12" spans="1:7">
      <c r="A12" s="121">
        <f>Timecurves!B19</f>
        <v>2019</v>
      </c>
      <c r="B12" s="121">
        <f>Timecurves!E19</f>
        <v>0</v>
      </c>
      <c r="C12" s="121"/>
      <c r="D12" s="121"/>
      <c r="E12" s="121"/>
      <c r="F12" s="121"/>
      <c r="G12" s="121"/>
    </row>
    <row r="13" spans="1:7">
      <c r="A13" s="121">
        <f>Timecurves!B20</f>
        <v>2020</v>
      </c>
      <c r="B13" s="121">
        <f>Timecurves!E20</f>
        <v>0</v>
      </c>
      <c r="C13" s="121"/>
      <c r="D13" s="121"/>
      <c r="E13" s="121"/>
      <c r="F13" s="121"/>
      <c r="G13" s="121"/>
    </row>
    <row r="14" spans="1:7">
      <c r="A14" s="121">
        <f>Timecurves!B21</f>
        <v>2021</v>
      </c>
      <c r="B14" s="121">
        <f>Timecurves!E21</f>
        <v>0</v>
      </c>
      <c r="C14" s="121"/>
      <c r="D14" s="121"/>
      <c r="E14" s="121"/>
      <c r="F14" s="121"/>
      <c r="G14" s="121"/>
    </row>
    <row r="15" spans="1:7">
      <c r="A15" s="121">
        <f>Timecurves!B22</f>
        <v>2022</v>
      </c>
      <c r="B15" s="121">
        <f>Timecurves!E22</f>
        <v>0</v>
      </c>
      <c r="C15" s="121"/>
      <c r="D15" s="121"/>
      <c r="E15" s="121"/>
      <c r="F15" s="121"/>
      <c r="G15" s="121"/>
    </row>
    <row r="16" spans="1:7">
      <c r="A16" s="121">
        <f>Timecurves!B23</f>
        <v>2023</v>
      </c>
      <c r="B16" s="121">
        <f>Timecurves!E23</f>
        <v>0</v>
      </c>
      <c r="C16" s="121"/>
      <c r="D16" s="121"/>
      <c r="E16" s="121"/>
      <c r="F16" s="121"/>
      <c r="G16" s="121"/>
    </row>
    <row r="17" spans="1:7">
      <c r="A17" s="121">
        <f>Timecurves!B24</f>
        <v>2024</v>
      </c>
      <c r="B17" s="121">
        <f>Timecurves!E24</f>
        <v>0</v>
      </c>
      <c r="C17" s="121"/>
      <c r="D17" s="121"/>
      <c r="E17" s="121"/>
      <c r="F17" s="121"/>
      <c r="G17" s="121"/>
    </row>
    <row r="18" spans="1:7">
      <c r="A18" s="121">
        <f>Timecurves!B25</f>
        <v>2025</v>
      </c>
      <c r="B18" s="121">
        <f>Timecurves!E25</f>
        <v>0</v>
      </c>
      <c r="C18" s="121"/>
      <c r="D18" s="121"/>
      <c r="E18" s="121"/>
      <c r="F18" s="121"/>
      <c r="G18" s="121"/>
    </row>
    <row r="19" spans="1:7">
      <c r="A19" s="121">
        <f>Timecurves!B26</f>
        <v>2026</v>
      </c>
      <c r="B19" s="121">
        <f>Timecurves!E26</f>
        <v>0</v>
      </c>
      <c r="C19" s="121"/>
      <c r="D19" s="121"/>
      <c r="E19" s="121"/>
      <c r="F19" s="121"/>
      <c r="G19" s="121"/>
    </row>
    <row r="20" spans="1:7">
      <c r="A20" s="121">
        <f>Timecurves!B27</f>
        <v>2027</v>
      </c>
      <c r="B20" s="121">
        <f>Timecurves!E27</f>
        <v>0</v>
      </c>
      <c r="C20" s="121"/>
      <c r="D20" s="121"/>
      <c r="E20" s="121"/>
      <c r="F20" s="121"/>
      <c r="G20" s="121"/>
    </row>
    <row r="21" spans="1:7">
      <c r="A21" s="121">
        <f>Timecurves!B28</f>
        <v>2028</v>
      </c>
      <c r="B21" s="121">
        <f>Timecurves!E28</f>
        <v>0</v>
      </c>
      <c r="C21" s="121"/>
      <c r="D21" s="121"/>
      <c r="E21" s="121"/>
      <c r="F21" s="121"/>
      <c r="G21" s="121"/>
    </row>
    <row r="22" spans="1:7">
      <c r="A22" s="121">
        <f>Timecurves!B29</f>
        <v>2029</v>
      </c>
      <c r="B22" s="121">
        <f>Timecurves!E29</f>
        <v>0</v>
      </c>
      <c r="C22" s="121"/>
      <c r="D22" s="121"/>
      <c r="E22" s="121"/>
      <c r="F22" s="121"/>
      <c r="G22" s="121"/>
    </row>
    <row r="23" spans="1:7">
      <c r="A23" s="121">
        <f>Timecurves!B30</f>
        <v>2030</v>
      </c>
      <c r="B23" s="121">
        <f>Timecurves!E30</f>
        <v>0</v>
      </c>
      <c r="C23" s="121"/>
      <c r="D23" s="121"/>
      <c r="E23" s="121"/>
      <c r="F23" s="121"/>
      <c r="G23" s="121"/>
    </row>
    <row r="24" spans="1:7">
      <c r="A24" s="121">
        <f>Timecurves!B31</f>
        <v>2031</v>
      </c>
      <c r="B24" s="121">
        <f>Timecurves!E31</f>
        <v>0</v>
      </c>
      <c r="C24" s="121"/>
      <c r="D24" s="121"/>
      <c r="E24" s="121"/>
      <c r="F24" s="121"/>
      <c r="G24" s="121"/>
    </row>
    <row r="25" spans="1:7">
      <c r="A25" s="121">
        <f>Timecurves!B32</f>
        <v>2032</v>
      </c>
      <c r="B25" s="121">
        <f>Timecurves!E32</f>
        <v>0</v>
      </c>
      <c r="C25" s="121"/>
      <c r="D25" s="121"/>
      <c r="E25" s="121"/>
      <c r="F25" s="121"/>
      <c r="G25" s="121"/>
    </row>
    <row r="26" spans="1:7">
      <c r="A26" s="121">
        <f>Timecurves!B33</f>
        <v>2033</v>
      </c>
      <c r="B26" s="121">
        <f>Timecurves!E33</f>
        <v>0</v>
      </c>
      <c r="C26" s="121"/>
      <c r="D26" s="121"/>
      <c r="E26" s="121"/>
      <c r="F26" s="121"/>
      <c r="G26" s="121"/>
    </row>
    <row r="27" spans="1:7">
      <c r="A27" s="121">
        <f>Timecurves!B34</f>
        <v>2034</v>
      </c>
      <c r="B27" s="121">
        <f>Timecurves!E34</f>
        <v>0</v>
      </c>
      <c r="C27" s="121"/>
      <c r="D27" s="121"/>
      <c r="E27" s="121"/>
      <c r="F27" s="121"/>
      <c r="G27" s="121"/>
    </row>
    <row r="28" spans="1:7">
      <c r="A28" s="121">
        <f>Timecurves!B35</f>
        <v>2035</v>
      </c>
      <c r="B28" s="121">
        <f>Timecurves!E35</f>
        <v>0</v>
      </c>
      <c r="C28" s="121"/>
      <c r="D28" s="121"/>
      <c r="E28" s="121"/>
      <c r="F28" s="121"/>
      <c r="G28" s="121"/>
    </row>
    <row r="29" spans="1:7">
      <c r="A29" s="121">
        <f>Timecurves!B36</f>
        <v>2036</v>
      </c>
      <c r="B29" s="121">
        <f>Timecurves!E36</f>
        <v>0</v>
      </c>
      <c r="C29" s="121"/>
      <c r="D29" s="121"/>
      <c r="E29" s="121"/>
      <c r="F29" s="121"/>
      <c r="G29" s="121"/>
    </row>
    <row r="30" spans="1:7">
      <c r="A30" s="121">
        <f>Timecurves!B37</f>
        <v>2037</v>
      </c>
      <c r="B30" s="121">
        <f>Timecurves!E37</f>
        <v>0</v>
      </c>
      <c r="C30" s="121"/>
      <c r="D30" s="121"/>
      <c r="E30" s="121"/>
      <c r="F30" s="121"/>
      <c r="G30" s="121"/>
    </row>
    <row r="31" spans="1:7">
      <c r="A31" s="121">
        <f>Timecurves!B38</f>
        <v>2038</v>
      </c>
      <c r="B31" s="121">
        <f>Timecurves!E38</f>
        <v>0</v>
      </c>
      <c r="C31" s="121"/>
      <c r="D31" s="121"/>
      <c r="E31" s="121"/>
      <c r="F31" s="121"/>
      <c r="G31" s="121"/>
    </row>
    <row r="32" spans="1:7">
      <c r="A32" s="121">
        <f>Timecurves!B39</f>
        <v>2039</v>
      </c>
      <c r="B32" s="121">
        <f>Timecurves!E39</f>
        <v>0</v>
      </c>
      <c r="C32" s="121"/>
      <c r="D32" s="121"/>
      <c r="E32" s="121"/>
      <c r="F32" s="121"/>
      <c r="G32" s="121"/>
    </row>
    <row r="33" spans="1:7">
      <c r="A33" s="121">
        <f>Timecurves!B40</f>
        <v>2040</v>
      </c>
      <c r="B33" s="121">
        <f>Timecurves!E40</f>
        <v>0</v>
      </c>
      <c r="C33" s="121"/>
      <c r="D33" s="121"/>
      <c r="E33" s="121"/>
      <c r="F33" s="121"/>
      <c r="G33" s="121"/>
    </row>
    <row r="34" spans="1:7">
      <c r="A34" s="121">
        <f>Timecurves!B41</f>
        <v>2041</v>
      </c>
      <c r="B34" s="121">
        <f>Timecurves!E41</f>
        <v>0</v>
      </c>
      <c r="C34" s="121"/>
      <c r="D34" s="121"/>
      <c r="E34" s="121"/>
      <c r="F34" s="121"/>
      <c r="G34" s="121"/>
    </row>
    <row r="35" spans="1:7">
      <c r="A35" s="121">
        <f>Timecurves!B42</f>
        <v>2042</v>
      </c>
      <c r="B35" s="121">
        <f>Timecurves!E42</f>
        <v>0</v>
      </c>
      <c r="C35" s="121"/>
      <c r="D35" s="121"/>
      <c r="E35" s="121"/>
      <c r="F35" s="121"/>
      <c r="G35" s="121"/>
    </row>
    <row r="36" spans="1:7">
      <c r="A36" s="121">
        <f>Timecurves!B43</f>
        <v>2043</v>
      </c>
      <c r="B36" s="121">
        <f>Timecurves!E43</f>
        <v>0</v>
      </c>
      <c r="C36" s="121"/>
      <c r="D36" s="121"/>
      <c r="E36" s="121"/>
      <c r="F36" s="121"/>
      <c r="G36" s="121"/>
    </row>
    <row r="37" spans="1:7">
      <c r="A37" s="121">
        <f>Timecurves!B44</f>
        <v>2044</v>
      </c>
      <c r="B37" s="121">
        <f>Timecurves!E44</f>
        <v>0</v>
      </c>
      <c r="C37" s="121"/>
      <c r="D37" s="121"/>
      <c r="E37" s="121"/>
      <c r="F37" s="121"/>
      <c r="G37" s="121"/>
    </row>
    <row r="38" spans="1:7">
      <c r="A38" s="121">
        <f>Timecurves!B45</f>
        <v>2045</v>
      </c>
      <c r="B38" s="121">
        <f>Timecurves!E45</f>
        <v>0</v>
      </c>
      <c r="C38" s="121"/>
      <c r="D38" s="121"/>
      <c r="E38" s="121"/>
      <c r="F38" s="121"/>
      <c r="G38" s="121"/>
    </row>
    <row r="39" spans="1:7">
      <c r="A39" s="121">
        <f>Timecurves!B46</f>
        <v>2046</v>
      </c>
      <c r="B39" s="121">
        <f>Timecurves!E46</f>
        <v>0</v>
      </c>
      <c r="C39" s="121"/>
      <c r="D39" s="121"/>
      <c r="E39" s="121"/>
      <c r="F39" s="121"/>
      <c r="G39" s="121"/>
    </row>
    <row r="40" spans="1:7">
      <c r="A40" s="121">
        <f>Timecurves!B47</f>
        <v>2047</v>
      </c>
      <c r="B40" s="121">
        <f>Timecurves!E47</f>
        <v>0</v>
      </c>
      <c r="C40" s="121"/>
      <c r="D40" s="121"/>
      <c r="E40" s="121"/>
      <c r="F40" s="121"/>
      <c r="G40" s="121"/>
    </row>
    <row r="41" spans="1:7">
      <c r="A41" s="121">
        <f>Timecurves!B48</f>
        <v>2048</v>
      </c>
      <c r="B41" s="121">
        <f>Timecurves!E48</f>
        <v>0</v>
      </c>
      <c r="C41" s="121"/>
      <c r="D41" s="121"/>
      <c r="E41" s="121"/>
      <c r="F41" s="121"/>
      <c r="G41" s="121"/>
    </row>
    <row r="42" spans="1:7">
      <c r="A42" s="121">
        <f>Timecurves!B49</f>
        <v>2049</v>
      </c>
      <c r="B42" s="121">
        <f>Timecurves!E49</f>
        <v>0</v>
      </c>
      <c r="C42" s="121"/>
      <c r="D42" s="121"/>
      <c r="E42" s="121"/>
      <c r="F42" s="121"/>
      <c r="G42" s="121"/>
    </row>
    <row r="43" spans="1:7">
      <c r="A43" s="121">
        <f>Timecurves!B50</f>
        <v>2050</v>
      </c>
      <c r="B43" s="121">
        <f>Timecurves!E50</f>
        <v>0</v>
      </c>
      <c r="C43" s="121"/>
      <c r="D43" s="121"/>
      <c r="E43" s="121"/>
      <c r="F43" s="121"/>
      <c r="G43" s="1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G43"/>
  <sheetViews>
    <sheetView workbookViewId="0"/>
  </sheetViews>
  <sheetFormatPr baseColWidth="10" defaultRowHeight="15" x14ac:dyDescent="0"/>
  <cols>
    <col min="1" max="1" width="35" bestFit="1" customWidth="1"/>
    <col min="2" max="2" width="19.1640625" customWidth="1"/>
    <col min="3" max="3" width="20.83203125" customWidth="1"/>
    <col min="4" max="4" width="25.33203125" customWidth="1"/>
    <col min="5" max="5" width="23.6640625" customWidth="1"/>
    <col min="6" max="6" width="27.33203125" customWidth="1"/>
    <col min="7" max="7" width="34.1640625" customWidth="1"/>
  </cols>
  <sheetData>
    <row r="1" spans="1:7">
      <c r="A1" t="s">
        <v>398</v>
      </c>
    </row>
    <row r="2" spans="1:7">
      <c r="A2" t="s">
        <v>211</v>
      </c>
      <c r="B2" t="s">
        <v>260</v>
      </c>
    </row>
    <row r="3" spans="1:7">
      <c r="A3" s="121">
        <f>Timecurves!B10</f>
        <v>2010</v>
      </c>
      <c r="B3" s="121">
        <f>Timecurves!F10</f>
        <v>0</v>
      </c>
      <c r="C3" s="121"/>
      <c r="D3" s="121"/>
      <c r="E3" s="121"/>
      <c r="F3" s="121"/>
      <c r="G3" s="121"/>
    </row>
    <row r="4" spans="1:7">
      <c r="A4" s="121">
        <f>Timecurves!B11</f>
        <v>2011</v>
      </c>
      <c r="B4" s="121">
        <f>Timecurves!F11</f>
        <v>0</v>
      </c>
      <c r="C4" s="121"/>
      <c r="D4" s="121"/>
      <c r="E4" s="121"/>
      <c r="F4" s="121"/>
      <c r="G4" s="121"/>
    </row>
    <row r="5" spans="1:7">
      <c r="A5" s="121">
        <f>Timecurves!B12</f>
        <v>2012</v>
      </c>
      <c r="B5" s="121">
        <f>Timecurves!F12</f>
        <v>0</v>
      </c>
      <c r="C5" s="121"/>
      <c r="D5" s="121"/>
      <c r="E5" s="121"/>
      <c r="F5" s="121"/>
      <c r="G5" s="121"/>
    </row>
    <row r="6" spans="1:7">
      <c r="A6" s="121">
        <f>Timecurves!B13</f>
        <v>2013</v>
      </c>
      <c r="B6" s="121">
        <f>Timecurves!F13</f>
        <v>0</v>
      </c>
      <c r="C6" s="121"/>
      <c r="D6" s="121"/>
      <c r="E6" s="121"/>
      <c r="F6" s="121"/>
      <c r="G6" s="121"/>
    </row>
    <row r="7" spans="1:7">
      <c r="A7" s="121">
        <f>Timecurves!B14</f>
        <v>2014</v>
      </c>
      <c r="B7" s="121">
        <f>Timecurves!F14</f>
        <v>0</v>
      </c>
      <c r="C7" s="121"/>
      <c r="D7" s="121"/>
      <c r="E7" s="121"/>
      <c r="F7" s="121"/>
      <c r="G7" s="121"/>
    </row>
    <row r="8" spans="1:7">
      <c r="A8" s="121">
        <f>Timecurves!B15</f>
        <v>2015</v>
      </c>
      <c r="B8" s="121">
        <f>Timecurves!F15</f>
        <v>0</v>
      </c>
      <c r="C8" s="121"/>
      <c r="D8" s="121"/>
      <c r="E8" s="121"/>
      <c r="F8" s="121"/>
      <c r="G8" s="121"/>
    </row>
    <row r="9" spans="1:7">
      <c r="A9" s="121">
        <f>Timecurves!B16</f>
        <v>2016</v>
      </c>
      <c r="B9" s="121">
        <f>Timecurves!F16</f>
        <v>0</v>
      </c>
      <c r="C9" s="121"/>
      <c r="D9" s="121"/>
      <c r="E9" s="121"/>
      <c r="F9" s="121"/>
      <c r="G9" s="121"/>
    </row>
    <row r="10" spans="1:7">
      <c r="A10" s="121">
        <f>Timecurves!B17</f>
        <v>2017</v>
      </c>
      <c r="B10" s="121">
        <f>Timecurves!F17</f>
        <v>0</v>
      </c>
      <c r="C10" s="121"/>
      <c r="D10" s="121"/>
      <c r="E10" s="121"/>
      <c r="F10" s="121"/>
      <c r="G10" s="121"/>
    </row>
    <row r="11" spans="1:7">
      <c r="A11" s="121">
        <f>Timecurves!B18</f>
        <v>2018</v>
      </c>
      <c r="B11" s="121">
        <f>Timecurves!F18</f>
        <v>0</v>
      </c>
      <c r="C11" s="121"/>
      <c r="D11" s="121"/>
      <c r="E11" s="121"/>
      <c r="F11" s="121"/>
      <c r="G11" s="121"/>
    </row>
    <row r="12" spans="1:7">
      <c r="A12" s="121">
        <f>Timecurves!B19</f>
        <v>2019</v>
      </c>
      <c r="B12" s="121">
        <f>Timecurves!F19</f>
        <v>0</v>
      </c>
      <c r="C12" s="121"/>
      <c r="D12" s="121"/>
      <c r="E12" s="121"/>
      <c r="F12" s="121"/>
      <c r="G12" s="121"/>
    </row>
    <row r="13" spans="1:7">
      <c r="A13" s="121">
        <f>Timecurves!B20</f>
        <v>2020</v>
      </c>
      <c r="B13" s="121">
        <f>Timecurves!F20</f>
        <v>0</v>
      </c>
      <c r="C13" s="121"/>
      <c r="D13" s="121"/>
      <c r="E13" s="121"/>
      <c r="F13" s="121"/>
      <c r="G13" s="121"/>
    </row>
    <row r="14" spans="1:7">
      <c r="A14" s="121">
        <f>Timecurves!B21</f>
        <v>2021</v>
      </c>
      <c r="B14" s="121">
        <f>Timecurves!F21</f>
        <v>0</v>
      </c>
      <c r="C14" s="121"/>
      <c r="D14" s="121"/>
      <c r="E14" s="121"/>
      <c r="F14" s="121"/>
      <c r="G14" s="121"/>
    </row>
    <row r="15" spans="1:7">
      <c r="A15" s="121">
        <f>Timecurves!B22</f>
        <v>2022</v>
      </c>
      <c r="B15" s="121">
        <f>Timecurves!F22</f>
        <v>0</v>
      </c>
      <c r="C15" s="121"/>
      <c r="D15" s="121"/>
      <c r="E15" s="121"/>
      <c r="F15" s="121"/>
      <c r="G15" s="121"/>
    </row>
    <row r="16" spans="1:7">
      <c r="A16" s="121">
        <f>Timecurves!B23</f>
        <v>2023</v>
      </c>
      <c r="B16" s="121">
        <f>Timecurves!F23</f>
        <v>0</v>
      </c>
      <c r="C16" s="121"/>
      <c r="D16" s="121"/>
      <c r="E16" s="121"/>
      <c r="F16" s="121"/>
      <c r="G16" s="121"/>
    </row>
    <row r="17" spans="1:7">
      <c r="A17" s="121">
        <f>Timecurves!B24</f>
        <v>2024</v>
      </c>
      <c r="B17" s="121">
        <f>Timecurves!F24</f>
        <v>0</v>
      </c>
      <c r="C17" s="121"/>
      <c r="D17" s="121"/>
      <c r="E17" s="121"/>
      <c r="F17" s="121"/>
      <c r="G17" s="121"/>
    </row>
    <row r="18" spans="1:7">
      <c r="A18" s="121">
        <f>Timecurves!B25</f>
        <v>2025</v>
      </c>
      <c r="B18" s="121">
        <f>Timecurves!F25</f>
        <v>0</v>
      </c>
      <c r="C18" s="121"/>
      <c r="D18" s="121"/>
      <c r="E18" s="121"/>
      <c r="F18" s="121"/>
      <c r="G18" s="121"/>
    </row>
    <row r="19" spans="1:7">
      <c r="A19" s="121">
        <f>Timecurves!B26</f>
        <v>2026</v>
      </c>
      <c r="B19" s="121">
        <f>Timecurves!F26</f>
        <v>0</v>
      </c>
      <c r="C19" s="121"/>
      <c r="D19" s="121"/>
      <c r="E19" s="121"/>
      <c r="F19" s="121"/>
      <c r="G19" s="121"/>
    </row>
    <row r="20" spans="1:7">
      <c r="A20" s="121">
        <f>Timecurves!B27</f>
        <v>2027</v>
      </c>
      <c r="B20" s="121">
        <f>Timecurves!F27</f>
        <v>0</v>
      </c>
      <c r="C20" s="121"/>
      <c r="D20" s="121"/>
      <c r="E20" s="121"/>
      <c r="F20" s="121"/>
      <c r="G20" s="121"/>
    </row>
    <row r="21" spans="1:7">
      <c r="A21" s="121">
        <f>Timecurves!B28</f>
        <v>2028</v>
      </c>
      <c r="B21" s="121">
        <f>Timecurves!F28</f>
        <v>0</v>
      </c>
      <c r="C21" s="121"/>
      <c r="D21" s="121"/>
      <c r="E21" s="121"/>
      <c r="F21" s="121"/>
      <c r="G21" s="121"/>
    </row>
    <row r="22" spans="1:7">
      <c r="A22" s="121">
        <f>Timecurves!B29</f>
        <v>2029</v>
      </c>
      <c r="B22" s="121">
        <f>Timecurves!F29</f>
        <v>0</v>
      </c>
      <c r="C22" s="121"/>
      <c r="D22" s="121"/>
      <c r="E22" s="121"/>
      <c r="F22" s="121"/>
      <c r="G22" s="121"/>
    </row>
    <row r="23" spans="1:7">
      <c r="A23" s="121">
        <f>Timecurves!B30</f>
        <v>2030</v>
      </c>
      <c r="B23" s="121">
        <f>Timecurves!F30</f>
        <v>0</v>
      </c>
      <c r="C23" s="121"/>
      <c r="D23" s="121"/>
      <c r="E23" s="121"/>
      <c r="F23" s="121"/>
      <c r="G23" s="121"/>
    </row>
    <row r="24" spans="1:7">
      <c r="A24" s="121">
        <f>Timecurves!B31</f>
        <v>2031</v>
      </c>
      <c r="B24" s="121">
        <f>Timecurves!F31</f>
        <v>0</v>
      </c>
      <c r="C24" s="121"/>
      <c r="D24" s="121"/>
      <c r="E24" s="121"/>
      <c r="F24" s="121"/>
      <c r="G24" s="121"/>
    </row>
    <row r="25" spans="1:7">
      <c r="A25" s="121">
        <f>Timecurves!B32</f>
        <v>2032</v>
      </c>
      <c r="B25" s="121">
        <f>Timecurves!F32</f>
        <v>0</v>
      </c>
      <c r="C25" s="121"/>
      <c r="D25" s="121"/>
      <c r="E25" s="121"/>
      <c r="F25" s="121"/>
      <c r="G25" s="121"/>
    </row>
    <row r="26" spans="1:7">
      <c r="A26" s="121">
        <f>Timecurves!B33</f>
        <v>2033</v>
      </c>
      <c r="B26" s="121">
        <f>Timecurves!F33</f>
        <v>0</v>
      </c>
      <c r="C26" s="121"/>
      <c r="D26" s="121"/>
      <c r="E26" s="121"/>
      <c r="F26" s="121"/>
      <c r="G26" s="121"/>
    </row>
    <row r="27" spans="1:7">
      <c r="A27" s="121">
        <f>Timecurves!B34</f>
        <v>2034</v>
      </c>
      <c r="B27" s="121">
        <f>Timecurves!F34</f>
        <v>0</v>
      </c>
      <c r="C27" s="121"/>
      <c r="D27" s="121"/>
      <c r="E27" s="121"/>
      <c r="F27" s="121"/>
      <c r="G27" s="121"/>
    </row>
    <row r="28" spans="1:7">
      <c r="A28" s="121">
        <f>Timecurves!B35</f>
        <v>2035</v>
      </c>
      <c r="B28" s="121">
        <f>Timecurves!F35</f>
        <v>0</v>
      </c>
      <c r="C28" s="121"/>
      <c r="D28" s="121"/>
      <c r="E28" s="121"/>
      <c r="F28" s="121"/>
      <c r="G28" s="121"/>
    </row>
    <row r="29" spans="1:7">
      <c r="A29" s="121">
        <f>Timecurves!B36</f>
        <v>2036</v>
      </c>
      <c r="B29" s="121">
        <f>Timecurves!F36</f>
        <v>0</v>
      </c>
      <c r="C29" s="121"/>
      <c r="D29" s="121"/>
      <c r="E29" s="121"/>
      <c r="F29" s="121"/>
      <c r="G29" s="121"/>
    </row>
    <row r="30" spans="1:7">
      <c r="A30" s="121">
        <f>Timecurves!B37</f>
        <v>2037</v>
      </c>
      <c r="B30" s="121">
        <f>Timecurves!F37</f>
        <v>0</v>
      </c>
      <c r="C30" s="121"/>
      <c r="D30" s="121"/>
      <c r="E30" s="121"/>
      <c r="F30" s="121"/>
      <c r="G30" s="121"/>
    </row>
    <row r="31" spans="1:7">
      <c r="A31" s="121">
        <f>Timecurves!B38</f>
        <v>2038</v>
      </c>
      <c r="B31" s="121">
        <f>Timecurves!F38</f>
        <v>0</v>
      </c>
      <c r="C31" s="121"/>
      <c r="D31" s="121"/>
      <c r="E31" s="121"/>
      <c r="F31" s="121"/>
      <c r="G31" s="121"/>
    </row>
    <row r="32" spans="1:7">
      <c r="A32" s="121">
        <f>Timecurves!B39</f>
        <v>2039</v>
      </c>
      <c r="B32" s="121">
        <f>Timecurves!F39</f>
        <v>0</v>
      </c>
      <c r="C32" s="121"/>
      <c r="D32" s="121"/>
      <c r="E32" s="121"/>
      <c r="F32" s="121"/>
      <c r="G32" s="121"/>
    </row>
    <row r="33" spans="1:7">
      <c r="A33" s="121">
        <f>Timecurves!B40</f>
        <v>2040</v>
      </c>
      <c r="B33" s="121">
        <f>Timecurves!F40</f>
        <v>0</v>
      </c>
      <c r="C33" s="121"/>
      <c r="D33" s="121"/>
      <c r="E33" s="121"/>
      <c r="F33" s="121"/>
      <c r="G33" s="121"/>
    </row>
    <row r="34" spans="1:7">
      <c r="A34" s="121">
        <f>Timecurves!B41</f>
        <v>2041</v>
      </c>
      <c r="B34" s="121">
        <f>Timecurves!F41</f>
        <v>0</v>
      </c>
      <c r="C34" s="121"/>
      <c r="D34" s="121"/>
      <c r="E34" s="121"/>
      <c r="F34" s="121"/>
      <c r="G34" s="121"/>
    </row>
    <row r="35" spans="1:7">
      <c r="A35" s="121">
        <f>Timecurves!B42</f>
        <v>2042</v>
      </c>
      <c r="B35" s="121">
        <f>Timecurves!F42</f>
        <v>0</v>
      </c>
      <c r="C35" s="121"/>
      <c r="D35" s="121"/>
      <c r="E35" s="121"/>
      <c r="F35" s="121"/>
      <c r="G35" s="121"/>
    </row>
    <row r="36" spans="1:7">
      <c r="A36" s="121">
        <f>Timecurves!B43</f>
        <v>2043</v>
      </c>
      <c r="B36" s="121">
        <f>Timecurves!F43</f>
        <v>0</v>
      </c>
      <c r="C36" s="121"/>
      <c r="D36" s="121"/>
      <c r="E36" s="121"/>
      <c r="F36" s="121"/>
      <c r="G36" s="121"/>
    </row>
    <row r="37" spans="1:7">
      <c r="A37" s="121">
        <f>Timecurves!B44</f>
        <v>2044</v>
      </c>
      <c r="B37" s="121">
        <f>Timecurves!F44</f>
        <v>0</v>
      </c>
      <c r="C37" s="121"/>
      <c r="D37" s="121"/>
      <c r="E37" s="121"/>
      <c r="F37" s="121"/>
      <c r="G37" s="121"/>
    </row>
    <row r="38" spans="1:7">
      <c r="A38" s="121">
        <f>Timecurves!B45</f>
        <v>2045</v>
      </c>
      <c r="B38" s="121">
        <f>Timecurves!F45</f>
        <v>0</v>
      </c>
      <c r="C38" s="121"/>
      <c r="D38" s="121"/>
      <c r="E38" s="121"/>
      <c r="F38" s="121"/>
      <c r="G38" s="121"/>
    </row>
    <row r="39" spans="1:7">
      <c r="A39" s="121">
        <f>Timecurves!B46</f>
        <v>2046</v>
      </c>
      <c r="B39" s="121">
        <f>Timecurves!F46</f>
        <v>0</v>
      </c>
      <c r="C39" s="121"/>
      <c r="D39" s="121"/>
      <c r="E39" s="121"/>
      <c r="F39" s="121"/>
      <c r="G39" s="121"/>
    </row>
    <row r="40" spans="1:7">
      <c r="A40" s="121">
        <f>Timecurves!B47</f>
        <v>2047</v>
      </c>
      <c r="B40" s="121">
        <f>Timecurves!F47</f>
        <v>0</v>
      </c>
      <c r="C40" s="121"/>
      <c r="D40" s="121"/>
      <c r="E40" s="121"/>
      <c r="F40" s="121"/>
      <c r="G40" s="121"/>
    </row>
    <row r="41" spans="1:7">
      <c r="A41" s="121">
        <f>Timecurves!B48</f>
        <v>2048</v>
      </c>
      <c r="B41" s="121">
        <f>Timecurves!F48</f>
        <v>0</v>
      </c>
      <c r="C41" s="121"/>
      <c r="D41" s="121"/>
      <c r="E41" s="121"/>
      <c r="F41" s="121"/>
      <c r="G41" s="121"/>
    </row>
    <row r="42" spans="1:7">
      <c r="A42" s="121">
        <f>Timecurves!B49</f>
        <v>2049</v>
      </c>
      <c r="B42" s="121">
        <f>Timecurves!F49</f>
        <v>0</v>
      </c>
      <c r="C42" s="121"/>
      <c r="D42" s="121"/>
      <c r="E42" s="121"/>
      <c r="F42" s="121"/>
      <c r="G42" s="121"/>
    </row>
    <row r="43" spans="1:7">
      <c r="A43" s="121">
        <f>Timecurves!B50</f>
        <v>2050</v>
      </c>
      <c r="B43" s="121">
        <f>Timecurves!F50</f>
        <v>0</v>
      </c>
      <c r="C43" s="121"/>
      <c r="D43" s="121"/>
      <c r="E43" s="121"/>
      <c r="F43" s="121"/>
      <c r="G43" s="1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D45"/>
  <sheetViews>
    <sheetView workbookViewId="0"/>
  </sheetViews>
  <sheetFormatPr baseColWidth="10" defaultRowHeight="15" x14ac:dyDescent="0"/>
  <cols>
    <col min="1" max="1" width="10.83203125" style="2"/>
    <col min="2" max="2" width="17.6640625" style="2" bestFit="1" customWidth="1"/>
    <col min="3" max="3" width="59.5" style="2" customWidth="1"/>
    <col min="4" max="16384" width="10.83203125" style="2"/>
  </cols>
  <sheetData>
    <row r="2" spans="2:4" ht="20">
      <c r="B2" s="22" t="s">
        <v>0</v>
      </c>
    </row>
    <row r="4" spans="2:4">
      <c r="B4" s="12" t="s">
        <v>2</v>
      </c>
      <c r="C4" s="13" t="s">
        <v>8</v>
      </c>
      <c r="D4" s="14" t="s">
        <v>9</v>
      </c>
    </row>
    <row r="5" spans="2:4">
      <c r="B5" s="6"/>
      <c r="C5" s="18"/>
      <c r="D5" s="21"/>
    </row>
    <row r="6" spans="2:4">
      <c r="B6" s="125">
        <v>41487</v>
      </c>
      <c r="C6" s="240" t="s">
        <v>10</v>
      </c>
      <c r="D6" s="245">
        <v>0.1</v>
      </c>
    </row>
    <row r="7" spans="2:4">
      <c r="B7" s="241">
        <v>41488</v>
      </c>
      <c r="C7" s="240" t="s">
        <v>304</v>
      </c>
      <c r="D7" s="245">
        <v>0.2</v>
      </c>
    </row>
    <row r="8" spans="2:4">
      <c r="B8" s="241">
        <v>41491</v>
      </c>
      <c r="C8" s="240" t="s">
        <v>274</v>
      </c>
      <c r="D8" s="245">
        <v>0.3</v>
      </c>
    </row>
    <row r="9" spans="2:4">
      <c r="B9" s="241">
        <v>41492</v>
      </c>
      <c r="C9" s="240" t="s">
        <v>284</v>
      </c>
      <c r="D9" s="245">
        <v>0.4</v>
      </c>
    </row>
    <row r="10" spans="2:4">
      <c r="B10" s="241">
        <v>41494</v>
      </c>
      <c r="C10" s="240" t="s">
        <v>285</v>
      </c>
      <c r="D10" s="245">
        <v>0.5</v>
      </c>
    </row>
    <row r="11" spans="2:4">
      <c r="B11" s="241">
        <v>41498</v>
      </c>
      <c r="C11" s="240" t="s">
        <v>305</v>
      </c>
      <c r="D11" s="245">
        <v>0.6</v>
      </c>
    </row>
    <row r="12" spans="2:4">
      <c r="B12" s="241">
        <v>41499</v>
      </c>
      <c r="C12" s="240" t="s">
        <v>301</v>
      </c>
      <c r="D12" s="245">
        <v>0.7</v>
      </c>
    </row>
    <row r="13" spans="2:4">
      <c r="B13" s="241">
        <v>41500</v>
      </c>
      <c r="C13" s="240" t="s">
        <v>303</v>
      </c>
      <c r="D13" s="245">
        <v>0.8</v>
      </c>
    </row>
    <row r="14" spans="2:4" ht="45">
      <c r="B14" s="241">
        <v>41500</v>
      </c>
      <c r="C14" s="242" t="s">
        <v>326</v>
      </c>
      <c r="D14" s="245">
        <v>0.9</v>
      </c>
    </row>
    <row r="15" spans="2:4">
      <c r="B15" s="241">
        <v>41500</v>
      </c>
      <c r="C15" s="240" t="s">
        <v>333</v>
      </c>
      <c r="D15" s="245">
        <v>1</v>
      </c>
    </row>
    <row r="16" spans="2:4">
      <c r="B16" s="246">
        <v>41500</v>
      </c>
      <c r="C16" s="247" t="s">
        <v>334</v>
      </c>
      <c r="D16" s="245">
        <v>1.01</v>
      </c>
    </row>
    <row r="17" spans="2:4">
      <c r="B17" s="241">
        <v>41501</v>
      </c>
      <c r="C17" s="240" t="s">
        <v>348</v>
      </c>
      <c r="D17" s="245">
        <v>1.02</v>
      </c>
    </row>
    <row r="18" spans="2:4" ht="30">
      <c r="B18" s="241">
        <v>41502</v>
      </c>
      <c r="C18" s="242" t="s">
        <v>349</v>
      </c>
      <c r="D18" s="245">
        <v>1.03</v>
      </c>
    </row>
    <row r="19" spans="2:4">
      <c r="B19" s="241">
        <v>41505</v>
      </c>
      <c r="C19" s="240" t="s">
        <v>356</v>
      </c>
      <c r="D19" s="245">
        <v>1.04</v>
      </c>
    </row>
    <row r="20" spans="2:4">
      <c r="B20" s="241">
        <v>41505</v>
      </c>
      <c r="C20" s="240" t="s">
        <v>373</v>
      </c>
      <c r="D20" s="245">
        <v>1.05</v>
      </c>
    </row>
    <row r="21" spans="2:4" ht="30">
      <c r="B21" s="241">
        <v>41506</v>
      </c>
      <c r="C21" s="242" t="s">
        <v>384</v>
      </c>
      <c r="D21" s="245">
        <v>1.06</v>
      </c>
    </row>
    <row r="22" spans="2:4">
      <c r="B22" s="293">
        <v>41507</v>
      </c>
      <c r="C22" s="247" t="s">
        <v>385</v>
      </c>
      <c r="D22" s="301">
        <v>1.07</v>
      </c>
    </row>
    <row r="23" spans="2:4">
      <c r="B23" s="293">
        <v>41509</v>
      </c>
      <c r="C23" s="247" t="s">
        <v>386</v>
      </c>
      <c r="D23" s="301">
        <v>1.08</v>
      </c>
    </row>
    <row r="24" spans="2:4" ht="30">
      <c r="B24" s="293">
        <v>41514</v>
      </c>
      <c r="C24" s="247" t="s">
        <v>387</v>
      </c>
      <c r="D24" s="301">
        <v>1.0900000000000001</v>
      </c>
    </row>
    <row r="25" spans="2:4" ht="30">
      <c r="B25" s="293">
        <v>41519</v>
      </c>
      <c r="C25" s="247" t="s">
        <v>389</v>
      </c>
      <c r="D25" s="301">
        <v>1.1000000000000001</v>
      </c>
    </row>
    <row r="26" spans="2:4">
      <c r="B26" s="293">
        <v>41520</v>
      </c>
      <c r="C26" s="247" t="s">
        <v>391</v>
      </c>
      <c r="D26" s="301">
        <v>1.1100000000000001</v>
      </c>
    </row>
    <row r="27" spans="2:4" ht="30">
      <c r="B27" s="293">
        <v>41521</v>
      </c>
      <c r="C27" s="247" t="s">
        <v>393</v>
      </c>
      <c r="D27" s="301">
        <v>1.1200000000000001</v>
      </c>
    </row>
    <row r="28" spans="2:4">
      <c r="B28" s="293">
        <v>41521</v>
      </c>
      <c r="C28" s="247" t="s">
        <v>394</v>
      </c>
      <c r="D28" s="301">
        <v>1.1299999999999999</v>
      </c>
    </row>
    <row r="29" spans="2:4" ht="30">
      <c r="B29" s="293">
        <v>41534</v>
      </c>
      <c r="C29" s="247" t="s">
        <v>405</v>
      </c>
      <c r="D29" s="301" t="s">
        <v>289</v>
      </c>
    </row>
    <row r="30" spans="2:4" ht="45">
      <c r="B30" s="293">
        <v>41555</v>
      </c>
      <c r="C30" s="247" t="s">
        <v>408</v>
      </c>
      <c r="D30" s="301" t="s">
        <v>289</v>
      </c>
    </row>
    <row r="31" spans="2:4">
      <c r="B31" s="318" t="s">
        <v>409</v>
      </c>
      <c r="C31" s="319" t="s">
        <v>410</v>
      </c>
      <c r="D31" s="320">
        <v>1.1399999999999999</v>
      </c>
    </row>
    <row r="32" spans="2:4" ht="30">
      <c r="B32" s="293">
        <v>41681</v>
      </c>
      <c r="C32" s="247" t="s">
        <v>412</v>
      </c>
      <c r="D32" s="301">
        <v>1.1499999999999999</v>
      </c>
    </row>
    <row r="33" spans="2:4">
      <c r="B33" s="293">
        <v>41688</v>
      </c>
      <c r="C33" s="247" t="s">
        <v>419</v>
      </c>
      <c r="D33" s="301">
        <v>1.1599999999999999</v>
      </c>
    </row>
    <row r="34" spans="2:4">
      <c r="B34" s="293"/>
      <c r="C34" s="247"/>
      <c r="D34" s="301"/>
    </row>
    <row r="35" spans="2:4">
      <c r="B35" s="293"/>
      <c r="C35" s="247"/>
      <c r="D35" s="301"/>
    </row>
    <row r="36" spans="2:4">
      <c r="B36" s="241"/>
      <c r="C36" s="240"/>
      <c r="D36" s="245"/>
    </row>
    <row r="37" spans="2:4">
      <c r="B37" s="243"/>
      <c r="C37" s="244"/>
      <c r="D37" s="302"/>
    </row>
    <row r="38" spans="2:4">
      <c r="D38" s="226"/>
    </row>
    <row r="39" spans="2:4">
      <c r="D39" s="226"/>
    </row>
    <row r="40" spans="2:4">
      <c r="D40" s="226"/>
    </row>
    <row r="41" spans="2:4">
      <c r="D41" s="226"/>
    </row>
    <row r="42" spans="2:4">
      <c r="D42" s="226"/>
    </row>
    <row r="43" spans="2:4">
      <c r="D43" s="226"/>
    </row>
    <row r="44" spans="2:4">
      <c r="D44" s="226"/>
    </row>
    <row r="45" spans="2:4">
      <c r="D45" s="22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G43"/>
  <sheetViews>
    <sheetView workbookViewId="0">
      <selection activeCell="A2" sqref="A2"/>
    </sheetView>
  </sheetViews>
  <sheetFormatPr baseColWidth="10" defaultRowHeight="15" x14ac:dyDescent="0"/>
  <cols>
    <col min="1" max="1" width="39.6640625" bestFit="1" customWidth="1"/>
    <col min="2" max="2" width="19.1640625" customWidth="1"/>
    <col min="3" max="3" width="20.83203125" customWidth="1"/>
    <col min="4" max="4" width="25.33203125" customWidth="1"/>
    <col min="5" max="5" width="23.6640625" customWidth="1"/>
    <col min="6" max="6" width="27.33203125" customWidth="1"/>
    <col min="7" max="7" width="34.1640625" customWidth="1"/>
  </cols>
  <sheetData>
    <row r="1" spans="1:7">
      <c r="A1" t="s">
        <v>399</v>
      </c>
    </row>
    <row r="2" spans="1:7">
      <c r="A2" t="s">
        <v>211</v>
      </c>
      <c r="B2" t="s">
        <v>260</v>
      </c>
    </row>
    <row r="3" spans="1:7">
      <c r="A3" s="121">
        <f>Timecurves!B10</f>
        <v>2010</v>
      </c>
      <c r="B3" s="121">
        <f>Timecurves!G10</f>
        <v>0</v>
      </c>
      <c r="C3" s="121"/>
      <c r="D3" s="121"/>
      <c r="E3" s="121"/>
      <c r="F3" s="121"/>
      <c r="G3" s="121"/>
    </row>
    <row r="4" spans="1:7">
      <c r="A4" s="121">
        <f>Timecurves!B11</f>
        <v>2011</v>
      </c>
      <c r="B4" s="121">
        <f>Timecurves!G11</f>
        <v>0</v>
      </c>
      <c r="C4" s="121"/>
      <c r="D4" s="121"/>
      <c r="E4" s="121"/>
      <c r="F4" s="121"/>
      <c r="G4" s="121"/>
    </row>
    <row r="5" spans="1:7">
      <c r="A5" s="121">
        <f>Timecurves!B12</f>
        <v>2012</v>
      </c>
      <c r="B5" s="121">
        <f>Timecurves!G12</f>
        <v>0</v>
      </c>
      <c r="C5" s="121"/>
      <c r="D5" s="121"/>
      <c r="E5" s="121"/>
      <c r="F5" s="121"/>
      <c r="G5" s="121"/>
    </row>
    <row r="6" spans="1:7">
      <c r="A6" s="121">
        <f>Timecurves!B13</f>
        <v>2013</v>
      </c>
      <c r="B6" s="121">
        <f>Timecurves!G13</f>
        <v>0</v>
      </c>
      <c r="C6" s="121"/>
      <c r="D6" s="121"/>
      <c r="E6" s="121"/>
      <c r="F6" s="121"/>
      <c r="G6" s="121"/>
    </row>
    <row r="7" spans="1:7">
      <c r="A7" s="121">
        <f>Timecurves!B14</f>
        <v>2014</v>
      </c>
      <c r="B7" s="121">
        <f>Timecurves!G14</f>
        <v>0</v>
      </c>
      <c r="C7" s="121"/>
      <c r="D7" s="121"/>
      <c r="E7" s="121"/>
      <c r="F7" s="121"/>
      <c r="G7" s="121"/>
    </row>
    <row r="8" spans="1:7">
      <c r="A8" s="121">
        <f>Timecurves!B15</f>
        <v>2015</v>
      </c>
      <c r="B8" s="121">
        <f>Timecurves!G15</f>
        <v>0</v>
      </c>
      <c r="C8" s="121"/>
      <c r="D8" s="121"/>
      <c r="E8" s="121"/>
      <c r="F8" s="121"/>
      <c r="G8" s="121"/>
    </row>
    <row r="9" spans="1:7">
      <c r="A9" s="121">
        <f>Timecurves!B16</f>
        <v>2016</v>
      </c>
      <c r="B9" s="121">
        <f>Timecurves!G16</f>
        <v>0</v>
      </c>
      <c r="C9" s="121"/>
      <c r="D9" s="121"/>
      <c r="E9" s="121"/>
      <c r="F9" s="121"/>
      <c r="G9" s="121"/>
    </row>
    <row r="10" spans="1:7">
      <c r="A10" s="121">
        <f>Timecurves!B17</f>
        <v>2017</v>
      </c>
      <c r="B10" s="121">
        <f>Timecurves!G17</f>
        <v>0</v>
      </c>
      <c r="C10" s="121"/>
      <c r="D10" s="121"/>
      <c r="E10" s="121"/>
      <c r="F10" s="121"/>
      <c r="G10" s="121"/>
    </row>
    <row r="11" spans="1:7">
      <c r="A11" s="121">
        <f>Timecurves!B18</f>
        <v>2018</v>
      </c>
      <c r="B11" s="121">
        <f>Timecurves!G18</f>
        <v>0</v>
      </c>
      <c r="C11" s="121"/>
      <c r="D11" s="121"/>
      <c r="E11" s="121"/>
      <c r="F11" s="121"/>
      <c r="G11" s="121"/>
    </row>
    <row r="12" spans="1:7">
      <c r="A12" s="121">
        <f>Timecurves!B19</f>
        <v>2019</v>
      </c>
      <c r="B12" s="121">
        <f>Timecurves!G19</f>
        <v>0</v>
      </c>
      <c r="C12" s="121"/>
      <c r="D12" s="121"/>
      <c r="E12" s="121"/>
      <c r="F12" s="121"/>
      <c r="G12" s="121"/>
    </row>
    <row r="13" spans="1:7">
      <c r="A13" s="121">
        <f>Timecurves!B20</f>
        <v>2020</v>
      </c>
      <c r="B13" s="121">
        <f>Timecurves!G20</f>
        <v>0</v>
      </c>
      <c r="C13" s="121"/>
      <c r="D13" s="121"/>
      <c r="E13" s="121"/>
      <c r="F13" s="121"/>
      <c r="G13" s="121"/>
    </row>
    <row r="14" spans="1:7">
      <c r="A14" s="121">
        <f>Timecurves!B21</f>
        <v>2021</v>
      </c>
      <c r="B14" s="121">
        <f>Timecurves!G21</f>
        <v>0</v>
      </c>
      <c r="C14" s="121"/>
      <c r="D14" s="121"/>
      <c r="E14" s="121"/>
      <c r="F14" s="121"/>
      <c r="G14" s="121"/>
    </row>
    <row r="15" spans="1:7">
      <c r="A15" s="121">
        <f>Timecurves!B22</f>
        <v>2022</v>
      </c>
      <c r="B15" s="121">
        <f>Timecurves!G22</f>
        <v>0</v>
      </c>
      <c r="C15" s="121"/>
      <c r="D15" s="121"/>
      <c r="E15" s="121"/>
      <c r="F15" s="121"/>
      <c r="G15" s="121"/>
    </row>
    <row r="16" spans="1:7">
      <c r="A16" s="121">
        <f>Timecurves!B23</f>
        <v>2023</v>
      </c>
      <c r="B16" s="121">
        <f>Timecurves!G23</f>
        <v>0</v>
      </c>
      <c r="C16" s="121"/>
      <c r="D16" s="121"/>
      <c r="E16" s="121"/>
      <c r="F16" s="121"/>
      <c r="G16" s="121"/>
    </row>
    <row r="17" spans="1:7">
      <c r="A17" s="121">
        <f>Timecurves!B24</f>
        <v>2024</v>
      </c>
      <c r="B17" s="121">
        <f>Timecurves!G24</f>
        <v>0</v>
      </c>
      <c r="C17" s="121"/>
      <c r="D17" s="121"/>
      <c r="E17" s="121"/>
      <c r="F17" s="121"/>
      <c r="G17" s="121"/>
    </row>
    <row r="18" spans="1:7">
      <c r="A18" s="121">
        <f>Timecurves!B25</f>
        <v>2025</v>
      </c>
      <c r="B18" s="121">
        <f>Timecurves!G25</f>
        <v>0</v>
      </c>
      <c r="C18" s="121"/>
      <c r="D18" s="121"/>
      <c r="E18" s="121"/>
      <c r="F18" s="121"/>
      <c r="G18" s="121"/>
    </row>
    <row r="19" spans="1:7">
      <c r="A19" s="121">
        <f>Timecurves!B26</f>
        <v>2026</v>
      </c>
      <c r="B19" s="121">
        <f>Timecurves!G26</f>
        <v>0</v>
      </c>
      <c r="C19" s="121"/>
      <c r="D19" s="121"/>
      <c r="E19" s="121"/>
      <c r="F19" s="121"/>
      <c r="G19" s="121"/>
    </row>
    <row r="20" spans="1:7">
      <c r="A20" s="121">
        <f>Timecurves!B27</f>
        <v>2027</v>
      </c>
      <c r="B20" s="121">
        <f>Timecurves!G27</f>
        <v>0</v>
      </c>
      <c r="C20" s="121"/>
      <c r="D20" s="121"/>
      <c r="E20" s="121"/>
      <c r="F20" s="121"/>
      <c r="G20" s="121"/>
    </row>
    <row r="21" spans="1:7">
      <c r="A21" s="121">
        <f>Timecurves!B28</f>
        <v>2028</v>
      </c>
      <c r="B21" s="121">
        <f>Timecurves!G28</f>
        <v>0</v>
      </c>
      <c r="C21" s="121"/>
      <c r="D21" s="121"/>
      <c r="E21" s="121"/>
      <c r="F21" s="121"/>
      <c r="G21" s="121"/>
    </row>
    <row r="22" spans="1:7">
      <c r="A22" s="121">
        <f>Timecurves!B29</f>
        <v>2029</v>
      </c>
      <c r="B22" s="121">
        <f>Timecurves!G29</f>
        <v>0</v>
      </c>
      <c r="C22" s="121"/>
      <c r="D22" s="121"/>
      <c r="E22" s="121"/>
      <c r="F22" s="121"/>
      <c r="G22" s="121"/>
    </row>
    <row r="23" spans="1:7">
      <c r="A23" s="121">
        <f>Timecurves!B30</f>
        <v>2030</v>
      </c>
      <c r="B23" s="121">
        <f>Timecurves!G30</f>
        <v>0</v>
      </c>
      <c r="C23" s="121"/>
      <c r="D23" s="121"/>
      <c r="E23" s="121"/>
      <c r="F23" s="121"/>
      <c r="G23" s="121"/>
    </row>
    <row r="24" spans="1:7">
      <c r="A24" s="121">
        <f>Timecurves!B31</f>
        <v>2031</v>
      </c>
      <c r="B24" s="121">
        <f>Timecurves!G31</f>
        <v>0</v>
      </c>
      <c r="C24" s="121"/>
      <c r="D24" s="121"/>
      <c r="E24" s="121"/>
      <c r="F24" s="121"/>
      <c r="G24" s="121"/>
    </row>
    <row r="25" spans="1:7">
      <c r="A25" s="121">
        <f>Timecurves!B32</f>
        <v>2032</v>
      </c>
      <c r="B25" s="121">
        <f>Timecurves!G32</f>
        <v>0</v>
      </c>
      <c r="C25" s="121"/>
      <c r="D25" s="121"/>
      <c r="E25" s="121"/>
      <c r="F25" s="121"/>
      <c r="G25" s="121"/>
    </row>
    <row r="26" spans="1:7">
      <c r="A26" s="121">
        <f>Timecurves!B33</f>
        <v>2033</v>
      </c>
      <c r="B26" s="121">
        <f>Timecurves!G33</f>
        <v>0</v>
      </c>
      <c r="C26" s="121"/>
      <c r="D26" s="121"/>
      <c r="E26" s="121"/>
      <c r="F26" s="121"/>
      <c r="G26" s="121"/>
    </row>
    <row r="27" spans="1:7">
      <c r="A27" s="121">
        <f>Timecurves!B34</f>
        <v>2034</v>
      </c>
      <c r="B27" s="121">
        <f>Timecurves!G34</f>
        <v>0</v>
      </c>
      <c r="C27" s="121"/>
      <c r="D27" s="121"/>
      <c r="E27" s="121"/>
      <c r="F27" s="121"/>
      <c r="G27" s="121"/>
    </row>
    <row r="28" spans="1:7">
      <c r="A28" s="121">
        <f>Timecurves!B35</f>
        <v>2035</v>
      </c>
      <c r="B28" s="121">
        <f>Timecurves!G35</f>
        <v>0</v>
      </c>
      <c r="C28" s="121"/>
      <c r="D28" s="121"/>
      <c r="E28" s="121"/>
      <c r="F28" s="121"/>
      <c r="G28" s="121"/>
    </row>
    <row r="29" spans="1:7">
      <c r="A29" s="121">
        <f>Timecurves!B36</f>
        <v>2036</v>
      </c>
      <c r="B29" s="121">
        <f>Timecurves!G36</f>
        <v>0</v>
      </c>
      <c r="C29" s="121"/>
      <c r="D29" s="121"/>
      <c r="E29" s="121"/>
      <c r="F29" s="121"/>
      <c r="G29" s="121"/>
    </row>
    <row r="30" spans="1:7">
      <c r="A30" s="121">
        <f>Timecurves!B37</f>
        <v>2037</v>
      </c>
      <c r="B30" s="121">
        <f>Timecurves!G37</f>
        <v>0</v>
      </c>
      <c r="C30" s="121"/>
      <c r="D30" s="121"/>
      <c r="E30" s="121"/>
      <c r="F30" s="121"/>
      <c r="G30" s="121"/>
    </row>
    <row r="31" spans="1:7">
      <c r="A31" s="121">
        <f>Timecurves!B38</f>
        <v>2038</v>
      </c>
      <c r="B31" s="121">
        <f>Timecurves!G38</f>
        <v>0</v>
      </c>
      <c r="C31" s="121"/>
      <c r="D31" s="121"/>
      <c r="E31" s="121"/>
      <c r="F31" s="121"/>
      <c r="G31" s="121"/>
    </row>
    <row r="32" spans="1:7">
      <c r="A32" s="121">
        <f>Timecurves!B39</f>
        <v>2039</v>
      </c>
      <c r="B32" s="121">
        <f>Timecurves!G39</f>
        <v>0</v>
      </c>
      <c r="C32" s="121"/>
      <c r="D32" s="121"/>
      <c r="E32" s="121"/>
      <c r="F32" s="121"/>
      <c r="G32" s="121"/>
    </row>
    <row r="33" spans="1:7">
      <c r="A33" s="121">
        <f>Timecurves!B40</f>
        <v>2040</v>
      </c>
      <c r="B33" s="121">
        <f>Timecurves!G40</f>
        <v>0</v>
      </c>
      <c r="C33" s="121"/>
      <c r="D33" s="121"/>
      <c r="E33" s="121"/>
      <c r="F33" s="121"/>
      <c r="G33" s="121"/>
    </row>
    <row r="34" spans="1:7">
      <c r="A34" s="121">
        <f>Timecurves!B41</f>
        <v>2041</v>
      </c>
      <c r="B34" s="121">
        <f>Timecurves!G41</f>
        <v>0</v>
      </c>
      <c r="C34" s="121"/>
      <c r="D34" s="121"/>
      <c r="E34" s="121"/>
      <c r="F34" s="121"/>
      <c r="G34" s="121"/>
    </row>
    <row r="35" spans="1:7">
      <c r="A35" s="121">
        <f>Timecurves!B42</f>
        <v>2042</v>
      </c>
      <c r="B35" s="121">
        <f>Timecurves!G42</f>
        <v>0</v>
      </c>
      <c r="C35" s="121"/>
      <c r="D35" s="121"/>
      <c r="E35" s="121"/>
      <c r="F35" s="121"/>
      <c r="G35" s="121"/>
    </row>
    <row r="36" spans="1:7">
      <c r="A36" s="121">
        <f>Timecurves!B43</f>
        <v>2043</v>
      </c>
      <c r="B36" s="121">
        <f>Timecurves!G43</f>
        <v>0</v>
      </c>
      <c r="C36" s="121"/>
      <c r="D36" s="121"/>
      <c r="E36" s="121"/>
      <c r="F36" s="121"/>
      <c r="G36" s="121"/>
    </row>
    <row r="37" spans="1:7">
      <c r="A37" s="121">
        <f>Timecurves!B44</f>
        <v>2044</v>
      </c>
      <c r="B37" s="121">
        <f>Timecurves!G44</f>
        <v>0</v>
      </c>
      <c r="C37" s="121"/>
      <c r="D37" s="121"/>
      <c r="E37" s="121"/>
      <c r="F37" s="121"/>
      <c r="G37" s="121"/>
    </row>
    <row r="38" spans="1:7">
      <c r="A38" s="121">
        <f>Timecurves!B45</f>
        <v>2045</v>
      </c>
      <c r="B38" s="121">
        <f>Timecurves!G45</f>
        <v>0</v>
      </c>
      <c r="C38" s="121"/>
      <c r="D38" s="121"/>
      <c r="E38" s="121"/>
      <c r="F38" s="121"/>
      <c r="G38" s="121"/>
    </row>
    <row r="39" spans="1:7">
      <c r="A39" s="121">
        <f>Timecurves!B46</f>
        <v>2046</v>
      </c>
      <c r="B39" s="121">
        <f>Timecurves!G46</f>
        <v>0</v>
      </c>
      <c r="C39" s="121"/>
      <c r="D39" s="121"/>
      <c r="E39" s="121"/>
      <c r="F39" s="121"/>
      <c r="G39" s="121"/>
    </row>
    <row r="40" spans="1:7">
      <c r="A40" s="121">
        <f>Timecurves!B47</f>
        <v>2047</v>
      </c>
      <c r="B40" s="121">
        <f>Timecurves!G47</f>
        <v>0</v>
      </c>
      <c r="C40" s="121"/>
      <c r="D40" s="121"/>
      <c r="E40" s="121"/>
      <c r="F40" s="121"/>
      <c r="G40" s="121"/>
    </row>
    <row r="41" spans="1:7">
      <c r="A41" s="121">
        <f>Timecurves!B48</f>
        <v>2048</v>
      </c>
      <c r="B41" s="121">
        <f>Timecurves!G48</f>
        <v>0</v>
      </c>
      <c r="C41" s="121"/>
      <c r="D41" s="121"/>
      <c r="E41" s="121"/>
      <c r="F41" s="121"/>
      <c r="G41" s="121"/>
    </row>
    <row r="42" spans="1:7">
      <c r="A42" s="121">
        <f>Timecurves!B49</f>
        <v>2049</v>
      </c>
      <c r="B42" s="121">
        <f>Timecurves!G49</f>
        <v>0</v>
      </c>
      <c r="C42" s="121"/>
      <c r="D42" s="121"/>
      <c r="E42" s="121"/>
      <c r="F42" s="121"/>
      <c r="G42" s="121"/>
    </row>
    <row r="43" spans="1:7">
      <c r="A43" s="121">
        <f>Timecurves!B50</f>
        <v>2050</v>
      </c>
      <c r="B43" s="121">
        <f>Timecurves!G50</f>
        <v>0</v>
      </c>
      <c r="C43" s="121"/>
      <c r="D43" s="121"/>
      <c r="E43" s="121"/>
      <c r="F43" s="121"/>
      <c r="G43" s="1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G43"/>
  <sheetViews>
    <sheetView workbookViewId="0"/>
  </sheetViews>
  <sheetFormatPr baseColWidth="10" defaultRowHeight="15" x14ac:dyDescent="0"/>
  <cols>
    <col min="1" max="1" width="47.5" bestFit="1" customWidth="1"/>
    <col min="2" max="2" width="19.1640625" customWidth="1"/>
    <col min="3" max="3" width="20.83203125" customWidth="1"/>
    <col min="4" max="4" width="25.33203125" customWidth="1"/>
    <col min="5" max="5" width="23.6640625" customWidth="1"/>
    <col min="6" max="6" width="27.33203125" customWidth="1"/>
    <col min="7" max="7" width="34.1640625" customWidth="1"/>
  </cols>
  <sheetData>
    <row r="1" spans="1:7">
      <c r="A1" s="99" t="s">
        <v>400</v>
      </c>
    </row>
    <row r="2" spans="1:7">
      <c r="A2" t="s">
        <v>211</v>
      </c>
      <c r="B2" t="s">
        <v>245</v>
      </c>
    </row>
    <row r="3" spans="1:7">
      <c r="A3" s="121">
        <f>Timecurves!B10</f>
        <v>2010</v>
      </c>
      <c r="B3" s="121">
        <f>Timecurves!H10</f>
        <v>0</v>
      </c>
      <c r="C3" s="121"/>
      <c r="D3" s="121"/>
      <c r="E3" s="121"/>
      <c r="F3" s="121"/>
      <c r="G3" s="121"/>
    </row>
    <row r="4" spans="1:7">
      <c r="A4" s="121">
        <f>Timecurves!B11</f>
        <v>2011</v>
      </c>
      <c r="B4" s="121">
        <f>Timecurves!H11</f>
        <v>0</v>
      </c>
      <c r="C4" s="121"/>
      <c r="D4" s="121"/>
      <c r="E4" s="121"/>
      <c r="F4" s="121"/>
      <c r="G4" s="121"/>
    </row>
    <row r="5" spans="1:7">
      <c r="A5" s="121">
        <f>Timecurves!B12</f>
        <v>2012</v>
      </c>
      <c r="B5" s="121">
        <f>Timecurves!H12</f>
        <v>0</v>
      </c>
      <c r="C5" s="121"/>
      <c r="D5" s="121"/>
      <c r="E5" s="121"/>
      <c r="F5" s="121"/>
      <c r="G5" s="121"/>
    </row>
    <row r="6" spans="1:7">
      <c r="A6" s="121">
        <f>Timecurves!B13</f>
        <v>2013</v>
      </c>
      <c r="B6" s="121">
        <f>Timecurves!H13</f>
        <v>0</v>
      </c>
      <c r="C6" s="121"/>
      <c r="D6" s="121"/>
      <c r="E6" s="121"/>
      <c r="F6" s="121"/>
      <c r="G6" s="121"/>
    </row>
    <row r="7" spans="1:7">
      <c r="A7" s="121">
        <f>Timecurves!B14</f>
        <v>2014</v>
      </c>
      <c r="B7" s="121">
        <f>Timecurves!H14</f>
        <v>0</v>
      </c>
      <c r="C7" s="121"/>
      <c r="D7" s="121"/>
      <c r="E7" s="121"/>
      <c r="F7" s="121"/>
      <c r="G7" s="121"/>
    </row>
    <row r="8" spans="1:7">
      <c r="A8" s="121">
        <f>Timecurves!B15</f>
        <v>2015</v>
      </c>
      <c r="B8" s="121">
        <f>Timecurves!H15</f>
        <v>0</v>
      </c>
      <c r="C8" s="121"/>
      <c r="D8" s="121"/>
      <c r="E8" s="121"/>
      <c r="F8" s="121"/>
      <c r="G8" s="121"/>
    </row>
    <row r="9" spans="1:7">
      <c r="A9" s="121">
        <f>Timecurves!B16</f>
        <v>2016</v>
      </c>
      <c r="B9" s="121">
        <f>Timecurves!H16</f>
        <v>0</v>
      </c>
      <c r="C9" s="121"/>
      <c r="D9" s="121"/>
      <c r="E9" s="121"/>
      <c r="F9" s="121"/>
      <c r="G9" s="121"/>
    </row>
    <row r="10" spans="1:7">
      <c r="A10" s="121">
        <f>Timecurves!B17</f>
        <v>2017</v>
      </c>
      <c r="B10" s="121">
        <f>Timecurves!H17</f>
        <v>0</v>
      </c>
      <c r="C10" s="121"/>
      <c r="D10" s="121"/>
      <c r="E10" s="121"/>
      <c r="F10" s="121"/>
      <c r="G10" s="121"/>
    </row>
    <row r="11" spans="1:7">
      <c r="A11" s="121">
        <f>Timecurves!B18</f>
        <v>2018</v>
      </c>
      <c r="B11" s="121">
        <f>Timecurves!H18</f>
        <v>0</v>
      </c>
      <c r="C11" s="121"/>
      <c r="D11" s="121"/>
      <c r="E11" s="121"/>
      <c r="F11" s="121"/>
      <c r="G11" s="121"/>
    </row>
    <row r="12" spans="1:7">
      <c r="A12" s="121">
        <f>Timecurves!B19</f>
        <v>2019</v>
      </c>
      <c r="B12" s="121">
        <f>Timecurves!H19</f>
        <v>0</v>
      </c>
      <c r="C12" s="121"/>
      <c r="D12" s="121"/>
      <c r="E12" s="121"/>
      <c r="F12" s="121"/>
      <c r="G12" s="121"/>
    </row>
    <row r="13" spans="1:7">
      <c r="A13" s="121">
        <f>Timecurves!B20</f>
        <v>2020</v>
      </c>
      <c r="B13" s="121">
        <f>Timecurves!H20</f>
        <v>0</v>
      </c>
      <c r="C13" s="121"/>
      <c r="D13" s="121"/>
      <c r="E13" s="121"/>
      <c r="F13" s="121"/>
      <c r="G13" s="121"/>
    </row>
    <row r="14" spans="1:7">
      <c r="A14" s="121">
        <f>Timecurves!B21</f>
        <v>2021</v>
      </c>
      <c r="B14" s="121">
        <f>Timecurves!H21</f>
        <v>0</v>
      </c>
      <c r="C14" s="121"/>
      <c r="D14" s="121"/>
      <c r="E14" s="121"/>
      <c r="F14" s="121"/>
      <c r="G14" s="121"/>
    </row>
    <row r="15" spans="1:7">
      <c r="A15" s="121">
        <f>Timecurves!B22</f>
        <v>2022</v>
      </c>
      <c r="B15" s="121">
        <f>Timecurves!H22</f>
        <v>0</v>
      </c>
      <c r="C15" s="121"/>
      <c r="D15" s="121"/>
      <c r="E15" s="121"/>
      <c r="F15" s="121"/>
      <c r="G15" s="121"/>
    </row>
    <row r="16" spans="1:7">
      <c r="A16" s="121">
        <f>Timecurves!B23</f>
        <v>2023</v>
      </c>
      <c r="B16" s="121">
        <f>Timecurves!H23</f>
        <v>0</v>
      </c>
      <c r="C16" s="121"/>
      <c r="D16" s="121"/>
      <c r="E16" s="121"/>
      <c r="F16" s="121"/>
      <c r="G16" s="121"/>
    </row>
    <row r="17" spans="1:7">
      <c r="A17" s="121">
        <f>Timecurves!B24</f>
        <v>2024</v>
      </c>
      <c r="B17" s="121">
        <f>Timecurves!H24</f>
        <v>0</v>
      </c>
      <c r="C17" s="121"/>
      <c r="D17" s="121"/>
      <c r="E17" s="121"/>
      <c r="F17" s="121"/>
      <c r="G17" s="121"/>
    </row>
    <row r="18" spans="1:7">
      <c r="A18" s="121">
        <f>Timecurves!B25</f>
        <v>2025</v>
      </c>
      <c r="B18" s="121">
        <f>Timecurves!H25</f>
        <v>0</v>
      </c>
      <c r="C18" s="121"/>
      <c r="D18" s="121"/>
      <c r="E18" s="121"/>
      <c r="F18" s="121"/>
      <c r="G18" s="121"/>
    </row>
    <row r="19" spans="1:7">
      <c r="A19" s="121">
        <f>Timecurves!B26</f>
        <v>2026</v>
      </c>
      <c r="B19" s="121">
        <f>Timecurves!H26</f>
        <v>0</v>
      </c>
      <c r="C19" s="121"/>
      <c r="D19" s="121"/>
      <c r="E19" s="121"/>
      <c r="F19" s="121"/>
      <c r="G19" s="121"/>
    </row>
    <row r="20" spans="1:7">
      <c r="A20" s="121">
        <f>Timecurves!B27</f>
        <v>2027</v>
      </c>
      <c r="B20" s="121">
        <f>Timecurves!H27</f>
        <v>0</v>
      </c>
      <c r="C20" s="121"/>
      <c r="D20" s="121"/>
      <c r="E20" s="121"/>
      <c r="F20" s="121"/>
      <c r="G20" s="121"/>
    </row>
    <row r="21" spans="1:7">
      <c r="A21" s="121">
        <f>Timecurves!B28</f>
        <v>2028</v>
      </c>
      <c r="B21" s="121">
        <f>Timecurves!H28</f>
        <v>0</v>
      </c>
      <c r="C21" s="121"/>
      <c r="D21" s="121"/>
      <c r="E21" s="121"/>
      <c r="F21" s="121"/>
      <c r="G21" s="121"/>
    </row>
    <row r="22" spans="1:7">
      <c r="A22" s="121">
        <f>Timecurves!B29</f>
        <v>2029</v>
      </c>
      <c r="B22" s="121">
        <f>Timecurves!H29</f>
        <v>0</v>
      </c>
      <c r="C22" s="121"/>
      <c r="D22" s="121"/>
      <c r="E22" s="121"/>
      <c r="F22" s="121"/>
      <c r="G22" s="121"/>
    </row>
    <row r="23" spans="1:7">
      <c r="A23" s="121">
        <f>Timecurves!B30</f>
        <v>2030</v>
      </c>
      <c r="B23" s="121">
        <f>Timecurves!H30</f>
        <v>0</v>
      </c>
      <c r="C23" s="121"/>
      <c r="D23" s="121"/>
      <c r="E23" s="121"/>
      <c r="F23" s="121"/>
      <c r="G23" s="121"/>
    </row>
    <row r="24" spans="1:7">
      <c r="A24" s="121">
        <f>Timecurves!B31</f>
        <v>2031</v>
      </c>
      <c r="B24" s="121">
        <f>Timecurves!H31</f>
        <v>0</v>
      </c>
      <c r="C24" s="121"/>
      <c r="D24" s="121"/>
      <c r="E24" s="121"/>
      <c r="F24" s="121"/>
      <c r="G24" s="121"/>
    </row>
    <row r="25" spans="1:7">
      <c r="A25" s="121">
        <f>Timecurves!B32</f>
        <v>2032</v>
      </c>
      <c r="B25" s="121">
        <f>Timecurves!H32</f>
        <v>0</v>
      </c>
      <c r="C25" s="121"/>
      <c r="D25" s="121"/>
      <c r="E25" s="121"/>
      <c r="F25" s="121"/>
      <c r="G25" s="121"/>
    </row>
    <row r="26" spans="1:7">
      <c r="A26" s="121">
        <f>Timecurves!B33</f>
        <v>2033</v>
      </c>
      <c r="B26" s="121">
        <f>Timecurves!H33</f>
        <v>0</v>
      </c>
      <c r="C26" s="121"/>
      <c r="D26" s="121"/>
      <c r="E26" s="121"/>
      <c r="F26" s="121"/>
      <c r="G26" s="121"/>
    </row>
    <row r="27" spans="1:7">
      <c r="A27" s="121">
        <f>Timecurves!B34</f>
        <v>2034</v>
      </c>
      <c r="B27" s="121">
        <f>Timecurves!H34</f>
        <v>0</v>
      </c>
      <c r="C27" s="121"/>
      <c r="D27" s="121"/>
      <c r="E27" s="121"/>
      <c r="F27" s="121"/>
      <c r="G27" s="121"/>
    </row>
    <row r="28" spans="1:7">
      <c r="A28" s="121">
        <f>Timecurves!B35</f>
        <v>2035</v>
      </c>
      <c r="B28" s="121">
        <f>Timecurves!H35</f>
        <v>0</v>
      </c>
      <c r="C28" s="121"/>
      <c r="D28" s="121"/>
      <c r="E28" s="121"/>
      <c r="F28" s="121"/>
      <c r="G28" s="121"/>
    </row>
    <row r="29" spans="1:7">
      <c r="A29" s="121">
        <f>Timecurves!B36</f>
        <v>2036</v>
      </c>
      <c r="B29" s="121">
        <f>Timecurves!H36</f>
        <v>0</v>
      </c>
      <c r="C29" s="121"/>
      <c r="D29" s="121"/>
      <c r="E29" s="121"/>
      <c r="F29" s="121"/>
      <c r="G29" s="121"/>
    </row>
    <row r="30" spans="1:7">
      <c r="A30" s="121">
        <f>Timecurves!B37</f>
        <v>2037</v>
      </c>
      <c r="B30" s="121">
        <f>Timecurves!H37</f>
        <v>0</v>
      </c>
      <c r="C30" s="121"/>
      <c r="D30" s="121"/>
      <c r="E30" s="121"/>
      <c r="F30" s="121"/>
      <c r="G30" s="121"/>
    </row>
    <row r="31" spans="1:7">
      <c r="A31" s="121">
        <f>Timecurves!B38</f>
        <v>2038</v>
      </c>
      <c r="B31" s="121">
        <f>Timecurves!H38</f>
        <v>0</v>
      </c>
      <c r="C31" s="121"/>
      <c r="D31" s="121"/>
      <c r="E31" s="121"/>
      <c r="F31" s="121"/>
      <c r="G31" s="121"/>
    </row>
    <row r="32" spans="1:7">
      <c r="A32" s="121">
        <f>Timecurves!B39</f>
        <v>2039</v>
      </c>
      <c r="B32" s="121">
        <f>Timecurves!H39</f>
        <v>0</v>
      </c>
      <c r="C32" s="121"/>
      <c r="D32" s="121"/>
      <c r="E32" s="121"/>
      <c r="F32" s="121"/>
      <c r="G32" s="121"/>
    </row>
    <row r="33" spans="1:7">
      <c r="A33" s="121">
        <f>Timecurves!B40</f>
        <v>2040</v>
      </c>
      <c r="B33" s="121">
        <f>Timecurves!H40</f>
        <v>0</v>
      </c>
      <c r="C33" s="121"/>
      <c r="D33" s="121"/>
      <c r="E33" s="121"/>
      <c r="F33" s="121"/>
      <c r="G33" s="121"/>
    </row>
    <row r="34" spans="1:7">
      <c r="A34" s="121">
        <f>Timecurves!B41</f>
        <v>2041</v>
      </c>
      <c r="B34" s="121">
        <f>Timecurves!H41</f>
        <v>0</v>
      </c>
      <c r="C34" s="121"/>
      <c r="D34" s="121"/>
      <c r="E34" s="121"/>
      <c r="F34" s="121"/>
      <c r="G34" s="121"/>
    </row>
    <row r="35" spans="1:7">
      <c r="A35" s="121">
        <f>Timecurves!B42</f>
        <v>2042</v>
      </c>
      <c r="B35" s="121">
        <f>Timecurves!H42</f>
        <v>0</v>
      </c>
      <c r="C35" s="121"/>
      <c r="D35" s="121"/>
      <c r="E35" s="121"/>
      <c r="F35" s="121"/>
      <c r="G35" s="121"/>
    </row>
    <row r="36" spans="1:7">
      <c r="A36" s="121">
        <f>Timecurves!B43</f>
        <v>2043</v>
      </c>
      <c r="B36" s="121">
        <f>Timecurves!H43</f>
        <v>0</v>
      </c>
      <c r="C36" s="121"/>
      <c r="D36" s="121"/>
      <c r="E36" s="121"/>
      <c r="F36" s="121"/>
      <c r="G36" s="121"/>
    </row>
    <row r="37" spans="1:7">
      <c r="A37" s="121">
        <f>Timecurves!B44</f>
        <v>2044</v>
      </c>
      <c r="B37" s="121">
        <f>Timecurves!H44</f>
        <v>0</v>
      </c>
      <c r="C37" s="121"/>
      <c r="D37" s="121"/>
      <c r="E37" s="121"/>
      <c r="F37" s="121"/>
      <c r="G37" s="121"/>
    </row>
    <row r="38" spans="1:7">
      <c r="A38" s="121">
        <f>Timecurves!B45</f>
        <v>2045</v>
      </c>
      <c r="B38" s="121">
        <f>Timecurves!H45</f>
        <v>0</v>
      </c>
      <c r="C38" s="121"/>
      <c r="D38" s="121"/>
      <c r="E38" s="121"/>
      <c r="F38" s="121"/>
      <c r="G38" s="121"/>
    </row>
    <row r="39" spans="1:7">
      <c r="A39" s="121">
        <f>Timecurves!B46</f>
        <v>2046</v>
      </c>
      <c r="B39" s="121">
        <f>Timecurves!H46</f>
        <v>0</v>
      </c>
      <c r="C39" s="121"/>
      <c r="D39" s="121"/>
      <c r="E39" s="121"/>
      <c r="F39" s="121"/>
      <c r="G39" s="121"/>
    </row>
    <row r="40" spans="1:7">
      <c r="A40" s="121">
        <f>Timecurves!B47</f>
        <v>2047</v>
      </c>
      <c r="B40" s="121">
        <f>Timecurves!H47</f>
        <v>0</v>
      </c>
      <c r="C40" s="121"/>
      <c r="D40" s="121"/>
      <c r="E40" s="121"/>
      <c r="F40" s="121"/>
      <c r="G40" s="121"/>
    </row>
    <row r="41" spans="1:7">
      <c r="A41" s="121">
        <f>Timecurves!B48</f>
        <v>2048</v>
      </c>
      <c r="B41" s="121">
        <f>Timecurves!H48</f>
        <v>0</v>
      </c>
      <c r="C41" s="121"/>
      <c r="D41" s="121"/>
      <c r="E41" s="121"/>
      <c r="F41" s="121"/>
      <c r="G41" s="121"/>
    </row>
    <row r="42" spans="1:7">
      <c r="A42" s="121">
        <f>Timecurves!B49</f>
        <v>2049</v>
      </c>
      <c r="B42" s="121">
        <f>Timecurves!H49</f>
        <v>0</v>
      </c>
      <c r="C42" s="121"/>
      <c r="D42" s="121"/>
      <c r="E42" s="121"/>
      <c r="F42" s="121"/>
      <c r="G42" s="121"/>
    </row>
    <row r="43" spans="1:7">
      <c r="A43" s="121">
        <f>Timecurves!B50</f>
        <v>2050</v>
      </c>
      <c r="B43" s="121">
        <f>Timecurves!H50</f>
        <v>0</v>
      </c>
      <c r="C43" s="121"/>
      <c r="D43" s="121"/>
      <c r="E43" s="121"/>
      <c r="F43" s="121"/>
      <c r="G43" s="1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4"/>
  <sheetViews>
    <sheetView workbookViewId="0">
      <selection activeCell="A4" sqref="A4"/>
    </sheetView>
  </sheetViews>
  <sheetFormatPr baseColWidth="10" defaultRowHeight="15" x14ac:dyDescent="0"/>
  <sheetData>
    <row r="1" spans="1:2">
      <c r="A1" t="s">
        <v>331</v>
      </c>
    </row>
    <row r="2" spans="1:2">
      <c r="A2" t="s">
        <v>220</v>
      </c>
      <c r="B2" t="s">
        <v>230</v>
      </c>
    </row>
    <row r="3" spans="1:2">
      <c r="A3" t="s">
        <v>252</v>
      </c>
      <c r="B3">
        <f>Dashboard!E47</f>
        <v>0</v>
      </c>
    </row>
    <row r="4" spans="1:2">
      <c r="A4" t="s">
        <v>332</v>
      </c>
      <c r="B4">
        <f>Dashboard!E48</f>
        <v>0</v>
      </c>
    </row>
  </sheetData>
  <pageMargins left="0.75" right="0.75" top="1" bottom="1" header="0.5" footer="0.5"/>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4"/>
  <sheetViews>
    <sheetView workbookViewId="0">
      <selection activeCell="B3" sqref="B3"/>
    </sheetView>
  </sheetViews>
  <sheetFormatPr baseColWidth="10" defaultRowHeight="15" x14ac:dyDescent="0"/>
  <sheetData>
    <row r="1" spans="1:2">
      <c r="A1" t="s">
        <v>338</v>
      </c>
    </row>
    <row r="2" spans="1:2">
      <c r="A2" t="s">
        <v>220</v>
      </c>
      <c r="B2" t="s">
        <v>230</v>
      </c>
    </row>
    <row r="3" spans="1:2">
      <c r="A3" t="s">
        <v>339</v>
      </c>
      <c r="B3">
        <f>'Waste analysis'!E12</f>
        <v>0</v>
      </c>
    </row>
    <row r="4" spans="1:2">
      <c r="A4" t="s">
        <v>340</v>
      </c>
      <c r="B4">
        <f>'Waste analysis'!E11</f>
        <v>0</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C27"/>
  <sheetViews>
    <sheetView workbookViewId="0"/>
  </sheetViews>
  <sheetFormatPr baseColWidth="10" defaultRowHeight="15" x14ac:dyDescent="0"/>
  <cols>
    <col min="1" max="1" width="8.6640625" style="2" customWidth="1"/>
    <col min="2" max="2" width="35.83203125" style="2" customWidth="1"/>
    <col min="3" max="3" width="100.83203125" style="2" customWidth="1"/>
    <col min="4" max="16384" width="10.83203125" style="2"/>
  </cols>
  <sheetData>
    <row r="2" spans="2:3" ht="20">
      <c r="B2" s="22" t="s">
        <v>22</v>
      </c>
    </row>
    <row r="4" spans="2:3" ht="30" customHeight="1">
      <c r="B4" s="84" t="s">
        <v>215</v>
      </c>
      <c r="C4" s="328" t="s">
        <v>23</v>
      </c>
    </row>
    <row r="5" spans="2:3" s="181" customFormat="1" ht="30" customHeight="1">
      <c r="B5" s="180" t="s">
        <v>204</v>
      </c>
      <c r="C5" s="329" t="s">
        <v>216</v>
      </c>
    </row>
    <row r="6" spans="2:3" s="181" customFormat="1" ht="30" customHeight="1">
      <c r="B6" s="182" t="s">
        <v>0</v>
      </c>
      <c r="C6" s="331" t="s">
        <v>420</v>
      </c>
    </row>
    <row r="7" spans="2:3" s="181" customFormat="1" ht="30" customHeight="1">
      <c r="B7" s="182" t="s">
        <v>22</v>
      </c>
      <c r="C7" s="329" t="s">
        <v>421</v>
      </c>
    </row>
    <row r="8" spans="2:3" s="181" customFormat="1" ht="30" customHeight="1">
      <c r="B8" s="182" t="s">
        <v>20</v>
      </c>
      <c r="C8" s="329" t="s">
        <v>424</v>
      </c>
    </row>
    <row r="9" spans="2:3" s="181" customFormat="1" ht="30" customHeight="1">
      <c r="B9" s="182" t="s">
        <v>208</v>
      </c>
      <c r="C9" s="329" t="s">
        <v>422</v>
      </c>
    </row>
    <row r="10" spans="2:3" s="181" customFormat="1" ht="30" customHeight="1">
      <c r="B10" s="182" t="s">
        <v>24</v>
      </c>
      <c r="C10" s="329" t="s">
        <v>423</v>
      </c>
    </row>
    <row r="11" spans="2:3" s="181" customFormat="1" ht="30" customHeight="1">
      <c r="B11" s="183" t="s">
        <v>29</v>
      </c>
      <c r="C11" s="329" t="s">
        <v>425</v>
      </c>
    </row>
    <row r="12" spans="2:3" s="181" customFormat="1" ht="30" customHeight="1">
      <c r="B12" s="184" t="s">
        <v>302</v>
      </c>
      <c r="C12" s="329" t="s">
        <v>426</v>
      </c>
    </row>
    <row r="13" spans="2:3" s="181" customFormat="1" ht="30" customHeight="1">
      <c r="B13" s="184" t="s">
        <v>235</v>
      </c>
      <c r="C13" s="279" t="s">
        <v>427</v>
      </c>
    </row>
    <row r="14" spans="2:3" s="181" customFormat="1" ht="30" customHeight="1">
      <c r="B14" s="184" t="s">
        <v>406</v>
      </c>
      <c r="C14" s="279" t="s">
        <v>320</v>
      </c>
    </row>
    <row r="15" spans="2:3" s="181" customFormat="1" ht="30" customHeight="1">
      <c r="B15" s="185" t="s">
        <v>327</v>
      </c>
      <c r="C15" s="329" t="s">
        <v>269</v>
      </c>
    </row>
    <row r="16" spans="2:3" s="181" customFormat="1" ht="30" customHeight="1">
      <c r="B16" s="185" t="s">
        <v>227</v>
      </c>
      <c r="C16" s="329" t="s">
        <v>429</v>
      </c>
    </row>
    <row r="17" spans="2:3" s="181" customFormat="1" ht="30" customHeight="1">
      <c r="B17" s="185" t="s">
        <v>335</v>
      </c>
      <c r="C17" s="329" t="s">
        <v>428</v>
      </c>
    </row>
    <row r="18" spans="2:3" s="181" customFormat="1" ht="30" customHeight="1">
      <c r="B18" s="278" t="s">
        <v>359</v>
      </c>
      <c r="C18" s="279" t="s">
        <v>374</v>
      </c>
    </row>
    <row r="19" spans="2:3" s="181" customFormat="1" ht="30" customHeight="1">
      <c r="B19" s="186" t="s">
        <v>261</v>
      </c>
      <c r="C19" s="329" t="s">
        <v>262</v>
      </c>
    </row>
    <row r="20" spans="2:3" s="181" customFormat="1" ht="30" customHeight="1">
      <c r="B20" s="186" t="s">
        <v>350</v>
      </c>
      <c r="C20" s="329" t="s">
        <v>263</v>
      </c>
    </row>
    <row r="21" spans="2:3" s="181" customFormat="1" ht="30" customHeight="1">
      <c r="B21" s="186" t="s">
        <v>351</v>
      </c>
      <c r="C21" s="329" t="s">
        <v>264</v>
      </c>
    </row>
    <row r="22" spans="2:3" s="181" customFormat="1" ht="30" customHeight="1">
      <c r="B22" s="186" t="s">
        <v>352</v>
      </c>
      <c r="C22" s="329" t="s">
        <v>265</v>
      </c>
    </row>
    <row r="23" spans="2:3" s="181" customFormat="1" ht="30" customHeight="1">
      <c r="B23" s="186" t="s">
        <v>353</v>
      </c>
      <c r="C23" s="329" t="s">
        <v>266</v>
      </c>
    </row>
    <row r="24" spans="2:3" s="181" customFormat="1" ht="30" customHeight="1">
      <c r="B24" s="186" t="s">
        <v>354</v>
      </c>
      <c r="C24" s="329" t="s">
        <v>267</v>
      </c>
    </row>
    <row r="25" spans="2:3" s="181" customFormat="1" ht="30" customHeight="1">
      <c r="B25" s="186" t="s">
        <v>355</v>
      </c>
      <c r="C25" s="330" t="s">
        <v>268</v>
      </c>
    </row>
    <row r="26" spans="2:3" s="181" customFormat="1" ht="30" customHeight="1">
      <c r="B26" s="186" t="s">
        <v>328</v>
      </c>
      <c r="C26" s="330" t="s">
        <v>330</v>
      </c>
    </row>
    <row r="27" spans="2:3" s="181" customFormat="1" ht="30" customHeight="1">
      <c r="B27" s="186" t="s">
        <v>342</v>
      </c>
      <c r="C27" s="330" t="s">
        <v>341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C33"/>
  <sheetViews>
    <sheetView tabSelected="1" topLeftCell="A4" workbookViewId="0">
      <selection activeCell="E7" sqref="E7"/>
    </sheetView>
  </sheetViews>
  <sheetFormatPr baseColWidth="10" defaultRowHeight="15" x14ac:dyDescent="0"/>
  <cols>
    <col min="1" max="1" width="10.83203125" style="2" customWidth="1"/>
    <col min="2" max="2" width="140.83203125" style="2" customWidth="1"/>
    <col min="3" max="3" width="20.33203125" style="2" customWidth="1"/>
    <col min="4" max="16384" width="10.83203125" style="2"/>
  </cols>
  <sheetData>
    <row r="2" spans="2:3" ht="20">
      <c r="B2" s="22" t="s">
        <v>20</v>
      </c>
    </row>
    <row r="4" spans="2:3">
      <c r="B4" s="178" t="s">
        <v>21</v>
      </c>
      <c r="C4" s="9"/>
    </row>
    <row r="5" spans="2:3">
      <c r="B5" s="332"/>
      <c r="C5" s="9"/>
    </row>
    <row r="6" spans="2:3" ht="150">
      <c r="B6" s="333" t="s">
        <v>432</v>
      </c>
      <c r="C6" s="9"/>
    </row>
    <row r="7" spans="2:3">
      <c r="B7" s="335"/>
      <c r="C7" s="9"/>
    </row>
    <row r="8" spans="2:3" ht="15" customHeight="1">
      <c r="B8" s="101"/>
      <c r="C8" s="9"/>
    </row>
    <row r="9" spans="2:3" ht="15" customHeight="1">
      <c r="B9" s="178" t="s">
        <v>210</v>
      </c>
      <c r="C9" s="9"/>
    </row>
    <row r="10" spans="2:3" ht="15" customHeight="1">
      <c r="B10" s="332"/>
      <c r="C10" s="9"/>
    </row>
    <row r="11" spans="2:3" ht="15" customHeight="1">
      <c r="B11" s="325" t="s">
        <v>413</v>
      </c>
      <c r="C11" s="9"/>
    </row>
    <row r="12" spans="2:3" ht="15" customHeight="1">
      <c r="B12" s="325" t="s">
        <v>414</v>
      </c>
      <c r="C12" s="9"/>
    </row>
    <row r="13" spans="2:3" ht="15" customHeight="1">
      <c r="B13" s="325" t="s">
        <v>377</v>
      </c>
      <c r="C13" s="9"/>
    </row>
    <row r="14" spans="2:3" ht="15" customHeight="1">
      <c r="B14" s="325" t="s">
        <v>378</v>
      </c>
      <c r="C14" s="9"/>
    </row>
    <row r="15" spans="2:3" ht="15" customHeight="1">
      <c r="B15" s="325" t="s">
        <v>379</v>
      </c>
      <c r="C15" s="9"/>
    </row>
    <row r="16" spans="2:3" ht="30" customHeight="1">
      <c r="B16" s="333" t="s">
        <v>380</v>
      </c>
      <c r="C16" s="9"/>
    </row>
    <row r="17" spans="2:3" ht="15" customHeight="1">
      <c r="B17" s="325" t="s">
        <v>415</v>
      </c>
      <c r="C17" s="9"/>
    </row>
    <row r="18" spans="2:3" ht="15" customHeight="1">
      <c r="B18" s="325" t="s">
        <v>416</v>
      </c>
      <c r="C18" s="9"/>
    </row>
    <row r="19" spans="2:3" ht="15" customHeight="1">
      <c r="B19" s="334"/>
      <c r="C19" s="9"/>
    </row>
    <row r="20" spans="2:3">
      <c r="B20" s="90"/>
    </row>
    <row r="21" spans="2:3">
      <c r="B21" s="187" t="s">
        <v>417</v>
      </c>
    </row>
    <row r="22" spans="2:3">
      <c r="B22" s="326"/>
    </row>
    <row r="23" spans="2:3" ht="90">
      <c r="B23" s="327" t="s">
        <v>418</v>
      </c>
    </row>
    <row r="24" spans="2:3">
      <c r="B24" s="179"/>
    </row>
    <row r="27" spans="2:3" ht="15" customHeight="1"/>
    <row r="33" ht="30" customHeight="1"/>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Z9"/>
  <sheetViews>
    <sheetView workbookViewId="0">
      <selection activeCell="Z54" sqref="Z54"/>
    </sheetView>
  </sheetViews>
  <sheetFormatPr baseColWidth="10" defaultColWidth="2.83203125" defaultRowHeight="15" x14ac:dyDescent="0"/>
  <cols>
    <col min="1" max="1" width="8.1640625" style="2" customWidth="1"/>
    <col min="2" max="16384" width="2.83203125" style="2"/>
  </cols>
  <sheetData>
    <row r="2" spans="2:78" ht="21" customHeight="1">
      <c r="B2" s="82" t="s">
        <v>275</v>
      </c>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c r="BE2" s="77"/>
      <c r="BF2" s="77"/>
      <c r="BG2" s="77"/>
      <c r="BH2" s="77"/>
      <c r="BI2" s="77"/>
      <c r="BJ2" s="77"/>
    </row>
    <row r="3" spans="2:78" ht="15" customHeight="1">
      <c r="B3" s="82"/>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c r="AK3" s="77"/>
      <c r="AL3" s="77"/>
      <c r="AM3" s="77"/>
      <c r="AN3" s="77"/>
      <c r="AO3" s="77"/>
      <c r="AP3" s="77"/>
      <c r="AQ3" s="77"/>
      <c r="AR3" s="77"/>
      <c r="AS3" s="77"/>
      <c r="AT3" s="77"/>
      <c r="AU3" s="77"/>
      <c r="AV3" s="77"/>
      <c r="AW3" s="77"/>
      <c r="AX3" s="77"/>
      <c r="AY3" s="77"/>
      <c r="AZ3" s="77"/>
      <c r="BA3" s="77"/>
      <c r="BB3" s="77"/>
      <c r="BC3" s="77"/>
      <c r="BD3" s="77"/>
      <c r="BE3" s="77"/>
      <c r="BF3" s="77"/>
      <c r="BG3" s="77"/>
      <c r="BH3" s="77"/>
      <c r="BI3" s="77"/>
      <c r="BJ3" s="77"/>
    </row>
    <row r="4" spans="2:78" ht="15" customHeight="1">
      <c r="B4" s="84" t="s">
        <v>38</v>
      </c>
      <c r="C4" s="85"/>
      <c r="D4" s="85"/>
      <c r="E4" s="85"/>
      <c r="F4" s="85"/>
      <c r="G4" s="85"/>
      <c r="H4" s="85"/>
      <c r="I4" s="85"/>
      <c r="J4" s="85"/>
      <c r="K4" s="85"/>
      <c r="L4" s="85"/>
      <c r="M4" s="85"/>
      <c r="N4" s="85"/>
      <c r="O4" s="85"/>
      <c r="P4" s="85"/>
      <c r="Q4" s="85"/>
      <c r="R4" s="85"/>
      <c r="S4" s="85"/>
      <c r="T4" s="85"/>
      <c r="U4" s="85"/>
      <c r="V4" s="85"/>
      <c r="W4" s="85"/>
      <c r="X4" s="85"/>
      <c r="Y4" s="85"/>
      <c r="Z4" s="85"/>
      <c r="AA4" s="85"/>
      <c r="AB4" s="85"/>
      <c r="AC4" s="85"/>
      <c r="AD4" s="85"/>
      <c r="AE4" s="85"/>
      <c r="AF4" s="85"/>
      <c r="AG4" s="85"/>
      <c r="AH4" s="85"/>
      <c r="AI4" s="85"/>
      <c r="AJ4" s="85"/>
      <c r="AK4" s="85"/>
      <c r="AL4" s="85"/>
      <c r="AM4" s="85"/>
      <c r="AN4" s="85"/>
      <c r="AO4" s="85"/>
      <c r="AP4" s="85"/>
      <c r="AQ4" s="85"/>
      <c r="AR4" s="85"/>
      <c r="AS4" s="85"/>
      <c r="AT4" s="85"/>
      <c r="AU4" s="86"/>
      <c r="AV4" s="77"/>
      <c r="AW4" s="77"/>
      <c r="AX4" s="77"/>
      <c r="AY4" s="77"/>
      <c r="AZ4" s="77"/>
      <c r="BA4" s="77"/>
      <c r="BB4" s="77"/>
      <c r="BC4" s="77"/>
      <c r="BD4" s="77"/>
      <c r="BE4" s="77"/>
      <c r="BF4" s="77"/>
      <c r="BG4" s="77"/>
      <c r="BH4" s="77"/>
      <c r="BI4" s="77"/>
      <c r="BJ4" s="77"/>
    </row>
    <row r="5" spans="2:78" ht="15" customHeight="1">
      <c r="B5" s="103" t="s">
        <v>222</v>
      </c>
      <c r="C5" s="91"/>
      <c r="D5" s="91"/>
      <c r="E5" s="91"/>
      <c r="F5" s="91"/>
      <c r="G5" s="91"/>
      <c r="H5" s="91"/>
      <c r="I5" s="91"/>
      <c r="J5" s="91"/>
      <c r="K5" s="91"/>
      <c r="L5" s="91"/>
      <c r="M5" s="91"/>
      <c r="N5" s="91"/>
      <c r="O5" s="91"/>
      <c r="P5" s="91"/>
      <c r="Q5" s="91"/>
      <c r="R5" s="91"/>
      <c r="S5" s="91"/>
      <c r="T5" s="91"/>
      <c r="U5" s="91"/>
      <c r="V5" s="91"/>
      <c r="W5" s="91"/>
      <c r="X5" s="91"/>
      <c r="Y5" s="91"/>
      <c r="Z5" s="91"/>
      <c r="AA5" s="91"/>
      <c r="AB5" s="91"/>
      <c r="AC5" s="91"/>
      <c r="AD5" s="91"/>
      <c r="AE5" s="91"/>
      <c r="AF5" s="91"/>
      <c r="AG5" s="91"/>
      <c r="AH5" s="91"/>
      <c r="AI5" s="91"/>
      <c r="AJ5" s="91"/>
      <c r="AK5" s="91"/>
      <c r="AL5" s="91"/>
      <c r="AM5" s="91"/>
      <c r="AN5" s="91"/>
      <c r="AO5" s="91"/>
      <c r="AP5" s="91"/>
      <c r="AQ5" s="91"/>
      <c r="AR5" s="91"/>
      <c r="AS5" s="91"/>
      <c r="AT5" s="91"/>
      <c r="AU5" s="92"/>
      <c r="AV5" s="77"/>
      <c r="AW5" s="77"/>
      <c r="AX5" s="77"/>
      <c r="AY5" s="77"/>
      <c r="AZ5" s="77"/>
      <c r="BA5" s="77"/>
      <c r="BB5" s="77"/>
      <c r="BC5" s="77"/>
      <c r="BD5" s="77"/>
      <c r="BE5" s="77"/>
      <c r="BF5" s="77"/>
      <c r="BG5" s="77"/>
      <c r="BH5" s="77"/>
      <c r="BI5" s="77"/>
      <c r="BJ5" s="77"/>
    </row>
    <row r="6" spans="2:78" ht="15" customHeight="1">
      <c r="B6" s="7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row>
    <row r="7" spans="2:78" ht="19" customHeight="1">
      <c r="B7" s="78"/>
      <c r="D7" s="78"/>
      <c r="E7" s="78"/>
      <c r="F7" s="78"/>
      <c r="G7" s="78"/>
      <c r="H7" s="79" t="s">
        <v>205</v>
      </c>
      <c r="I7" s="80"/>
      <c r="J7" s="80"/>
      <c r="K7" s="80"/>
      <c r="L7" s="80"/>
      <c r="M7" s="80"/>
      <c r="N7" s="80"/>
      <c r="O7" s="80"/>
      <c r="P7" s="80"/>
      <c r="Q7" s="80"/>
      <c r="R7" s="80"/>
      <c r="S7" s="80"/>
      <c r="T7" s="80"/>
      <c r="U7" s="80"/>
      <c r="V7" s="80"/>
      <c r="W7" s="80"/>
      <c r="X7" s="80"/>
      <c r="Y7" s="80"/>
      <c r="Z7" s="80"/>
      <c r="AA7" s="80"/>
      <c r="AB7" s="80"/>
      <c r="AC7" s="80"/>
      <c r="AD7" s="80"/>
      <c r="AE7" s="80"/>
      <c r="AF7" s="80"/>
      <c r="AG7" s="80"/>
      <c r="AH7" s="79" t="s">
        <v>206</v>
      </c>
      <c r="AI7" s="80"/>
      <c r="AJ7" s="80"/>
      <c r="AK7" s="80"/>
      <c r="AM7" s="81"/>
      <c r="AN7" s="80"/>
      <c r="AO7" s="80"/>
      <c r="AP7" s="80"/>
      <c r="AQ7" s="80"/>
      <c r="AR7" s="80"/>
      <c r="AS7" s="80"/>
      <c r="AT7" s="80"/>
      <c r="AU7" s="80"/>
      <c r="AV7" s="80"/>
      <c r="AW7" s="80"/>
      <c r="AX7" s="80"/>
      <c r="AY7" s="80"/>
      <c r="AZ7" s="80"/>
      <c r="BA7" s="80"/>
      <c r="BB7" s="80"/>
      <c r="BC7" s="80"/>
      <c r="BD7" s="80"/>
      <c r="BE7" s="81"/>
      <c r="BF7" s="80"/>
      <c r="BG7" s="80"/>
      <c r="BH7" s="80"/>
      <c r="BI7" s="79" t="s">
        <v>207</v>
      </c>
      <c r="BK7" s="81"/>
      <c r="BL7" s="81"/>
      <c r="BM7" s="81"/>
      <c r="BN7" s="81"/>
      <c r="BO7" s="81"/>
      <c r="BP7" s="81"/>
      <c r="BQ7" s="81"/>
      <c r="BR7" s="81"/>
      <c r="BS7" s="81"/>
      <c r="BT7" s="81"/>
      <c r="BU7" s="81"/>
      <c r="BV7" s="81"/>
      <c r="BW7" s="81"/>
      <c r="BX7" s="81"/>
    </row>
    <row r="9" spans="2:78">
      <c r="BZ9" s="1"/>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A2:F93"/>
  <sheetViews>
    <sheetView workbookViewId="0"/>
  </sheetViews>
  <sheetFormatPr baseColWidth="10" defaultRowHeight="15" x14ac:dyDescent="0"/>
  <cols>
    <col min="1" max="1" width="10.83203125" style="2"/>
    <col min="2" max="2" width="25.83203125" style="2" customWidth="1"/>
    <col min="3" max="4" width="75.83203125" style="2" customWidth="1"/>
    <col min="5" max="16384" width="10.83203125" style="2"/>
  </cols>
  <sheetData>
    <row r="2" spans="1:6" ht="20">
      <c r="B2" s="22" t="s">
        <v>24</v>
      </c>
      <c r="C2" s="22"/>
    </row>
    <row r="3" spans="1:6">
      <c r="A3" s="100"/>
      <c r="B3" s="100"/>
      <c r="C3" s="100"/>
      <c r="D3" s="100"/>
    </row>
    <row r="4" spans="1:6">
      <c r="A4" s="100"/>
      <c r="B4" s="46" t="s">
        <v>38</v>
      </c>
      <c r="C4" s="105"/>
      <c r="D4" s="100"/>
    </row>
    <row r="5" spans="1:6" ht="79" customHeight="1">
      <c r="A5" s="100"/>
      <c r="B5" s="336" t="s">
        <v>213</v>
      </c>
      <c r="C5" s="337"/>
      <c r="D5" s="100"/>
    </row>
    <row r="6" spans="1:6" ht="16" thickBot="1">
      <c r="A6" s="100"/>
      <c r="B6" s="100"/>
      <c r="C6" s="100"/>
      <c r="D6" s="100"/>
    </row>
    <row r="7" spans="1:6">
      <c r="A7" s="100"/>
      <c r="B7" s="94" t="s">
        <v>25</v>
      </c>
      <c r="C7" s="106"/>
      <c r="D7" s="95"/>
    </row>
    <row r="8" spans="1:6">
      <c r="A8" s="100"/>
      <c r="B8" s="96"/>
      <c r="C8" s="107"/>
      <c r="D8" s="97"/>
      <c r="F8" s="72"/>
    </row>
    <row r="9" spans="1:6">
      <c r="A9" s="100"/>
      <c r="B9" s="108" t="s">
        <v>39</v>
      </c>
      <c r="C9" s="189" t="s">
        <v>27</v>
      </c>
      <c r="D9" s="116" t="s">
        <v>209</v>
      </c>
    </row>
    <row r="10" spans="1:6">
      <c r="A10" s="100"/>
      <c r="B10" s="111" t="s">
        <v>45</v>
      </c>
      <c r="C10" s="109"/>
      <c r="D10" s="110"/>
    </row>
    <row r="11" spans="1:6" ht="31" customHeight="1">
      <c r="A11" s="100"/>
      <c r="B11" s="112"/>
      <c r="C11" s="114" t="s">
        <v>270</v>
      </c>
      <c r="D11" s="113"/>
    </row>
    <row r="12" spans="1:6" ht="31" customHeight="1">
      <c r="B12" s="112"/>
      <c r="C12" s="65" t="s">
        <v>271</v>
      </c>
      <c r="D12" s="204" t="s">
        <v>273</v>
      </c>
    </row>
    <row r="13" spans="1:6" ht="31" customHeight="1">
      <c r="B13" s="70"/>
      <c r="C13" s="114" t="s">
        <v>272</v>
      </c>
      <c r="D13" s="204" t="s">
        <v>273</v>
      </c>
    </row>
    <row r="14" spans="1:6" ht="30">
      <c r="B14" s="70"/>
      <c r="C14" s="114" t="s">
        <v>311</v>
      </c>
      <c r="D14" s="188"/>
      <c r="F14" s="89"/>
    </row>
    <row r="15" spans="1:6" ht="30">
      <c r="B15" s="70"/>
      <c r="C15" s="114" t="s">
        <v>407</v>
      </c>
      <c r="D15" s="188"/>
      <c r="F15" s="89"/>
    </row>
    <row r="16" spans="1:6" ht="16" thickBot="1">
      <c r="B16" s="93"/>
      <c r="C16" s="190"/>
      <c r="D16" s="191"/>
    </row>
    <row r="17" spans="2:4" ht="16" thickBot="1">
      <c r="B17" s="100"/>
      <c r="C17" s="100"/>
      <c r="D17" s="100"/>
    </row>
    <row r="18" spans="2:4">
      <c r="B18" s="94" t="s">
        <v>26</v>
      </c>
      <c r="C18" s="106"/>
      <c r="D18" s="95"/>
    </row>
    <row r="19" spans="2:4">
      <c r="B19" s="96"/>
      <c r="C19" s="107"/>
      <c r="D19" s="97"/>
    </row>
    <row r="20" spans="2:4">
      <c r="B20" s="108" t="s">
        <v>39</v>
      </c>
      <c r="C20" s="189" t="s">
        <v>27</v>
      </c>
      <c r="D20" s="116" t="s">
        <v>212</v>
      </c>
    </row>
    <row r="21" spans="2:4">
      <c r="B21" s="111" t="s">
        <v>233</v>
      </c>
      <c r="C21" s="196" t="s">
        <v>309</v>
      </c>
      <c r="D21" s="110"/>
    </row>
    <row r="22" spans="2:4">
      <c r="B22" s="111"/>
      <c r="C22" s="197" t="s">
        <v>307</v>
      </c>
      <c r="D22" s="74"/>
    </row>
    <row r="23" spans="2:4">
      <c r="B23" s="112"/>
      <c r="C23" s="114" t="s">
        <v>308</v>
      </c>
      <c r="D23" s="198"/>
    </row>
    <row r="24" spans="2:4">
      <c r="B24" s="112"/>
      <c r="C24" s="114" t="s">
        <v>411</v>
      </c>
      <c r="D24" s="188"/>
    </row>
    <row r="25" spans="2:4">
      <c r="B25" s="199"/>
      <c r="C25" s="200"/>
      <c r="D25" s="201"/>
    </row>
    <row r="26" spans="2:4">
      <c r="B26" s="202" t="s">
        <v>244</v>
      </c>
      <c r="C26" s="196" t="s">
        <v>310</v>
      </c>
      <c r="D26" s="203"/>
    </row>
    <row r="27" spans="2:4">
      <c r="B27" s="202"/>
      <c r="C27" s="197" t="s">
        <v>346</v>
      </c>
      <c r="D27" s="188"/>
    </row>
    <row r="28" spans="2:4">
      <c r="B28" s="202"/>
      <c r="C28" s="197" t="s">
        <v>347</v>
      </c>
      <c r="D28" s="188"/>
    </row>
    <row r="29" spans="2:4">
      <c r="B29" s="199"/>
      <c r="C29" s="200"/>
      <c r="D29" s="201"/>
    </row>
    <row r="30" spans="2:4">
      <c r="B30" s="202" t="s">
        <v>306</v>
      </c>
      <c r="C30" s="197" t="s">
        <v>294</v>
      </c>
      <c r="D30" s="198"/>
    </row>
    <row r="31" spans="2:4">
      <c r="B31" s="112"/>
      <c r="C31" s="197" t="s">
        <v>295</v>
      </c>
      <c r="D31" s="198"/>
    </row>
    <row r="32" spans="2:4" ht="16" thickBot="1">
      <c r="B32" s="98"/>
      <c r="C32" s="193"/>
      <c r="D32" s="194"/>
    </row>
    <row r="33" spans="2:4" ht="16" thickBot="1">
      <c r="B33" s="100"/>
      <c r="C33" s="100"/>
      <c r="D33" s="100"/>
    </row>
    <row r="34" spans="2:4">
      <c r="B34" s="94" t="s">
        <v>201</v>
      </c>
      <c r="C34" s="95"/>
      <c r="D34" s="90"/>
    </row>
    <row r="35" spans="2:4">
      <c r="B35" s="96"/>
      <c r="C35" s="97"/>
      <c r="D35" s="90"/>
    </row>
    <row r="36" spans="2:4">
      <c r="B36" s="108" t="s">
        <v>297</v>
      </c>
      <c r="C36" s="116" t="s">
        <v>298</v>
      </c>
      <c r="D36" s="90"/>
    </row>
    <row r="37" spans="2:4">
      <c r="B37" s="111" t="s">
        <v>41</v>
      </c>
      <c r="C37" s="74" t="s">
        <v>131</v>
      </c>
      <c r="D37" s="90"/>
    </row>
    <row r="38" spans="2:4">
      <c r="B38" s="96"/>
      <c r="C38" s="74" t="s">
        <v>132</v>
      </c>
      <c r="D38" s="90"/>
    </row>
    <row r="39" spans="2:4">
      <c r="B39" s="96"/>
      <c r="C39" s="74" t="s">
        <v>133</v>
      </c>
      <c r="D39" s="90"/>
    </row>
    <row r="40" spans="2:4">
      <c r="B40" s="96"/>
      <c r="C40" s="74" t="s">
        <v>134</v>
      </c>
      <c r="D40" s="90"/>
    </row>
    <row r="41" spans="2:4">
      <c r="B41" s="96"/>
      <c r="C41" s="74" t="s">
        <v>135</v>
      </c>
      <c r="D41" s="90"/>
    </row>
    <row r="42" spans="2:4">
      <c r="B42" s="96"/>
      <c r="C42" s="74" t="s">
        <v>136</v>
      </c>
      <c r="D42" s="90"/>
    </row>
    <row r="43" spans="2:4">
      <c r="B43" s="96"/>
      <c r="C43" s="74" t="s">
        <v>147</v>
      </c>
      <c r="D43" s="90"/>
    </row>
    <row r="44" spans="2:4">
      <c r="B44" s="96"/>
      <c r="C44" s="74" t="s">
        <v>138</v>
      </c>
      <c r="D44" s="90"/>
    </row>
    <row r="45" spans="2:4">
      <c r="B45" s="96"/>
      <c r="C45" s="74" t="s">
        <v>139</v>
      </c>
      <c r="D45" s="90"/>
    </row>
    <row r="46" spans="2:4">
      <c r="B46" s="96"/>
      <c r="C46" s="74" t="s">
        <v>140</v>
      </c>
      <c r="D46" s="90"/>
    </row>
    <row r="47" spans="2:4">
      <c r="B47" s="96"/>
      <c r="C47" s="74" t="s">
        <v>141</v>
      </c>
      <c r="D47" s="90"/>
    </row>
    <row r="48" spans="2:4">
      <c r="B48" s="96"/>
      <c r="C48" s="74" t="s">
        <v>142</v>
      </c>
      <c r="D48" s="90"/>
    </row>
    <row r="49" spans="2:4">
      <c r="B49" s="115"/>
      <c r="C49" s="192"/>
      <c r="D49" s="90"/>
    </row>
    <row r="50" spans="2:4">
      <c r="B50" s="111" t="s">
        <v>137</v>
      </c>
      <c r="C50" s="74" t="s">
        <v>137</v>
      </c>
      <c r="D50" s="90"/>
    </row>
    <row r="51" spans="2:4">
      <c r="B51" s="117"/>
      <c r="C51" s="192"/>
      <c r="D51" s="90"/>
    </row>
    <row r="52" spans="2:4">
      <c r="B52" s="111" t="s">
        <v>365</v>
      </c>
      <c r="C52" s="74" t="s">
        <v>42</v>
      </c>
      <c r="D52" s="90"/>
    </row>
    <row r="53" spans="2:4">
      <c r="B53" s="117"/>
      <c r="C53" s="192"/>
      <c r="D53" s="90"/>
    </row>
    <row r="54" spans="2:4">
      <c r="B54" s="111" t="s">
        <v>150</v>
      </c>
      <c r="C54" s="74" t="s">
        <v>149</v>
      </c>
      <c r="D54" s="90"/>
    </row>
    <row r="55" spans="2:4">
      <c r="B55" s="111"/>
      <c r="C55" s="74" t="s">
        <v>150</v>
      </c>
      <c r="D55" s="90"/>
    </row>
    <row r="56" spans="2:4">
      <c r="B56" s="96"/>
      <c r="C56" s="74" t="s">
        <v>151</v>
      </c>
      <c r="D56" s="90"/>
    </row>
    <row r="57" spans="2:4">
      <c r="B57" s="96"/>
      <c r="C57" s="74" t="s">
        <v>152</v>
      </c>
      <c r="D57" s="90"/>
    </row>
    <row r="58" spans="2:4">
      <c r="B58" s="96"/>
      <c r="C58" s="74" t="s">
        <v>153</v>
      </c>
      <c r="D58" s="90"/>
    </row>
    <row r="59" spans="2:4">
      <c r="B59" s="96"/>
      <c r="C59" s="74" t="s">
        <v>154</v>
      </c>
      <c r="D59" s="90"/>
    </row>
    <row r="60" spans="2:4">
      <c r="B60" s="96"/>
      <c r="C60" s="74" t="s">
        <v>155</v>
      </c>
      <c r="D60" s="90"/>
    </row>
    <row r="61" spans="2:4">
      <c r="B61" s="96"/>
      <c r="C61" s="74" t="s">
        <v>156</v>
      </c>
      <c r="D61" s="90"/>
    </row>
    <row r="62" spans="2:4">
      <c r="B62" s="96"/>
      <c r="C62" s="74" t="s">
        <v>157</v>
      </c>
      <c r="D62" s="90"/>
    </row>
    <row r="63" spans="2:4">
      <c r="B63" s="96"/>
      <c r="C63" s="74" t="s">
        <v>158</v>
      </c>
      <c r="D63" s="90"/>
    </row>
    <row r="64" spans="2:4">
      <c r="B64" s="96"/>
      <c r="C64" s="74" t="s">
        <v>159</v>
      </c>
      <c r="D64" s="90"/>
    </row>
    <row r="65" spans="2:4">
      <c r="B65" s="96"/>
      <c r="C65" s="74" t="s">
        <v>160</v>
      </c>
      <c r="D65" s="90"/>
    </row>
    <row r="66" spans="2:4">
      <c r="B66" s="96"/>
      <c r="C66" s="74" t="s">
        <v>161</v>
      </c>
      <c r="D66" s="90"/>
    </row>
    <row r="67" spans="2:4">
      <c r="B67" s="96"/>
      <c r="C67" s="74" t="s">
        <v>162</v>
      </c>
      <c r="D67" s="90"/>
    </row>
    <row r="68" spans="2:4">
      <c r="B68" s="96"/>
      <c r="C68" s="74" t="s">
        <v>163</v>
      </c>
      <c r="D68" s="90"/>
    </row>
    <row r="69" spans="2:4">
      <c r="B69" s="96"/>
      <c r="C69" s="74" t="s">
        <v>164</v>
      </c>
      <c r="D69" s="90"/>
    </row>
    <row r="70" spans="2:4">
      <c r="B70" s="96"/>
      <c r="C70" s="74" t="s">
        <v>165</v>
      </c>
      <c r="D70" s="90"/>
    </row>
    <row r="71" spans="2:4">
      <c r="B71" s="96"/>
      <c r="C71" s="74" t="s">
        <v>166</v>
      </c>
      <c r="D71" s="90"/>
    </row>
    <row r="72" spans="2:4">
      <c r="B72" s="96"/>
      <c r="C72" s="74" t="s">
        <v>167</v>
      </c>
      <c r="D72" s="90"/>
    </row>
    <row r="73" spans="2:4">
      <c r="B73" s="96"/>
      <c r="C73" s="74" t="s">
        <v>168</v>
      </c>
      <c r="D73" s="90"/>
    </row>
    <row r="74" spans="2:4">
      <c r="B74" s="96"/>
      <c r="C74" s="74" t="s">
        <v>169</v>
      </c>
      <c r="D74" s="90"/>
    </row>
    <row r="75" spans="2:4">
      <c r="B75" s="96"/>
      <c r="C75" s="74" t="s">
        <v>170</v>
      </c>
      <c r="D75" s="90"/>
    </row>
    <row r="76" spans="2:4">
      <c r="B76" s="96"/>
      <c r="C76" s="74" t="s">
        <v>171</v>
      </c>
      <c r="D76" s="90"/>
    </row>
    <row r="77" spans="2:4">
      <c r="B77" s="115"/>
      <c r="C77" s="192"/>
      <c r="D77" s="90"/>
    </row>
    <row r="78" spans="2:4">
      <c r="B78" s="111" t="s">
        <v>202</v>
      </c>
      <c r="C78" s="74" t="s">
        <v>173</v>
      </c>
      <c r="D78" s="90"/>
    </row>
    <row r="79" spans="2:4">
      <c r="B79" s="117"/>
      <c r="C79" s="192"/>
      <c r="D79" s="90"/>
    </row>
    <row r="80" spans="2:4">
      <c r="B80" s="111" t="s">
        <v>203</v>
      </c>
      <c r="C80" s="74" t="s">
        <v>172</v>
      </c>
      <c r="D80" s="90"/>
    </row>
    <row r="81" spans="2:4">
      <c r="B81" s="111"/>
      <c r="C81" s="74" t="s">
        <v>174</v>
      </c>
      <c r="D81" s="90"/>
    </row>
    <row r="82" spans="2:4">
      <c r="B82" s="117"/>
      <c r="C82" s="192"/>
      <c r="D82" s="90"/>
    </row>
    <row r="83" spans="2:4">
      <c r="B83" s="111" t="s">
        <v>236</v>
      </c>
      <c r="C83" s="74" t="s">
        <v>177</v>
      </c>
      <c r="D83" s="90"/>
    </row>
    <row r="84" spans="2:4">
      <c r="B84" s="117"/>
      <c r="C84" s="192"/>
      <c r="D84" s="90"/>
    </row>
    <row r="85" spans="2:4">
      <c r="B85" s="111" t="s">
        <v>237</v>
      </c>
      <c r="C85" s="74" t="s">
        <v>178</v>
      </c>
      <c r="D85" s="90"/>
    </row>
    <row r="86" spans="2:4">
      <c r="B86" s="117"/>
      <c r="C86" s="192"/>
      <c r="D86" s="90"/>
    </row>
    <row r="87" spans="2:4">
      <c r="B87" s="111" t="s">
        <v>196</v>
      </c>
      <c r="C87" s="74" t="s">
        <v>175</v>
      </c>
      <c r="D87" s="90"/>
    </row>
    <row r="88" spans="2:4">
      <c r="B88" s="111"/>
      <c r="C88" s="74" t="s">
        <v>180</v>
      </c>
      <c r="D88" s="90"/>
    </row>
    <row r="89" spans="2:4">
      <c r="B89" s="117"/>
      <c r="C89" s="292"/>
      <c r="D89" s="90"/>
    </row>
    <row r="90" spans="2:4">
      <c r="B90" s="111" t="s">
        <v>234</v>
      </c>
      <c r="C90" s="74" t="s">
        <v>184</v>
      </c>
      <c r="D90" s="90"/>
    </row>
    <row r="91" spans="2:4" ht="16" thickBot="1">
      <c r="B91" s="98"/>
      <c r="C91" s="194"/>
      <c r="D91" s="90"/>
    </row>
    <row r="92" spans="2:4">
      <c r="B92" s="107"/>
      <c r="C92" s="107"/>
      <c r="D92" s="90"/>
    </row>
    <row r="93" spans="2:4">
      <c r="B93" s="90"/>
      <c r="C93" s="90"/>
      <c r="D93" s="90"/>
    </row>
  </sheetData>
  <mergeCells count="1">
    <mergeCell ref="B5:C5"/>
  </mergeCells>
  <phoneticPr fontId="20"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B2:Q59"/>
  <sheetViews>
    <sheetView workbookViewId="0">
      <selection activeCell="A17" sqref="A17"/>
    </sheetView>
  </sheetViews>
  <sheetFormatPr baseColWidth="10" defaultRowHeight="15" x14ac:dyDescent="0"/>
  <cols>
    <col min="1" max="1" width="10.83203125" style="2" customWidth="1"/>
    <col min="2" max="2" width="26.83203125" style="2" bestFit="1" customWidth="1"/>
    <col min="3" max="3" width="52.5" style="2" customWidth="1"/>
    <col min="4" max="4" width="8.33203125" style="138" customWidth="1"/>
    <col min="5" max="5" width="12.83203125" style="100" customWidth="1"/>
    <col min="6" max="6" width="4.1640625" style="100" customWidth="1"/>
    <col min="7" max="7" width="25.83203125" style="100" bestFit="1" customWidth="1"/>
    <col min="8" max="8" width="3.33203125" style="100" customWidth="1"/>
    <col min="9" max="9" width="28.6640625" style="100" customWidth="1"/>
    <col min="10" max="10" width="5" style="2" customWidth="1"/>
    <col min="11" max="11" width="34.33203125" style="2" customWidth="1"/>
    <col min="12" max="12" width="9.83203125" style="2" customWidth="1"/>
    <col min="13" max="13" width="56.1640625" style="2" customWidth="1"/>
    <col min="14" max="14" width="6" style="2" customWidth="1"/>
    <col min="15" max="15" width="37.1640625" style="2" customWidth="1"/>
    <col min="16" max="16" width="12.1640625" style="2" bestFit="1" customWidth="1"/>
    <col min="17" max="16384" width="10.83203125" style="2"/>
  </cols>
  <sheetData>
    <row r="2" spans="2:17" ht="20">
      <c r="B2" s="22" t="s">
        <v>29</v>
      </c>
      <c r="K2" s="126" t="s">
        <v>286</v>
      </c>
      <c r="L2" s="13"/>
      <c r="M2" s="5"/>
    </row>
    <row r="3" spans="2:17" ht="15" customHeight="1">
      <c r="B3" s="104"/>
      <c r="C3" s="100"/>
      <c r="D3" s="139"/>
      <c r="J3" s="100"/>
      <c r="K3" s="127"/>
      <c r="L3" s="9"/>
      <c r="M3" s="8"/>
    </row>
    <row r="4" spans="2:17" ht="15" customHeight="1">
      <c r="B4" s="205" t="s">
        <v>38</v>
      </c>
      <c r="C4" s="206"/>
      <c r="D4" s="206"/>
      <c r="E4" s="206"/>
      <c r="F4" s="206"/>
      <c r="G4" s="207"/>
      <c r="H4" s="107"/>
      <c r="I4" s="107"/>
      <c r="J4" s="100"/>
      <c r="K4" s="128"/>
      <c r="L4" s="9"/>
      <c r="M4" s="8"/>
    </row>
    <row r="5" spans="2:17" ht="15" customHeight="1">
      <c r="B5" s="338" t="s">
        <v>430</v>
      </c>
      <c r="C5" s="339"/>
      <c r="D5" s="339"/>
      <c r="E5" s="339"/>
      <c r="F5" s="339"/>
      <c r="G5" s="340"/>
      <c r="H5" s="163"/>
      <c r="I5" s="163"/>
      <c r="J5" s="100"/>
      <c r="K5" s="250"/>
      <c r="L5" s="9"/>
      <c r="M5" s="8"/>
    </row>
    <row r="6" spans="2:17">
      <c r="B6" s="338"/>
      <c r="C6" s="339"/>
      <c r="D6" s="339"/>
      <c r="E6" s="339"/>
      <c r="F6" s="339"/>
      <c r="G6" s="340"/>
      <c r="H6" s="163"/>
      <c r="I6" s="163"/>
      <c r="J6" s="100"/>
      <c r="K6" s="250"/>
      <c r="L6" s="9"/>
      <c r="M6" s="8"/>
    </row>
    <row r="7" spans="2:17">
      <c r="B7" s="336"/>
      <c r="C7" s="341"/>
      <c r="D7" s="341"/>
      <c r="E7" s="341"/>
      <c r="F7" s="341"/>
      <c r="G7" s="337"/>
      <c r="H7" s="163"/>
      <c r="I7" s="163"/>
      <c r="J7" s="100"/>
      <c r="K7" s="129"/>
      <c r="L7" s="10"/>
      <c r="M7" s="11"/>
    </row>
    <row r="8" spans="2:17" ht="15" customHeight="1" thickBot="1"/>
    <row r="9" spans="2:17">
      <c r="B9" s="55" t="s">
        <v>24</v>
      </c>
      <c r="C9" s="66"/>
      <c r="D9" s="140"/>
      <c r="E9" s="210"/>
      <c r="F9" s="210"/>
      <c r="G9" s="210"/>
      <c r="H9" s="210"/>
      <c r="I9" s="210"/>
      <c r="J9" s="66"/>
      <c r="K9" s="170" t="s">
        <v>33</v>
      </c>
      <c r="L9" s="66"/>
      <c r="M9" s="57"/>
      <c r="N9" s="9"/>
      <c r="O9" s="130"/>
      <c r="P9" s="131"/>
      <c r="Q9" s="9"/>
    </row>
    <row r="10" spans="2:17">
      <c r="B10" s="58"/>
      <c r="C10" s="9"/>
      <c r="D10" s="141"/>
      <c r="E10" s="107"/>
      <c r="F10" s="107"/>
      <c r="G10" s="107"/>
      <c r="H10" s="107"/>
      <c r="I10" s="107"/>
      <c r="J10" s="9"/>
      <c r="K10" s="15"/>
      <c r="L10" s="9"/>
      <c r="M10" s="59"/>
      <c r="N10" s="9"/>
      <c r="O10" s="128"/>
      <c r="P10" s="132"/>
      <c r="Q10" s="9"/>
    </row>
    <row r="11" spans="2:17">
      <c r="B11" s="67" t="s">
        <v>30</v>
      </c>
      <c r="C11" s="297" t="s">
        <v>27</v>
      </c>
      <c r="D11" s="297" t="s">
        <v>32</v>
      </c>
      <c r="E11" s="321" t="s">
        <v>31</v>
      </c>
      <c r="F11" s="321"/>
      <c r="G11" s="321" t="s">
        <v>388</v>
      </c>
      <c r="H11" s="321"/>
      <c r="I11" s="321" t="s">
        <v>28</v>
      </c>
      <c r="J11" s="297"/>
      <c r="K11" s="298" t="s">
        <v>34</v>
      </c>
      <c r="L11" s="149" t="s">
        <v>44</v>
      </c>
      <c r="M11" s="118" t="s">
        <v>38</v>
      </c>
      <c r="N11" s="18"/>
      <c r="O11" s="136" t="s">
        <v>287</v>
      </c>
      <c r="P11" s="137" t="s">
        <v>288</v>
      </c>
      <c r="Q11" s="9"/>
    </row>
    <row r="12" spans="2:17">
      <c r="B12" s="73" t="s">
        <v>45</v>
      </c>
      <c r="C12" s="18"/>
      <c r="D12" s="150"/>
      <c r="E12" s="109"/>
      <c r="F12" s="109"/>
      <c r="G12" s="109"/>
      <c r="H12" s="109"/>
      <c r="I12" s="109"/>
      <c r="J12" s="18"/>
      <c r="K12" s="15"/>
      <c r="L12" s="146"/>
      <c r="M12" s="59"/>
      <c r="N12" s="9"/>
      <c r="O12" s="135"/>
      <c r="P12" s="132"/>
      <c r="Q12" s="9"/>
    </row>
    <row r="13" spans="2:17">
      <c r="B13" s="61"/>
      <c r="C13" s="151" t="s">
        <v>218</v>
      </c>
      <c r="D13" s="150"/>
      <c r="E13" s="107"/>
      <c r="F13" s="107"/>
      <c r="G13" s="196" t="s">
        <v>282</v>
      </c>
      <c r="H13" s="107"/>
      <c r="I13" s="109"/>
      <c r="J13" s="18"/>
      <c r="K13" s="152" t="s">
        <v>217</v>
      </c>
      <c r="L13" s="314" t="b">
        <f>IF(COUNTIF(P:P,0)+COUNTIF(P:P,FALSE)=0,TRUE,FALSE)</f>
        <v>0</v>
      </c>
      <c r="M13" s="59" t="str">
        <f>IF(L13=TRUE," ","Please address all critical checks (red) before continuing")</f>
        <v>Please address all critical checks (red) before continuing</v>
      </c>
      <c r="N13" s="9"/>
      <c r="O13" s="135" t="s">
        <v>282</v>
      </c>
      <c r="P13" s="132"/>
      <c r="Q13" s="9"/>
    </row>
    <row r="14" spans="2:17">
      <c r="B14" s="61"/>
      <c r="C14" s="151" t="s">
        <v>292</v>
      </c>
      <c r="D14" s="153"/>
      <c r="E14" s="107"/>
      <c r="F14" s="107"/>
      <c r="G14" s="196" t="s">
        <v>281</v>
      </c>
      <c r="H14" s="107"/>
      <c r="I14" s="107"/>
      <c r="J14" s="18"/>
      <c r="K14" s="152" t="s">
        <v>200</v>
      </c>
      <c r="L14" s="314" t="b">
        <f>IF(COUNTBLANK(C13:C49)-COUNTBLANK(E13:E49)=0,TRUE,FALSE)</f>
        <v>0</v>
      </c>
      <c r="M14" s="59" t="str">
        <f>IF(L14=TRUE," ","Please fill in all assumptions")</f>
        <v>Please fill in all assumptions</v>
      </c>
      <c r="N14" s="9"/>
      <c r="O14" s="135" t="s">
        <v>281</v>
      </c>
      <c r="P14" s="254" t="b">
        <f>L14</f>
        <v>0</v>
      </c>
      <c r="Q14" s="9"/>
    </row>
    <row r="15" spans="2:17">
      <c r="B15" s="68"/>
      <c r="C15" s="299"/>
      <c r="D15" s="300"/>
      <c r="E15" s="322"/>
      <c r="F15" s="322"/>
      <c r="G15" s="322"/>
      <c r="H15" s="322"/>
      <c r="I15" s="322"/>
      <c r="J15" s="147"/>
      <c r="K15" s="148"/>
      <c r="L15" s="176"/>
      <c r="M15" s="123"/>
      <c r="N15" s="9"/>
      <c r="O15" s="135"/>
      <c r="P15" s="132"/>
      <c r="Q15" s="9"/>
    </row>
    <row r="16" spans="2:17">
      <c r="B16" s="69" t="str">
        <f>"Domestic production in "&amp;base_year</f>
        <v xml:space="preserve">Domestic production in </v>
      </c>
      <c r="C16" s="155"/>
      <c r="D16" s="141"/>
      <c r="E16" s="107"/>
      <c r="F16" s="107"/>
      <c r="G16" s="107"/>
      <c r="H16" s="107"/>
      <c r="I16" s="107"/>
      <c r="J16" s="9"/>
      <c r="K16" s="20"/>
      <c r="L16" s="154"/>
      <c r="M16" s="59"/>
      <c r="N16" s="9"/>
      <c r="O16" s="135"/>
      <c r="P16" s="132"/>
      <c r="Q16" s="9"/>
    </row>
    <row r="17" spans="2:17">
      <c r="B17" s="69"/>
      <c r="C17" s="155" t="s">
        <v>41</v>
      </c>
      <c r="D17" s="141" t="s">
        <v>243</v>
      </c>
      <c r="E17" s="323" t="e">
        <f>VLOOKUP(base_year,Timecurves!B10:H50, 2)</f>
        <v>#N/A</v>
      </c>
      <c r="F17" s="161"/>
      <c r="G17" s="161"/>
      <c r="H17" s="161"/>
      <c r="I17" s="107" t="s">
        <v>235</v>
      </c>
      <c r="J17" s="9"/>
      <c r="K17" s="15" t="s">
        <v>383</v>
      </c>
      <c r="L17" s="316" t="e">
        <f>IF(ABS((E17-'Fuel aggregation'!E11))&lt;=0.1*'Fuel aggregation'!E11,TRUE,FALSE)</f>
        <v>#N/A</v>
      </c>
      <c r="M17" s="59" t="e">
        <f>IF(L17=TRUE," ","There is a mismatch between the produciton of "&amp;C17&amp;" in the time curves and the energy balance")</f>
        <v>#N/A</v>
      </c>
      <c r="N17" s="9"/>
      <c r="O17" s="135"/>
      <c r="P17" s="132"/>
      <c r="Q17" s="9"/>
    </row>
    <row r="18" spans="2:17">
      <c r="B18" s="69"/>
      <c r="C18" s="155" t="s">
        <v>137</v>
      </c>
      <c r="D18" s="141" t="s">
        <v>243</v>
      </c>
      <c r="E18" s="323" t="e">
        <f>VLOOKUP(base_year,Timecurves!B10:H50, 3)</f>
        <v>#N/A</v>
      </c>
      <c r="F18" s="161"/>
      <c r="G18" s="161"/>
      <c r="H18" s="161"/>
      <c r="I18" s="107" t="s">
        <v>235</v>
      </c>
      <c r="J18" s="9"/>
      <c r="K18" s="15" t="s">
        <v>383</v>
      </c>
      <c r="L18" s="316" t="e">
        <f>IF(ABS((E18-'Fuel aggregation'!F11))&lt;=0.1*'Fuel aggregation'!F11,TRUE,FALSE)</f>
        <v>#N/A</v>
      </c>
      <c r="M18" s="59" t="e">
        <f>IF(L18=TRUE," ","There is a mismatch between the produciton of "&amp;C18&amp;" in the time curves and the energy balance")</f>
        <v>#N/A</v>
      </c>
      <c r="N18" s="9"/>
      <c r="O18" s="135"/>
      <c r="P18" s="132"/>
      <c r="Q18" s="9"/>
    </row>
    <row r="19" spans="2:17">
      <c r="B19" s="69"/>
      <c r="C19" s="155" t="s">
        <v>42</v>
      </c>
      <c r="D19" s="141" t="s">
        <v>243</v>
      </c>
      <c r="E19" s="317" t="e">
        <f>VLOOKUP(base_year,Timecurves!B10:H50, 4)</f>
        <v>#N/A</v>
      </c>
      <c r="F19" s="159"/>
      <c r="G19" s="159"/>
      <c r="H19" s="159"/>
      <c r="I19" s="107" t="s">
        <v>235</v>
      </c>
      <c r="J19" s="9"/>
      <c r="K19" s="15" t="s">
        <v>383</v>
      </c>
      <c r="L19" s="316" t="e">
        <f>IF(ABS((E19-'Fuel aggregation'!G11))&lt;=0.1*'Fuel aggregation'!G11,TRUE,FALSE)</f>
        <v>#N/A</v>
      </c>
      <c r="M19" s="59" t="e">
        <f>IF(L19=TRUE," ","There is a mismatch between the produciton of "&amp;C19&amp;" in the time curves and the energy balance")</f>
        <v>#N/A</v>
      </c>
      <c r="N19" s="9"/>
      <c r="O19" s="135"/>
      <c r="P19" s="132"/>
      <c r="Q19" s="9"/>
    </row>
    <row r="20" spans="2:17">
      <c r="B20" s="58"/>
      <c r="C20" s="155" t="s">
        <v>150</v>
      </c>
      <c r="D20" s="141" t="s">
        <v>243</v>
      </c>
      <c r="E20" s="317" t="e">
        <f>VLOOKUP(base_year,Timecurves!B10:H50, 5)</f>
        <v>#N/A</v>
      </c>
      <c r="F20" s="157"/>
      <c r="G20" s="157"/>
      <c r="H20" s="157"/>
      <c r="I20" s="107" t="s">
        <v>235</v>
      </c>
      <c r="J20" s="9"/>
      <c r="K20" s="15" t="s">
        <v>383</v>
      </c>
      <c r="L20" s="316" t="e">
        <f>IF(ABS((E20-'Fuel aggregation'!H11))&lt;=0.1*'Fuel aggregation'!H11,TRUE,FALSE)</f>
        <v>#N/A</v>
      </c>
      <c r="M20" s="59" t="e">
        <f>IF(L20=TRUE," ","There is a mismatch between the produciton of "&amp;C20&amp;" in the time curves and the energy balance")</f>
        <v>#N/A</v>
      </c>
      <c r="N20" s="9"/>
      <c r="O20" s="135"/>
      <c r="P20" s="132"/>
      <c r="Q20" s="9"/>
    </row>
    <row r="21" spans="2:17">
      <c r="B21" s="58"/>
      <c r="C21" s="155" t="s">
        <v>234</v>
      </c>
      <c r="D21" s="141" t="s">
        <v>243</v>
      </c>
      <c r="E21" s="317" t="e">
        <f>VLOOKUP(base_year,Timecurves!B10:H50, 6)</f>
        <v>#N/A</v>
      </c>
      <c r="F21" s="159"/>
      <c r="G21" s="159"/>
      <c r="H21" s="159"/>
      <c r="I21" s="107" t="s">
        <v>235</v>
      </c>
      <c r="J21" s="9"/>
      <c r="K21" s="15"/>
      <c r="L21" s="154"/>
      <c r="M21" s="59"/>
      <c r="N21" s="9"/>
      <c r="O21" s="135"/>
      <c r="P21" s="132"/>
      <c r="Q21" s="9"/>
    </row>
    <row r="22" spans="2:17">
      <c r="B22" s="58"/>
      <c r="C22" s="9"/>
      <c r="D22" s="141"/>
      <c r="E22" s="160"/>
      <c r="F22" s="161"/>
      <c r="G22" s="161"/>
      <c r="H22" s="161"/>
      <c r="I22" s="107"/>
      <c r="J22" s="9"/>
      <c r="K22" s="20"/>
      <c r="L22" s="154"/>
      <c r="M22" s="59"/>
      <c r="N22" s="9"/>
      <c r="O22" s="135"/>
      <c r="P22" s="132"/>
      <c r="Q22" s="9"/>
    </row>
    <row r="23" spans="2:17">
      <c r="B23" s="58"/>
      <c r="C23" s="155" t="s">
        <v>236</v>
      </c>
      <c r="D23" s="141" t="s">
        <v>243</v>
      </c>
      <c r="E23" s="177">
        <f>'Fuel aggregation'!L11</f>
        <v>0</v>
      </c>
      <c r="F23" s="161"/>
      <c r="G23" s="161"/>
      <c r="H23" s="161"/>
      <c r="I23" s="107" t="s">
        <v>371</v>
      </c>
      <c r="J23" s="9"/>
      <c r="K23" s="15"/>
      <c r="L23" s="154"/>
      <c r="M23" s="59"/>
      <c r="N23" s="9"/>
      <c r="O23" s="135"/>
      <c r="P23" s="132"/>
      <c r="Q23" s="9"/>
    </row>
    <row r="24" spans="2:17" ht="16" thickBot="1">
      <c r="B24" s="58"/>
      <c r="C24" s="155" t="s">
        <v>237</v>
      </c>
      <c r="D24" s="141" t="s">
        <v>243</v>
      </c>
      <c r="E24" s="177">
        <f>'Fuel aggregation'!M11</f>
        <v>0</v>
      </c>
      <c r="F24" s="161"/>
      <c r="G24" s="161"/>
      <c r="H24" s="161"/>
      <c r="I24" s="107" t="s">
        <v>371</v>
      </c>
      <c r="J24" s="9"/>
      <c r="K24" s="15"/>
      <c r="L24" s="158"/>
      <c r="M24" s="59"/>
      <c r="N24" s="9"/>
      <c r="O24" s="135"/>
      <c r="P24" s="132"/>
      <c r="Q24" s="9"/>
    </row>
    <row r="25" spans="2:17" ht="16" thickBot="1">
      <c r="B25" s="58"/>
      <c r="C25" s="155" t="s">
        <v>242</v>
      </c>
      <c r="D25" s="141" t="s">
        <v>243</v>
      </c>
      <c r="E25" s="162"/>
      <c r="F25" s="161"/>
      <c r="G25" s="161"/>
      <c r="H25" s="161"/>
      <c r="I25" s="166"/>
      <c r="J25" s="9"/>
      <c r="K25" s="15"/>
      <c r="L25" s="158"/>
      <c r="M25" s="59"/>
      <c r="N25" s="9"/>
      <c r="O25" s="135" t="s">
        <v>283</v>
      </c>
      <c r="P25" s="132"/>
      <c r="Q25" s="9"/>
    </row>
    <row r="26" spans="2:17">
      <c r="B26" s="58"/>
      <c r="C26" s="155" t="s">
        <v>202</v>
      </c>
      <c r="D26" s="141" t="s">
        <v>243</v>
      </c>
      <c r="E26" s="177">
        <f>'Fuel aggregation'!I11</f>
        <v>0</v>
      </c>
      <c r="F26" s="161"/>
      <c r="G26" s="161"/>
      <c r="H26" s="161"/>
      <c r="I26" s="107" t="s">
        <v>371</v>
      </c>
      <c r="J26" s="9"/>
      <c r="K26" s="15"/>
      <c r="L26" s="158"/>
      <c r="M26" s="59"/>
      <c r="N26" s="9"/>
      <c r="O26" s="135"/>
      <c r="P26" s="132"/>
      <c r="Q26" s="9"/>
    </row>
    <row r="27" spans="2:17">
      <c r="B27" s="58"/>
      <c r="C27" s="155" t="s">
        <v>219</v>
      </c>
      <c r="D27" s="141" t="s">
        <v>243</v>
      </c>
      <c r="E27" s="177">
        <f>'Fuel aggregation'!J11</f>
        <v>0</v>
      </c>
      <c r="F27" s="161"/>
      <c r="G27" s="161"/>
      <c r="H27" s="161"/>
      <c r="I27" s="107" t="s">
        <v>371</v>
      </c>
      <c r="J27" s="9"/>
      <c r="K27" s="15"/>
      <c r="L27" s="158"/>
      <c r="M27" s="59"/>
      <c r="N27" s="9"/>
      <c r="O27" s="135"/>
      <c r="P27" s="132"/>
      <c r="Q27" s="9"/>
    </row>
    <row r="28" spans="2:17">
      <c r="B28" s="58"/>
      <c r="C28" s="163" t="s">
        <v>196</v>
      </c>
      <c r="D28" s="164" t="s">
        <v>243</v>
      </c>
      <c r="E28" s="165" t="s">
        <v>289</v>
      </c>
      <c r="F28" s="161"/>
      <c r="G28" s="161"/>
      <c r="H28" s="161"/>
      <c r="I28" s="107"/>
      <c r="J28" s="9"/>
      <c r="K28" s="15"/>
      <c r="L28" s="154"/>
      <c r="M28" s="59"/>
      <c r="N28" s="9"/>
      <c r="O28" s="135"/>
      <c r="P28" s="132"/>
      <c r="Q28" s="9"/>
    </row>
    <row r="29" spans="2:17">
      <c r="B29" s="58"/>
      <c r="C29" s="163" t="s">
        <v>312</v>
      </c>
      <c r="D29" s="164" t="s">
        <v>243</v>
      </c>
      <c r="E29" s="165" t="s">
        <v>289</v>
      </c>
      <c r="F29" s="161"/>
      <c r="G29" s="161"/>
      <c r="H29" s="161"/>
      <c r="I29" s="107"/>
      <c r="J29" s="9"/>
      <c r="K29" s="15"/>
      <c r="L29" s="154"/>
      <c r="M29" s="59"/>
      <c r="N29" s="9"/>
      <c r="O29" s="135"/>
      <c r="P29" s="132"/>
      <c r="Q29" s="9"/>
    </row>
    <row r="30" spans="2:17">
      <c r="B30" s="58"/>
      <c r="C30" s="163" t="s">
        <v>239</v>
      </c>
      <c r="D30" s="164" t="s">
        <v>243</v>
      </c>
      <c r="E30" s="156" t="s">
        <v>289</v>
      </c>
      <c r="F30" s="159"/>
      <c r="G30" s="159"/>
      <c r="H30" s="159"/>
      <c r="I30" s="107"/>
      <c r="J30" s="9"/>
      <c r="K30" s="15"/>
      <c r="L30" s="154"/>
      <c r="M30" s="59"/>
      <c r="N30" s="9"/>
      <c r="O30" s="135"/>
      <c r="P30" s="132"/>
      <c r="Q30" s="9"/>
    </row>
    <row r="31" spans="2:17" ht="16" thickBot="1">
      <c r="B31" s="58"/>
      <c r="C31" s="163" t="s">
        <v>238</v>
      </c>
      <c r="D31" s="164" t="s">
        <v>243</v>
      </c>
      <c r="E31" s="165" t="s">
        <v>289</v>
      </c>
      <c r="F31" s="161"/>
      <c r="G31" s="161"/>
      <c r="H31" s="161"/>
      <c r="I31" s="107"/>
      <c r="J31" s="9"/>
      <c r="K31" s="15"/>
      <c r="L31" s="158"/>
      <c r="M31" s="59"/>
      <c r="N31" s="9"/>
      <c r="O31" s="135"/>
      <c r="P31" s="132"/>
      <c r="Q31" s="9"/>
    </row>
    <row r="32" spans="2:17" ht="16" thickBot="1">
      <c r="B32" s="61"/>
      <c r="C32" s="163" t="s">
        <v>240</v>
      </c>
      <c r="D32" s="164" t="s">
        <v>243</v>
      </c>
      <c r="E32" s="162"/>
      <c r="F32" s="161"/>
      <c r="G32" s="107"/>
      <c r="H32" s="161"/>
      <c r="I32" s="166"/>
      <c r="J32" s="9"/>
      <c r="K32" s="15"/>
      <c r="L32" s="253"/>
      <c r="M32" s="59"/>
      <c r="N32" s="9"/>
      <c r="O32" s="135" t="s">
        <v>343</v>
      </c>
      <c r="P32" s="132"/>
      <c r="Q32" s="9"/>
    </row>
    <row r="33" spans="2:17">
      <c r="B33" s="68"/>
      <c r="C33" s="172"/>
      <c r="D33" s="173"/>
      <c r="E33" s="174"/>
      <c r="F33" s="175"/>
      <c r="G33" s="175"/>
      <c r="H33" s="175"/>
      <c r="I33" s="322"/>
      <c r="J33" s="10"/>
      <c r="K33" s="16"/>
      <c r="L33" s="176"/>
      <c r="M33" s="123"/>
      <c r="N33" s="9"/>
      <c r="O33" s="135"/>
      <c r="P33" s="132"/>
      <c r="Q33" s="9"/>
    </row>
    <row r="34" spans="2:17">
      <c r="B34" s="73" t="str">
        <f>"Maximum domestic production in "&amp;base_year</f>
        <v xml:space="preserve">Maximum domestic production in </v>
      </c>
      <c r="C34" s="155"/>
      <c r="D34" s="141"/>
      <c r="E34" s="160"/>
      <c r="F34" s="167"/>
      <c r="G34" s="167"/>
      <c r="H34" s="167"/>
      <c r="I34" s="107"/>
      <c r="J34" s="9"/>
      <c r="K34" s="15"/>
      <c r="L34" s="154"/>
      <c r="M34" s="59"/>
      <c r="N34" s="9"/>
      <c r="O34" s="135"/>
      <c r="P34" s="132"/>
      <c r="Q34" s="9"/>
    </row>
    <row r="35" spans="2:17">
      <c r="B35" s="61"/>
      <c r="C35" s="155" t="s">
        <v>236</v>
      </c>
      <c r="D35" s="141" t="s">
        <v>243</v>
      </c>
      <c r="E35" s="165" t="s">
        <v>289</v>
      </c>
      <c r="F35" s="161"/>
      <c r="G35" s="161"/>
      <c r="H35" s="161"/>
      <c r="I35" s="107"/>
      <c r="J35" s="9"/>
      <c r="K35" s="15"/>
      <c r="L35" s="154"/>
      <c r="M35" s="59"/>
      <c r="N35" s="9"/>
      <c r="O35" s="135"/>
      <c r="P35" s="132"/>
      <c r="Q35" s="9"/>
    </row>
    <row r="36" spans="2:17">
      <c r="B36" s="61"/>
      <c r="C36" s="155" t="s">
        <v>237</v>
      </c>
      <c r="D36" s="141" t="s">
        <v>243</v>
      </c>
      <c r="E36" s="165" t="s">
        <v>289</v>
      </c>
      <c r="F36" s="161"/>
      <c r="G36" s="161"/>
      <c r="H36" s="161"/>
      <c r="I36" s="107"/>
      <c r="J36" s="9"/>
      <c r="K36" s="15"/>
      <c r="L36" s="154"/>
      <c r="M36" s="59"/>
      <c r="N36" s="9"/>
      <c r="O36" s="135"/>
      <c r="P36" s="132"/>
      <c r="Q36" s="9"/>
    </row>
    <row r="37" spans="2:17" ht="16" thickBot="1">
      <c r="B37" s="61"/>
      <c r="C37" s="155" t="s">
        <v>242</v>
      </c>
      <c r="D37" s="141" t="s">
        <v>243</v>
      </c>
      <c r="E37" s="165" t="s">
        <v>289</v>
      </c>
      <c r="F37" s="161"/>
      <c r="G37" s="161"/>
      <c r="H37" s="161"/>
      <c r="I37" s="107"/>
      <c r="J37" s="9"/>
      <c r="K37" s="15"/>
      <c r="L37" s="154"/>
      <c r="M37" s="59"/>
      <c r="N37" s="9"/>
      <c r="O37" s="135"/>
      <c r="P37" s="132"/>
      <c r="Q37" s="9"/>
    </row>
    <row r="38" spans="2:17" ht="16" thickBot="1">
      <c r="B38" s="61"/>
      <c r="C38" s="155" t="s">
        <v>202</v>
      </c>
      <c r="D38" s="141" t="s">
        <v>243</v>
      </c>
      <c r="E38" s="251"/>
      <c r="F38" s="161"/>
      <c r="G38" s="161"/>
      <c r="H38" s="161"/>
      <c r="I38" s="166"/>
      <c r="J38" s="9"/>
      <c r="K38" s="15"/>
      <c r="L38" s="253"/>
      <c r="M38" s="59"/>
      <c r="N38" s="9"/>
      <c r="O38" s="135" t="s">
        <v>344</v>
      </c>
      <c r="P38" s="132"/>
      <c r="Q38" s="9"/>
    </row>
    <row r="39" spans="2:17" ht="16" thickBot="1">
      <c r="B39" s="61"/>
      <c r="C39" s="155" t="s">
        <v>219</v>
      </c>
      <c r="D39" s="141" t="s">
        <v>243</v>
      </c>
      <c r="E39" s="252"/>
      <c r="F39" s="161"/>
      <c r="G39" s="161"/>
      <c r="H39" s="161"/>
      <c r="I39" s="166"/>
      <c r="J39" s="9"/>
      <c r="K39" s="15"/>
      <c r="L39" s="253"/>
      <c r="M39" s="59"/>
      <c r="N39" s="9"/>
      <c r="O39" s="135" t="s">
        <v>345</v>
      </c>
      <c r="P39" s="132"/>
      <c r="Q39" s="9"/>
    </row>
    <row r="40" spans="2:17">
      <c r="B40" s="61"/>
      <c r="C40" s="163" t="s">
        <v>196</v>
      </c>
      <c r="D40" s="141" t="s">
        <v>243</v>
      </c>
      <c r="E40" s="165" t="s">
        <v>289</v>
      </c>
      <c r="F40" s="161"/>
      <c r="G40" s="161"/>
      <c r="H40" s="161"/>
      <c r="I40" s="107"/>
      <c r="J40" s="9"/>
      <c r="K40" s="15"/>
      <c r="L40" s="154"/>
      <c r="M40" s="59"/>
      <c r="N40" s="9"/>
      <c r="O40" s="135"/>
      <c r="P40" s="132"/>
      <c r="Q40" s="9"/>
    </row>
    <row r="41" spans="2:17">
      <c r="B41" s="61"/>
      <c r="C41" s="163" t="s">
        <v>312</v>
      </c>
      <c r="D41" s="141" t="s">
        <v>243</v>
      </c>
      <c r="E41" s="177" t="e">
        <f>VLOOKUP(base_year,Timecurves!B10:H50, 7)</f>
        <v>#N/A</v>
      </c>
      <c r="F41" s="161"/>
      <c r="G41" s="161"/>
      <c r="H41" s="161"/>
      <c r="I41" s="107" t="s">
        <v>235</v>
      </c>
      <c r="J41" s="9"/>
      <c r="K41" s="15"/>
      <c r="L41" s="154"/>
      <c r="M41" s="59"/>
      <c r="N41" s="9"/>
      <c r="O41" s="135"/>
      <c r="P41" s="132"/>
      <c r="Q41" s="9"/>
    </row>
    <row r="42" spans="2:17">
      <c r="B42" s="61"/>
      <c r="C42" s="155" t="s">
        <v>239</v>
      </c>
      <c r="D42" s="141" t="s">
        <v>243</v>
      </c>
      <c r="E42" s="156" t="s">
        <v>289</v>
      </c>
      <c r="F42" s="159"/>
      <c r="G42" s="159"/>
      <c r="H42" s="159"/>
      <c r="I42" s="107"/>
      <c r="J42" s="9"/>
      <c r="K42" s="15"/>
      <c r="L42" s="154"/>
      <c r="M42" s="59"/>
      <c r="N42" s="9"/>
      <c r="O42" s="135"/>
      <c r="P42" s="132"/>
      <c r="Q42" s="9"/>
    </row>
    <row r="43" spans="2:17">
      <c r="B43" s="61"/>
      <c r="C43" s="155" t="s">
        <v>238</v>
      </c>
      <c r="D43" s="141" t="s">
        <v>243</v>
      </c>
      <c r="E43" s="165" t="s">
        <v>289</v>
      </c>
      <c r="F43" s="161"/>
      <c r="G43" s="161"/>
      <c r="H43" s="161"/>
      <c r="I43" s="107"/>
      <c r="J43" s="9"/>
      <c r="K43" s="15"/>
      <c r="L43" s="154"/>
      <c r="M43" s="59"/>
      <c r="N43" s="9"/>
      <c r="O43" s="135"/>
      <c r="P43" s="132"/>
      <c r="Q43" s="9"/>
    </row>
    <row r="44" spans="2:17">
      <c r="B44" s="61"/>
      <c r="C44" s="155" t="s">
        <v>240</v>
      </c>
      <c r="D44" s="141" t="s">
        <v>243</v>
      </c>
      <c r="E44" s="165" t="s">
        <v>289</v>
      </c>
      <c r="F44" s="161"/>
      <c r="G44" s="161"/>
      <c r="H44" s="161"/>
      <c r="I44" s="107"/>
      <c r="J44" s="9"/>
      <c r="K44" s="15"/>
      <c r="L44" s="154"/>
      <c r="M44" s="59"/>
      <c r="N44" s="9"/>
      <c r="O44" s="135"/>
      <c r="P44" s="132"/>
      <c r="Q44" s="9"/>
    </row>
    <row r="45" spans="2:17">
      <c r="B45" s="68"/>
      <c r="C45" s="172"/>
      <c r="D45" s="173"/>
      <c r="E45" s="175"/>
      <c r="F45" s="175"/>
      <c r="G45" s="175"/>
      <c r="H45" s="175"/>
      <c r="I45" s="322"/>
      <c r="J45" s="10"/>
      <c r="K45" s="16"/>
      <c r="L45" s="176"/>
      <c r="M45" s="123"/>
      <c r="N45" s="9"/>
      <c r="O45" s="135"/>
      <c r="P45" s="132"/>
      <c r="Q45" s="9"/>
    </row>
    <row r="46" spans="2:17" ht="16" thickBot="1">
      <c r="B46" s="73" t="s">
        <v>293</v>
      </c>
      <c r="C46" s="9"/>
      <c r="D46" s="141"/>
      <c r="E46" s="167"/>
      <c r="F46" s="167"/>
      <c r="G46" s="167"/>
      <c r="H46" s="167"/>
      <c r="I46" s="107"/>
      <c r="J46" s="9"/>
      <c r="K46" s="15"/>
      <c r="L46" s="154"/>
      <c r="M46" s="59"/>
      <c r="N46" s="9"/>
      <c r="O46" s="135"/>
      <c r="P46" s="132"/>
      <c r="Q46" s="9"/>
    </row>
    <row r="47" spans="2:17" ht="16" thickBot="1">
      <c r="B47" s="61"/>
      <c r="C47" s="9" t="s">
        <v>294</v>
      </c>
      <c r="D47" s="141"/>
      <c r="E47" s="168"/>
      <c r="F47" s="167"/>
      <c r="G47" s="167"/>
      <c r="H47" s="167"/>
      <c r="I47" s="324"/>
      <c r="J47" s="9"/>
      <c r="K47" s="15" t="s">
        <v>291</v>
      </c>
      <c r="L47" s="315">
        <f>IF(SUM(E47:E48)=1,TRUE,SUM(E47:E48))</f>
        <v>0</v>
      </c>
      <c r="M47" s="59" t="str">
        <f>IF(L47=TRUE," ","If this check is red please adjust the percentages of heat delivered by the technologies to the left.")</f>
        <v>If this check is red please adjust the percentages of heat delivered by the technologies to the left.</v>
      </c>
      <c r="N47" s="9"/>
      <c r="O47" s="135" t="s">
        <v>299</v>
      </c>
      <c r="P47" s="132">
        <f>IF(L47=TRUE,1,0)</f>
        <v>0</v>
      </c>
      <c r="Q47" s="9"/>
    </row>
    <row r="48" spans="2:17" ht="16" thickBot="1">
      <c r="B48" s="61"/>
      <c r="C48" s="9" t="s">
        <v>295</v>
      </c>
      <c r="D48" s="141"/>
      <c r="E48" s="169"/>
      <c r="F48" s="167"/>
      <c r="G48" s="167"/>
      <c r="H48" s="167"/>
      <c r="I48" s="166"/>
      <c r="J48" s="9"/>
      <c r="K48" s="15"/>
      <c r="L48" s="154"/>
      <c r="M48" s="59"/>
      <c r="N48" s="9"/>
      <c r="O48" s="135" t="s">
        <v>300</v>
      </c>
      <c r="P48" s="132"/>
      <c r="Q48" s="9"/>
    </row>
    <row r="49" spans="2:16" ht="16" thickBot="1">
      <c r="B49" s="62"/>
      <c r="C49" s="63"/>
      <c r="D49" s="143"/>
      <c r="E49" s="193"/>
      <c r="F49" s="193"/>
      <c r="G49" s="193"/>
      <c r="H49" s="193"/>
      <c r="I49" s="193"/>
      <c r="J49" s="63"/>
      <c r="K49" s="75"/>
      <c r="L49" s="171"/>
      <c r="M49" s="64"/>
      <c r="N49" s="9"/>
      <c r="O49" s="133"/>
      <c r="P49" s="134"/>
    </row>
    <row r="52" spans="2:16">
      <c r="C52" s="1"/>
    </row>
    <row r="53" spans="2:16">
      <c r="C53" s="1"/>
    </row>
    <row r="54" spans="2:16">
      <c r="C54" s="1"/>
    </row>
    <row r="55" spans="2:16">
      <c r="C55" s="1"/>
    </row>
    <row r="59" spans="2:16">
      <c r="C59" s="28"/>
      <c r="D59" s="142"/>
      <c r="E59" s="197"/>
      <c r="F59" s="197"/>
      <c r="G59" s="197"/>
      <c r="H59" s="197"/>
      <c r="I59" s="197"/>
    </row>
  </sheetData>
  <mergeCells count="1">
    <mergeCell ref="B5:G7"/>
  </mergeCells>
  <conditionalFormatting sqref="L13">
    <cfRule type="cellIs" dxfId="5" priority="8" operator="equal">
      <formula>TRUE</formula>
    </cfRule>
  </conditionalFormatting>
  <conditionalFormatting sqref="L47">
    <cfRule type="cellIs" dxfId="4" priority="7" operator="equal">
      <formula>TRUE</formula>
    </cfRule>
  </conditionalFormatting>
  <conditionalFormatting sqref="L17:L20">
    <cfRule type="cellIs" dxfId="3" priority="2" operator="equal">
      <formula>TRUE</formula>
    </cfRule>
  </conditionalFormatting>
  <conditionalFormatting sqref="L14">
    <cfRule type="cellIs" dxfId="2" priority="1" operator="equal">
      <formula>TRUE</formula>
    </cfRule>
  </conditionalFormatting>
  <dataValidations count="3">
    <dataValidation type="decimal" operator="greaterThanOrEqual" allowBlank="1" showInputMessage="1" showErrorMessage="1" errorTitle="Number Range" error="You can only enter a positive number here. " sqref="E25 E32">
      <formula1>0</formula1>
    </dataValidation>
    <dataValidation type="decimal" operator="greaterThanOrEqual" allowBlank="1" showInputMessage="1" showErrorMessage="1" errorTitle="Value Range" error="You can only enter a positive number here. " sqref="E38:E39">
      <formula1>0</formula1>
    </dataValidation>
    <dataValidation type="decimal" allowBlank="1" showInputMessage="1" showErrorMessage="1" errorTitle="Value Range" error="You can only enter a value between 0% and 100%." sqref="E47:E48">
      <formula1>0</formula1>
      <formula2>1</formula2>
    </dataValidation>
  </dataValidation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import_data">
              <controlPr defaultSize="0" print="0" autoFill="0" autoPict="0">
                <anchor moveWithCells="1" sizeWithCells="1">
                  <from>
                    <xdr:col>10</xdr:col>
                    <xdr:colOff>76200</xdr:colOff>
                    <xdr:row>2</xdr:row>
                    <xdr:rowOff>12700</xdr:rowOff>
                  </from>
                  <to>
                    <xdr:col>12</xdr:col>
                    <xdr:colOff>3187700</xdr:colOff>
                    <xdr:row>3</xdr:row>
                    <xdr:rowOff>38100</xdr:rowOff>
                  </to>
                </anchor>
              </controlPr>
            </control>
          </mc:Choice>
          <mc:Fallback/>
        </mc:AlternateContent>
        <mc:AlternateContent xmlns:mc="http://schemas.openxmlformats.org/markup-compatibility/2006">
          <mc:Choice Requires="x14">
            <control shapeId="2050" r:id="rId4" name="export_data">
              <controlPr defaultSize="0" print="0" autoFill="0" autoPict="0">
                <anchor moveWithCells="1" sizeWithCells="1">
                  <from>
                    <xdr:col>10</xdr:col>
                    <xdr:colOff>88900</xdr:colOff>
                    <xdr:row>5</xdr:row>
                    <xdr:rowOff>88900</xdr:rowOff>
                  </from>
                  <to>
                    <xdr:col>12</xdr:col>
                    <xdr:colOff>3200400</xdr:colOff>
                    <xdr:row>6</xdr:row>
                    <xdr:rowOff>114300</xdr:rowOff>
                  </to>
                </anchor>
              </controlPr>
            </control>
          </mc:Choice>
          <mc:Fallback/>
        </mc:AlternateContent>
        <mc:AlternateContent xmlns:mc="http://schemas.openxmlformats.org/markup-compatibility/2006">
          <mc:Choice Requires="x14">
            <control shapeId="2055" r:id="rId5" name="select_dashboard">
              <controlPr defaultSize="0" print="0" autoFill="0" autoPict="0">
                <anchor moveWithCells="1" sizeWithCells="1">
                  <from>
                    <xdr:col>10</xdr:col>
                    <xdr:colOff>2260600</xdr:colOff>
                    <xdr:row>3</xdr:row>
                    <xdr:rowOff>139700</xdr:rowOff>
                  </from>
                  <to>
                    <xdr:col>12</xdr:col>
                    <xdr:colOff>3213100</xdr:colOff>
                    <xdr:row>4</xdr:row>
                    <xdr:rowOff>165100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B2:BO101"/>
  <sheetViews>
    <sheetView workbookViewId="0">
      <pane xSplit="2" ySplit="8" topLeftCell="AB9" activePane="bottomRight" state="frozen"/>
      <selection pane="topRight" activeCell="C1" sqref="C1"/>
      <selection pane="bottomLeft" activeCell="A9" sqref="A9"/>
      <selection pane="bottomRight" activeCell="AS9" sqref="AS9"/>
    </sheetView>
  </sheetViews>
  <sheetFormatPr baseColWidth="10" defaultRowHeight="15" x14ac:dyDescent="0"/>
  <cols>
    <col min="1" max="1" width="10.83203125" style="2"/>
    <col min="2" max="2" width="42.83203125" style="2" customWidth="1"/>
    <col min="3" max="67" width="13.6640625" style="2" customWidth="1"/>
    <col min="68" max="16384" width="10.83203125" style="2"/>
  </cols>
  <sheetData>
    <row r="2" spans="2:67" ht="20">
      <c r="B2" s="22" t="s">
        <v>302</v>
      </c>
      <c r="C2" s="100"/>
      <c r="D2" s="100"/>
      <c r="E2" s="100"/>
      <c r="F2" s="100"/>
      <c r="G2" s="100"/>
      <c r="H2" s="100"/>
      <c r="AC2" s="144"/>
      <c r="AD2" s="144"/>
      <c r="AE2" s="144"/>
      <c r="AF2" s="144"/>
      <c r="AG2" s="144"/>
      <c r="AH2" s="144"/>
      <c r="AI2" s="144"/>
      <c r="AJ2" s="144"/>
    </row>
    <row r="3" spans="2:67" ht="15" customHeight="1">
      <c r="B3" s="104"/>
      <c r="C3" s="100"/>
      <c r="D3" s="100"/>
      <c r="E3" s="100"/>
      <c r="F3" s="100"/>
      <c r="G3" s="100"/>
      <c r="H3" s="100"/>
      <c r="J3" s="9"/>
      <c r="K3" s="9"/>
      <c r="AC3" s="144"/>
      <c r="AD3" s="144"/>
      <c r="AE3" s="144"/>
      <c r="AF3" s="144"/>
      <c r="AG3" s="144"/>
      <c r="AH3" s="144"/>
      <c r="AI3" s="144"/>
      <c r="AJ3" s="144"/>
    </row>
    <row r="4" spans="2:67" ht="15" customHeight="1">
      <c r="B4" s="178" t="s">
        <v>38</v>
      </c>
      <c r="W4" s="145"/>
      <c r="X4" s="145"/>
      <c r="Y4" s="145"/>
      <c r="Z4" s="145"/>
      <c r="AA4" s="145"/>
      <c r="AB4" s="145"/>
      <c r="AC4" s="145"/>
      <c r="AD4" s="145"/>
    </row>
    <row r="5" spans="2:67" ht="30">
      <c r="B5" s="179" t="s">
        <v>296</v>
      </c>
      <c r="W5" s="144"/>
      <c r="X5" s="144"/>
      <c r="Y5" s="144"/>
      <c r="Z5" s="144"/>
      <c r="AA5" s="144"/>
      <c r="AB5" s="144"/>
      <c r="AC5" s="144"/>
      <c r="AD5" s="144"/>
    </row>
    <row r="6" spans="2:67" ht="15" customHeight="1" thickBot="1"/>
    <row r="7" spans="2:67" ht="30" customHeight="1">
      <c r="B7" s="29" t="s">
        <v>47</v>
      </c>
      <c r="C7" s="30" t="s">
        <v>131</v>
      </c>
      <c r="D7" s="30" t="s">
        <v>132</v>
      </c>
      <c r="E7" s="30" t="s">
        <v>133</v>
      </c>
      <c r="F7" s="30" t="s">
        <v>134</v>
      </c>
      <c r="G7" s="30" t="s">
        <v>135</v>
      </c>
      <c r="H7" s="30" t="s">
        <v>136</v>
      </c>
      <c r="I7" s="30" t="s">
        <v>137</v>
      </c>
      <c r="J7" s="30" t="s">
        <v>138</v>
      </c>
      <c r="K7" s="30" t="s">
        <v>139</v>
      </c>
      <c r="L7" s="30" t="s">
        <v>140</v>
      </c>
      <c r="M7" s="30" t="s">
        <v>141</v>
      </c>
      <c r="N7" s="30" t="s">
        <v>142</v>
      </c>
      <c r="O7" s="30" t="s">
        <v>143</v>
      </c>
      <c r="P7" s="30" t="s">
        <v>144</v>
      </c>
      <c r="Q7" s="30" t="s">
        <v>145</v>
      </c>
      <c r="R7" s="30" t="s">
        <v>146</v>
      </c>
      <c r="S7" s="30" t="s">
        <v>147</v>
      </c>
      <c r="T7" s="30" t="s">
        <v>148</v>
      </c>
      <c r="U7" s="30" t="s">
        <v>149</v>
      </c>
      <c r="V7" s="30" t="s">
        <v>150</v>
      </c>
      <c r="W7" s="30" t="s">
        <v>151</v>
      </c>
      <c r="X7" s="30" t="s">
        <v>152</v>
      </c>
      <c r="Y7" s="30" t="s">
        <v>153</v>
      </c>
      <c r="Z7" s="30" t="s">
        <v>154</v>
      </c>
      <c r="AA7" s="30" t="s">
        <v>155</v>
      </c>
      <c r="AB7" s="30" t="s">
        <v>156</v>
      </c>
      <c r="AC7" s="30" t="s">
        <v>157</v>
      </c>
      <c r="AD7" s="30" t="s">
        <v>158</v>
      </c>
      <c r="AE7" s="30" t="s">
        <v>159</v>
      </c>
      <c r="AF7" s="30" t="s">
        <v>160</v>
      </c>
      <c r="AG7" s="30" t="s">
        <v>161</v>
      </c>
      <c r="AH7" s="30" t="s">
        <v>162</v>
      </c>
      <c r="AI7" s="30" t="s">
        <v>163</v>
      </c>
      <c r="AJ7" s="30" t="s">
        <v>164</v>
      </c>
      <c r="AK7" s="30" t="s">
        <v>165</v>
      </c>
      <c r="AL7" s="30" t="s">
        <v>166</v>
      </c>
      <c r="AM7" s="30" t="s">
        <v>167</v>
      </c>
      <c r="AN7" s="30" t="s">
        <v>168</v>
      </c>
      <c r="AO7" s="30" t="s">
        <v>169</v>
      </c>
      <c r="AP7" s="30" t="s">
        <v>170</v>
      </c>
      <c r="AQ7" s="30" t="s">
        <v>171</v>
      </c>
      <c r="AR7" s="30" t="s">
        <v>172</v>
      </c>
      <c r="AS7" s="30" t="s">
        <v>173</v>
      </c>
      <c r="AT7" s="30" t="s">
        <v>174</v>
      </c>
      <c r="AU7" s="30" t="s">
        <v>175</v>
      </c>
      <c r="AV7" s="30" t="s">
        <v>176</v>
      </c>
      <c r="AW7" s="30" t="s">
        <v>177</v>
      </c>
      <c r="AX7" s="30" t="s">
        <v>178</v>
      </c>
      <c r="AY7" s="30" t="s">
        <v>179</v>
      </c>
      <c r="AZ7" s="30" t="s">
        <v>180</v>
      </c>
      <c r="BA7" s="30" t="s">
        <v>181</v>
      </c>
      <c r="BB7" s="30" t="s">
        <v>182</v>
      </c>
      <c r="BC7" s="30" t="s">
        <v>183</v>
      </c>
      <c r="BD7" s="30" t="s">
        <v>184</v>
      </c>
      <c r="BE7" s="30" t="s">
        <v>185</v>
      </c>
      <c r="BF7" s="30" t="s">
        <v>186</v>
      </c>
      <c r="BG7" s="30" t="s">
        <v>187</v>
      </c>
      <c r="BH7" s="30" t="s">
        <v>188</v>
      </c>
      <c r="BI7" s="30" t="s">
        <v>189</v>
      </c>
      <c r="BJ7" s="30" t="s">
        <v>190</v>
      </c>
      <c r="BK7" s="30" t="s">
        <v>191</v>
      </c>
      <c r="BL7" s="30" t="s">
        <v>192</v>
      </c>
      <c r="BM7" s="30" t="s">
        <v>193</v>
      </c>
      <c r="BN7" s="51" t="s">
        <v>194</v>
      </c>
      <c r="BO7" s="31" t="s">
        <v>195</v>
      </c>
    </row>
    <row r="8" spans="2:67">
      <c r="B8" s="37" t="s">
        <v>223</v>
      </c>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49"/>
      <c r="BO8" s="39"/>
    </row>
    <row r="9" spans="2:67">
      <c r="B9" s="32" t="s">
        <v>48</v>
      </c>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48"/>
      <c r="BO9" s="33"/>
    </row>
    <row r="10" spans="2:67">
      <c r="B10" s="32" t="s">
        <v>49</v>
      </c>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48"/>
      <c r="BO10" s="33"/>
    </row>
    <row r="11" spans="2:67">
      <c r="B11" s="32" t="s">
        <v>50</v>
      </c>
      <c r="C11" s="28"/>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48"/>
      <c r="BO11" s="33"/>
    </row>
    <row r="12" spans="2:67">
      <c r="B12" s="32" t="s">
        <v>51</v>
      </c>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48"/>
      <c r="BO12" s="33"/>
    </row>
    <row r="13" spans="2:67">
      <c r="B13" s="32" t="s">
        <v>52</v>
      </c>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48"/>
      <c r="BO13" s="33"/>
    </row>
    <row r="14" spans="2:67" ht="16" thickBot="1">
      <c r="B14" s="32" t="s">
        <v>53</v>
      </c>
      <c r="C14" s="28"/>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48"/>
      <c r="BO14" s="33"/>
    </row>
    <row r="15" spans="2:67" ht="16" thickBot="1">
      <c r="B15" s="40" t="s">
        <v>54</v>
      </c>
      <c r="C15" s="41"/>
      <c r="D15" s="41"/>
      <c r="E15" s="41"/>
      <c r="F15" s="41"/>
      <c r="G15" s="41"/>
      <c r="H15" s="41"/>
      <c r="I15" s="41"/>
      <c r="J15" s="41"/>
      <c r="K15" s="41"/>
      <c r="L15" s="41"/>
      <c r="M15" s="41"/>
      <c r="N15" s="41"/>
      <c r="O15" s="41"/>
      <c r="P15" s="41"/>
      <c r="Q15" s="41"/>
      <c r="R15" s="41"/>
      <c r="S15" s="41"/>
      <c r="T15" s="41"/>
      <c r="U15" s="41"/>
      <c r="V15" s="41"/>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c r="BM15" s="41"/>
      <c r="BN15" s="52"/>
      <c r="BO15" s="42"/>
    </row>
    <row r="16" spans="2:67">
      <c r="B16" s="32" t="s">
        <v>55</v>
      </c>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48"/>
      <c r="BO16" s="33"/>
    </row>
    <row r="17" spans="2:67" ht="16" thickBot="1">
      <c r="B17" s="32" t="s">
        <v>56</v>
      </c>
      <c r="C17" s="28"/>
      <c r="D17" s="28"/>
      <c r="E17" s="28"/>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48"/>
      <c r="BO17" s="33"/>
    </row>
    <row r="18" spans="2:67" ht="16" thickBot="1">
      <c r="B18" s="40" t="s">
        <v>57</v>
      </c>
      <c r="C18" s="41"/>
      <c r="D18" s="41"/>
      <c r="E18" s="41"/>
      <c r="F18" s="41"/>
      <c r="G18" s="41"/>
      <c r="H18" s="41"/>
      <c r="I18" s="41"/>
      <c r="J18" s="41"/>
      <c r="K18" s="41"/>
      <c r="L18" s="41"/>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c r="BM18" s="41"/>
      <c r="BN18" s="52"/>
      <c r="BO18" s="42"/>
    </row>
    <row r="19" spans="2:67">
      <c r="B19" s="32" t="s">
        <v>58</v>
      </c>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48"/>
      <c r="BO19" s="33"/>
    </row>
    <row r="20" spans="2:67">
      <c r="B20" s="32" t="s">
        <v>59</v>
      </c>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48"/>
      <c r="BO20" s="33"/>
    </row>
    <row r="21" spans="2:67">
      <c r="B21" s="32" t="s">
        <v>60</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48"/>
      <c r="BO21" s="33"/>
    </row>
    <row r="22" spans="2:67">
      <c r="B22" s="32" t="s">
        <v>61</v>
      </c>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48"/>
      <c r="BO22" s="33"/>
    </row>
    <row r="23" spans="2:67">
      <c r="B23" s="32" t="s">
        <v>62</v>
      </c>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48"/>
      <c r="BO23" s="33"/>
    </row>
    <row r="24" spans="2:67">
      <c r="B24" s="43" t="s">
        <v>63</v>
      </c>
      <c r="C24" s="44"/>
      <c r="D24" s="44"/>
      <c r="E24" s="44"/>
      <c r="F24" s="44"/>
      <c r="G24" s="44"/>
      <c r="H24" s="44"/>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7"/>
      <c r="BO24" s="45"/>
    </row>
    <row r="25" spans="2:67">
      <c r="B25" s="32" t="s">
        <v>64</v>
      </c>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48"/>
      <c r="BO25" s="33"/>
    </row>
    <row r="26" spans="2:67">
      <c r="B26" s="32" t="s">
        <v>65</v>
      </c>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48"/>
      <c r="BO26" s="33"/>
    </row>
    <row r="27" spans="2:67">
      <c r="B27" s="32" t="s">
        <v>66</v>
      </c>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48"/>
      <c r="BO27" s="33"/>
    </row>
    <row r="28" spans="2:67">
      <c r="B28" s="32" t="s">
        <v>67</v>
      </c>
      <c r="C28" s="28"/>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48"/>
      <c r="BO28" s="33"/>
    </row>
    <row r="29" spans="2:67">
      <c r="B29" s="32" t="s">
        <v>68</v>
      </c>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48"/>
      <c r="BO29" s="33"/>
    </row>
    <row r="30" spans="2:67">
      <c r="B30" s="32" t="s">
        <v>69</v>
      </c>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48"/>
      <c r="BO30" s="33"/>
    </row>
    <row r="31" spans="2:67">
      <c r="B31" s="32" t="s">
        <v>70</v>
      </c>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48"/>
      <c r="BO31" s="33"/>
    </row>
    <row r="32" spans="2:67">
      <c r="B32" s="32" t="s">
        <v>71</v>
      </c>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c r="BM32" s="28"/>
      <c r="BN32" s="48"/>
      <c r="BO32" s="33"/>
    </row>
    <row r="33" spans="2:67">
      <c r="B33" s="32" t="s">
        <v>72</v>
      </c>
      <c r="C33" s="28"/>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48"/>
      <c r="BO33" s="33"/>
    </row>
    <row r="34" spans="2:67">
      <c r="B34" s="32" t="s">
        <v>73</v>
      </c>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28"/>
      <c r="BK34" s="28"/>
      <c r="BL34" s="28"/>
      <c r="BM34" s="28"/>
      <c r="BN34" s="48"/>
      <c r="BO34" s="33"/>
    </row>
    <row r="35" spans="2:67">
      <c r="B35" s="32" t="s">
        <v>74</v>
      </c>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c r="BM35" s="28"/>
      <c r="BN35" s="48"/>
      <c r="BO35" s="33"/>
    </row>
    <row r="36" spans="2:67">
      <c r="B36" s="32" t="s">
        <v>75</v>
      </c>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48"/>
      <c r="BO36" s="33"/>
    </row>
    <row r="37" spans="2:67">
      <c r="B37" s="32" t="s">
        <v>76</v>
      </c>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48"/>
      <c r="BO37" s="33"/>
    </row>
    <row r="38" spans="2:67">
      <c r="B38" s="32" t="s">
        <v>77</v>
      </c>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c r="BM38" s="28"/>
      <c r="BN38" s="48"/>
      <c r="BO38" s="33"/>
    </row>
    <row r="39" spans="2:67" ht="16" thickBot="1">
      <c r="B39" s="32" t="s">
        <v>78</v>
      </c>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c r="BM39" s="28"/>
      <c r="BN39" s="48"/>
      <c r="BO39" s="33"/>
    </row>
    <row r="40" spans="2:67" ht="16" thickBot="1">
      <c r="B40" s="40" t="s">
        <v>79</v>
      </c>
      <c r="C40" s="41"/>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c r="BM40" s="41"/>
      <c r="BN40" s="52"/>
      <c r="BO40" s="42"/>
    </row>
    <row r="41" spans="2:67">
      <c r="B41" s="32" t="s">
        <v>80</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c r="BL41" s="28"/>
      <c r="BM41" s="28"/>
      <c r="BN41" s="48"/>
      <c r="BO41" s="33"/>
    </row>
    <row r="42" spans="2:67">
      <c r="B42" s="32" t="s">
        <v>81</v>
      </c>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28"/>
      <c r="BG42" s="28"/>
      <c r="BH42" s="28"/>
      <c r="BI42" s="28"/>
      <c r="BJ42" s="28"/>
      <c r="BK42" s="28"/>
      <c r="BL42" s="28"/>
      <c r="BM42" s="28"/>
      <c r="BN42" s="48"/>
      <c r="BO42" s="33"/>
    </row>
    <row r="43" spans="2:67">
      <c r="B43" s="32" t="s">
        <v>67</v>
      </c>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28"/>
      <c r="BK43" s="28"/>
      <c r="BL43" s="28"/>
      <c r="BM43" s="28"/>
      <c r="BN43" s="48"/>
      <c r="BO43" s="33"/>
    </row>
    <row r="44" spans="2:67">
      <c r="B44" s="32" t="s">
        <v>68</v>
      </c>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28"/>
      <c r="BK44" s="28"/>
      <c r="BL44" s="28"/>
      <c r="BM44" s="28"/>
      <c r="BN44" s="48"/>
      <c r="BO44" s="33"/>
    </row>
    <row r="45" spans="2:67">
      <c r="B45" s="32" t="s">
        <v>82</v>
      </c>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28"/>
      <c r="BK45" s="28"/>
      <c r="BL45" s="28"/>
      <c r="BM45" s="28"/>
      <c r="BN45" s="48"/>
      <c r="BO45" s="33"/>
    </row>
    <row r="46" spans="2:67">
      <c r="B46" s="32" t="s">
        <v>69</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28"/>
      <c r="BG46" s="28"/>
      <c r="BH46" s="28"/>
      <c r="BI46" s="28"/>
      <c r="BJ46" s="28"/>
      <c r="BK46" s="28"/>
      <c r="BL46" s="28"/>
      <c r="BM46" s="28"/>
      <c r="BN46" s="48"/>
      <c r="BO46" s="33"/>
    </row>
    <row r="47" spans="2:67">
      <c r="B47" s="32" t="s">
        <v>70</v>
      </c>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28"/>
      <c r="BG47" s="28"/>
      <c r="BH47" s="28"/>
      <c r="BI47" s="28"/>
      <c r="BJ47" s="28"/>
      <c r="BK47" s="28"/>
      <c r="BL47" s="28"/>
      <c r="BM47" s="28"/>
      <c r="BN47" s="48"/>
      <c r="BO47" s="33"/>
    </row>
    <row r="48" spans="2:67">
      <c r="B48" s="32" t="s">
        <v>71</v>
      </c>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c r="BE48" s="28"/>
      <c r="BF48" s="28"/>
      <c r="BG48" s="28"/>
      <c r="BH48" s="28"/>
      <c r="BI48" s="28"/>
      <c r="BJ48" s="28"/>
      <c r="BK48" s="28"/>
      <c r="BL48" s="28"/>
      <c r="BM48" s="28"/>
      <c r="BN48" s="48"/>
      <c r="BO48" s="33"/>
    </row>
    <row r="49" spans="2:67">
      <c r="B49" s="32" t="s">
        <v>72</v>
      </c>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c r="BE49" s="28"/>
      <c r="BF49" s="28"/>
      <c r="BG49" s="28"/>
      <c r="BH49" s="28"/>
      <c r="BI49" s="28"/>
      <c r="BJ49" s="28"/>
      <c r="BK49" s="28"/>
      <c r="BL49" s="28"/>
      <c r="BM49" s="28"/>
      <c r="BN49" s="48"/>
      <c r="BO49" s="33"/>
    </row>
    <row r="50" spans="2:67">
      <c r="B50" s="32" t="s">
        <v>74</v>
      </c>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28"/>
      <c r="BK50" s="28"/>
      <c r="BL50" s="28"/>
      <c r="BM50" s="28"/>
      <c r="BN50" s="48"/>
      <c r="BO50" s="33"/>
    </row>
    <row r="51" spans="2:67">
      <c r="B51" s="32" t="s">
        <v>83</v>
      </c>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28"/>
      <c r="BG51" s="28"/>
      <c r="BH51" s="28"/>
      <c r="BI51" s="28"/>
      <c r="BJ51" s="28"/>
      <c r="BK51" s="28"/>
      <c r="BL51" s="28"/>
      <c r="BM51" s="28"/>
      <c r="BN51" s="48"/>
      <c r="BO51" s="33"/>
    </row>
    <row r="52" spans="2:67">
      <c r="B52" s="32" t="s">
        <v>75</v>
      </c>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c r="BE52" s="28"/>
      <c r="BF52" s="28"/>
      <c r="BG52" s="28"/>
      <c r="BH52" s="28"/>
      <c r="BI52" s="28"/>
      <c r="BJ52" s="28"/>
      <c r="BK52" s="28"/>
      <c r="BL52" s="28"/>
      <c r="BM52" s="28"/>
      <c r="BN52" s="48"/>
      <c r="BO52" s="33"/>
    </row>
    <row r="53" spans="2:67">
      <c r="B53" s="32" t="s">
        <v>84</v>
      </c>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8"/>
      <c r="BJ53" s="28"/>
      <c r="BK53" s="28"/>
      <c r="BL53" s="28"/>
      <c r="BM53" s="28"/>
      <c r="BN53" s="48"/>
      <c r="BO53" s="33"/>
    </row>
    <row r="54" spans="2:67">
      <c r="B54" s="32" t="s">
        <v>85</v>
      </c>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c r="BE54" s="28"/>
      <c r="BF54" s="28"/>
      <c r="BG54" s="28"/>
      <c r="BH54" s="28"/>
      <c r="BI54" s="28"/>
      <c r="BJ54" s="28"/>
      <c r="BK54" s="28"/>
      <c r="BL54" s="28"/>
      <c r="BM54" s="28"/>
      <c r="BN54" s="48"/>
      <c r="BO54" s="33"/>
    </row>
    <row r="55" spans="2:67">
      <c r="B55" s="32" t="s">
        <v>86</v>
      </c>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c r="BB55" s="28"/>
      <c r="BC55" s="28"/>
      <c r="BD55" s="28"/>
      <c r="BE55" s="28"/>
      <c r="BF55" s="28"/>
      <c r="BG55" s="28"/>
      <c r="BH55" s="28"/>
      <c r="BI55" s="28"/>
      <c r="BJ55" s="28"/>
      <c r="BK55" s="28"/>
      <c r="BL55" s="28"/>
      <c r="BM55" s="28"/>
      <c r="BN55" s="48"/>
      <c r="BO55" s="33"/>
    </row>
    <row r="56" spans="2:67">
      <c r="B56" s="32" t="s">
        <v>77</v>
      </c>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c r="BE56" s="28"/>
      <c r="BF56" s="28"/>
      <c r="BG56" s="28"/>
      <c r="BH56" s="28"/>
      <c r="BI56" s="28"/>
      <c r="BJ56" s="28"/>
      <c r="BK56" s="28"/>
      <c r="BL56" s="28"/>
      <c r="BM56" s="28"/>
      <c r="BN56" s="48"/>
      <c r="BO56" s="33"/>
    </row>
    <row r="57" spans="2:67">
      <c r="B57" s="32" t="s">
        <v>87</v>
      </c>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28"/>
      <c r="BG57" s="28"/>
      <c r="BH57" s="28"/>
      <c r="BI57" s="28"/>
      <c r="BJ57" s="28"/>
      <c r="BK57" s="28"/>
      <c r="BL57" s="28"/>
      <c r="BM57" s="28"/>
      <c r="BN57" s="48"/>
      <c r="BO57" s="33"/>
    </row>
    <row r="58" spans="2:67" ht="16" thickBot="1">
      <c r="B58" s="32" t="s">
        <v>88</v>
      </c>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c r="BE58" s="28"/>
      <c r="BF58" s="28"/>
      <c r="BG58" s="28"/>
      <c r="BH58" s="28"/>
      <c r="BI58" s="28"/>
      <c r="BJ58" s="28"/>
      <c r="BK58" s="28"/>
      <c r="BL58" s="28"/>
      <c r="BM58" s="28"/>
      <c r="BN58" s="48"/>
      <c r="BO58" s="33"/>
    </row>
    <row r="59" spans="2:67" ht="16" thickBot="1">
      <c r="B59" s="40" t="s">
        <v>89</v>
      </c>
      <c r="C59" s="41"/>
      <c r="D59" s="41"/>
      <c r="E59" s="41"/>
      <c r="F59" s="41"/>
      <c r="G59" s="41"/>
      <c r="H59" s="41"/>
      <c r="I59" s="41"/>
      <c r="J59" s="41"/>
      <c r="K59" s="41"/>
      <c r="L59" s="41"/>
      <c r="M59" s="41"/>
      <c r="N59" s="41"/>
      <c r="O59" s="41"/>
      <c r="P59" s="41"/>
      <c r="Q59" s="41"/>
      <c r="R59" s="41"/>
      <c r="S59" s="41"/>
      <c r="T59" s="41"/>
      <c r="U59" s="41"/>
      <c r="V59" s="41"/>
      <c r="W59" s="41"/>
      <c r="X59" s="41"/>
      <c r="Y59" s="41"/>
      <c r="Z59" s="41"/>
      <c r="AA59" s="41"/>
      <c r="AB59" s="41"/>
      <c r="AC59" s="41"/>
      <c r="AD59" s="41"/>
      <c r="AE59" s="41"/>
      <c r="AF59" s="41"/>
      <c r="AG59" s="41"/>
      <c r="AH59" s="41"/>
      <c r="AI59" s="41"/>
      <c r="AJ59" s="41"/>
      <c r="AK59" s="41"/>
      <c r="AL59" s="41"/>
      <c r="AM59" s="41"/>
      <c r="AN59" s="41"/>
      <c r="AO59" s="41"/>
      <c r="AP59" s="41"/>
      <c r="AQ59" s="41"/>
      <c r="AR59" s="41"/>
      <c r="AS59" s="41"/>
      <c r="AT59" s="41"/>
      <c r="AU59" s="41"/>
      <c r="AV59" s="41"/>
      <c r="AW59" s="41"/>
      <c r="AX59" s="41"/>
      <c r="AY59" s="41"/>
      <c r="AZ59" s="41"/>
      <c r="BA59" s="41"/>
      <c r="BB59" s="41"/>
      <c r="BC59" s="41"/>
      <c r="BD59" s="41"/>
      <c r="BE59" s="41"/>
      <c r="BF59" s="41"/>
      <c r="BG59" s="41"/>
      <c r="BH59" s="41"/>
      <c r="BI59" s="41"/>
      <c r="BJ59" s="41"/>
      <c r="BK59" s="41"/>
      <c r="BL59" s="41"/>
      <c r="BM59" s="41"/>
      <c r="BN59" s="52"/>
      <c r="BO59" s="42"/>
    </row>
    <row r="60" spans="2:67" ht="16" thickBot="1">
      <c r="B60" s="40" t="s">
        <v>46</v>
      </c>
      <c r="C60" s="41"/>
      <c r="D60" s="41"/>
      <c r="E60" s="41"/>
      <c r="F60" s="41"/>
      <c r="G60" s="41"/>
      <c r="H60" s="41"/>
      <c r="I60" s="41"/>
      <c r="J60" s="41"/>
      <c r="K60" s="41"/>
      <c r="L60" s="41"/>
      <c r="M60" s="41"/>
      <c r="N60" s="41"/>
      <c r="O60" s="41"/>
      <c r="P60" s="41"/>
      <c r="Q60" s="41"/>
      <c r="R60" s="41"/>
      <c r="S60" s="41"/>
      <c r="T60" s="41"/>
      <c r="U60" s="41"/>
      <c r="V60" s="41"/>
      <c r="W60" s="41"/>
      <c r="X60" s="41"/>
      <c r="Y60" s="41"/>
      <c r="Z60" s="41"/>
      <c r="AA60" s="41"/>
      <c r="AB60" s="41"/>
      <c r="AC60" s="41"/>
      <c r="AD60" s="41"/>
      <c r="AE60" s="41"/>
      <c r="AF60" s="41"/>
      <c r="AG60" s="41"/>
      <c r="AH60" s="41"/>
      <c r="AI60" s="41"/>
      <c r="AJ60" s="41"/>
      <c r="AK60" s="41"/>
      <c r="AL60" s="41"/>
      <c r="AM60" s="41"/>
      <c r="AN60" s="41"/>
      <c r="AO60" s="41"/>
      <c r="AP60" s="41"/>
      <c r="AQ60" s="41"/>
      <c r="AR60" s="41"/>
      <c r="AS60" s="41"/>
      <c r="AT60" s="41"/>
      <c r="AU60" s="41"/>
      <c r="AV60" s="41"/>
      <c r="AW60" s="41"/>
      <c r="AX60" s="41"/>
      <c r="AY60" s="41"/>
      <c r="AZ60" s="41"/>
      <c r="BA60" s="41"/>
      <c r="BB60" s="41"/>
      <c r="BC60" s="41"/>
      <c r="BD60" s="41"/>
      <c r="BE60" s="41"/>
      <c r="BF60" s="41"/>
      <c r="BG60" s="41"/>
      <c r="BH60" s="41"/>
      <c r="BI60" s="41"/>
      <c r="BJ60" s="41"/>
      <c r="BK60" s="41"/>
      <c r="BL60" s="41"/>
      <c r="BM60" s="41"/>
      <c r="BN60" s="52"/>
      <c r="BO60" s="42"/>
    </row>
    <row r="61" spans="2:67">
      <c r="B61" s="32" t="s">
        <v>90</v>
      </c>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c r="BB61" s="28"/>
      <c r="BC61" s="28"/>
      <c r="BD61" s="28"/>
      <c r="BE61" s="28"/>
      <c r="BF61" s="28"/>
      <c r="BG61" s="28"/>
      <c r="BH61" s="28"/>
      <c r="BI61" s="28"/>
      <c r="BJ61" s="28"/>
      <c r="BK61" s="28"/>
      <c r="BL61" s="28"/>
      <c r="BM61" s="28"/>
      <c r="BN61" s="48"/>
      <c r="BO61" s="33"/>
    </row>
    <row r="62" spans="2:67">
      <c r="B62" s="32" t="s">
        <v>91</v>
      </c>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c r="BB62" s="28"/>
      <c r="BC62" s="28"/>
      <c r="BD62" s="28"/>
      <c r="BE62" s="28"/>
      <c r="BF62" s="28"/>
      <c r="BG62" s="28"/>
      <c r="BH62" s="28"/>
      <c r="BI62" s="28"/>
      <c r="BJ62" s="28"/>
      <c r="BK62" s="28"/>
      <c r="BL62" s="28"/>
      <c r="BM62" s="28"/>
      <c r="BN62" s="48"/>
      <c r="BO62" s="33"/>
    </row>
    <row r="63" spans="2:67">
      <c r="B63" s="32" t="s">
        <v>92</v>
      </c>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c r="BB63" s="28"/>
      <c r="BC63" s="28"/>
      <c r="BD63" s="28"/>
      <c r="BE63" s="28"/>
      <c r="BF63" s="28"/>
      <c r="BG63" s="28"/>
      <c r="BH63" s="28"/>
      <c r="BI63" s="28"/>
      <c r="BJ63" s="28"/>
      <c r="BK63" s="28"/>
      <c r="BL63" s="28"/>
      <c r="BM63" s="28"/>
      <c r="BN63" s="48"/>
      <c r="BO63" s="33"/>
    </row>
    <row r="64" spans="2:67">
      <c r="B64" s="32" t="s">
        <v>93</v>
      </c>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c r="BB64" s="28"/>
      <c r="BC64" s="28"/>
      <c r="BD64" s="28"/>
      <c r="BE64" s="28"/>
      <c r="BF64" s="28"/>
      <c r="BG64" s="28"/>
      <c r="BH64" s="28"/>
      <c r="BI64" s="28"/>
      <c r="BJ64" s="28"/>
      <c r="BK64" s="28"/>
      <c r="BL64" s="28"/>
      <c r="BM64" s="28"/>
      <c r="BN64" s="48"/>
      <c r="BO64" s="33"/>
    </row>
    <row r="65" spans="2:67">
      <c r="B65" s="32" t="s">
        <v>94</v>
      </c>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c r="BB65" s="28"/>
      <c r="BC65" s="28"/>
      <c r="BD65" s="28"/>
      <c r="BE65" s="28"/>
      <c r="BF65" s="28"/>
      <c r="BG65" s="28"/>
      <c r="BH65" s="28"/>
      <c r="BI65" s="28"/>
      <c r="BJ65" s="28"/>
      <c r="BK65" s="28"/>
      <c r="BL65" s="28"/>
      <c r="BM65" s="28"/>
      <c r="BN65" s="48"/>
      <c r="BO65" s="33"/>
    </row>
    <row r="66" spans="2:67">
      <c r="B66" s="32" t="s">
        <v>95</v>
      </c>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c r="BB66" s="28"/>
      <c r="BC66" s="28"/>
      <c r="BD66" s="28"/>
      <c r="BE66" s="28"/>
      <c r="BF66" s="28"/>
      <c r="BG66" s="28"/>
      <c r="BH66" s="28"/>
      <c r="BI66" s="28"/>
      <c r="BJ66" s="28"/>
      <c r="BK66" s="28"/>
      <c r="BL66" s="28"/>
      <c r="BM66" s="28"/>
      <c r="BN66" s="48"/>
      <c r="BO66" s="33"/>
    </row>
    <row r="67" spans="2:67">
      <c r="B67" s="32" t="s">
        <v>96</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c r="BA67" s="28"/>
      <c r="BB67" s="28"/>
      <c r="BC67" s="28"/>
      <c r="BD67" s="28"/>
      <c r="BE67" s="28"/>
      <c r="BF67" s="28"/>
      <c r="BG67" s="28"/>
      <c r="BH67" s="28"/>
      <c r="BI67" s="28"/>
      <c r="BJ67" s="28"/>
      <c r="BK67" s="28"/>
      <c r="BL67" s="28"/>
      <c r="BM67" s="28"/>
      <c r="BN67" s="48"/>
      <c r="BO67" s="33"/>
    </row>
    <row r="68" spans="2:67">
      <c r="B68" s="32" t="s">
        <v>97</v>
      </c>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c r="AZ68" s="28"/>
      <c r="BA68" s="28"/>
      <c r="BB68" s="28"/>
      <c r="BC68" s="28"/>
      <c r="BD68" s="28"/>
      <c r="BE68" s="28"/>
      <c r="BF68" s="28"/>
      <c r="BG68" s="28"/>
      <c r="BH68" s="28"/>
      <c r="BI68" s="28"/>
      <c r="BJ68" s="28"/>
      <c r="BK68" s="28"/>
      <c r="BL68" s="28"/>
      <c r="BM68" s="28"/>
      <c r="BN68" s="48"/>
      <c r="BO68" s="33"/>
    </row>
    <row r="69" spans="2:67">
      <c r="B69" s="32" t="s">
        <v>98</v>
      </c>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c r="BB69" s="28"/>
      <c r="BC69" s="28"/>
      <c r="BD69" s="28"/>
      <c r="BE69" s="28"/>
      <c r="BF69" s="28"/>
      <c r="BG69" s="28"/>
      <c r="BH69" s="28"/>
      <c r="BI69" s="28"/>
      <c r="BJ69" s="28"/>
      <c r="BK69" s="28"/>
      <c r="BL69" s="28"/>
      <c r="BM69" s="28"/>
      <c r="BN69" s="48"/>
      <c r="BO69" s="33"/>
    </row>
    <row r="70" spans="2:67">
      <c r="B70" s="32" t="s">
        <v>99</v>
      </c>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c r="BB70" s="28"/>
      <c r="BC70" s="28"/>
      <c r="BD70" s="28"/>
      <c r="BE70" s="28"/>
      <c r="BF70" s="28"/>
      <c r="BG70" s="28"/>
      <c r="BH70" s="28"/>
      <c r="BI70" s="28"/>
      <c r="BJ70" s="28"/>
      <c r="BK70" s="28"/>
      <c r="BL70" s="28"/>
      <c r="BM70" s="28"/>
      <c r="BN70" s="48"/>
      <c r="BO70" s="33"/>
    </row>
    <row r="71" spans="2:67">
      <c r="B71" s="32" t="s">
        <v>100</v>
      </c>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c r="BB71" s="28"/>
      <c r="BC71" s="28"/>
      <c r="BD71" s="28"/>
      <c r="BE71" s="28"/>
      <c r="BF71" s="28"/>
      <c r="BG71" s="28"/>
      <c r="BH71" s="28"/>
      <c r="BI71" s="28"/>
      <c r="BJ71" s="28"/>
      <c r="BK71" s="28"/>
      <c r="BL71" s="28"/>
      <c r="BM71" s="28"/>
      <c r="BN71" s="48"/>
      <c r="BO71" s="33"/>
    </row>
    <row r="72" spans="2:67">
      <c r="B72" s="32" t="s">
        <v>101</v>
      </c>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c r="BB72" s="28"/>
      <c r="BC72" s="28"/>
      <c r="BD72" s="28"/>
      <c r="BE72" s="28"/>
      <c r="BF72" s="28"/>
      <c r="BG72" s="28"/>
      <c r="BH72" s="28"/>
      <c r="BI72" s="28"/>
      <c r="BJ72" s="28"/>
      <c r="BK72" s="28"/>
      <c r="BL72" s="28"/>
      <c r="BM72" s="28"/>
      <c r="BN72" s="48"/>
      <c r="BO72" s="33"/>
    </row>
    <row r="73" spans="2:67" ht="16" thickBot="1">
      <c r="B73" s="32" t="s">
        <v>102</v>
      </c>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BB73" s="28"/>
      <c r="BC73" s="28"/>
      <c r="BD73" s="28"/>
      <c r="BE73" s="28"/>
      <c r="BF73" s="28"/>
      <c r="BG73" s="28"/>
      <c r="BH73" s="28"/>
      <c r="BI73" s="28"/>
      <c r="BJ73" s="28"/>
      <c r="BK73" s="28"/>
      <c r="BL73" s="28"/>
      <c r="BM73" s="28"/>
      <c r="BN73" s="48"/>
      <c r="BO73" s="33"/>
    </row>
    <row r="74" spans="2:67" ht="16" thickBot="1">
      <c r="B74" s="40" t="s">
        <v>103</v>
      </c>
      <c r="C74" s="41"/>
      <c r="D74" s="41"/>
      <c r="E74" s="41"/>
      <c r="F74" s="41"/>
      <c r="G74" s="41"/>
      <c r="H74" s="41"/>
      <c r="I74" s="41"/>
      <c r="J74" s="41"/>
      <c r="K74" s="41"/>
      <c r="L74" s="41"/>
      <c r="M74" s="41"/>
      <c r="N74" s="41"/>
      <c r="O74" s="41"/>
      <c r="P74" s="41"/>
      <c r="Q74" s="41"/>
      <c r="R74" s="41"/>
      <c r="S74" s="41"/>
      <c r="T74" s="41"/>
      <c r="U74" s="41"/>
      <c r="V74" s="41"/>
      <c r="W74" s="41"/>
      <c r="X74" s="41"/>
      <c r="Y74" s="41"/>
      <c r="Z74" s="41"/>
      <c r="AA74" s="41"/>
      <c r="AB74" s="41"/>
      <c r="AC74" s="41"/>
      <c r="AD74" s="41"/>
      <c r="AE74" s="41"/>
      <c r="AF74" s="41"/>
      <c r="AG74" s="41"/>
      <c r="AH74" s="41"/>
      <c r="AI74" s="41"/>
      <c r="AJ74" s="41"/>
      <c r="AK74" s="41"/>
      <c r="AL74" s="41"/>
      <c r="AM74" s="41"/>
      <c r="AN74" s="41"/>
      <c r="AO74" s="41"/>
      <c r="AP74" s="41"/>
      <c r="AQ74" s="41"/>
      <c r="AR74" s="41"/>
      <c r="AS74" s="41"/>
      <c r="AT74" s="41"/>
      <c r="AU74" s="41"/>
      <c r="AV74" s="41"/>
      <c r="AW74" s="41"/>
      <c r="AX74" s="41"/>
      <c r="AY74" s="41"/>
      <c r="AZ74" s="41"/>
      <c r="BA74" s="41"/>
      <c r="BB74" s="41"/>
      <c r="BC74" s="41"/>
      <c r="BD74" s="41"/>
      <c r="BE74" s="41"/>
      <c r="BF74" s="41"/>
      <c r="BG74" s="41"/>
      <c r="BH74" s="41"/>
      <c r="BI74" s="41"/>
      <c r="BJ74" s="41"/>
      <c r="BK74" s="41"/>
      <c r="BL74" s="41"/>
      <c r="BM74" s="41"/>
      <c r="BN74" s="52"/>
      <c r="BO74" s="42"/>
    </row>
    <row r="75" spans="2:67">
      <c r="B75" s="32" t="s">
        <v>104</v>
      </c>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c r="BB75" s="28"/>
      <c r="BC75" s="28"/>
      <c r="BD75" s="28"/>
      <c r="BE75" s="28"/>
      <c r="BF75" s="28"/>
      <c r="BG75" s="28"/>
      <c r="BH75" s="28"/>
      <c r="BI75" s="28"/>
      <c r="BJ75" s="28"/>
      <c r="BK75" s="28"/>
      <c r="BL75" s="28"/>
      <c r="BM75" s="28"/>
      <c r="BN75" s="48"/>
      <c r="BO75" s="33"/>
    </row>
    <row r="76" spans="2:67">
      <c r="B76" s="32" t="s">
        <v>105</v>
      </c>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c r="BB76" s="28"/>
      <c r="BC76" s="28"/>
      <c r="BD76" s="28"/>
      <c r="BE76" s="28"/>
      <c r="BF76" s="28"/>
      <c r="BG76" s="28"/>
      <c r="BH76" s="28"/>
      <c r="BI76" s="28"/>
      <c r="BJ76" s="28"/>
      <c r="BK76" s="28"/>
      <c r="BL76" s="28"/>
      <c r="BM76" s="28"/>
      <c r="BN76" s="48"/>
      <c r="BO76" s="33"/>
    </row>
    <row r="77" spans="2:67">
      <c r="B77" s="32" t="s">
        <v>106</v>
      </c>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28"/>
      <c r="BJ77" s="28"/>
      <c r="BK77" s="28"/>
      <c r="BL77" s="28"/>
      <c r="BM77" s="28"/>
      <c r="BN77" s="48"/>
      <c r="BO77" s="33"/>
    </row>
    <row r="78" spans="2:67">
      <c r="B78" s="32" t="s">
        <v>107</v>
      </c>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c r="BB78" s="28"/>
      <c r="BC78" s="28"/>
      <c r="BD78" s="28"/>
      <c r="BE78" s="28"/>
      <c r="BF78" s="28"/>
      <c r="BG78" s="28"/>
      <c r="BH78" s="28"/>
      <c r="BI78" s="28"/>
      <c r="BJ78" s="28"/>
      <c r="BK78" s="28"/>
      <c r="BL78" s="28"/>
      <c r="BM78" s="28"/>
      <c r="BN78" s="48"/>
      <c r="BO78" s="33"/>
    </row>
    <row r="79" spans="2:67">
      <c r="B79" s="32" t="s">
        <v>108</v>
      </c>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c r="BB79" s="28"/>
      <c r="BC79" s="28"/>
      <c r="BD79" s="28"/>
      <c r="BE79" s="28"/>
      <c r="BF79" s="28"/>
      <c r="BG79" s="28"/>
      <c r="BH79" s="28"/>
      <c r="BI79" s="28"/>
      <c r="BJ79" s="28"/>
      <c r="BK79" s="28"/>
      <c r="BL79" s="28"/>
      <c r="BM79" s="28"/>
      <c r="BN79" s="48"/>
      <c r="BO79" s="33"/>
    </row>
    <row r="80" spans="2:67" ht="16" thickBot="1">
      <c r="B80" s="32" t="s">
        <v>109</v>
      </c>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c r="BB80" s="28"/>
      <c r="BC80" s="28"/>
      <c r="BD80" s="28"/>
      <c r="BE80" s="28"/>
      <c r="BF80" s="28"/>
      <c r="BG80" s="28"/>
      <c r="BH80" s="28"/>
      <c r="BI80" s="28"/>
      <c r="BJ80" s="28"/>
      <c r="BK80" s="28"/>
      <c r="BL80" s="28"/>
      <c r="BM80" s="28"/>
      <c r="BN80" s="48"/>
      <c r="BO80" s="33"/>
    </row>
    <row r="81" spans="2:67" ht="16" thickBot="1">
      <c r="B81" s="40" t="s">
        <v>110</v>
      </c>
      <c r="C81" s="41"/>
      <c r="D81" s="41"/>
      <c r="E81" s="41"/>
      <c r="F81" s="41"/>
      <c r="G81" s="41"/>
      <c r="H81" s="41"/>
      <c r="I81" s="41"/>
      <c r="J81" s="41"/>
      <c r="K81" s="41"/>
      <c r="L81" s="41"/>
      <c r="M81" s="41"/>
      <c r="N81" s="41"/>
      <c r="O81" s="41"/>
      <c r="P81" s="41"/>
      <c r="Q81" s="41"/>
      <c r="R81" s="41"/>
      <c r="S81" s="41"/>
      <c r="T81" s="41"/>
      <c r="U81" s="41"/>
      <c r="V81" s="41"/>
      <c r="W81" s="41"/>
      <c r="X81" s="41"/>
      <c r="Y81" s="41"/>
      <c r="Z81" s="41"/>
      <c r="AA81" s="41"/>
      <c r="AB81" s="41"/>
      <c r="AC81" s="41"/>
      <c r="AD81" s="41"/>
      <c r="AE81" s="41"/>
      <c r="AF81" s="41"/>
      <c r="AG81" s="41"/>
      <c r="AH81" s="41"/>
      <c r="AI81" s="41"/>
      <c r="AJ81" s="41"/>
      <c r="AK81" s="41"/>
      <c r="AL81" s="41"/>
      <c r="AM81" s="41"/>
      <c r="AN81" s="41"/>
      <c r="AO81" s="41"/>
      <c r="AP81" s="41"/>
      <c r="AQ81" s="41"/>
      <c r="AR81" s="41"/>
      <c r="AS81" s="41"/>
      <c r="AT81" s="41"/>
      <c r="AU81" s="41"/>
      <c r="AV81" s="41"/>
      <c r="AW81" s="41"/>
      <c r="AX81" s="41"/>
      <c r="AY81" s="41"/>
      <c r="AZ81" s="41"/>
      <c r="BA81" s="41"/>
      <c r="BB81" s="41"/>
      <c r="BC81" s="41"/>
      <c r="BD81" s="41"/>
      <c r="BE81" s="41"/>
      <c r="BF81" s="41"/>
      <c r="BG81" s="41"/>
      <c r="BH81" s="41"/>
      <c r="BI81" s="41"/>
      <c r="BJ81" s="41"/>
      <c r="BK81" s="41"/>
      <c r="BL81" s="41"/>
      <c r="BM81" s="41"/>
      <c r="BN81" s="52"/>
      <c r="BO81" s="42"/>
    </row>
    <row r="82" spans="2:67">
      <c r="B82" s="32" t="s">
        <v>111</v>
      </c>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c r="BB82" s="28"/>
      <c r="BC82" s="28"/>
      <c r="BD82" s="28"/>
      <c r="BE82" s="28"/>
      <c r="BF82" s="28"/>
      <c r="BG82" s="28"/>
      <c r="BH82" s="28"/>
      <c r="BI82" s="28"/>
      <c r="BJ82" s="28"/>
      <c r="BK82" s="28"/>
      <c r="BL82" s="28"/>
      <c r="BM82" s="28"/>
      <c r="BN82" s="48"/>
      <c r="BO82" s="33"/>
    </row>
    <row r="83" spans="2:67">
      <c r="B83" s="32" t="s">
        <v>112</v>
      </c>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8"/>
      <c r="BB83" s="28"/>
      <c r="BC83" s="28"/>
      <c r="BD83" s="28"/>
      <c r="BE83" s="28"/>
      <c r="BF83" s="28"/>
      <c r="BG83" s="28"/>
      <c r="BH83" s="28"/>
      <c r="BI83" s="28"/>
      <c r="BJ83" s="28"/>
      <c r="BK83" s="28"/>
      <c r="BL83" s="28"/>
      <c r="BM83" s="28"/>
      <c r="BN83" s="48"/>
      <c r="BO83" s="33"/>
    </row>
    <row r="84" spans="2:67">
      <c r="B84" s="32" t="s">
        <v>113</v>
      </c>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8"/>
      <c r="BB84" s="28"/>
      <c r="BC84" s="28"/>
      <c r="BD84" s="28"/>
      <c r="BE84" s="28"/>
      <c r="BF84" s="28"/>
      <c r="BG84" s="28"/>
      <c r="BH84" s="28"/>
      <c r="BI84" s="28"/>
      <c r="BJ84" s="28"/>
      <c r="BK84" s="28"/>
      <c r="BL84" s="28"/>
      <c r="BM84" s="28"/>
      <c r="BN84" s="48"/>
      <c r="BO84" s="33"/>
    </row>
    <row r="85" spans="2:67">
      <c r="B85" s="32" t="s">
        <v>114</v>
      </c>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8"/>
      <c r="BB85" s="28"/>
      <c r="BC85" s="28"/>
      <c r="BD85" s="28"/>
      <c r="BE85" s="28"/>
      <c r="BF85" s="28"/>
      <c r="BG85" s="28"/>
      <c r="BH85" s="28"/>
      <c r="BI85" s="28"/>
      <c r="BJ85" s="28"/>
      <c r="BK85" s="28"/>
      <c r="BL85" s="28"/>
      <c r="BM85" s="28"/>
      <c r="BN85" s="48"/>
      <c r="BO85" s="33"/>
    </row>
    <row r="86" spans="2:67" ht="16" thickBot="1">
      <c r="B86" s="32" t="s">
        <v>115</v>
      </c>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c r="BB86" s="28"/>
      <c r="BC86" s="28"/>
      <c r="BD86" s="28"/>
      <c r="BE86" s="28"/>
      <c r="BF86" s="28"/>
      <c r="BG86" s="28"/>
      <c r="BH86" s="28"/>
      <c r="BI86" s="28"/>
      <c r="BJ86" s="28"/>
      <c r="BK86" s="28"/>
      <c r="BL86" s="28"/>
      <c r="BM86" s="28"/>
      <c r="BN86" s="48"/>
      <c r="BO86" s="33"/>
    </row>
    <row r="87" spans="2:67" ht="16" thickBot="1">
      <c r="B87" s="40" t="s">
        <v>116</v>
      </c>
      <c r="C87" s="41"/>
      <c r="D87" s="41"/>
      <c r="E87" s="41"/>
      <c r="F87" s="41"/>
      <c r="G87" s="41"/>
      <c r="H87" s="41"/>
      <c r="I87" s="41"/>
      <c r="J87" s="41"/>
      <c r="K87" s="41"/>
      <c r="L87" s="41"/>
      <c r="M87" s="41"/>
      <c r="N87" s="41"/>
      <c r="O87" s="41"/>
      <c r="P87" s="41"/>
      <c r="Q87" s="41"/>
      <c r="R87" s="41"/>
      <c r="S87" s="41"/>
      <c r="T87" s="41"/>
      <c r="U87" s="41"/>
      <c r="V87" s="41"/>
      <c r="W87" s="41"/>
      <c r="X87" s="41"/>
      <c r="Y87" s="41"/>
      <c r="Z87" s="41"/>
      <c r="AA87" s="41"/>
      <c r="AB87" s="41"/>
      <c r="AC87" s="41"/>
      <c r="AD87" s="41"/>
      <c r="AE87" s="41"/>
      <c r="AF87" s="41"/>
      <c r="AG87" s="41"/>
      <c r="AH87" s="41"/>
      <c r="AI87" s="41"/>
      <c r="AJ87" s="41"/>
      <c r="AK87" s="41"/>
      <c r="AL87" s="41"/>
      <c r="AM87" s="41"/>
      <c r="AN87" s="41"/>
      <c r="AO87" s="41"/>
      <c r="AP87" s="41"/>
      <c r="AQ87" s="41"/>
      <c r="AR87" s="41"/>
      <c r="AS87" s="41"/>
      <c r="AT87" s="41"/>
      <c r="AU87" s="41"/>
      <c r="AV87" s="41"/>
      <c r="AW87" s="41"/>
      <c r="AX87" s="41"/>
      <c r="AY87" s="41"/>
      <c r="AZ87" s="41"/>
      <c r="BA87" s="41"/>
      <c r="BB87" s="41"/>
      <c r="BC87" s="41"/>
      <c r="BD87" s="41"/>
      <c r="BE87" s="41"/>
      <c r="BF87" s="41"/>
      <c r="BG87" s="41"/>
      <c r="BH87" s="41"/>
      <c r="BI87" s="41"/>
      <c r="BJ87" s="41"/>
      <c r="BK87" s="41"/>
      <c r="BL87" s="41"/>
      <c r="BM87" s="41"/>
      <c r="BN87" s="52"/>
      <c r="BO87" s="42"/>
    </row>
    <row r="88" spans="2:67">
      <c r="B88" s="32" t="s">
        <v>117</v>
      </c>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c r="AY88" s="28"/>
      <c r="AZ88" s="28"/>
      <c r="BA88" s="28"/>
      <c r="BB88" s="28"/>
      <c r="BC88" s="28"/>
      <c r="BD88" s="28"/>
      <c r="BE88" s="28"/>
      <c r="BF88" s="28"/>
      <c r="BG88" s="28"/>
      <c r="BH88" s="28"/>
      <c r="BI88" s="28"/>
      <c r="BJ88" s="28"/>
      <c r="BK88" s="28"/>
      <c r="BL88" s="28"/>
      <c r="BM88" s="28"/>
      <c r="BN88" s="48"/>
      <c r="BO88" s="33"/>
    </row>
    <row r="89" spans="2:67">
      <c r="B89" s="32" t="s">
        <v>118</v>
      </c>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c r="AZ89" s="28"/>
      <c r="BA89" s="28"/>
      <c r="BB89" s="28"/>
      <c r="BC89" s="28"/>
      <c r="BD89" s="28"/>
      <c r="BE89" s="28"/>
      <c r="BF89" s="28"/>
      <c r="BG89" s="28"/>
      <c r="BH89" s="28"/>
      <c r="BI89" s="28"/>
      <c r="BJ89" s="28"/>
      <c r="BK89" s="28"/>
      <c r="BL89" s="28"/>
      <c r="BM89" s="28"/>
      <c r="BN89" s="48"/>
      <c r="BO89" s="33"/>
    </row>
    <row r="90" spans="2:67">
      <c r="B90" s="32" t="s">
        <v>119</v>
      </c>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c r="BB90" s="28"/>
      <c r="BC90" s="28"/>
      <c r="BD90" s="28"/>
      <c r="BE90" s="28"/>
      <c r="BF90" s="28"/>
      <c r="BG90" s="28"/>
      <c r="BH90" s="28"/>
      <c r="BI90" s="28"/>
      <c r="BJ90" s="28"/>
      <c r="BK90" s="28"/>
      <c r="BL90" s="28"/>
      <c r="BM90" s="28"/>
      <c r="BN90" s="48"/>
      <c r="BO90" s="33"/>
    </row>
    <row r="91" spans="2:67" ht="16" thickBot="1">
      <c r="B91" s="32" t="s">
        <v>120</v>
      </c>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c r="BB91" s="28"/>
      <c r="BC91" s="28"/>
      <c r="BD91" s="28"/>
      <c r="BE91" s="28"/>
      <c r="BF91" s="28"/>
      <c r="BG91" s="28"/>
      <c r="BH91" s="28"/>
      <c r="BI91" s="28"/>
      <c r="BJ91" s="28"/>
      <c r="BK91" s="28"/>
      <c r="BL91" s="28"/>
      <c r="BM91" s="28"/>
      <c r="BN91" s="48"/>
      <c r="BO91" s="33"/>
    </row>
    <row r="92" spans="2:67" ht="16" thickBot="1">
      <c r="B92" s="40" t="s">
        <v>121</v>
      </c>
      <c r="C92" s="41"/>
      <c r="D92" s="41"/>
      <c r="E92" s="41"/>
      <c r="F92" s="41"/>
      <c r="G92" s="41"/>
      <c r="H92" s="41"/>
      <c r="I92" s="41"/>
      <c r="J92" s="41"/>
      <c r="K92" s="41"/>
      <c r="L92" s="41"/>
      <c r="M92" s="41"/>
      <c r="N92" s="41"/>
      <c r="O92" s="41"/>
      <c r="P92" s="41"/>
      <c r="Q92" s="41"/>
      <c r="R92" s="41"/>
      <c r="S92" s="41"/>
      <c r="T92" s="41"/>
      <c r="U92" s="41"/>
      <c r="V92" s="41"/>
      <c r="W92" s="41"/>
      <c r="X92" s="41"/>
      <c r="Y92" s="41"/>
      <c r="Z92" s="41"/>
      <c r="AA92" s="41"/>
      <c r="AB92" s="41"/>
      <c r="AC92" s="41"/>
      <c r="AD92" s="41"/>
      <c r="AE92" s="41"/>
      <c r="AF92" s="41"/>
      <c r="AG92" s="41"/>
      <c r="AH92" s="41"/>
      <c r="AI92" s="41"/>
      <c r="AJ92" s="41"/>
      <c r="AK92" s="41"/>
      <c r="AL92" s="41"/>
      <c r="AM92" s="41"/>
      <c r="AN92" s="41"/>
      <c r="AO92" s="41"/>
      <c r="AP92" s="41"/>
      <c r="AQ92" s="41"/>
      <c r="AR92" s="41"/>
      <c r="AS92" s="41"/>
      <c r="AT92" s="41"/>
      <c r="AU92" s="41"/>
      <c r="AV92" s="41"/>
      <c r="AW92" s="41"/>
      <c r="AX92" s="41"/>
      <c r="AY92" s="41"/>
      <c r="AZ92" s="41"/>
      <c r="BA92" s="41"/>
      <c r="BB92" s="41"/>
      <c r="BC92" s="41"/>
      <c r="BD92" s="41"/>
      <c r="BE92" s="41"/>
      <c r="BF92" s="41"/>
      <c r="BG92" s="41"/>
      <c r="BH92" s="41"/>
      <c r="BI92" s="41"/>
      <c r="BJ92" s="41"/>
      <c r="BK92" s="41"/>
      <c r="BL92" s="41"/>
      <c r="BM92" s="41"/>
      <c r="BN92" s="52"/>
      <c r="BO92" s="42"/>
    </row>
    <row r="93" spans="2:67">
      <c r="B93" s="32" t="s">
        <v>122</v>
      </c>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c r="AX93" s="28"/>
      <c r="AY93" s="28"/>
      <c r="AZ93" s="28"/>
      <c r="BA93" s="28"/>
      <c r="BB93" s="28"/>
      <c r="BC93" s="28"/>
      <c r="BD93" s="28"/>
      <c r="BE93" s="28"/>
      <c r="BF93" s="28"/>
      <c r="BG93" s="28"/>
      <c r="BH93" s="28"/>
      <c r="BI93" s="28"/>
      <c r="BJ93" s="28"/>
      <c r="BK93" s="28"/>
      <c r="BL93" s="28"/>
      <c r="BM93" s="28"/>
      <c r="BN93" s="48"/>
      <c r="BO93" s="33"/>
    </row>
    <row r="94" spans="2:67">
      <c r="B94" s="32" t="s">
        <v>123</v>
      </c>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28"/>
      <c r="AW94" s="28"/>
      <c r="AX94" s="28"/>
      <c r="AY94" s="28"/>
      <c r="AZ94" s="28"/>
      <c r="BA94" s="28"/>
      <c r="BB94" s="28"/>
      <c r="BC94" s="28"/>
      <c r="BD94" s="28"/>
      <c r="BE94" s="28"/>
      <c r="BF94" s="28"/>
      <c r="BG94" s="28"/>
      <c r="BH94" s="28"/>
      <c r="BI94" s="28"/>
      <c r="BJ94" s="28"/>
      <c r="BK94" s="28"/>
      <c r="BL94" s="28"/>
      <c r="BM94" s="28"/>
      <c r="BN94" s="48"/>
      <c r="BO94" s="33"/>
    </row>
    <row r="95" spans="2:67">
      <c r="B95" s="32" t="s">
        <v>124</v>
      </c>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c r="AQ95" s="28"/>
      <c r="AR95" s="28"/>
      <c r="AS95" s="28"/>
      <c r="AT95" s="28"/>
      <c r="AU95" s="28"/>
      <c r="AV95" s="28"/>
      <c r="AW95" s="28"/>
      <c r="AX95" s="28"/>
      <c r="AY95" s="28"/>
      <c r="AZ95" s="28"/>
      <c r="BA95" s="28"/>
      <c r="BB95" s="28"/>
      <c r="BC95" s="28"/>
      <c r="BD95" s="28"/>
      <c r="BE95" s="28"/>
      <c r="BF95" s="28"/>
      <c r="BG95" s="28"/>
      <c r="BH95" s="28"/>
      <c r="BI95" s="28"/>
      <c r="BJ95" s="28"/>
      <c r="BK95" s="28"/>
      <c r="BL95" s="28"/>
      <c r="BM95" s="28"/>
      <c r="BN95" s="48"/>
      <c r="BO95" s="33"/>
    </row>
    <row r="96" spans="2:67" ht="16" thickBot="1">
      <c r="B96" s="32" t="s">
        <v>125</v>
      </c>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c r="AR96" s="28"/>
      <c r="AS96" s="28"/>
      <c r="AT96" s="28"/>
      <c r="AU96" s="28"/>
      <c r="AV96" s="28"/>
      <c r="AW96" s="28"/>
      <c r="AX96" s="28"/>
      <c r="AY96" s="28"/>
      <c r="AZ96" s="28"/>
      <c r="BA96" s="28"/>
      <c r="BB96" s="28"/>
      <c r="BC96" s="28"/>
      <c r="BD96" s="28"/>
      <c r="BE96" s="28"/>
      <c r="BF96" s="28"/>
      <c r="BG96" s="28"/>
      <c r="BH96" s="28"/>
      <c r="BI96" s="28"/>
      <c r="BJ96" s="28"/>
      <c r="BK96" s="28"/>
      <c r="BL96" s="28"/>
      <c r="BM96" s="28"/>
      <c r="BN96" s="48"/>
      <c r="BO96" s="33"/>
    </row>
    <row r="97" spans="2:67" ht="16" thickBot="1">
      <c r="B97" s="40" t="s">
        <v>126</v>
      </c>
      <c r="C97" s="41"/>
      <c r="D97" s="41"/>
      <c r="E97" s="41"/>
      <c r="F97" s="41"/>
      <c r="G97" s="41"/>
      <c r="H97" s="41"/>
      <c r="I97" s="41"/>
      <c r="J97" s="41"/>
      <c r="K97" s="41"/>
      <c r="L97" s="41"/>
      <c r="M97" s="41"/>
      <c r="N97" s="41"/>
      <c r="O97" s="41"/>
      <c r="P97" s="41"/>
      <c r="Q97" s="41"/>
      <c r="R97" s="41"/>
      <c r="S97" s="41"/>
      <c r="T97" s="41"/>
      <c r="U97" s="41"/>
      <c r="V97" s="41"/>
      <c r="W97" s="41"/>
      <c r="X97" s="41"/>
      <c r="Y97" s="41"/>
      <c r="Z97" s="41"/>
      <c r="AA97" s="41"/>
      <c r="AB97" s="41"/>
      <c r="AC97" s="41"/>
      <c r="AD97" s="41"/>
      <c r="AE97" s="41"/>
      <c r="AF97" s="41"/>
      <c r="AG97" s="41"/>
      <c r="AH97" s="41"/>
      <c r="AI97" s="41"/>
      <c r="AJ97" s="41"/>
      <c r="AK97" s="41"/>
      <c r="AL97" s="41"/>
      <c r="AM97" s="41"/>
      <c r="AN97" s="41"/>
      <c r="AO97" s="41"/>
      <c r="AP97" s="41"/>
      <c r="AQ97" s="41"/>
      <c r="AR97" s="41"/>
      <c r="AS97" s="41"/>
      <c r="AT97" s="41"/>
      <c r="AU97" s="41"/>
      <c r="AV97" s="41"/>
      <c r="AW97" s="41"/>
      <c r="AX97" s="41"/>
      <c r="AY97" s="41"/>
      <c r="AZ97" s="41"/>
      <c r="BA97" s="41"/>
      <c r="BB97" s="41"/>
      <c r="BC97" s="41"/>
      <c r="BD97" s="41"/>
      <c r="BE97" s="41"/>
      <c r="BF97" s="41"/>
      <c r="BG97" s="41"/>
      <c r="BH97" s="41"/>
      <c r="BI97" s="41"/>
      <c r="BJ97" s="41"/>
      <c r="BK97" s="41"/>
      <c r="BL97" s="41"/>
      <c r="BM97" s="41"/>
      <c r="BN97" s="52"/>
      <c r="BO97" s="42"/>
    </row>
    <row r="98" spans="2:67">
      <c r="B98" s="32" t="s">
        <v>127</v>
      </c>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28"/>
      <c r="AW98" s="28"/>
      <c r="AX98" s="28"/>
      <c r="AY98" s="28"/>
      <c r="AZ98" s="28"/>
      <c r="BA98" s="28"/>
      <c r="BB98" s="28"/>
      <c r="BC98" s="28"/>
      <c r="BD98" s="28"/>
      <c r="BE98" s="28"/>
      <c r="BF98" s="28"/>
      <c r="BG98" s="28"/>
      <c r="BH98" s="28"/>
      <c r="BI98" s="28"/>
      <c r="BJ98" s="28"/>
      <c r="BK98" s="28"/>
      <c r="BL98" s="28"/>
      <c r="BM98" s="28"/>
      <c r="BN98" s="48"/>
      <c r="BO98" s="33"/>
    </row>
    <row r="99" spans="2:67">
      <c r="B99" s="32" t="s">
        <v>128</v>
      </c>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c r="AQ99" s="28"/>
      <c r="AR99" s="28"/>
      <c r="AS99" s="28"/>
      <c r="AT99" s="28"/>
      <c r="AU99" s="28"/>
      <c r="AV99" s="28"/>
      <c r="AW99" s="28"/>
      <c r="AX99" s="28"/>
      <c r="AY99" s="28"/>
      <c r="AZ99" s="28"/>
      <c r="BA99" s="28"/>
      <c r="BB99" s="28"/>
      <c r="BC99" s="28"/>
      <c r="BD99" s="28"/>
      <c r="BE99" s="28"/>
      <c r="BF99" s="28"/>
      <c r="BG99" s="28"/>
      <c r="BH99" s="28"/>
      <c r="BI99" s="28"/>
      <c r="BJ99" s="28"/>
      <c r="BK99" s="28"/>
      <c r="BL99" s="28"/>
      <c r="BM99" s="28"/>
      <c r="BN99" s="48"/>
      <c r="BO99" s="33"/>
    </row>
    <row r="100" spans="2:67">
      <c r="B100" s="32" t="s">
        <v>129</v>
      </c>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c r="AX100" s="28"/>
      <c r="AY100" s="28"/>
      <c r="AZ100" s="28"/>
      <c r="BA100" s="28"/>
      <c r="BB100" s="28"/>
      <c r="BC100" s="28"/>
      <c r="BD100" s="28"/>
      <c r="BE100" s="28"/>
      <c r="BF100" s="28"/>
      <c r="BG100" s="28"/>
      <c r="BH100" s="28"/>
      <c r="BI100" s="28"/>
      <c r="BJ100" s="28"/>
      <c r="BK100" s="28"/>
      <c r="BL100" s="28"/>
      <c r="BM100" s="28"/>
      <c r="BN100" s="48"/>
      <c r="BO100" s="33"/>
    </row>
    <row r="101" spans="2:67" ht="16" thickBot="1">
      <c r="B101" s="34" t="s">
        <v>130</v>
      </c>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c r="AD101" s="35"/>
      <c r="AE101" s="35"/>
      <c r="AF101" s="35"/>
      <c r="AG101" s="35"/>
      <c r="AH101" s="35"/>
      <c r="AI101" s="35"/>
      <c r="AJ101" s="35"/>
      <c r="AK101" s="35"/>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53"/>
      <c r="BO101" s="36"/>
    </row>
  </sheetData>
  <conditionalFormatting sqref="C9:BO101">
    <cfRule type="cellIs" dxfId="1" priority="2" operator="notBetween">
      <formula>-999999999999999</formula>
      <formula>999999999999999</formula>
    </cfRule>
  </conditionalFormatting>
  <conditionalFormatting sqref="C59:BM91">
    <cfRule type="cellIs" dxfId="0" priority="1" operator="less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2:I51"/>
  <sheetViews>
    <sheetView workbookViewId="0"/>
  </sheetViews>
  <sheetFormatPr baseColWidth="10" defaultRowHeight="15" x14ac:dyDescent="0"/>
  <cols>
    <col min="1" max="1" width="9.6640625" style="2" customWidth="1"/>
    <col min="2" max="8" width="14" style="2" customWidth="1"/>
    <col min="9" max="9" width="12.1640625" style="2" bestFit="1" customWidth="1"/>
    <col min="10" max="16384" width="10.83203125" style="2"/>
  </cols>
  <sheetData>
    <row r="2" spans="2:9" ht="20">
      <c r="B2" s="22" t="s">
        <v>259</v>
      </c>
    </row>
    <row r="3" spans="2:9">
      <c r="B3" s="90"/>
    </row>
    <row r="4" spans="2:9">
      <c r="B4" s="3" t="s">
        <v>38</v>
      </c>
      <c r="C4" s="4"/>
      <c r="D4" s="4"/>
      <c r="E4" s="4"/>
      <c r="F4" s="4"/>
      <c r="G4" s="4"/>
      <c r="H4" s="5"/>
    </row>
    <row r="5" spans="2:9" ht="30" customHeight="1">
      <c r="B5" s="342" t="s">
        <v>431</v>
      </c>
      <c r="C5" s="343"/>
      <c r="D5" s="343"/>
      <c r="E5" s="343"/>
      <c r="F5" s="343"/>
      <c r="G5" s="343"/>
      <c r="H5" s="344"/>
    </row>
    <row r="6" spans="2:9" ht="16" thickBot="1"/>
    <row r="7" spans="2:9">
      <c r="B7" s="55" t="s">
        <v>390</v>
      </c>
      <c r="C7" s="66"/>
      <c r="D7" s="66"/>
      <c r="E7" s="66"/>
      <c r="F7" s="66"/>
      <c r="G7" s="66"/>
      <c r="H7" s="57"/>
    </row>
    <row r="8" spans="2:9">
      <c r="B8" s="58"/>
      <c r="C8" s="9"/>
      <c r="D8" s="9"/>
      <c r="E8" s="9"/>
      <c r="F8" s="9"/>
      <c r="G8" s="9"/>
      <c r="H8" s="59"/>
    </row>
    <row r="9" spans="2:9">
      <c r="B9" s="119" t="s">
        <v>258</v>
      </c>
      <c r="C9" s="148" t="s">
        <v>41</v>
      </c>
      <c r="D9" s="147" t="s">
        <v>137</v>
      </c>
      <c r="E9" s="147" t="s">
        <v>42</v>
      </c>
      <c r="F9" s="147" t="s">
        <v>150</v>
      </c>
      <c r="G9" s="147" t="s">
        <v>234</v>
      </c>
      <c r="H9" s="118" t="s">
        <v>313</v>
      </c>
    </row>
    <row r="10" spans="2:9">
      <c r="B10" s="87">
        <v>2010</v>
      </c>
      <c r="C10" s="294"/>
      <c r="D10" s="295"/>
      <c r="E10" s="295"/>
      <c r="F10" s="295"/>
      <c r="G10" s="295"/>
      <c r="H10" s="296"/>
      <c r="I10"/>
    </row>
    <row r="11" spans="2:9">
      <c r="B11" s="87">
        <v>2011</v>
      </c>
      <c r="C11" s="294"/>
      <c r="D11" s="295"/>
      <c r="E11" s="295"/>
      <c r="F11" s="295"/>
      <c r="G11" s="295"/>
      <c r="H11" s="296"/>
    </row>
    <row r="12" spans="2:9">
      <c r="B12" s="87">
        <v>2012</v>
      </c>
      <c r="C12" s="294"/>
      <c r="D12" s="295"/>
      <c r="E12" s="295"/>
      <c r="F12" s="295"/>
      <c r="G12" s="295"/>
      <c r="H12" s="296"/>
    </row>
    <row r="13" spans="2:9">
      <c r="B13" s="87">
        <v>2013</v>
      </c>
      <c r="C13" s="294"/>
      <c r="D13" s="295"/>
      <c r="E13" s="295"/>
      <c r="F13" s="295"/>
      <c r="G13" s="295"/>
      <c r="H13" s="296"/>
    </row>
    <row r="14" spans="2:9">
      <c r="B14" s="87">
        <v>2014</v>
      </c>
      <c r="C14" s="294"/>
      <c r="D14" s="295"/>
      <c r="E14" s="295"/>
      <c r="F14" s="295"/>
      <c r="G14" s="295"/>
      <c r="H14" s="296"/>
    </row>
    <row r="15" spans="2:9">
      <c r="B15" s="87">
        <v>2015</v>
      </c>
      <c r="C15" s="294"/>
      <c r="D15" s="295"/>
      <c r="E15" s="295"/>
      <c r="F15" s="295"/>
      <c r="G15" s="295"/>
      <c r="H15" s="296"/>
    </row>
    <row r="16" spans="2:9">
      <c r="B16" s="87">
        <v>2016</v>
      </c>
      <c r="C16" s="294"/>
      <c r="D16" s="295"/>
      <c r="E16" s="295"/>
      <c r="F16" s="295"/>
      <c r="G16" s="295"/>
      <c r="H16" s="296"/>
    </row>
    <row r="17" spans="1:8">
      <c r="B17" s="87">
        <v>2017</v>
      </c>
      <c r="C17" s="294"/>
      <c r="D17" s="295"/>
      <c r="E17" s="295"/>
      <c r="F17" s="295"/>
      <c r="G17" s="295"/>
      <c r="H17" s="296"/>
    </row>
    <row r="18" spans="1:8">
      <c r="B18" s="87">
        <v>2018</v>
      </c>
      <c r="C18" s="294"/>
      <c r="D18" s="295"/>
      <c r="E18" s="295"/>
      <c r="F18" s="295"/>
      <c r="G18" s="295"/>
      <c r="H18" s="296"/>
    </row>
    <row r="19" spans="1:8">
      <c r="B19" s="87">
        <v>2019</v>
      </c>
      <c r="C19" s="294"/>
      <c r="D19" s="295"/>
      <c r="E19" s="295"/>
      <c r="F19" s="295"/>
      <c r="G19" s="295"/>
      <c r="H19" s="296"/>
    </row>
    <row r="20" spans="1:8">
      <c r="B20" s="87">
        <v>2020</v>
      </c>
      <c r="C20" s="294"/>
      <c r="D20" s="295"/>
      <c r="E20" s="295"/>
      <c r="F20" s="295"/>
      <c r="G20" s="295"/>
      <c r="H20" s="296"/>
    </row>
    <row r="21" spans="1:8">
      <c r="B21" s="87">
        <v>2021</v>
      </c>
      <c r="C21" s="294"/>
      <c r="D21" s="295"/>
      <c r="E21" s="295"/>
      <c r="F21" s="295"/>
      <c r="G21" s="295"/>
      <c r="H21" s="296"/>
    </row>
    <row r="22" spans="1:8">
      <c r="B22" s="87">
        <v>2022</v>
      </c>
      <c r="C22" s="294"/>
      <c r="D22" s="295"/>
      <c r="E22" s="295"/>
      <c r="F22" s="295"/>
      <c r="G22" s="295"/>
      <c r="H22" s="296"/>
    </row>
    <row r="23" spans="1:8">
      <c r="B23" s="87">
        <v>2023</v>
      </c>
      <c r="C23" s="294"/>
      <c r="D23" s="295"/>
      <c r="E23" s="295"/>
      <c r="F23" s="295"/>
      <c r="G23" s="295"/>
      <c r="H23" s="296"/>
    </row>
    <row r="24" spans="1:8">
      <c r="B24" s="87">
        <v>2024</v>
      </c>
      <c r="C24" s="294"/>
      <c r="D24" s="295"/>
      <c r="E24" s="295"/>
      <c r="F24" s="295"/>
      <c r="G24" s="295"/>
      <c r="H24" s="296"/>
    </row>
    <row r="25" spans="1:8">
      <c r="B25" s="87">
        <v>2025</v>
      </c>
      <c r="C25" s="294"/>
      <c r="D25" s="295"/>
      <c r="E25" s="295"/>
      <c r="F25" s="295"/>
      <c r="G25" s="295"/>
      <c r="H25" s="296"/>
    </row>
    <row r="26" spans="1:8">
      <c r="B26" s="87">
        <v>2026</v>
      </c>
      <c r="C26" s="294"/>
      <c r="D26" s="295"/>
      <c r="E26" s="295"/>
      <c r="F26" s="295"/>
      <c r="G26" s="295"/>
      <c r="H26" s="296"/>
    </row>
    <row r="27" spans="1:8">
      <c r="B27" s="87">
        <v>2027</v>
      </c>
      <c r="C27" s="294"/>
      <c r="D27" s="295"/>
      <c r="E27" s="295"/>
      <c r="F27" s="295"/>
      <c r="G27" s="295"/>
      <c r="H27" s="296"/>
    </row>
    <row r="28" spans="1:8">
      <c r="A28" s="122"/>
      <c r="B28" s="87">
        <v>2028</v>
      </c>
      <c r="C28" s="294"/>
      <c r="D28" s="295"/>
      <c r="E28" s="295"/>
      <c r="F28" s="295"/>
      <c r="G28" s="295"/>
      <c r="H28" s="296"/>
    </row>
    <row r="29" spans="1:8">
      <c r="B29" s="87">
        <v>2029</v>
      </c>
      <c r="C29" s="294"/>
      <c r="D29" s="295"/>
      <c r="E29" s="295"/>
      <c r="F29" s="295"/>
      <c r="G29" s="295"/>
      <c r="H29" s="296"/>
    </row>
    <row r="30" spans="1:8">
      <c r="B30" s="87">
        <v>2030</v>
      </c>
      <c r="C30" s="294"/>
      <c r="D30" s="295"/>
      <c r="E30" s="295"/>
      <c r="F30" s="295"/>
      <c r="G30" s="295"/>
      <c r="H30" s="296"/>
    </row>
    <row r="31" spans="1:8">
      <c r="B31" s="87">
        <v>2031</v>
      </c>
      <c r="C31" s="294"/>
      <c r="D31" s="295"/>
      <c r="E31" s="295"/>
      <c r="F31" s="295"/>
      <c r="G31" s="295"/>
      <c r="H31" s="296"/>
    </row>
    <row r="32" spans="1:8">
      <c r="B32" s="87">
        <v>2032</v>
      </c>
      <c r="C32" s="294"/>
      <c r="D32" s="295"/>
      <c r="E32" s="295"/>
      <c r="F32" s="295"/>
      <c r="G32" s="295"/>
      <c r="H32" s="296"/>
    </row>
    <row r="33" spans="2:8">
      <c r="B33" s="87">
        <v>2033</v>
      </c>
      <c r="C33" s="294"/>
      <c r="D33" s="295"/>
      <c r="E33" s="295"/>
      <c r="F33" s="295"/>
      <c r="G33" s="295"/>
      <c r="H33" s="296"/>
    </row>
    <row r="34" spans="2:8">
      <c r="B34" s="87">
        <v>2034</v>
      </c>
      <c r="C34" s="294"/>
      <c r="D34" s="295"/>
      <c r="E34" s="295"/>
      <c r="F34" s="295"/>
      <c r="G34" s="295"/>
      <c r="H34" s="296"/>
    </row>
    <row r="35" spans="2:8">
      <c r="B35" s="87">
        <v>2035</v>
      </c>
      <c r="C35" s="294"/>
      <c r="D35" s="295"/>
      <c r="E35" s="295"/>
      <c r="F35" s="295"/>
      <c r="G35" s="295"/>
      <c r="H35" s="296"/>
    </row>
    <row r="36" spans="2:8">
      <c r="B36" s="87">
        <v>2036</v>
      </c>
      <c r="C36" s="294"/>
      <c r="D36" s="295"/>
      <c r="E36" s="295"/>
      <c r="F36" s="295"/>
      <c r="G36" s="295"/>
      <c r="H36" s="296"/>
    </row>
    <row r="37" spans="2:8">
      <c r="B37" s="87">
        <v>2037</v>
      </c>
      <c r="C37" s="294"/>
      <c r="D37" s="295"/>
      <c r="E37" s="295"/>
      <c r="F37" s="295"/>
      <c r="G37" s="295"/>
      <c r="H37" s="296"/>
    </row>
    <row r="38" spans="2:8">
      <c r="B38" s="87">
        <v>2038</v>
      </c>
      <c r="C38" s="294"/>
      <c r="D38" s="295"/>
      <c r="E38" s="295"/>
      <c r="F38" s="295"/>
      <c r="G38" s="295"/>
      <c r="H38" s="296"/>
    </row>
    <row r="39" spans="2:8">
      <c r="B39" s="87">
        <v>2039</v>
      </c>
      <c r="C39" s="294"/>
      <c r="D39" s="295"/>
      <c r="E39" s="295"/>
      <c r="F39" s="295"/>
      <c r="G39" s="295"/>
      <c r="H39" s="296"/>
    </row>
    <row r="40" spans="2:8">
      <c r="B40" s="87">
        <v>2040</v>
      </c>
      <c r="C40" s="294"/>
      <c r="D40" s="295"/>
      <c r="E40" s="295"/>
      <c r="F40" s="295"/>
      <c r="G40" s="295"/>
      <c r="H40" s="296"/>
    </row>
    <row r="41" spans="2:8">
      <c r="B41" s="87">
        <v>2041</v>
      </c>
      <c r="C41" s="294"/>
      <c r="D41" s="295"/>
      <c r="E41" s="295"/>
      <c r="F41" s="295"/>
      <c r="G41" s="295"/>
      <c r="H41" s="296"/>
    </row>
    <row r="42" spans="2:8">
      <c r="B42" s="87">
        <v>2042</v>
      </c>
      <c r="C42" s="294"/>
      <c r="D42" s="295"/>
      <c r="E42" s="295"/>
      <c r="F42" s="295"/>
      <c r="G42" s="295"/>
      <c r="H42" s="296"/>
    </row>
    <row r="43" spans="2:8">
      <c r="B43" s="87">
        <v>2043</v>
      </c>
      <c r="C43" s="294"/>
      <c r="D43" s="295"/>
      <c r="E43" s="295"/>
      <c r="F43" s="295"/>
      <c r="G43" s="295"/>
      <c r="H43" s="296"/>
    </row>
    <row r="44" spans="2:8">
      <c r="B44" s="87">
        <v>2044</v>
      </c>
      <c r="C44" s="294"/>
      <c r="D44" s="295"/>
      <c r="E44" s="295"/>
      <c r="F44" s="295"/>
      <c r="G44" s="295"/>
      <c r="H44" s="296"/>
    </row>
    <row r="45" spans="2:8">
      <c r="B45" s="87">
        <v>2045</v>
      </c>
      <c r="C45" s="294"/>
      <c r="D45" s="295"/>
      <c r="E45" s="295"/>
      <c r="F45" s="295"/>
      <c r="G45" s="295"/>
      <c r="H45" s="296"/>
    </row>
    <row r="46" spans="2:8">
      <c r="B46" s="87">
        <v>2046</v>
      </c>
      <c r="C46" s="294"/>
      <c r="D46" s="295"/>
      <c r="E46" s="295"/>
      <c r="F46" s="295"/>
      <c r="G46" s="295"/>
      <c r="H46" s="296"/>
    </row>
    <row r="47" spans="2:8">
      <c r="B47" s="87">
        <v>2047</v>
      </c>
      <c r="C47" s="294"/>
      <c r="D47" s="295"/>
      <c r="E47" s="295"/>
      <c r="F47" s="295"/>
      <c r="G47" s="295"/>
      <c r="H47" s="296"/>
    </row>
    <row r="48" spans="2:8">
      <c r="B48" s="87">
        <v>2048</v>
      </c>
      <c r="C48" s="294"/>
      <c r="D48" s="295"/>
      <c r="E48" s="295"/>
      <c r="F48" s="295"/>
      <c r="G48" s="295"/>
      <c r="H48" s="296"/>
    </row>
    <row r="49" spans="2:8">
      <c r="B49" s="87">
        <v>2049</v>
      </c>
      <c r="C49" s="294"/>
      <c r="D49" s="295"/>
      <c r="E49" s="295"/>
      <c r="F49" s="295"/>
      <c r="G49" s="295"/>
      <c r="H49" s="296"/>
    </row>
    <row r="50" spans="2:8">
      <c r="B50" s="87">
        <v>2050</v>
      </c>
      <c r="C50" s="294"/>
      <c r="D50" s="295"/>
      <c r="E50" s="295"/>
      <c r="F50" s="295"/>
      <c r="G50" s="295"/>
      <c r="H50" s="296"/>
    </row>
    <row r="51" spans="2:8" ht="16" thickBot="1">
      <c r="B51" s="62"/>
      <c r="C51" s="75"/>
      <c r="D51" s="63"/>
      <c r="E51" s="63"/>
      <c r="F51" s="63"/>
      <c r="G51" s="63"/>
      <c r="H51" s="64"/>
    </row>
  </sheetData>
  <mergeCells count="1">
    <mergeCell ref="B5:H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Cover sheet</vt:lpstr>
      <vt:lpstr>Changelog</vt:lpstr>
      <vt:lpstr>Contents</vt:lpstr>
      <vt:lpstr>Introduction</vt:lpstr>
      <vt:lpstr>Dataflow</vt:lpstr>
      <vt:lpstr>Assumptions</vt:lpstr>
      <vt:lpstr>Dashboard</vt:lpstr>
      <vt:lpstr>Corrected energy balance step 2</vt:lpstr>
      <vt:lpstr>Timecurves</vt:lpstr>
      <vt:lpstr>technical_specs</vt:lpstr>
      <vt:lpstr>Production analysis</vt:lpstr>
      <vt:lpstr>Greengas analysis</vt:lpstr>
      <vt:lpstr>Waste analysis</vt:lpstr>
      <vt:lpstr>Fuel aggregation</vt:lpstr>
      <vt:lpstr>csv_carrier_domestic_production</vt:lpstr>
      <vt:lpstr>csv_coal_time_curve</vt:lpstr>
      <vt:lpstr>csv_lignite_time_curve</vt:lpstr>
      <vt:lpstr>csv_natural_gas_time_curve</vt:lpstr>
      <vt:lpstr>csv_crude_oil_time_curve</vt:lpstr>
      <vt:lpstr>csv_uranium_oxide_time_curve</vt:lpstr>
      <vt:lpstr>csv_bio_residues_time_curve</vt:lpstr>
      <vt:lpstr>csv_energy_distribution_wood_pa</vt:lpstr>
      <vt:lpstr>csv_energy_distribution_waste_m</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Quintel Intelligence</dc:creator>
  <cp:lastModifiedBy>Joris Berkhout</cp:lastModifiedBy>
  <cp:lastPrinted>2013-07-16T11:10:02Z</cp:lastPrinted>
  <dcterms:created xsi:type="dcterms:W3CDTF">2013-06-19T08:12:31Z</dcterms:created>
  <dcterms:modified xsi:type="dcterms:W3CDTF">2014-02-18T09:46:04Z</dcterms:modified>
</cp:coreProperties>
</file>