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B007A13A-C8AC-441E-80D3-7654976C9E1C}" xr6:coauthVersionLast="47" xr6:coauthVersionMax="47" xr10:uidLastSave="{00000000-0000-0000-0000-000000000000}"/>
  <bookViews>
    <workbookView xWindow="-120" yWindow="-120" windowWidth="20730" windowHeight="11040" xr2:uid="{D61F8FA1-8834-4FE5-900C-A93C3FF1A54F}"/>
  </bookViews>
  <sheets>
    <sheet name="DataPinjaman Bulan Mei 2000" sheetId="1" r:id="rId1"/>
    <sheet name="DaftarAnggota" sheetId="3" r:id="rId2"/>
    <sheet name="DataPinjam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H13" i="1"/>
  <c r="H11" i="1"/>
  <c r="H12" i="1"/>
  <c r="H4" i="1"/>
  <c r="H8" i="1"/>
  <c r="H9" i="1"/>
  <c r="H7" i="1"/>
  <c r="H6" i="1"/>
  <c r="H5" i="1"/>
  <c r="H3" i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G11" i="1"/>
  <c r="I11" i="1" s="1"/>
  <c r="G12" i="1"/>
  <c r="I12" i="1" s="1"/>
  <c r="G3" i="1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  <c r="D13" i="1" l="1"/>
  <c r="G13" i="1"/>
  <c r="I3" i="1"/>
  <c r="F12" i="1"/>
  <c r="F11" i="1"/>
  <c r="F9" i="1"/>
  <c r="F8" i="1"/>
  <c r="F7" i="1"/>
  <c r="F6" i="1"/>
  <c r="F5" i="1"/>
  <c r="F4" i="1"/>
  <c r="F3" i="1" l="1"/>
  <c r="H10" i="1" l="1"/>
  <c r="I10" i="1"/>
  <c r="F10" i="1" l="1"/>
  <c r="F13" i="1" s="1"/>
  <c r="I13" i="1"/>
</calcChain>
</file>

<file path=xl/sharedStrings.xml><?xml version="1.0" encoding="utf-8"?>
<sst xmlns="http://schemas.openxmlformats.org/spreadsheetml/2006/main" count="68" uniqueCount="45">
  <si>
    <t>No</t>
  </si>
  <si>
    <t>Nama Lengkap</t>
  </si>
  <si>
    <t>Pembayaran</t>
  </si>
  <si>
    <t>Sisa Pinjaman Bulan Lalu</t>
  </si>
  <si>
    <t>Bunga Pinjaman</t>
  </si>
  <si>
    <t>Simpanan Wajib</t>
  </si>
  <si>
    <t>Pokok Pinjaman</t>
  </si>
  <si>
    <t>Alamat</t>
  </si>
  <si>
    <t>Pencatatan Periode Mei 2000</t>
  </si>
  <si>
    <t>Andi Pratama</t>
  </si>
  <si>
    <t>Jl. Merdeka No. 12, Jakarta Pusat, DKI Jakarta, 10110</t>
  </si>
  <si>
    <t>Nama Peminjam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</si>
  <si>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</si>
  <si>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</si>
  <si>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</si>
  <si>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</si>
  <si>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</si>
  <si>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</si>
  <si>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</si>
  <si>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</si>
  <si>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</si>
  <si>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</si>
  <si>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Siti Nurhaliza</t>
  </si>
  <si>
    <t>Budi Santoso</t>
  </si>
  <si>
    <t>Rina Dewi</t>
  </si>
  <si>
    <t>Jl. Raya Selatan No. 35, Bandung, Jawa Barat, 40285</t>
  </si>
  <si>
    <t>Jl. Kebon Jeruk No. 23, Surabaya, Jawa Timur, 60123</t>
  </si>
  <si>
    <t>Jl. Cendrawasih No. 9, Medan, Sumatera Utara, 20112</t>
  </si>
  <si>
    <t>Taufik Hidayat</t>
  </si>
  <si>
    <t>Jl. Pahlawan No. 56, Yogyakarta, DI Yogyakarta, 55111</t>
  </si>
  <si>
    <t>Jl. Raya Utara No. 17, Bali, Denpasar, 80361</t>
  </si>
  <si>
    <t>Maya Lestari</t>
  </si>
  <si>
    <t>Joko Susilo</t>
  </si>
  <si>
    <t>Jl. Taman Sari No. 40, Malang, Jawa Timur, 65113</t>
  </si>
  <si>
    <t>Jl. Bunga Melati No. 78, Semarang, Jawa Tengah, 50123</t>
  </si>
  <si>
    <t>Dita Wulandari</t>
  </si>
  <si>
    <t>Arief Setiawan</t>
  </si>
  <si>
    <t>Jl. Tegal No. 11, Solo, Jawa Tengah, 57125</t>
  </si>
  <si>
    <t>Jl. Merdeka Barat No. 24, Palembang, Sumatera Selatan, 30129</t>
  </si>
  <si>
    <t>Lisa Handayani</t>
  </si>
  <si>
    <t>Kode Anggota</t>
  </si>
  <si>
    <t>Pinjaman Bulan April 2000</t>
  </si>
  <si>
    <t>Data Pinjaman</t>
  </si>
  <si>
    <t>Sisa Pinjaman Bulan ini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</si>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</sst>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65" fontId="0" fillId="0" borderId="4" xfId="1" applyNumberFormat="1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/>
    <xf numFmtId="165" fontId="0" fillId="0" borderId="8" xfId="1" applyNumberFormat="1" applyFont="1" applyBorder="1"/>
    <xf numFmtId="0" fontId="0" fillId="0" borderId="8" xfId="0" applyBorder="1"/>
    <xf numFmtId="0" fontId="6" fillId="0" borderId="0" xfId="0" applyFont="1"/>
    <xf numFmtId="0" fontId="2" fillId="0" borderId="10" xfId="0" applyFont="1" applyBorder="1" applyAlignment="1">
      <alignment horizontal="center" vertical="center" wrapText="1"/>
    </xf>
    <xf numFmtId="0" fontId="0" fillId="0" borderId="4" xfId="0" applyBorder="1"/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9" xfId="0" applyBorder="1"/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41" fontId="0" fillId="0" borderId="1" xfId="0" applyNumberFormat="1" applyBorder="1"/>
    <xf numFmtId="41" fontId="2" fillId="2" borderId="1" xfId="0" applyNumberFormat="1" applyFont="1" applyFill="1" applyBorder="1"/>
  </cellXfs>
  <cellStyles count="2">
    <cellStyle name="Comma" xfId="1" builtinId="3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12700</xdr:colOff>
      <xdr:row>13</xdr:row>
      <xdr:rowOff>142875</xdr:rowOff>
    </xdr:from>
    <xdr:ext cx="10391947" cy="253466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D5B077-1325-4CB6-16F4-E71B32FEC802}"/>
            </a:ext>
          </a:extLst>
        </xdr:cNvPr>
        <xdr:cNvSpPr txBox="1"/>
      </xdr:nvSpPr>
      <xdr:spPr>
        <a:xfrm>
          <a:off x="12700" y="2943225"/>
          <a:ext cx="10391947" cy="253466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kern="1200"/>
            <a:t>Soal:</a:t>
          </a:r>
        </a:p>
        <a:p>
          <a:r>
            <a:rPr lang="en-US" sz="1200" b="1" kern="1200" baseline="0"/>
            <a:t>1. Lengkapi data nama Lengkap dengan membaca dari tabel yang ada di sheet DaftarAnggota</a:t>
          </a:r>
        </a:p>
        <a:p>
          <a:r>
            <a:rPr lang="en-US" sz="1200" b="1" kern="1200"/>
            <a:t>2. Sisa Pinjaman Bulan Lalu diperoleh dari tabel yang berada pada sheet DataPinjaman</a:t>
          </a:r>
        </a:p>
        <a:p>
          <a:r>
            <a:rPr lang="en-US" sz="1200" b="1" kern="1200"/>
            <a:t>3.</a:t>
          </a:r>
          <a:r>
            <a:rPr lang="en-US" sz="1200" b="1" kern="1200" baseline="0"/>
            <a:t> Pembayaran diisi manual dengan minimal pembayaran sebesar bunga pinjaman + Simpanan wajib</a:t>
          </a:r>
        </a:p>
        <a:p>
          <a:r>
            <a:rPr lang="en-US" sz="1200" b="1" kern="1200" baseline="0"/>
            <a:t>4. Sisa Pinjaman Bulan ini didapat dengan mengurangi sisa pinjaman bulan lalu dengan pokok pinjaman</a:t>
          </a:r>
        </a:p>
        <a:p>
          <a:r>
            <a:rPr lang="en-US" sz="1200" b="1" kern="1200" baseline="0"/>
            <a:t>5. Bunga Pinjaman ditampilkan jika dilakukan pembayaran, dimana nilai Bunga Pinjaman diperoleh dari tabel yang ada di sheet DataPinjaman</a:t>
          </a:r>
        </a:p>
        <a:p>
          <a:r>
            <a:rPr lang="en-US" sz="1200" b="1" kern="1200" baseline="0"/>
            <a:t>6. Simpanan wajib diisi 50.000,00 Jika dilakukan pembayaran dengan nominal minimal 50.000,00</a:t>
          </a:r>
        </a:p>
        <a:p>
          <a:r>
            <a:rPr lang="en-US" sz="1200" b="1" kern="1200" baseline="0"/>
            <a:t>7. Pokok Pinjaman di peroleh dari sisa dari pembayaran setelah dikurangi Simpanan Wajib dan Bunga Pinjaman</a:t>
          </a:r>
        </a:p>
        <a:p>
          <a:r>
            <a:rPr lang="en-US" sz="1200" b="1" kern="1200" baseline="0"/>
            <a:t>8. Jumlah diperoleh dari menjumlahkan data dari nomor 1 hingga data nomor 10</a:t>
          </a:r>
        </a:p>
        <a:p>
          <a:r>
            <a:rPr lang="en-US" sz="1200" b="1" kern="1200" baseline="0"/>
            <a:t>9. Buatlah surat undangan ke masing-masing anggota untuk menghadiri Rapat Rutin dimana format unganan, tgl, jam dan tempat pertemuan ditentukan sendiri</a:t>
          </a:r>
        </a:p>
        <a:p>
          <a:r>
            <a:rPr lang="en-US" sz="1200" b="1" kern="1200" baseline="0"/>
            <a:t>10. Berinama file Excel dan Dokumen Undangan dengan format: UAS-NIM.xlsx dan UAS-NIM.docx  dan selanjutnya kumpulkan file-file tersebut dengan</a:t>
          </a:r>
        </a:p>
        <a:p>
          <a:r>
            <a:rPr lang="en-US" sz="1200" b="1" kern="1200" baseline="0"/>
            <a:t>       membuat Repositories di github dengan nama repositories UAS-NIM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dimana NIM diganti dengan nim masing-masing dan jangan lupa lakukan konfirmasi url github</a:t>
          </a:r>
        </a:p>
        <a:p>
          <a:r>
            <a:rPr lang="en-US" sz="11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yang ada di pertemuan 16</a:t>
          </a:r>
          <a:endParaRPr lang="en-US" sz="1200" b="1" kern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</xdr:colOff>
      <xdr:row>12</xdr:row>
      <xdr:rowOff>158750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2CA39A-4860-ECBD-5FB6-2EAC5A135C87}"/>
            </a:ext>
          </a:extLst>
        </xdr:cNvPr>
        <xdr:cNvSpPr txBox="1"/>
      </xdr:nvSpPr>
      <xdr:spPr>
        <a:xfrm>
          <a:off x="6350" y="257810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63500</xdr:colOff>
      <xdr:row>12</xdr:row>
      <xdr:rowOff>76200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915C9A-6104-43D6-A915-0A3118370DD0}"/>
            </a:ext>
          </a:extLst>
        </xdr:cNvPr>
        <xdr:cNvSpPr txBox="1"/>
      </xdr:nvSpPr>
      <xdr:spPr>
        <a:xfrm>
          <a:off x="63500" y="236855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F05440-1774-4805-AD5B-E2290BC469E4}" name="Table4" displayName="Table4" ref="A1:C11" totalsRowShown="0" headerRowDxfId="13" headerRowBorderDxfId="12" tableBorderDxfId="11" totalsRowBorderDxfId="10">
  <autoFilter ref="A1:C11" xr:uid="{FCF05440-1774-4805-AD5B-E2290BC469E4}">
    <filterColumn colId="0" hiddenButton="1"/>
    <filterColumn colId="1" hiddenButton="1"/>
    <filterColumn colId="2" hiddenButton="1"/>
  </autoFilter>
  <sortState xmlns:xlrd2="http://schemas.microsoft.com/office/spreadsheetml/2017/richdata2" ref="A2:C11">
    <sortCondition ref="A2:A11"/>
  </sortState>
  <tableColumns count="3">
    <tableColumn id="1" xr3:uid="{14DB4C9E-5A84-433D-B462-168BB2290846}" name="Kode Anggota" dataDxfId="9"/>
    <tableColumn id="2" xr3:uid="{F3670F2F-2618-4989-83F7-BB6A1F87576E}" name="Nama Peminjam" dataDxfId="8"/>
    <tableColumn id="3" xr3:uid="{C80CCA4E-EED1-45AE-88EC-6C2072F2EB37}" name="Alamat" dataDxfId="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2D37D1-BD3C-41ED-BE06-EB65718FE3AF}" name="Table3" displayName="Table3" ref="A2:C12" totalsRowShown="0" headerRowDxfId="6" headerRowBorderDxfId="5" tableBorderDxfId="4" totalsRowBorderDxfId="3">
  <autoFilter ref="A2:C12" xr:uid="{8A2D37D1-BD3C-41ED-BE06-EB65718FE3AF}">
    <filterColumn colId="0" hiddenButton="1"/>
    <filterColumn colId="1" hiddenButton="1"/>
    <filterColumn colId="2" hiddenButton="1"/>
  </autoFilter>
  <sortState xmlns:xlrd2="http://schemas.microsoft.com/office/spreadsheetml/2017/richdata2" ref="A3:C12">
    <sortCondition ref="A3:A12"/>
  </sortState>
  <tableColumns count="3">
    <tableColumn id="1" xr3:uid="{9C404F5E-5C4F-4D49-B175-D17A26D0F3EF}" name="Kode Anggota" dataDxfId="2"/>
    <tableColumn id="2" xr3:uid="{0E705253-64A6-4F9F-894A-AABB2B575E7A}" name="Bunga Pinjaman" dataDxfId="1" dataCellStyle="Comma"/>
    <tableColumn id="3" xr3:uid="{7C843F67-86A0-4CAA-A420-034E69BE19F5}" name="Pinjaman Bulan April 2000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2A02-3196-4F98-A9E4-5C590244CD35}">
  <dimension ref="A1:I13"/>
  <sheetViews>
    <sheetView tabSelected="1" topLeftCell="A10" workbookViewId="0">
      <selection activeCell="L5" sqref="L5"/>
    </sheetView>
  </sheetViews>
  <sheetFormatPr defaultRowHeight="15" x14ac:dyDescent="0.25"/>
  <cols>
    <col min="1" max="1" width="3.5703125" customWidth="1"/>
    <col min="2" max="2" width="10" customWidth="1"/>
    <col min="3" max="3" width="26.42578125" customWidth="1"/>
    <col min="4" max="9" width="15.5703125" customWidth="1"/>
  </cols>
  <sheetData>
    <row r="1" spans="1:9" ht="23.25" x14ac:dyDescent="0.35">
      <c r="A1" s="18" t="s">
        <v>8</v>
      </c>
      <c r="B1" s="18"/>
      <c r="C1" s="18"/>
      <c r="D1" s="18"/>
      <c r="E1" s="18"/>
      <c r="F1" s="18"/>
      <c r="G1" s="18"/>
      <c r="H1" s="18"/>
      <c r="I1" s="18"/>
    </row>
    <row r="2" spans="1:9" ht="31.5" x14ac:dyDescent="0.25">
      <c r="A2" s="1" t="s">
        <v>0</v>
      </c>
      <c r="B2" s="2" t="s">
        <v>40</v>
      </c>
      <c r="C2" s="1" t="s">
        <v>1</v>
      </c>
      <c r="D2" s="2" t="s">
        <v>3</v>
      </c>
      <c r="E2" s="2" t="s">
        <v>2</v>
      </c>
      <c r="F2" s="2" t="s">
        <v>43</v>
      </c>
      <c r="G2" s="2" t="s">
        <v>4</v>
      </c>
      <c r="H2" s="2" t="s">
        <v>5</v>
      </c>
      <c r="I2" s="2" t="s">
        <v>6</v>
      </c>
    </row>
    <row r="3" spans="1:9" x14ac:dyDescent="0.25">
      <c r="A3" s="3">
        <v>1</v>
      </c>
      <c r="B3" s="3" t="s">
        <v>12</v>
      </c>
      <c r="C3" s="3" t="str">
        <f>VLOOKUP(B3,Table4[#All],2,FALSE)</f>
        <v>Budi Santoso</v>
      </c>
      <c r="D3" s="20">
        <f>VLOOKUP(B3,Table3[#All],3,FALSE)</f>
        <v>7250000</v>
      </c>
      <c r="E3" s="20">
        <v>200000</v>
      </c>
      <c r="F3" s="20">
        <f t="shared" ref="F3:F12" si="0">D3-I3</f>
        <v>7045000</v>
      </c>
      <c r="G3" s="20">
        <f>VLOOKUP(B3,Table3[#All],2,FALSE)</f>
        <v>55000</v>
      </c>
      <c r="H3" s="20">
        <f>IF(E3&gt;=50000,50000,0)</f>
        <v>50000</v>
      </c>
      <c r="I3" s="20">
        <f>E3-H3+G3</f>
        <v>205000</v>
      </c>
    </row>
    <row r="4" spans="1:9" x14ac:dyDescent="0.25">
      <c r="A4" s="3">
        <v>2</v>
      </c>
      <c r="B4" s="3" t="s">
        <v>13</v>
      </c>
      <c r="C4" s="3" t="str">
        <f>VLOOKUP(B4,Table4[#All],2,FALSE)</f>
        <v>Arief Setiawan</v>
      </c>
      <c r="D4" s="20">
        <f>VLOOKUP(B4,Table3[#All],3,FALSE)</f>
        <v>2550000</v>
      </c>
      <c r="E4" s="20">
        <v>300000</v>
      </c>
      <c r="F4" s="20">
        <f t="shared" si="0"/>
        <v>2275000</v>
      </c>
      <c r="G4" s="20">
        <f>VLOOKUP(B4,Table3[#All],2,FALSE)</f>
        <v>25000</v>
      </c>
      <c r="H4" s="20">
        <f>IF(E4&gt;=50000,50000,0)</f>
        <v>50000</v>
      </c>
      <c r="I4" s="20">
        <f t="shared" ref="I4:I12" si="1">E4-H4+G4</f>
        <v>275000</v>
      </c>
    </row>
    <row r="5" spans="1:9" x14ac:dyDescent="0.25">
      <c r="A5" s="3">
        <v>3</v>
      </c>
      <c r="B5" s="3" t="s">
        <v>14</v>
      </c>
      <c r="C5" s="3" t="str">
        <f>VLOOKUP(B5,Table4[#All],2,FALSE)</f>
        <v>Siti Nurhaliza</v>
      </c>
      <c r="D5" s="20">
        <f>VLOOKUP(B5,Table3[#All],3,FALSE)</f>
        <v>4320000</v>
      </c>
      <c r="E5" s="20">
        <v>500000</v>
      </c>
      <c r="F5" s="20">
        <f t="shared" si="0"/>
        <v>3835000</v>
      </c>
      <c r="G5" s="20">
        <f>VLOOKUP(B5,Table3[#All],2,FALSE)</f>
        <v>35000</v>
      </c>
      <c r="H5" s="20">
        <f>IF(E5&gt;=50000,50000,0)</f>
        <v>50000</v>
      </c>
      <c r="I5" s="20">
        <f t="shared" si="1"/>
        <v>485000</v>
      </c>
    </row>
    <row r="6" spans="1:9" x14ac:dyDescent="0.25">
      <c r="A6" s="3">
        <v>4</v>
      </c>
      <c r="B6" s="3" t="s">
        <v>15</v>
      </c>
      <c r="C6" s="3" t="str">
        <f>VLOOKUP(B6,Table4[#All],2,FALSE)</f>
        <v>Rina Dewi</v>
      </c>
      <c r="D6" s="20">
        <f>VLOOKUP(B6,Table3[#All],3,FALSE)</f>
        <v>9765200</v>
      </c>
      <c r="E6" s="20">
        <v>1000000</v>
      </c>
      <c r="F6" s="20">
        <f>D6-I6</f>
        <v>8762700</v>
      </c>
      <c r="G6" s="20">
        <f>VLOOKUP(B6,Table3[#All],2,FALSE)</f>
        <v>52500</v>
      </c>
      <c r="H6" s="20">
        <f>IF(E6&gt;=50000,50000,0)</f>
        <v>50000</v>
      </c>
      <c r="I6" s="20">
        <f t="shared" si="1"/>
        <v>1002500</v>
      </c>
    </row>
    <row r="7" spans="1:9" x14ac:dyDescent="0.25">
      <c r="A7" s="3">
        <v>5</v>
      </c>
      <c r="B7" s="3" t="s">
        <v>16</v>
      </c>
      <c r="C7" s="3" t="str">
        <f>VLOOKUP(B7,Table4[#All],2,FALSE)</f>
        <v>Andi Pratama</v>
      </c>
      <c r="D7" s="20">
        <f>VLOOKUP(B7,Table3[#All],3,FALSE)</f>
        <v>10000000</v>
      </c>
      <c r="E7" s="20">
        <v>250000</v>
      </c>
      <c r="F7" s="20">
        <f t="shared" si="0"/>
        <v>9740000</v>
      </c>
      <c r="G7" s="20">
        <f>VLOOKUP(B7,Table3[#All],2,FALSE)</f>
        <v>60000</v>
      </c>
      <c r="H7" s="20">
        <f>IF(E7&gt;=50000,50000,0)</f>
        <v>50000</v>
      </c>
      <c r="I7" s="20">
        <f t="shared" si="1"/>
        <v>260000</v>
      </c>
    </row>
    <row r="8" spans="1:9" x14ac:dyDescent="0.25">
      <c r="A8" s="3">
        <v>6</v>
      </c>
      <c r="B8" s="3" t="s">
        <v>17</v>
      </c>
      <c r="C8" s="3" t="str">
        <f>VLOOKUP(B8,Table4[#All],2,FALSE)</f>
        <v>Maya Lestari</v>
      </c>
      <c r="D8" s="20">
        <f>VLOOKUP(B8,Table3[#All],3,FALSE)</f>
        <v>8530000</v>
      </c>
      <c r="E8" s="20">
        <v>250000</v>
      </c>
      <c r="F8" s="20">
        <f t="shared" si="0"/>
        <v>8290000</v>
      </c>
      <c r="G8" s="20">
        <f>VLOOKUP(B8,Table3[#All],2,FALSE)</f>
        <v>40000</v>
      </c>
      <c r="H8" s="20">
        <f>IF(E8&gt;=50000,50000,0)</f>
        <v>50000</v>
      </c>
      <c r="I8" s="20">
        <f t="shared" si="1"/>
        <v>240000</v>
      </c>
    </row>
    <row r="9" spans="1:9" x14ac:dyDescent="0.25">
      <c r="A9" s="3">
        <v>7</v>
      </c>
      <c r="B9" s="3" t="s">
        <v>18</v>
      </c>
      <c r="C9" s="3" t="str">
        <f>VLOOKUP(B9,Table4[#All],2,FALSE)</f>
        <v>Joko Susilo</v>
      </c>
      <c r="D9" s="20">
        <f>VLOOKUP(B9,Table3[#All],3,FALSE)</f>
        <v>0</v>
      </c>
      <c r="E9" s="20">
        <v>0</v>
      </c>
      <c r="F9" s="20">
        <f t="shared" si="0"/>
        <v>0</v>
      </c>
      <c r="G9" s="20">
        <f>VLOOKUP(B9,Table3[#All],2,FALSE)</f>
        <v>0</v>
      </c>
      <c r="H9" s="20">
        <f>IF(E9&gt;=50000,50000,0)</f>
        <v>0</v>
      </c>
      <c r="I9" s="20">
        <f t="shared" si="1"/>
        <v>0</v>
      </c>
    </row>
    <row r="10" spans="1:9" x14ac:dyDescent="0.25">
      <c r="A10" s="3">
        <v>8</v>
      </c>
      <c r="B10" s="3" t="s">
        <v>19</v>
      </c>
      <c r="C10" s="3" t="str">
        <f>VLOOKUP(B10,Table4[#All],2,FALSE)</f>
        <v>Taufik Hidayat</v>
      </c>
      <c r="D10" s="20">
        <f>VLOOKUP(B10,Table3[#All],3,FALSE)</f>
        <v>850000</v>
      </c>
      <c r="E10" s="20">
        <v>1120000</v>
      </c>
      <c r="F10" s="20">
        <f t="shared" si="0"/>
        <v>-290000</v>
      </c>
      <c r="G10" s="20">
        <f>VLOOKUP(B10,Table3[#All],2,FALSE)</f>
        <v>70000</v>
      </c>
      <c r="H10" s="20">
        <f>IF(E10&gt;=50000,50000,0)</f>
        <v>50000</v>
      </c>
      <c r="I10" s="20">
        <f t="shared" si="1"/>
        <v>1140000</v>
      </c>
    </row>
    <row r="11" spans="1:9" x14ac:dyDescent="0.25">
      <c r="A11" s="3">
        <v>9</v>
      </c>
      <c r="B11" s="3" t="s">
        <v>20</v>
      </c>
      <c r="C11" s="3" t="str">
        <f>VLOOKUP(B11,Table4[#All],2,FALSE)</f>
        <v>Dita Wulandari</v>
      </c>
      <c r="D11" s="20">
        <f>VLOOKUP(B11,Table3[#All],3,FALSE)</f>
        <v>4357000</v>
      </c>
      <c r="E11" s="20">
        <v>450000</v>
      </c>
      <c r="F11" s="20">
        <f t="shared" si="0"/>
        <v>3917000</v>
      </c>
      <c r="G11" s="20">
        <f>VLOOKUP(B11,Table3[#All],2,FALSE)</f>
        <v>40000</v>
      </c>
      <c r="H11" s="20">
        <f t="shared" ref="H11:H12" si="2">IF(E11&gt;=50000,50000,0)</f>
        <v>50000</v>
      </c>
      <c r="I11" s="20">
        <f t="shared" si="1"/>
        <v>440000</v>
      </c>
    </row>
    <row r="12" spans="1:9" x14ac:dyDescent="0.25">
      <c r="A12" s="3">
        <v>10</v>
      </c>
      <c r="B12" s="3" t="s">
        <v>21</v>
      </c>
      <c r="C12" s="3" t="str">
        <f>VLOOKUP(B12,Table4[#All],2,FALSE)</f>
        <v>Lisa Handayani</v>
      </c>
      <c r="D12" s="20">
        <f>VLOOKUP(B12,Table3[#All],3,FALSE)</f>
        <v>8945000</v>
      </c>
      <c r="E12" s="20">
        <v>150000</v>
      </c>
      <c r="F12" s="20">
        <f t="shared" si="0"/>
        <v>8810000</v>
      </c>
      <c r="G12" s="20">
        <f>VLOOKUP(B12,Table3[#All],2,FALSE)</f>
        <v>35000</v>
      </c>
      <c r="H12" s="20">
        <f t="shared" si="2"/>
        <v>50000</v>
      </c>
      <c r="I12" s="20">
        <f t="shared" si="1"/>
        <v>135000</v>
      </c>
    </row>
    <row r="13" spans="1:9" ht="15.75" x14ac:dyDescent="0.25">
      <c r="A13" s="19" t="s">
        <v>44</v>
      </c>
      <c r="B13" s="19"/>
      <c r="C13" s="19"/>
      <c r="D13" s="21">
        <f>SUM(D3:D12)</f>
        <v>56567200</v>
      </c>
      <c r="E13" s="21">
        <f t="shared" ref="E13:I13" si="3">SUM(E3:E12)</f>
        <v>4220000</v>
      </c>
      <c r="F13" s="21">
        <f t="shared" si="3"/>
        <v>52384700</v>
      </c>
      <c r="G13" s="21">
        <f t="shared" si="3"/>
        <v>412500</v>
      </c>
      <c r="H13" s="21">
        <f t="shared" si="3"/>
        <v>450000</v>
      </c>
      <c r="I13" s="21">
        <f t="shared" si="3"/>
        <v>4182500</v>
      </c>
    </row>
  </sheetData>
  <mergeCells count="2">
    <mergeCell ref="A1:I1"/>
    <mergeCell ref="A13:C13"/>
  </mergeCells>
  <phoneticPr fontId="5" type="noConversion"/>
  <pageMargins left="0.7" right="0.7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3811-E0F8-476C-B203-878D4D063D7E}">
  <dimension ref="A1:C11"/>
  <sheetViews>
    <sheetView workbookViewId="0">
      <selection activeCell="A2" sqref="A2"/>
    </sheetView>
  </sheetViews>
  <sheetFormatPr defaultRowHeight="15" x14ac:dyDescent="0.25"/>
  <cols>
    <col min="1" max="1" width="15.42578125" customWidth="1"/>
    <col min="2" max="2" width="26.140625" customWidth="1"/>
    <col min="3" max="3" width="53.42578125" bestFit="1" customWidth="1"/>
  </cols>
  <sheetData>
    <row r="1" spans="1:3" ht="15.75" x14ac:dyDescent="0.25">
      <c r="A1" s="14" t="s">
        <v>40</v>
      </c>
      <c r="B1" s="15" t="s">
        <v>11</v>
      </c>
      <c r="C1" s="16" t="s">
        <v>7</v>
      </c>
    </row>
    <row r="2" spans="1:3" x14ac:dyDescent="0.25">
      <c r="A2" s="4" t="s">
        <v>12</v>
      </c>
      <c r="B2" s="3" t="s">
        <v>23</v>
      </c>
      <c r="C2" s="13" t="s">
        <v>26</v>
      </c>
    </row>
    <row r="3" spans="1:3" x14ac:dyDescent="0.25">
      <c r="A3" s="4" t="s">
        <v>13</v>
      </c>
      <c r="B3" s="3" t="s">
        <v>36</v>
      </c>
      <c r="C3" s="13" t="s">
        <v>37</v>
      </c>
    </row>
    <row r="4" spans="1:3" x14ac:dyDescent="0.25">
      <c r="A4" s="4" t="s">
        <v>14</v>
      </c>
      <c r="B4" s="3" t="s">
        <v>22</v>
      </c>
      <c r="C4" s="13" t="s">
        <v>25</v>
      </c>
    </row>
    <row r="5" spans="1:3" x14ac:dyDescent="0.25">
      <c r="A5" s="4" t="s">
        <v>15</v>
      </c>
      <c r="B5" s="3" t="s">
        <v>24</v>
      </c>
      <c r="C5" s="13" t="s">
        <v>27</v>
      </c>
    </row>
    <row r="6" spans="1:3" x14ac:dyDescent="0.25">
      <c r="A6" s="4" t="s">
        <v>16</v>
      </c>
      <c r="B6" s="3" t="s">
        <v>9</v>
      </c>
      <c r="C6" s="13" t="s">
        <v>10</v>
      </c>
    </row>
    <row r="7" spans="1:3" x14ac:dyDescent="0.25">
      <c r="A7" s="4" t="s">
        <v>17</v>
      </c>
      <c r="B7" s="3" t="s">
        <v>31</v>
      </c>
      <c r="C7" s="13" t="s">
        <v>30</v>
      </c>
    </row>
    <row r="8" spans="1:3" x14ac:dyDescent="0.25">
      <c r="A8" s="4" t="s">
        <v>18</v>
      </c>
      <c r="B8" s="3" t="s">
        <v>32</v>
      </c>
      <c r="C8" s="13" t="s">
        <v>33</v>
      </c>
    </row>
    <row r="9" spans="1:3" x14ac:dyDescent="0.25">
      <c r="A9" s="4" t="s">
        <v>19</v>
      </c>
      <c r="B9" s="3" t="s">
        <v>28</v>
      </c>
      <c r="C9" s="13" t="s">
        <v>29</v>
      </c>
    </row>
    <row r="10" spans="1:3" x14ac:dyDescent="0.25">
      <c r="A10" s="4" t="s">
        <v>20</v>
      </c>
      <c r="B10" s="3" t="s">
        <v>35</v>
      </c>
      <c r="C10" s="13" t="s">
        <v>34</v>
      </c>
    </row>
    <row r="11" spans="1:3" x14ac:dyDescent="0.25">
      <c r="A11" s="8" t="s">
        <v>21</v>
      </c>
      <c r="B11" s="17" t="s">
        <v>39</v>
      </c>
      <c r="C11" s="10" t="s">
        <v>38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240B-7CC9-415A-B739-C694980C2B0C}">
  <dimension ref="A1:C12"/>
  <sheetViews>
    <sheetView workbookViewId="0">
      <selection activeCell="H5" sqref="H5"/>
    </sheetView>
  </sheetViews>
  <sheetFormatPr defaultRowHeight="15" x14ac:dyDescent="0.25"/>
  <cols>
    <col min="1" max="1" width="14.42578125" customWidth="1"/>
    <col min="2" max="2" width="16.42578125" customWidth="1"/>
    <col min="3" max="3" width="17.28515625" customWidth="1"/>
  </cols>
  <sheetData>
    <row r="1" spans="1:3" ht="21" x14ac:dyDescent="0.35">
      <c r="A1" s="11" t="s">
        <v>42</v>
      </c>
    </row>
    <row r="2" spans="1:3" ht="30" x14ac:dyDescent="0.25">
      <c r="A2" s="6" t="s">
        <v>40</v>
      </c>
      <c r="B2" s="7" t="s">
        <v>4</v>
      </c>
      <c r="C2" s="12" t="s">
        <v>41</v>
      </c>
    </row>
    <row r="3" spans="1:3" x14ac:dyDescent="0.25">
      <c r="A3" s="4" t="s">
        <v>12</v>
      </c>
      <c r="B3" s="5">
        <v>55000</v>
      </c>
      <c r="C3" s="5">
        <v>7250000</v>
      </c>
    </row>
    <row r="4" spans="1:3" x14ac:dyDescent="0.25">
      <c r="A4" s="4" t="s">
        <v>13</v>
      </c>
      <c r="B4" s="5">
        <v>25000</v>
      </c>
      <c r="C4" s="5">
        <v>2550000</v>
      </c>
    </row>
    <row r="5" spans="1:3" x14ac:dyDescent="0.25">
      <c r="A5" s="4" t="s">
        <v>14</v>
      </c>
      <c r="B5" s="5">
        <v>35000</v>
      </c>
      <c r="C5" s="5">
        <v>4320000</v>
      </c>
    </row>
    <row r="6" spans="1:3" x14ac:dyDescent="0.25">
      <c r="A6" s="4" t="s">
        <v>15</v>
      </c>
      <c r="B6" s="5">
        <v>52500</v>
      </c>
      <c r="C6" s="5">
        <v>9765200</v>
      </c>
    </row>
    <row r="7" spans="1:3" x14ac:dyDescent="0.25">
      <c r="A7" s="4" t="s">
        <v>16</v>
      </c>
      <c r="B7" s="5">
        <v>60000</v>
      </c>
      <c r="C7" s="5">
        <v>10000000</v>
      </c>
    </row>
    <row r="8" spans="1:3" x14ac:dyDescent="0.25">
      <c r="A8" s="4" t="s">
        <v>17</v>
      </c>
      <c r="B8" s="5">
        <v>40000</v>
      </c>
      <c r="C8" s="5">
        <v>8530000</v>
      </c>
    </row>
    <row r="9" spans="1:3" x14ac:dyDescent="0.25">
      <c r="A9" s="4" t="s">
        <v>18</v>
      </c>
      <c r="B9" s="5">
        <v>0</v>
      </c>
      <c r="C9" s="5">
        <v>0</v>
      </c>
    </row>
    <row r="10" spans="1:3" x14ac:dyDescent="0.25">
      <c r="A10" s="4" t="s">
        <v>19</v>
      </c>
      <c r="B10" s="5">
        <v>70000</v>
      </c>
      <c r="C10" s="5">
        <v>850000</v>
      </c>
    </row>
    <row r="11" spans="1:3" x14ac:dyDescent="0.25">
      <c r="A11" s="4" t="s">
        <v>20</v>
      </c>
      <c r="B11" s="5">
        <v>40000</v>
      </c>
      <c r="C11" s="5">
        <v>4357000</v>
      </c>
    </row>
    <row r="12" spans="1:3" x14ac:dyDescent="0.25">
      <c r="A12" s="8" t="s">
        <v>21</v>
      </c>
      <c r="B12" s="9">
        <v>35000</v>
      </c>
      <c r="C12" s="5">
        <v>8945000</v>
      </c>
    </row>
  </sheetData>
  <pageMargins left="0.7" right="0.7" top="0.75" bottom="0.75" header="0.3" footer="0.3"/>
  <pageSetup orientation="landscape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DataPinjaman Bulan Mei 2000</vt:lpstr>
      <vt:lpstr>DaftarAnggota</vt:lpstr>
      <vt:lpstr>DataPinjaman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 Artha</dc:creator>
  <cp:lastModifiedBy>Ni Kadek Mira sukmayanti</cp:lastModifiedBy>
  <dcterms:created xsi:type="dcterms:W3CDTF">2024-11-20T13:17:34Z</dcterms:created>
  <dcterms:modified xsi:type="dcterms:W3CDTF">2024-11-21T03:20:11Z</dcterms:modified>
</cp:coreProperties>
</file>