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ortable-phone-osciloscope\Бюрократия\"/>
    </mc:Choice>
  </mc:AlternateContent>
  <xr:revisionPtr revIDLastSave="0" documentId="13_ncr:1_{C8377000-1D65-4842-A1AB-14CDBD0F381A}" xr6:coauthVersionLast="47" xr6:coauthVersionMax="47" xr10:uidLastSave="{00000000-0000-0000-0000-000000000000}"/>
  <bookViews>
    <workbookView xWindow="-108" yWindow="-108" windowWidth="23256" windowHeight="13176" xr2:uid="{AD2F2FE8-B79D-4D01-BA6C-E245AC1DD9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3" i="1"/>
  <c r="B24" i="1"/>
  <c r="B27" i="1"/>
  <c r="E19" i="1"/>
  <c r="H15" i="1"/>
  <c r="E27" i="1" s="1"/>
  <c r="E24" i="1" s="1"/>
  <c r="D36" i="1" s="1"/>
  <c r="B19" i="1"/>
  <c r="D18" i="1"/>
  <c r="D20" i="1"/>
  <c r="D19" i="1"/>
  <c r="D27" i="1" s="1"/>
  <c r="E22" i="1"/>
  <c r="D22" i="1"/>
  <c r="C21" i="1"/>
  <c r="C29" i="1" s="1"/>
  <c r="C18" i="1"/>
  <c r="C26" i="1" s="1"/>
  <c r="D26" i="1"/>
  <c r="B23" i="1"/>
  <c r="B31" i="1" s="1"/>
  <c r="C22" i="1"/>
  <c r="C30" i="1" s="1"/>
  <c r="C20" i="1"/>
  <c r="C28" i="1" s="1"/>
  <c r="C19" i="1"/>
  <c r="C27" i="1" s="1"/>
  <c r="C17" i="1"/>
  <c r="C25" i="1" s="1"/>
  <c r="B22" i="1"/>
  <c r="B30" i="1" s="1"/>
  <c r="B20" i="1"/>
  <c r="B28" i="1" s="1"/>
  <c r="B18" i="1"/>
  <c r="B26" i="1" s="1"/>
  <c r="E26" i="1"/>
  <c r="D28" i="1"/>
  <c r="E28" i="1"/>
  <c r="E29" i="1"/>
  <c r="D30" i="1"/>
  <c r="E30" i="1"/>
  <c r="D25" i="1"/>
  <c r="E25" i="1"/>
  <c r="E23" i="1"/>
  <c r="E31" i="1" s="1"/>
  <c r="D31" i="1"/>
  <c r="C23" i="1"/>
  <c r="C31" i="1" s="1"/>
  <c r="P5" i="1"/>
  <c r="P7" i="1"/>
  <c r="P3" i="1"/>
  <c r="O5" i="1"/>
  <c r="Q5" i="1" s="1"/>
  <c r="O7" i="1"/>
  <c r="Q7" i="1" s="1"/>
  <c r="O3" i="1"/>
  <c r="Q3" i="1" s="1"/>
  <c r="Q9" i="1" s="1"/>
  <c r="S7" i="1"/>
  <c r="U7" i="1" s="1"/>
  <c r="S5" i="1"/>
  <c r="U5" i="1" s="1"/>
  <c r="S3" i="1"/>
  <c r="U3" i="1" s="1"/>
  <c r="U9" i="1" s="1"/>
  <c r="M6" i="1"/>
  <c r="M4" i="1"/>
  <c r="I6" i="1"/>
  <c r="I4" i="1"/>
  <c r="K7" i="1"/>
  <c r="M7" i="1" s="1"/>
  <c r="K5" i="1"/>
  <c r="M5" i="1" s="1"/>
  <c r="K3" i="1"/>
  <c r="M3" i="1" s="1"/>
  <c r="D7" i="1"/>
  <c r="H7" i="1" s="1"/>
  <c r="D5" i="1"/>
  <c r="H5" i="1" s="1"/>
  <c r="D3" i="1"/>
  <c r="H3" i="1" s="1"/>
  <c r="C7" i="1"/>
  <c r="G7" i="1" s="1"/>
  <c r="C5" i="1"/>
  <c r="G5" i="1" s="1"/>
  <c r="I5" i="1" s="1"/>
  <c r="C3" i="1"/>
  <c r="G3" i="1" s="1"/>
  <c r="C24" i="1" l="1"/>
  <c r="D35" i="1" s="1"/>
  <c r="I3" i="1"/>
  <c r="M9" i="1"/>
  <c r="B21" i="1"/>
  <c r="B29" i="1" s="1"/>
  <c r="D29" i="1"/>
  <c r="D24" i="1" s="1"/>
  <c r="C36" i="1" s="1"/>
  <c r="B17" i="1"/>
  <c r="B25" i="1" s="1"/>
  <c r="C35" i="1"/>
  <c r="I7" i="1"/>
  <c r="I9" i="1" s="1"/>
</calcChain>
</file>

<file path=xl/sharedStrings.xml><?xml version="1.0" encoding="utf-8"?>
<sst xmlns="http://schemas.openxmlformats.org/spreadsheetml/2006/main" count="61" uniqueCount="38">
  <si>
    <t>MULTIPL</t>
  </si>
  <si>
    <t>DIV</t>
  </si>
  <si>
    <t>SUM</t>
  </si>
  <si>
    <t>AddError</t>
  </si>
  <si>
    <t>MulError</t>
  </si>
  <si>
    <t>↓</t>
  </si>
  <si>
    <t>IOffsetV</t>
  </si>
  <si>
    <t>Ky</t>
  </si>
  <si>
    <t>AD549</t>
  </si>
  <si>
    <t>AD534</t>
  </si>
  <si>
    <t>Inoise</t>
  </si>
  <si>
    <t>OPAMP ФНЧ</t>
  </si>
  <si>
    <t>Делитель</t>
  </si>
  <si>
    <t>Uд</t>
  </si>
  <si>
    <t>γAO</t>
  </si>
  <si>
    <t>Ycmy</t>
  </si>
  <si>
    <t>Yny</t>
  </si>
  <si>
    <t>Kвн</t>
  </si>
  <si>
    <t>δкоу</t>
  </si>
  <si>
    <t>δдоп</t>
  </si>
  <si>
    <t>δmo</t>
  </si>
  <si>
    <t>IoffT</t>
  </si>
  <si>
    <t>InoiseT</t>
  </si>
  <si>
    <t>Дополнительная</t>
  </si>
  <si>
    <t>OPCOUPLE</t>
  </si>
  <si>
    <t>DYN DIV</t>
  </si>
  <si>
    <t>BUFFER</t>
  </si>
  <si>
    <t>COMMUTATOR</t>
  </si>
  <si>
    <t>ADC</t>
  </si>
  <si>
    <t>Мультипликативная</t>
  </si>
  <si>
    <t>Основная</t>
  </si>
  <si>
    <t>Результат</t>
  </si>
  <si>
    <t>Без t</t>
  </si>
  <si>
    <t>t</t>
  </si>
  <si>
    <t>mVtoV</t>
  </si>
  <si>
    <t>Аддитивная</t>
  </si>
  <si>
    <t>Основная, 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</si>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</sst>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/>
    <xf numFmtId="0" fontId="0" fillId="0" borderId="27" xfId="0" applyBorder="1"/>
    <xf numFmtId="0" fontId="0" fillId="0" borderId="11" xfId="0" applyBorder="1"/>
    <xf numFmtId="0" fontId="0" fillId="0" borderId="2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160020</xdr:colOff>
      <xdr:row>12</xdr:row>
      <xdr:rowOff>83820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E7D26B-D4AC-8B17-4B1E-A91439CD1BFA}"/>
            </a:ext>
          </a:extLst>
        </xdr:cNvPr>
        <xdr:cNvSpPr txBox="1"/>
      </xdr:nvSpPr>
      <xdr:spPr>
        <a:xfrm>
          <a:off x="6629400" y="2278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411480</xdr:colOff>
      <xdr:row>13</xdr:row>
      <xdr:rowOff>129540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818D46-3AC2-9D6A-E558-24853936CBE1}"/>
            </a:ext>
          </a:extLst>
        </xdr:cNvPr>
        <xdr:cNvSpPr txBox="1"/>
      </xdr:nvSpPr>
      <xdr:spPr>
        <a:xfrm>
          <a:off x="13548360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11C3-CCB1-4483-AD6B-2A186DDDAD38}">
  <dimension ref="A1:W36"/>
  <sheetViews>
    <sheetView tabSelected="1" topLeftCell="A12" zoomScaleNormal="100" workbookViewId="0">
      <selection activeCell="G31" sqref="G31"/>
    </sheetView>
  </sheetViews>
  <sheetFormatPr defaultRowHeight="14.4" x14ac:dyDescent="0.3"/>
  <cols>
    <col min="1" max="1" width="14.109375" customWidth="1"/>
    <col min="2" max="2" width="18" customWidth="1"/>
    <col min="3" max="3" width="18.21875" customWidth="1"/>
    <col min="4" max="5" width="18.33203125" customWidth="1"/>
    <col min="8" max="10" width="12" bestFit="1" customWidth="1"/>
  </cols>
  <sheetData>
    <row r="1" spans="1:23" x14ac:dyDescent="0.3">
      <c r="A1" s="1" t="s">
        <v>5</v>
      </c>
      <c r="C1" s="2" t="s">
        <v>6</v>
      </c>
      <c r="D1" s="2" t="s">
        <v>10</v>
      </c>
      <c r="E1" s="2" t="s">
        <v>7</v>
      </c>
      <c r="F1" s="3" t="s">
        <v>13</v>
      </c>
      <c r="G1" s="4" t="s">
        <v>15</v>
      </c>
      <c r="H1" s="4" t="s">
        <v>16</v>
      </c>
      <c r="I1" s="5" t="s">
        <v>14</v>
      </c>
      <c r="J1" s="3" t="s">
        <v>17</v>
      </c>
      <c r="K1" s="11" t="s">
        <v>18</v>
      </c>
      <c r="L1" s="11" t="s">
        <v>19</v>
      </c>
      <c r="M1" s="11" t="s">
        <v>20</v>
      </c>
      <c r="N1" s="16" t="s">
        <v>13</v>
      </c>
      <c r="O1" s="11" t="s">
        <v>15</v>
      </c>
      <c r="P1" s="11" t="s">
        <v>16</v>
      </c>
      <c r="Q1" s="11" t="s">
        <v>14</v>
      </c>
      <c r="R1" s="3" t="s">
        <v>17</v>
      </c>
      <c r="S1" s="11" t="s">
        <v>18</v>
      </c>
      <c r="T1" s="11" t="s">
        <v>19</v>
      </c>
      <c r="U1" s="5" t="s">
        <v>20</v>
      </c>
      <c r="V1" s="11" t="s">
        <v>21</v>
      </c>
      <c r="W1" s="5" t="s">
        <v>22</v>
      </c>
    </row>
    <row r="2" spans="1:23" x14ac:dyDescent="0.3">
      <c r="A2" s="2" t="s">
        <v>12</v>
      </c>
      <c r="F2" s="6"/>
      <c r="I2" s="7"/>
      <c r="J2" s="6"/>
      <c r="N2" s="6"/>
      <c r="R2" s="6"/>
      <c r="U2" s="7"/>
      <c r="W2" s="7"/>
    </row>
    <row r="3" spans="1:23" x14ac:dyDescent="0.3">
      <c r="A3" s="2" t="s">
        <v>11</v>
      </c>
      <c r="B3" t="s">
        <v>8</v>
      </c>
      <c r="C3" s="2">
        <f>0.25*(10^(-3))</f>
        <v>2.5000000000000001E-4</v>
      </c>
      <c r="D3" s="2">
        <f>6*(10^(-6))</f>
        <v>6.0000000000000002E-6</v>
      </c>
      <c r="E3">
        <v>1</v>
      </c>
      <c r="F3" s="6">
        <v>24</v>
      </c>
      <c r="G3">
        <f>C3/F3</f>
        <v>1.0416666666666666E-5</v>
      </c>
      <c r="H3">
        <f>D3/F3</f>
        <v>2.4999999999999999E-7</v>
      </c>
      <c r="I3" s="7">
        <f>SQRT(G3^2 + H3^2)</f>
        <v>1.0419666234791038E-5</v>
      </c>
      <c r="J3" s="6">
        <v>300000</v>
      </c>
      <c r="K3">
        <f>(1/J3)*100</f>
        <v>3.3333333333333332E-4</v>
      </c>
      <c r="L3">
        <v>10</v>
      </c>
      <c r="M3">
        <f>SQRT(K3^2 + L3^2)</f>
        <v>10.000000005555556</v>
      </c>
      <c r="N3" s="6">
        <v>12</v>
      </c>
      <c r="O3">
        <f>V3/N3</f>
        <v>0.16666666666666666</v>
      </c>
      <c r="P3">
        <f>W3/N3</f>
        <v>0.33333333333333331</v>
      </c>
      <c r="Q3">
        <f>SQRT(O3^2 + P3^2)</f>
        <v>0.37267799624996495</v>
      </c>
      <c r="R3" s="6">
        <v>1000000</v>
      </c>
      <c r="S3">
        <f>(1/R3)*100</f>
        <v>9.9999999999999991E-5</v>
      </c>
      <c r="T3">
        <v>10</v>
      </c>
      <c r="U3" s="7">
        <f>SQRT(S3^2 + T3^2)</f>
        <v>10.0000000005</v>
      </c>
      <c r="V3">
        <v>2</v>
      </c>
      <c r="W3" s="7">
        <v>4</v>
      </c>
    </row>
    <row r="4" spans="1:23" x14ac:dyDescent="0.3">
      <c r="A4" s="2" t="s">
        <v>0</v>
      </c>
      <c r="B4" s="12" t="s">
        <v>9</v>
      </c>
      <c r="C4" s="13"/>
      <c r="D4" s="12"/>
      <c r="E4" s="12"/>
      <c r="F4" s="14"/>
      <c r="G4" s="12"/>
      <c r="H4" s="12"/>
      <c r="I4" s="15">
        <f>0.1</f>
        <v>0.1</v>
      </c>
      <c r="J4" s="14"/>
      <c r="K4" s="12"/>
      <c r="L4" s="12"/>
      <c r="M4" s="12">
        <f>10</f>
        <v>10</v>
      </c>
      <c r="N4" s="6"/>
      <c r="Q4">
        <v>3.0000000000000001E-3</v>
      </c>
      <c r="R4" s="14"/>
      <c r="S4" s="12"/>
      <c r="T4" s="12"/>
      <c r="U4" s="15">
        <v>2</v>
      </c>
      <c r="W4" s="7"/>
    </row>
    <row r="5" spans="1:23" x14ac:dyDescent="0.3">
      <c r="A5" s="2" t="s">
        <v>11</v>
      </c>
      <c r="B5" t="s">
        <v>8</v>
      </c>
      <c r="C5" s="2">
        <f>0.25*(10^(-3))</f>
        <v>2.5000000000000001E-4</v>
      </c>
      <c r="D5" s="2">
        <f>6*(10^(-6))</f>
        <v>6.0000000000000002E-6</v>
      </c>
      <c r="E5">
        <v>1</v>
      </c>
      <c r="F5" s="6">
        <v>24</v>
      </c>
      <c r="G5">
        <f>C5/F5</f>
        <v>1.0416666666666666E-5</v>
      </c>
      <c r="H5">
        <f>D5/F5</f>
        <v>2.4999999999999999E-7</v>
      </c>
      <c r="I5" s="7">
        <f>SQRT(G5^2 + H5^2)</f>
        <v>1.0419666234791038E-5</v>
      </c>
      <c r="J5" s="6">
        <v>300000</v>
      </c>
      <c r="K5">
        <f>(1/J5)*100</f>
        <v>3.3333333333333332E-4</v>
      </c>
      <c r="L5">
        <v>10</v>
      </c>
      <c r="M5">
        <f>SQRT(K5^2 + L5^2)</f>
        <v>10.000000005555556</v>
      </c>
      <c r="N5" s="6">
        <v>12</v>
      </c>
      <c r="O5">
        <f t="shared" ref="O5:O7" si="0">V5/N5</f>
        <v>0.16666666666666666</v>
      </c>
      <c r="P5">
        <f t="shared" ref="P5:P7" si="1">W5/N5</f>
        <v>0.33333333333333331</v>
      </c>
      <c r="Q5">
        <f>SQRT(O5^2 + P5^2)</f>
        <v>0.37267799624996495</v>
      </c>
      <c r="R5" s="6">
        <v>1000000</v>
      </c>
      <c r="S5">
        <f>(1/R5)*100</f>
        <v>9.9999999999999991E-5</v>
      </c>
      <c r="T5">
        <v>10</v>
      </c>
      <c r="U5" s="7">
        <f>SQRT(S5^2 + T5^2)</f>
        <v>10.0000000005</v>
      </c>
      <c r="V5">
        <v>2</v>
      </c>
      <c r="W5" s="7">
        <v>4</v>
      </c>
    </row>
    <row r="6" spans="1:23" x14ac:dyDescent="0.3">
      <c r="A6" s="2" t="s">
        <v>1</v>
      </c>
      <c r="B6" s="12" t="s">
        <v>9</v>
      </c>
      <c r="C6" s="13"/>
      <c r="D6" s="13"/>
      <c r="E6" s="12"/>
      <c r="F6" s="14"/>
      <c r="G6" s="12"/>
      <c r="H6" s="12"/>
      <c r="I6" s="15">
        <f>0.1</f>
        <v>0.1</v>
      </c>
      <c r="J6" s="14"/>
      <c r="K6" s="12"/>
      <c r="L6" s="12"/>
      <c r="M6" s="12">
        <f>10</f>
        <v>10</v>
      </c>
      <c r="N6" s="6"/>
      <c r="Q6">
        <v>3.0000000000000001E-3</v>
      </c>
      <c r="R6" s="14"/>
      <c r="S6" s="12"/>
      <c r="T6" s="12"/>
      <c r="U6" s="15">
        <v>2</v>
      </c>
      <c r="W6" s="7"/>
    </row>
    <row r="7" spans="1:23" ht="15" thickBot="1" x14ac:dyDescent="0.35">
      <c r="A7" s="2" t="s">
        <v>2</v>
      </c>
      <c r="B7" t="s">
        <v>8</v>
      </c>
      <c r="C7" s="2">
        <f>0.25*(10^(-3))</f>
        <v>2.5000000000000001E-4</v>
      </c>
      <c r="D7" s="2">
        <f>6*(10^(-6))</f>
        <v>6.0000000000000002E-6</v>
      </c>
      <c r="E7">
        <v>1</v>
      </c>
      <c r="F7" s="8">
        <v>24</v>
      </c>
      <c r="G7" s="9">
        <f>C7/F7</f>
        <v>1.0416666666666666E-5</v>
      </c>
      <c r="H7" s="9">
        <f>D7/F7</f>
        <v>2.4999999999999999E-7</v>
      </c>
      <c r="I7" s="10">
        <f>SQRT(G7^2 + H7^2)</f>
        <v>1.0419666234791038E-5</v>
      </c>
      <c r="J7" s="8">
        <v>300000</v>
      </c>
      <c r="K7" s="9">
        <f>(1/J7)*100</f>
        <v>3.3333333333333332E-4</v>
      </c>
      <c r="L7" s="9">
        <v>10</v>
      </c>
      <c r="M7" s="9">
        <f>SQRT(K7^2 + L7^2)</f>
        <v>10.000000005555556</v>
      </c>
      <c r="N7" s="6">
        <v>12</v>
      </c>
      <c r="O7">
        <f t="shared" si="0"/>
        <v>0.16666666666666666</v>
      </c>
      <c r="P7">
        <f t="shared" si="1"/>
        <v>0.33333333333333331</v>
      </c>
      <c r="Q7">
        <f>SQRT(O7^2 + P7^2)</f>
        <v>0.37267799624996495</v>
      </c>
      <c r="R7" s="8">
        <v>1000000</v>
      </c>
      <c r="S7" s="9">
        <f>(1/R7)*100</f>
        <v>9.9999999999999991E-5</v>
      </c>
      <c r="T7" s="9">
        <v>10</v>
      </c>
      <c r="U7" s="10">
        <f>SQRT(S7^2 + T7^2)</f>
        <v>10.0000000005</v>
      </c>
      <c r="V7">
        <v>2</v>
      </c>
      <c r="W7" s="7">
        <v>4</v>
      </c>
    </row>
    <row r="8" spans="1:23" x14ac:dyDescent="0.3">
      <c r="A8" s="1" t="s">
        <v>5</v>
      </c>
      <c r="C8" s="2"/>
      <c r="D8" s="2"/>
      <c r="N8" s="6"/>
      <c r="W8" s="7"/>
    </row>
    <row r="9" spans="1:23" ht="15" thickBot="1" x14ac:dyDescent="0.35">
      <c r="H9" t="s">
        <v>3</v>
      </c>
      <c r="I9">
        <f>SQRT(SUMSQ(I3:I7))</f>
        <v>0.14142135738886238</v>
      </c>
      <c r="L9" t="s">
        <v>4</v>
      </c>
      <c r="M9">
        <f>SQRT(SUMSQ(M3:M7))</f>
        <v>22.360679782451456</v>
      </c>
      <c r="N9" s="8"/>
      <c r="O9" s="9"/>
      <c r="P9" s="9" t="s">
        <v>3</v>
      </c>
      <c r="Q9" s="9">
        <f>SQRT(SUMSQ(Q3:Q7))</f>
        <v>0.64551116695737087</v>
      </c>
      <c r="R9" s="9"/>
      <c r="S9" s="9"/>
      <c r="T9" s="9" t="s">
        <v>4</v>
      </c>
      <c r="U9" s="9">
        <f>SQRT(SUMSQ(U3:U7))</f>
        <v>17.54992877563895</v>
      </c>
      <c r="V9" s="9"/>
      <c r="W9" s="10"/>
    </row>
    <row r="10" spans="1:23" x14ac:dyDescent="0.3">
      <c r="N10" t="s">
        <v>23</v>
      </c>
    </row>
    <row r="14" spans="1:23" ht="15" thickBot="1" x14ac:dyDescent="0.35"/>
    <row r="15" spans="1:23" x14ac:dyDescent="0.3">
      <c r="A15" s="30"/>
      <c r="B15" s="38" t="s">
        <v>32</v>
      </c>
      <c r="C15" s="39"/>
      <c r="D15" s="38" t="s">
        <v>33</v>
      </c>
      <c r="E15" s="39"/>
      <c r="G15" t="s">
        <v>34</v>
      </c>
      <c r="H15">
        <f>10^(-3)</f>
        <v>1E-3</v>
      </c>
    </row>
    <row r="16" spans="1:23" x14ac:dyDescent="0.3">
      <c r="A16" s="31" t="s">
        <v>5</v>
      </c>
      <c r="B16" s="18" t="s">
        <v>30</v>
      </c>
      <c r="C16" s="19" t="s">
        <v>29</v>
      </c>
      <c r="D16" s="18" t="s">
        <v>30</v>
      </c>
      <c r="E16" s="19" t="s">
        <v>29</v>
      </c>
    </row>
    <row r="17" spans="1:6" x14ac:dyDescent="0.3">
      <c r="A17" s="32" t="s">
        <v>24</v>
      </c>
      <c r="B17" s="18">
        <f>0*H15</f>
        <v>0</v>
      </c>
      <c r="C17" s="19">
        <f>0*H15</f>
        <v>0</v>
      </c>
      <c r="D17" s="18">
        <v>0</v>
      </c>
      <c r="E17" s="19">
        <v>0</v>
      </c>
    </row>
    <row r="18" spans="1:6" x14ac:dyDescent="0.3">
      <c r="A18" s="32" t="s">
        <v>1</v>
      </c>
      <c r="B18" s="18">
        <f>0.01*H15</f>
        <v>1.0000000000000001E-5</v>
      </c>
      <c r="C18" s="19">
        <f>0*H15</f>
        <v>0</v>
      </c>
      <c r="D18" s="18">
        <f>0.1*H15</f>
        <v>1E-4</v>
      </c>
      <c r="E18" s="19">
        <v>0</v>
      </c>
    </row>
    <row r="19" spans="1:6" x14ac:dyDescent="0.3">
      <c r="A19" s="32" t="s">
        <v>25</v>
      </c>
      <c r="B19" s="18">
        <f>0.39*H15</f>
        <v>3.9000000000000005E-4</v>
      </c>
      <c r="C19" s="19">
        <f>0.75*H15</f>
        <v>7.5000000000000002E-4</v>
      </c>
      <c r="D19" s="18">
        <f>0.5*H15</f>
        <v>5.0000000000000001E-4</v>
      </c>
      <c r="E19" s="19">
        <f>15*10^(-6)</f>
        <v>1.4999999999999999E-5</v>
      </c>
    </row>
    <row r="20" spans="1:6" x14ac:dyDescent="0.3">
      <c r="A20" s="32" t="s">
        <v>26</v>
      </c>
      <c r="B20" s="18">
        <f>0.1*H15</f>
        <v>1E-4</v>
      </c>
      <c r="C20" s="19">
        <f>0.08*H15</f>
        <v>8.0000000000000007E-5</v>
      </c>
      <c r="D20" s="18">
        <f>0.1*H15</f>
        <v>1E-4</v>
      </c>
      <c r="E20" s="19">
        <v>1.7</v>
      </c>
    </row>
    <row r="21" spans="1:6" x14ac:dyDescent="0.3">
      <c r="A21" s="32" t="s">
        <v>1</v>
      </c>
      <c r="B21" s="18">
        <f>0.01*H15</f>
        <v>1.0000000000000001E-5</v>
      </c>
      <c r="C21" s="19">
        <f>0*H18</f>
        <v>0</v>
      </c>
      <c r="D21" s="18">
        <f>0.1*H15</f>
        <v>1E-4</v>
      </c>
      <c r="E21" s="19">
        <v>0</v>
      </c>
    </row>
    <row r="22" spans="1:6" x14ac:dyDescent="0.3">
      <c r="A22" s="32" t="s">
        <v>27</v>
      </c>
      <c r="B22" s="18">
        <f>0*H15</f>
        <v>0</v>
      </c>
      <c r="C22" s="19">
        <f>0*H15</f>
        <v>0</v>
      </c>
      <c r="D22" s="19">
        <f>0*I15</f>
        <v>0</v>
      </c>
      <c r="E22" s="19">
        <f>0*J15</f>
        <v>0</v>
      </c>
    </row>
    <row r="23" spans="1:6" ht="15" thickBot="1" x14ac:dyDescent="0.35">
      <c r="A23" s="33" t="s">
        <v>28</v>
      </c>
      <c r="B23" s="22">
        <f>7.62*10^(-5)</f>
        <v>7.6200000000000009E-5</v>
      </c>
      <c r="C23" s="23">
        <f>10^(-5)</f>
        <v>1.0000000000000001E-5</v>
      </c>
      <c r="D23" s="22">
        <f>0.5*10^(-5)</f>
        <v>5.0000000000000004E-6</v>
      </c>
      <c r="E23" s="23">
        <f>5*10^(-7)</f>
        <v>4.9999999999999998E-7</v>
      </c>
    </row>
    <row r="24" spans="1:6" ht="15" thickBot="1" x14ac:dyDescent="0.35">
      <c r="A24" s="25" t="s">
        <v>5</v>
      </c>
      <c r="B24" s="26">
        <f>SQRT(SUM(B25:B31))</f>
        <v>4.1000785358331866E-4</v>
      </c>
      <c r="C24" s="26">
        <f t="shared" ref="C24:E24" si="2">SQRT(SUM(C25:C31))</f>
        <v>7.5432088662584441E-4</v>
      </c>
      <c r="D24" s="26">
        <f t="shared" si="2"/>
        <v>5.2917388446521057E-4</v>
      </c>
      <c r="E24" s="26">
        <f t="shared" si="2"/>
        <v>1.7000000000662499</v>
      </c>
      <c r="F24" t="s">
        <v>31</v>
      </c>
    </row>
    <row r="25" spans="1:6" x14ac:dyDescent="0.3">
      <c r="B25" s="24">
        <f>B17^2</f>
        <v>0</v>
      </c>
      <c r="C25" s="24">
        <f t="shared" ref="C25:E25" si="3">C17^2</f>
        <v>0</v>
      </c>
      <c r="D25" s="24">
        <f t="shared" si="3"/>
        <v>0</v>
      </c>
      <c r="E25" s="27">
        <f t="shared" si="3"/>
        <v>0</v>
      </c>
    </row>
    <row r="26" spans="1:6" x14ac:dyDescent="0.3">
      <c r="B26" s="24">
        <f t="shared" ref="B26:E26" si="4">B18^2</f>
        <v>1.0000000000000002E-10</v>
      </c>
      <c r="C26" s="24">
        <f t="shared" si="4"/>
        <v>0</v>
      </c>
      <c r="D26" s="24">
        <f t="shared" si="4"/>
        <v>1E-8</v>
      </c>
      <c r="E26" s="27">
        <f t="shared" si="4"/>
        <v>0</v>
      </c>
    </row>
    <row r="27" spans="1:6" x14ac:dyDescent="0.3">
      <c r="B27" s="24">
        <f>B19^2</f>
        <v>1.5210000000000005E-7</v>
      </c>
      <c r="C27" s="24">
        <f t="shared" ref="B27:E27" si="5">C19^2</f>
        <v>5.6250000000000001E-7</v>
      </c>
      <c r="D27" s="24">
        <f t="shared" si="5"/>
        <v>2.4999999999999999E-7</v>
      </c>
      <c r="E27" s="27">
        <f t="shared" si="5"/>
        <v>2.2499999999999997E-10</v>
      </c>
    </row>
    <row r="28" spans="1:6" x14ac:dyDescent="0.3">
      <c r="A28" t="s">
        <v>37</v>
      </c>
      <c r="B28" s="24">
        <f t="shared" ref="B28:E28" si="6">B20^2</f>
        <v>1E-8</v>
      </c>
      <c r="C28" s="24">
        <f t="shared" si="6"/>
        <v>6.4000000000000011E-9</v>
      </c>
      <c r="D28" s="24">
        <f t="shared" si="6"/>
        <v>1E-8</v>
      </c>
      <c r="E28" s="27">
        <f t="shared" si="6"/>
        <v>2.8899999999999997</v>
      </c>
    </row>
    <row r="29" spans="1:6" x14ac:dyDescent="0.3">
      <c r="B29" s="24">
        <f t="shared" ref="B29:E29" si="7">B21^2</f>
        <v>1.0000000000000002E-10</v>
      </c>
      <c r="C29" s="24">
        <f t="shared" si="7"/>
        <v>0</v>
      </c>
      <c r="D29" s="24">
        <f t="shared" si="7"/>
        <v>1E-8</v>
      </c>
      <c r="E29" s="27">
        <f t="shared" si="7"/>
        <v>0</v>
      </c>
    </row>
    <row r="30" spans="1:6" x14ac:dyDescent="0.3">
      <c r="B30" s="24">
        <f t="shared" ref="B30:E30" si="8">B22^2</f>
        <v>0</v>
      </c>
      <c r="C30" s="24">
        <f t="shared" si="8"/>
        <v>0</v>
      </c>
      <c r="D30" s="24">
        <f t="shared" si="8"/>
        <v>0</v>
      </c>
      <c r="E30" s="27">
        <f t="shared" si="8"/>
        <v>0</v>
      </c>
    </row>
    <row r="31" spans="1:6" ht="15" thickBot="1" x14ac:dyDescent="0.35">
      <c r="B31" s="28">
        <f t="shared" ref="B31:E31" si="9">B23^2</f>
        <v>5.8064400000000013E-9</v>
      </c>
      <c r="C31" s="28">
        <f t="shared" si="9"/>
        <v>1.0000000000000002E-10</v>
      </c>
      <c r="D31" s="28">
        <f t="shared" si="9"/>
        <v>2.5000000000000004E-11</v>
      </c>
      <c r="E31" s="29">
        <f t="shared" si="9"/>
        <v>2.4999999999999999E-13</v>
      </c>
    </row>
    <row r="33" spans="2:4" ht="15" thickBot="1" x14ac:dyDescent="0.35"/>
    <row r="34" spans="2:4" x14ac:dyDescent="0.3">
      <c r="B34" s="34"/>
      <c r="C34" s="35" t="s">
        <v>35</v>
      </c>
      <c r="D34" s="36" t="s">
        <v>29</v>
      </c>
    </row>
    <row r="35" spans="2:4" x14ac:dyDescent="0.3">
      <c r="B35" s="18" t="s">
        <v>36</v>
      </c>
      <c r="C35" s="17">
        <f>B24</f>
        <v>4.1000785358331866E-4</v>
      </c>
      <c r="D35" s="19">
        <f>C24</f>
        <v>7.5432088662584441E-4</v>
      </c>
    </row>
    <row r="36" spans="2:4" ht="15" thickBot="1" x14ac:dyDescent="0.35">
      <c r="B36" s="20" t="s">
        <v>23</v>
      </c>
      <c r="C36" s="37">
        <f>D24</f>
        <v>5.2917388446521057E-4</v>
      </c>
      <c r="D36" s="21">
        <f>E24</f>
        <v>1.7000000000662499</v>
      </c>
    </row>
  </sheetData>
  <mergeCells count="2">
    <mergeCell ref="D15:E15"/>
    <mergeCell ref="B15:C1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Niatomi Yamada</dc:creator>
  <cp:lastModifiedBy>Niatomi Yamada</cp:lastModifiedBy>
  <dcterms:created xsi:type="dcterms:W3CDTF">2023-10-23T07:32:02Z</dcterms:created>
  <dcterms:modified xsi:type="dcterms:W3CDTF">2023-11-30T03:15:07Z</dcterms:modified>
</cp:coreProperties>
</file>