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 van Meijel\Desktop\"/>
    </mc:Choice>
  </mc:AlternateContent>
  <xr:revisionPtr revIDLastSave="0" documentId="13_ncr:1_{AF93F103-E438-42F2-AC93-7B4B8D732DCA}" xr6:coauthVersionLast="46" xr6:coauthVersionMax="46" xr10:uidLastSave="{00000000-0000-0000-0000-000000000000}"/>
  <bookViews>
    <workbookView xWindow="-108" yWindow="-108" windowWidth="23256" windowHeight="12576" activeTab="1" xr2:uid="{E31B94C3-7EA9-4FCE-ADD8-EF3880324D47}"/>
  </bookViews>
  <sheets>
    <sheet name="Blad1" sheetId="1" r:id="rId1"/>
    <sheet name="Blad2" sheetId="2" r:id="rId2"/>
    <sheet name="Blad6" sheetId="6" r:id="rId3"/>
    <sheet name="Blad5" sheetId="5" r:id="rId4"/>
    <sheet name="Blad4" sheetId="4" r:id="rId5"/>
    <sheet name="Blad3" sheetId="3" r:id="rId6"/>
  </sheets>
  <definedNames>
    <definedName name="_xlnm._FilterDatabase" localSheetId="1" hidden="1">Blad2!$A$1:$L$1</definedName>
    <definedName name="_xlnm._FilterDatabase" localSheetId="4" hidden="1">Blad4!$A$1:$D$122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2" l="1"/>
  <c r="D3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  <c r="I15" i="2"/>
  <c r="J15" i="2" s="1"/>
  <c r="E21" i="2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E16" i="2"/>
  <c r="E25" i="2"/>
  <c r="E18" i="2"/>
  <c r="E24" i="2"/>
  <c r="E14" i="2"/>
  <c r="E10" i="2"/>
  <c r="E8" i="2"/>
  <c r="E29" i="2"/>
  <c r="E13" i="2"/>
  <c r="E17" i="2"/>
  <c r="E5" i="2"/>
  <c r="E19" i="2"/>
  <c r="E26" i="2"/>
  <c r="E22" i="2"/>
  <c r="E28" i="2"/>
  <c r="E27" i="2"/>
  <c r="E20" i="2"/>
  <c r="E4" i="2"/>
  <c r="E29" i="1"/>
  <c r="E28" i="1"/>
  <c r="E12" i="1"/>
  <c r="E5" i="1"/>
  <c r="E24" i="1"/>
  <c r="E25" i="1"/>
  <c r="E26" i="1"/>
  <c r="E27" i="1"/>
  <c r="E30" i="1"/>
  <c r="E31" i="1"/>
  <c r="E32" i="1"/>
  <c r="E33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4" i="1"/>
  <c r="E11" i="2" l="1"/>
  <c r="E3" i="2"/>
  <c r="E6" i="2"/>
  <c r="E7" i="2"/>
  <c r="E9" i="2"/>
  <c r="E15" i="2"/>
  <c r="D34" i="2" s="1"/>
  <c r="E2" i="2"/>
  <c r="E12" i="2"/>
  <c r="F9" i="2"/>
  <c r="F5" i="2"/>
  <c r="F29" i="2"/>
  <c r="F19" i="2"/>
  <c r="F3" i="2"/>
  <c r="F21" i="2"/>
  <c r="F24" i="2"/>
  <c r="F4" i="2"/>
  <c r="F23" i="2"/>
  <c r="F16" i="2"/>
  <c r="F17" i="2"/>
  <c r="F11" i="2"/>
  <c r="F25" i="2"/>
  <c r="F7" i="2"/>
  <c r="F22" i="2"/>
  <c r="F20" i="2"/>
  <c r="F26" i="2"/>
  <c r="F8" i="2"/>
  <c r="F28" i="2"/>
  <c r="F10" i="2"/>
  <c r="F27" i="2"/>
  <c r="F13" i="2"/>
  <c r="F6" i="2"/>
  <c r="F12" i="2"/>
  <c r="F18" i="2"/>
  <c r="F14" i="2"/>
  <c r="F2" i="2"/>
  <c r="F30" i="2"/>
  <c r="G9" i="2" l="1"/>
  <c r="I9" i="2" s="1"/>
  <c r="J9" i="2" s="1"/>
  <c r="G12" i="2"/>
  <c r="I12" i="2" s="1"/>
  <c r="J12" i="2" s="1"/>
  <c r="G11" i="2"/>
  <c r="I11" i="2" s="1"/>
  <c r="J11" i="2" s="1"/>
  <c r="G18" i="2"/>
  <c r="I18" i="2" s="1"/>
  <c r="J18" i="2" s="1"/>
  <c r="G22" i="2"/>
  <c r="I22" i="2" s="1"/>
  <c r="J22" i="2" s="1"/>
  <c r="G7" i="2"/>
  <c r="I7" i="2" s="1"/>
  <c r="J7" i="2" s="1"/>
  <c r="G20" i="2"/>
  <c r="I20" i="2" s="1"/>
  <c r="J20" i="2" s="1"/>
  <c r="G6" i="2"/>
  <c r="I6" i="2" s="1"/>
  <c r="J6" i="2" s="1"/>
  <c r="G24" i="2"/>
  <c r="I24" i="2" s="1"/>
  <c r="J24" i="2" s="1"/>
  <c r="G21" i="2"/>
  <c r="I21" i="2" s="1"/>
  <c r="J21" i="2" s="1"/>
  <c r="G29" i="2"/>
  <c r="I29" i="2" s="1"/>
  <c r="J29" i="2" s="1"/>
  <c r="G4" i="2"/>
  <c r="I4" i="2" s="1"/>
  <c r="J4" i="2" s="1"/>
  <c r="G26" i="2"/>
  <c r="I26" i="2" s="1"/>
  <c r="J26" i="2" s="1"/>
  <c r="G16" i="2"/>
  <c r="I16" i="2" s="1"/>
  <c r="J16" i="2" s="1"/>
  <c r="G8" i="2"/>
  <c r="I8" i="2" s="1"/>
  <c r="J8" i="2" s="1"/>
  <c r="G30" i="2"/>
  <c r="I30" i="2" s="1"/>
  <c r="J30" i="2" s="1"/>
  <c r="G27" i="2"/>
  <c r="I27" i="2" s="1"/>
  <c r="J27" i="2" s="1"/>
  <c r="G2" i="2"/>
  <c r="I2" i="2" s="1"/>
  <c r="J2" i="2" s="1"/>
  <c r="G17" i="2"/>
  <c r="I17" i="2" s="1"/>
  <c r="J17" i="2" s="1"/>
  <c r="G23" i="2"/>
  <c r="I23" i="2" s="1"/>
  <c r="J23" i="2" s="1"/>
  <c r="G19" i="2"/>
  <c r="I19" i="2" s="1"/>
  <c r="J19" i="2" s="1"/>
  <c r="G28" i="2"/>
  <c r="I28" i="2" s="1"/>
  <c r="J28" i="2" s="1"/>
  <c r="G10" i="2"/>
  <c r="I10" i="2" s="1"/>
  <c r="J10" i="2" s="1"/>
  <c r="G5" i="2"/>
  <c r="I5" i="2" s="1"/>
  <c r="J5" i="2" s="1"/>
  <c r="G25" i="2"/>
  <c r="I25" i="2" s="1"/>
  <c r="J25" i="2" s="1"/>
  <c r="G3" i="2"/>
  <c r="I3" i="2" s="1"/>
  <c r="J3" i="2" s="1"/>
  <c r="G14" i="2"/>
  <c r="I14" i="2" s="1"/>
  <c r="J14" i="2" s="1"/>
  <c r="G13" i="2"/>
  <c r="I13" i="2" s="1"/>
  <c r="J13" i="2" s="1"/>
  <c r="C18" i="2" l="1"/>
  <c r="C10" i="2" l="1"/>
  <c r="C25" i="2"/>
  <c r="C13" i="2"/>
  <c r="C7" i="2"/>
  <c r="C4" i="2"/>
  <c r="C27" i="2"/>
  <c r="C12" i="2"/>
  <c r="C8" i="2"/>
  <c r="C23" i="2"/>
  <c r="C2" i="2"/>
  <c r="C5" i="2"/>
  <c r="C19" i="2"/>
  <c r="C11" i="2"/>
  <c r="C29" i="2"/>
  <c r="C28" i="2"/>
  <c r="C15" i="2"/>
  <c r="C22" i="2"/>
  <c r="C20" i="2"/>
  <c r="C17" i="2"/>
  <c r="C16" i="2"/>
  <c r="C9" i="2"/>
  <c r="C6" i="2"/>
  <c r="C3" i="2"/>
  <c r="C21" i="2"/>
  <c r="C30" i="2"/>
  <c r="C14" i="2"/>
  <c r="C26" i="2"/>
  <c r="C24" i="2"/>
</calcChain>
</file>

<file path=xl/sharedStrings.xml><?xml version="1.0" encoding="utf-8"?>
<sst xmlns="http://schemas.openxmlformats.org/spreadsheetml/2006/main" count="604" uniqueCount="244">
  <si>
    <t>Rank</t>
  </si>
  <si>
    <t>Country/Territory</t>
  </si>
  <si>
    <t>Gross household income</t>
  </si>
  <si>
    <t>in Int$ (PPP)[1]</t>
  </si>
  <si>
    <t>Country</t>
  </si>
  <si>
    <t>Current Population</t>
  </si>
  <si>
    <t>China</t>
  </si>
  <si>
    <t>India</t>
  </si>
  <si>
    <t>United States</t>
  </si>
  <si>
    <t>Indonesia</t>
  </si>
  <si>
    <t>Brazil</t>
  </si>
  <si>
    <t>Russia</t>
  </si>
  <si>
    <t>Japan</t>
  </si>
  <si>
    <t>Nigeria</t>
  </si>
  <si>
    <t>Germany</t>
  </si>
  <si>
    <t>Bangladesh</t>
  </si>
  <si>
    <t>Mexico</t>
  </si>
  <si>
    <t>Pakistan</t>
  </si>
  <si>
    <t>France</t>
  </si>
  <si>
    <t>United Kingdom</t>
  </si>
  <si>
    <t>Philippines</t>
  </si>
  <si>
    <t>Vietnam</t>
  </si>
  <si>
    <t>Italy</t>
  </si>
  <si>
    <t>Egypt</t>
  </si>
  <si>
    <t>Iran</t>
  </si>
  <si>
    <t>Ethiopia</t>
  </si>
  <si>
    <t>Korea, South</t>
  </si>
  <si>
    <t>Turkey</t>
  </si>
  <si>
    <t>Thailand</t>
  </si>
  <si>
    <t>South Africa</t>
  </si>
  <si>
    <t>Spain</t>
  </si>
  <si>
    <t>Ukraine</t>
  </si>
  <si>
    <t>Canada</t>
  </si>
  <si>
    <t>Colombia</t>
  </si>
  <si>
    <t>Argentina</t>
  </si>
  <si>
    <t>Poland</t>
  </si>
  <si>
    <t>Kenya</t>
  </si>
  <si>
    <t>Myanmar</t>
  </si>
  <si>
    <t>Tanzania</t>
  </si>
  <si>
    <t>Australia</t>
  </si>
  <si>
    <t>Uganda</t>
  </si>
  <si>
    <t>Ghana</t>
  </si>
  <si>
    <t>Peru</t>
  </si>
  <si>
    <t>Netherlands</t>
  </si>
  <si>
    <t>Sudan</t>
  </si>
  <si>
    <t>Malaysia</t>
  </si>
  <si>
    <t>Morocco</t>
  </si>
  <si>
    <t>Mozambique</t>
  </si>
  <si>
    <t>Romania</t>
  </si>
  <si>
    <t>Uzbekistan</t>
  </si>
  <si>
    <t>Angola</t>
  </si>
  <si>
    <t>Chile</t>
  </si>
  <si>
    <t>Kazakhstan</t>
  </si>
  <si>
    <t>Madagascar</t>
  </si>
  <si>
    <t>Iraq</t>
  </si>
  <si>
    <t>Ivory Coast</t>
  </si>
  <si>
    <t>Belgium</t>
  </si>
  <si>
    <t>Cameroon</t>
  </si>
  <si>
    <t>Ecuador</t>
  </si>
  <si>
    <t>Yemen</t>
  </si>
  <si>
    <t>Czech Republic</t>
  </si>
  <si>
    <t>Greece</t>
  </si>
  <si>
    <t>Afghanistan</t>
  </si>
  <si>
    <t>Malawi</t>
  </si>
  <si>
    <t>Austria</t>
  </si>
  <si>
    <t>Portugal</t>
  </si>
  <si>
    <t>Zimbabwe</t>
  </si>
  <si>
    <t>Belarus</t>
  </si>
  <si>
    <t>Hungary</t>
  </si>
  <si>
    <t>Burkina Faso</t>
  </si>
  <si>
    <t>Cuba</t>
  </si>
  <si>
    <t>Guatemala</t>
  </si>
  <si>
    <t>Zambia</t>
  </si>
  <si>
    <t>Mali</t>
  </si>
  <si>
    <t>Cambodia</t>
  </si>
  <si>
    <t>Bolivia</t>
  </si>
  <si>
    <t>Dominican Republic</t>
  </si>
  <si>
    <t>Bulgaria</t>
  </si>
  <si>
    <t>Rwanda</t>
  </si>
  <si>
    <t>Israel</t>
  </si>
  <si>
    <t>Chad</t>
  </si>
  <si>
    <t>Haiti</t>
  </si>
  <si>
    <t>Finland</t>
  </si>
  <si>
    <t>China, Hong Kong SAR</t>
  </si>
  <si>
    <t>Burundi</t>
  </si>
  <si>
    <t>Norway</t>
  </si>
  <si>
    <t>Serbia</t>
  </si>
  <si>
    <t>Benin</t>
  </si>
  <si>
    <t>Jordan</t>
  </si>
  <si>
    <t>South Sudan</t>
  </si>
  <si>
    <t>Azerbaijan</t>
  </si>
  <si>
    <t>Honduras</t>
  </si>
  <si>
    <t>Guinea</t>
  </si>
  <si>
    <t>Slovakia</t>
  </si>
  <si>
    <t>Senegal</t>
  </si>
  <si>
    <t>New Zealand</t>
  </si>
  <si>
    <t>Ireland</t>
  </si>
  <si>
    <t>Singapore</t>
  </si>
  <si>
    <t>Togo</t>
  </si>
  <si>
    <t>El Salvador</t>
  </si>
  <si>
    <t>Papua New Guinea</t>
  </si>
  <si>
    <t>Paraguay</t>
  </si>
  <si>
    <t>Kyrgyzstan</t>
  </si>
  <si>
    <t>Tajikistan</t>
  </si>
  <si>
    <t>Costa Rica</t>
  </si>
  <si>
    <t>Sierra Leone</t>
  </si>
  <si>
    <t>Nicaragua</t>
  </si>
  <si>
    <t>Laos</t>
  </si>
  <si>
    <t>Lithuania</t>
  </si>
  <si>
    <t>Central African Republic</t>
  </si>
  <si>
    <t>Slovenia</t>
  </si>
  <si>
    <t>Latvia</t>
  </si>
  <si>
    <t>Estonia</t>
  </si>
  <si>
    <t>Luxembourg</t>
  </si>
  <si>
    <t>Malta</t>
  </si>
  <si>
    <t>Sweden</t>
  </si>
  <si>
    <t>Denmark</t>
  </si>
  <si>
    <t>South Korea</t>
  </si>
  <si>
    <t>Kuwait</t>
  </si>
  <si>
    <t>Hong Kong</t>
  </si>
  <si>
    <t>Taiwan</t>
  </si>
  <si>
    <t>Qatar</t>
  </si>
  <si>
    <t>Saudi Arabia</t>
  </si>
  <si>
    <t>Bahrain</t>
  </si>
  <si>
    <t>Amount of people who bought</t>
  </si>
  <si>
    <t>Average investment</t>
  </si>
  <si>
    <t>Average share price</t>
  </si>
  <si>
    <t>Average amount of shares</t>
  </si>
  <si>
    <t xml:space="preserve">Total shares </t>
  </si>
  <si>
    <t>Switzerland</t>
  </si>
  <si>
    <t>Nepal</t>
  </si>
  <si>
    <t>https://www.statista.com/statistics/557759/south-korea-average-annual-wage/#:~:text=In%202019%2C%20the%20average%20annual,purchasing%20power%20parity%20(PPP).</t>
  </si>
  <si>
    <t>Iceland</t>
  </si>
  <si>
    <t>Great Britain</t>
  </si>
  <si>
    <t>https://www.google.com/search?q=switzerland+median+income+usd&amp;safe=off&amp;ei=CcXBYKuYBYGFjLsPyfWL2Aw&amp;oq=switzerland+median+income+usd&amp;gs_lcp=Cgdnd3Mtd2l6EAMyBAgAEBM6BwgAEEcQsAM6CgguELADEEMQkwI6BwgAELADEEM6CAgAEBYQHhATUOUQWMcVYNUWaAFwAngAgAF6iAGfA5IBAzQuMZgBAKABAaoBB2d3cy13aXrIAQrAAQE&amp;sclient=gws-wiz&amp;ved=0ahUKEwjrwJeGy4zxAhWBAmMBHcn6AssQ4dUDCA4&amp;uact=5</t>
  </si>
  <si>
    <t>https://www.afm.nl/~/profmedia/files/onderwerpen/afm-market-watch/afm-market-watch-3-nl.pdf?la=nl-NL</t>
  </si>
  <si>
    <t>https://en.wikipedia.org/wiki/Median_income</t>
  </si>
  <si>
    <t>Income normalized to 2020 with inflation</t>
  </si>
  <si>
    <t>https://www.ceicdata.com/en/indicator/bangladesh/annual-household-income-per-capita</t>
  </si>
  <si>
    <t>https://www.averagesalarysurvey.com/egypt#:~:text=Average%20Salary%20%2F%20Egypt,typical%20earning%20is%20109%2C339%20EGP.</t>
  </si>
  <si>
    <t>https://www.averagesalarysurvey.com/iran#:~:text=Average%20Salary%20%2F%20Iran,typical%20earning%20is%20294%2C734%2C997%20IRR.</t>
  </si>
  <si>
    <t>https://www.averagesalarysurvey.com/c%C3%B4te-d-ivoire</t>
  </si>
  <si>
    <t>https://www.averagesalarysurvey.com/greece#:~:text=Average%20salary%20in%20Greece%20is,different%20between%20men%20and%20women.</t>
  </si>
  <si>
    <t>https://checkinprice.com/average-minimum-salary-hong-kong/#:~:text=The%20approximate%20amount%20in%20USD%20is%20950.&amp;text=The%20average%20salary%20in%20Hong,1875%20USD)%20for%20female%20workers.</t>
  </si>
  <si>
    <t>Source</t>
  </si>
  <si>
    <t>Ratios (The Netherlands)</t>
  </si>
  <si>
    <t>Ratio 1</t>
  </si>
  <si>
    <t>Ratio 2</t>
  </si>
  <si>
    <t>https://www.statista.com/statistics/526128/sweden-median-disposable-household-income-by-household-type/#:~:text=The%20annual%20average%20household%20disposable,more%20than%20the%20double%20amount.</t>
  </si>
  <si>
    <t>#</t>
  </si>
  <si>
    <t>Population</t>
  </si>
  <si>
    <t>Albania</t>
  </si>
  <si>
    <t>Algeria</t>
  </si>
  <si>
    <t>Antigua and Barbuda</t>
  </si>
  <si>
    <t>Armenia</t>
  </si>
  <si>
    <t>Belize</t>
  </si>
  <si>
    <t>Bhutan</t>
  </si>
  <si>
    <t>Bosnia and Herzegovina</t>
  </si>
  <si>
    <t>Botswana</t>
  </si>
  <si>
    <t>Côte d'Ivoire</t>
  </si>
  <si>
    <t>Comoros</t>
  </si>
  <si>
    <t>Congo (Congo-Brazzaville)</t>
  </si>
  <si>
    <t>Czechia (Czech Republic)</t>
  </si>
  <si>
    <t>Democratic Republic of the Congo</t>
  </si>
  <si>
    <t>Djibouti</t>
  </si>
  <si>
    <t>Dominica</t>
  </si>
  <si>
    <t>Eritrea</t>
  </si>
  <si>
    <t>Fiji</t>
  </si>
  <si>
    <t>Gabon</t>
  </si>
  <si>
    <t>Gambia</t>
  </si>
  <si>
    <t>Georgia</t>
  </si>
  <si>
    <t>Grenada</t>
  </si>
  <si>
    <t>Guyana</t>
  </si>
  <si>
    <t>Jamaica</t>
  </si>
  <si>
    <t>Kiribati</t>
  </si>
  <si>
    <t>Lebanon</t>
  </si>
  <si>
    <t>Lesotho</t>
  </si>
  <si>
    <t>Liberia</t>
  </si>
  <si>
    <t>Libya</t>
  </si>
  <si>
    <t>Maldives</t>
  </si>
  <si>
    <t>Marshall Islands</t>
  </si>
  <si>
    <t>Mauritania</t>
  </si>
  <si>
    <t>Mauritius</t>
  </si>
  <si>
    <t>Moldova</t>
  </si>
  <si>
    <t>Mongolia</t>
  </si>
  <si>
    <t>Montenegro</t>
  </si>
  <si>
    <t>Myanmar (formerly Burma)</t>
  </si>
  <si>
    <t>Namibia</t>
  </si>
  <si>
    <t>Niger</t>
  </si>
  <si>
    <t>North Korea</t>
  </si>
  <si>
    <t>Oman</t>
  </si>
  <si>
    <t>Palau</t>
  </si>
  <si>
    <t>Palestine State</t>
  </si>
  <si>
    <t>Panama</t>
  </si>
  <si>
    <t>Samoa</t>
  </si>
  <si>
    <t>Seychelles</t>
  </si>
  <si>
    <t>Solomon Islands</t>
  </si>
  <si>
    <t>Somalia</t>
  </si>
  <si>
    <t>Sri Lanka</t>
  </si>
  <si>
    <t>Suriname</t>
  </si>
  <si>
    <t>Syria</t>
  </si>
  <si>
    <t>Timor-Leste</t>
  </si>
  <si>
    <t>Tonga</t>
  </si>
  <si>
    <t>Tunisia</t>
  </si>
  <si>
    <t>Turkmenistan</t>
  </si>
  <si>
    <t>Tuvalu</t>
  </si>
  <si>
    <t>United Arab Emirates</t>
  </si>
  <si>
    <t>United States of America</t>
  </si>
  <si>
    <t>Uruguay</t>
  </si>
  <si>
    <t>Vanuatu</t>
  </si>
  <si>
    <t>Venezuela</t>
  </si>
  <si>
    <t>t</t>
  </si>
  <si>
    <t>https://www.usnews.com/news/best-countries/articles/2016-01-20/why-danes-happily-pay-high-rates-of-taxes#:~:text=The%20average%20annual%20income%20in,45%20percent%20in%20income%20taxes.</t>
  </si>
  <si>
    <t>Total shares worldwide</t>
  </si>
  <si>
    <t>% ownership of total</t>
  </si>
  <si>
    <t>http://www.oecdbetterlifeindex.org/countries/ireland/#:~:text=In%20Ireland%2C%20the%20average%20household,much%20as%20the%20bottom%2020%25.</t>
  </si>
  <si>
    <t>nr</t>
  </si>
  <si>
    <t>naam</t>
  </si>
  <si>
    <t>test</t>
  </si>
  <si>
    <t>weg</t>
  </si>
  <si>
    <t>American Samoa</t>
  </si>
  <si>
    <t>Cape Verde</t>
  </si>
  <si>
    <t>Congo, Dem. Rep</t>
  </si>
  <si>
    <t>Congo, Rep.</t>
  </si>
  <si>
    <t>Côte d’Ivoire</t>
  </si>
  <si>
    <t>Egypt, Arab Rep.</t>
  </si>
  <si>
    <t>Guinea-Bisau</t>
  </si>
  <si>
    <t>Iran, Islamic Rep.</t>
  </si>
  <si>
    <t>Korea, Dem Rep.</t>
  </si>
  <si>
    <t>Kosovo</t>
  </si>
  <si>
    <t>Kyrgyz Republic</t>
  </si>
  <si>
    <t>Lao PDR</t>
  </si>
  <si>
    <t>Macedonia, FYR</t>
  </si>
  <si>
    <t>Mayotte</t>
  </si>
  <si>
    <t>Micronesia, Fed. Sts.</t>
  </si>
  <si>
    <t>Russian Federation</t>
  </si>
  <si>
    <t>São Tomé and Principe</t>
  </si>
  <si>
    <t>St. Kitts and Nevis</t>
  </si>
  <si>
    <t>St. Lucia</t>
  </si>
  <si>
    <t>St. Vincent and the Grenadines</t>
  </si>
  <si>
    <t>Swaziland</t>
  </si>
  <si>
    <t>Syrian Arab Republic</t>
  </si>
  <si>
    <t>West Bank and Gaza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</si>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</sst>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[$$-409]* #,##0_ ;_-[$$-409]* \-#,##0\ ;_-[$$-409]* &quot;-&quot;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1" fillId="0" borderId="0" xfId="0" applyFont="1"/>
    <xf numFmtId="0" fontId="1" fillId="0" borderId="0" xfId="0" applyFont="1" applyFill="1"/>
    <xf numFmtId="10" fontId="0" fillId="0" borderId="0" xfId="1" applyNumberFormat="1" applyFont="1"/>
    <xf numFmtId="49" fontId="1" fillId="0" borderId="0" xfId="0" applyNumberFormat="1" applyFont="1" applyFill="1"/>
    <xf numFmtId="49" fontId="0" fillId="0" borderId="0" xfId="0" applyNumberFormat="1" applyFill="1"/>
    <xf numFmtId="49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BE01-7DC3-4B8A-9327-67A90A49F8F8}">
  <dimension ref="B2:F33"/>
  <sheetViews>
    <sheetView workbookViewId="0">
      <selection activeCell="H4" sqref="H4:H33"/>
    </sheetView>
  </sheetViews>
  <sheetFormatPr defaultRowHeight="14.4" x14ac:dyDescent="0.3"/>
  <cols>
    <col min="3" max="3" width="15.44140625" bestFit="1" customWidth="1"/>
    <col min="4" max="4" width="21.109375" bestFit="1" customWidth="1"/>
  </cols>
  <sheetData>
    <row r="2" spans="2:6" x14ac:dyDescent="0.3">
      <c r="B2" t="s">
        <v>0</v>
      </c>
      <c r="C2" t="s">
        <v>1</v>
      </c>
      <c r="D2" t="s">
        <v>2</v>
      </c>
    </row>
    <row r="3" spans="2:6" x14ac:dyDescent="0.3">
      <c r="D3" t="s">
        <v>3</v>
      </c>
    </row>
    <row r="4" spans="2:6" x14ac:dyDescent="0.3">
      <c r="B4">
        <v>1</v>
      </c>
      <c r="C4" t="s">
        <v>113</v>
      </c>
      <c r="D4">
        <v>52493</v>
      </c>
      <c r="E4">
        <f>D4*1.02^7</f>
        <v>60297.956751913647</v>
      </c>
    </row>
    <row r="5" spans="2:6" x14ac:dyDescent="0.3">
      <c r="B5">
        <v>2</v>
      </c>
      <c r="C5" t="s">
        <v>85</v>
      </c>
      <c r="D5">
        <v>51489</v>
      </c>
      <c r="E5">
        <f t="shared" ref="E5:E33" si="0">D5*1.02^7</f>
        <v>59144.676341593768</v>
      </c>
    </row>
    <row r="6" spans="2:6" x14ac:dyDescent="0.3">
      <c r="B6">
        <v>3</v>
      </c>
      <c r="C6" t="s">
        <v>115</v>
      </c>
      <c r="D6">
        <v>50514</v>
      </c>
      <c r="E6">
        <f t="shared" si="0"/>
        <v>58024.707815635724</v>
      </c>
    </row>
    <row r="7" spans="2:6" x14ac:dyDescent="0.3">
      <c r="B7">
        <v>4</v>
      </c>
      <c r="C7" t="s">
        <v>39</v>
      </c>
      <c r="D7">
        <v>46555</v>
      </c>
      <c r="E7">
        <f t="shared" si="0"/>
        <v>53477.061257412221</v>
      </c>
    </row>
    <row r="8" spans="2:6" x14ac:dyDescent="0.3">
      <c r="B8">
        <v>5</v>
      </c>
      <c r="C8" t="s">
        <v>116</v>
      </c>
      <c r="D8">
        <v>44360</v>
      </c>
      <c r="E8">
        <f t="shared" si="0"/>
        <v>50955.69621692205</v>
      </c>
    </row>
    <row r="9" spans="2:6" x14ac:dyDescent="0.3">
      <c r="B9">
        <v>6</v>
      </c>
      <c r="C9" t="s">
        <v>8</v>
      </c>
      <c r="D9">
        <v>43585</v>
      </c>
      <c r="E9">
        <f t="shared" si="0"/>
        <v>50065.464824493858</v>
      </c>
    </row>
    <row r="10" spans="2:6" x14ac:dyDescent="0.3">
      <c r="B10">
        <v>7</v>
      </c>
      <c r="C10" t="s">
        <v>32</v>
      </c>
      <c r="D10">
        <v>41280</v>
      </c>
      <c r="E10">
        <f t="shared" si="0"/>
        <v>47417.744360562268</v>
      </c>
    </row>
    <row r="11" spans="2:6" x14ac:dyDescent="0.3">
      <c r="B11">
        <v>8</v>
      </c>
      <c r="C11" t="s">
        <v>117</v>
      </c>
      <c r="D11">
        <v>40861</v>
      </c>
      <c r="E11">
        <f t="shared" si="0"/>
        <v>46936.445065817221</v>
      </c>
    </row>
    <row r="12" spans="2:6" x14ac:dyDescent="0.3">
      <c r="B12">
        <v>9</v>
      </c>
      <c r="C12" t="s">
        <v>118</v>
      </c>
      <c r="D12">
        <v>40854</v>
      </c>
      <c r="E12">
        <f t="shared" si="0"/>
        <v>46928.404266143676</v>
      </c>
    </row>
    <row r="13" spans="2:6" x14ac:dyDescent="0.3">
      <c r="B13">
        <v>10</v>
      </c>
      <c r="C13" t="s">
        <v>43</v>
      </c>
      <c r="D13">
        <v>38584</v>
      </c>
      <c r="E13">
        <f t="shared" si="0"/>
        <v>44320.887800579811</v>
      </c>
      <c r="F13">
        <v>29393</v>
      </c>
    </row>
    <row r="14" spans="2:6" x14ac:dyDescent="0.3">
      <c r="B14">
        <v>11</v>
      </c>
      <c r="C14" t="s">
        <v>95</v>
      </c>
      <c r="D14">
        <v>35562</v>
      </c>
      <c r="E14">
        <f t="shared" si="0"/>
        <v>40849.559712943686</v>
      </c>
    </row>
    <row r="15" spans="2:6" x14ac:dyDescent="0.3">
      <c r="B15">
        <v>12</v>
      </c>
      <c r="C15" t="s">
        <v>119</v>
      </c>
      <c r="D15">
        <v>35443</v>
      </c>
      <c r="E15">
        <f t="shared" si="0"/>
        <v>40712.866118493424</v>
      </c>
    </row>
    <row r="16" spans="2:6" x14ac:dyDescent="0.3">
      <c r="B16">
        <v>13</v>
      </c>
      <c r="C16" t="s">
        <v>64</v>
      </c>
      <c r="D16">
        <v>34911</v>
      </c>
      <c r="E16">
        <f t="shared" si="0"/>
        <v>40101.76534330401</v>
      </c>
    </row>
    <row r="17" spans="2:5" x14ac:dyDescent="0.3">
      <c r="B17">
        <v>14</v>
      </c>
      <c r="C17" t="s">
        <v>82</v>
      </c>
      <c r="D17">
        <v>34615</v>
      </c>
      <c r="E17">
        <f t="shared" si="0"/>
        <v>39761.754385679822</v>
      </c>
    </row>
    <row r="18" spans="2:5" x14ac:dyDescent="0.3">
      <c r="B18">
        <v>15</v>
      </c>
      <c r="C18" t="s">
        <v>12</v>
      </c>
      <c r="D18">
        <v>33822</v>
      </c>
      <c r="E18">
        <f t="shared" si="0"/>
        <v>38850.846651233944</v>
      </c>
    </row>
    <row r="19" spans="2:5" x14ac:dyDescent="0.3">
      <c r="B19">
        <v>16</v>
      </c>
      <c r="C19" t="s">
        <v>14</v>
      </c>
      <c r="D19">
        <v>33333</v>
      </c>
      <c r="E19">
        <f t="shared" si="0"/>
        <v>38289.139359753441</v>
      </c>
    </row>
    <row r="20" spans="2:5" x14ac:dyDescent="0.3">
      <c r="B20">
        <v>17</v>
      </c>
      <c r="C20" t="s">
        <v>120</v>
      </c>
      <c r="D20">
        <v>32762</v>
      </c>
      <c r="E20">
        <f t="shared" si="0"/>
        <v>37633.239843525706</v>
      </c>
    </row>
    <row r="21" spans="2:5" x14ac:dyDescent="0.3">
      <c r="B21">
        <v>18</v>
      </c>
      <c r="C21" t="s">
        <v>97</v>
      </c>
      <c r="D21">
        <v>32360</v>
      </c>
      <c r="E21">
        <f t="shared" si="0"/>
        <v>37171.468205130695</v>
      </c>
    </row>
    <row r="22" spans="2:5" x14ac:dyDescent="0.3">
      <c r="B22">
        <v>19</v>
      </c>
      <c r="C22" t="s">
        <v>19</v>
      </c>
      <c r="D22">
        <v>31617</v>
      </c>
      <c r="E22">
        <f t="shared" si="0"/>
        <v>36317.99475406728</v>
      </c>
    </row>
    <row r="23" spans="2:5" x14ac:dyDescent="0.3">
      <c r="B23">
        <v>20</v>
      </c>
      <c r="C23" t="s">
        <v>18</v>
      </c>
      <c r="D23">
        <v>31112</v>
      </c>
      <c r="E23">
        <f t="shared" si="0"/>
        <v>35737.908491904396</v>
      </c>
    </row>
    <row r="24" spans="2:5" x14ac:dyDescent="0.3">
      <c r="B24">
        <v>21</v>
      </c>
      <c r="C24" t="s">
        <v>79</v>
      </c>
      <c r="D24">
        <v>30364</v>
      </c>
      <c r="E24">
        <f>D24*1.02^7</f>
        <v>34878.691612502735</v>
      </c>
    </row>
    <row r="25" spans="2:5" x14ac:dyDescent="0.3">
      <c r="B25">
        <v>22</v>
      </c>
      <c r="C25" t="s">
        <v>56</v>
      </c>
      <c r="D25">
        <v>26703</v>
      </c>
      <c r="E25">
        <f t="shared" si="0"/>
        <v>30673.353383238718</v>
      </c>
    </row>
    <row r="26" spans="2:5" x14ac:dyDescent="0.3">
      <c r="B26">
        <v>23</v>
      </c>
      <c r="C26" t="s">
        <v>121</v>
      </c>
      <c r="D26">
        <v>26555</v>
      </c>
      <c r="E26">
        <f t="shared" si="0"/>
        <v>30503.347904426624</v>
      </c>
    </row>
    <row r="27" spans="2:5" x14ac:dyDescent="0.3">
      <c r="B27">
        <v>24</v>
      </c>
      <c r="C27" t="s">
        <v>110</v>
      </c>
      <c r="D27">
        <v>25969</v>
      </c>
      <c r="E27">
        <f t="shared" si="0"/>
        <v>29830.218103184146</v>
      </c>
    </row>
    <row r="28" spans="2:5" x14ac:dyDescent="0.3">
      <c r="B28">
        <v>25</v>
      </c>
      <c r="C28" t="s">
        <v>96</v>
      </c>
      <c r="D28">
        <v>25085</v>
      </c>
      <c r="E28">
        <f t="shared" si="0"/>
        <v>28814.779972982185</v>
      </c>
    </row>
    <row r="29" spans="2:5" x14ac:dyDescent="0.3">
      <c r="B29">
        <v>26</v>
      </c>
      <c r="C29" t="s">
        <v>122</v>
      </c>
      <c r="D29">
        <v>24980</v>
      </c>
      <c r="E29">
        <f t="shared" si="0"/>
        <v>28694.167977879009</v>
      </c>
    </row>
    <row r="30" spans="2:5" x14ac:dyDescent="0.3">
      <c r="B30">
        <v>27</v>
      </c>
      <c r="C30" t="s">
        <v>123</v>
      </c>
      <c r="D30">
        <v>24633</v>
      </c>
      <c r="E30">
        <f t="shared" si="0"/>
        <v>28295.574051204709</v>
      </c>
    </row>
    <row r="31" spans="2:5" x14ac:dyDescent="0.3">
      <c r="B31">
        <v>28</v>
      </c>
      <c r="C31" t="s">
        <v>60</v>
      </c>
      <c r="D31">
        <v>22913</v>
      </c>
      <c r="E31">
        <f t="shared" si="0"/>
        <v>26319.834702847947</v>
      </c>
    </row>
    <row r="32" spans="2:5" x14ac:dyDescent="0.3">
      <c r="B32">
        <v>29</v>
      </c>
      <c r="C32" t="s">
        <v>30</v>
      </c>
      <c r="D32">
        <v>21959</v>
      </c>
      <c r="E32">
        <f t="shared" si="0"/>
        <v>25223.988575910535</v>
      </c>
    </row>
    <row r="33" spans="2:5" x14ac:dyDescent="0.3">
      <c r="B33">
        <v>30</v>
      </c>
      <c r="C33" t="s">
        <v>114</v>
      </c>
      <c r="D33">
        <v>21141</v>
      </c>
      <c r="E33">
        <f t="shared" si="0"/>
        <v>24284.363699773425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82AD-1A95-4EA2-AF9D-CBA85DBFA23A}">
  <dimension ref="A1:K34"/>
  <sheetViews>
    <sheetView tabSelected="1" topLeftCell="A19" workbookViewId="0">
      <selection activeCell="J33" sqref="J33"/>
    </sheetView>
  </sheetViews>
  <sheetFormatPr defaultRowHeight="14.4" x14ac:dyDescent="0.3"/>
  <cols>
    <col min="1" max="1" width="16.44140625" style="10" customWidth="1"/>
    <col min="2" max="2" width="16.44140625" style="4" customWidth="1"/>
    <col min="3" max="3" width="18.44140625" bestFit="1" customWidth="1"/>
    <col min="4" max="4" width="16.44140625" customWidth="1"/>
    <col min="5" max="5" width="10.77734375" style="4" customWidth="1"/>
    <col min="6" max="6" width="26.21875" customWidth="1"/>
    <col min="7" max="7" width="13.5546875" customWidth="1"/>
    <col min="9" max="9" width="22.5546875" bestFit="1" customWidth="1"/>
    <col min="10" max="10" width="14.5546875" bestFit="1" customWidth="1"/>
    <col min="11" max="11" width="10" bestFit="1" customWidth="1"/>
  </cols>
  <sheetData>
    <row r="1" spans="1:11" s="6" customFormat="1" x14ac:dyDescent="0.3">
      <c r="A1" s="9" t="s">
        <v>4</v>
      </c>
      <c r="B1" s="7"/>
      <c r="C1" s="6" t="s">
        <v>214</v>
      </c>
      <c r="D1" s="6" t="s">
        <v>5</v>
      </c>
      <c r="E1" s="7" t="s">
        <v>137</v>
      </c>
      <c r="F1" s="6" t="s">
        <v>124</v>
      </c>
      <c r="G1" s="6" t="s">
        <v>125</v>
      </c>
      <c r="H1" s="6" t="s">
        <v>126</v>
      </c>
      <c r="I1" s="6" t="s">
        <v>127</v>
      </c>
      <c r="J1" s="6" t="s">
        <v>128</v>
      </c>
      <c r="K1" s="6" t="s">
        <v>144</v>
      </c>
    </row>
    <row r="2" spans="1:11" x14ac:dyDescent="0.3">
      <c r="A2" s="10" t="s">
        <v>8</v>
      </c>
      <c r="B2" s="4" t="e">
        <f>VLOOKUP(A2,Blad6!$B$2:$C$146,2,FALSE)</f>
        <v>#N/A</v>
      </c>
      <c r="C2" s="8">
        <f>J2/$J$32</f>
        <v>0.34004909312892895</v>
      </c>
      <c r="D2" s="3">
        <v>330662999</v>
      </c>
      <c r="E2" s="5">
        <f>VLOOKUP(A2,Blad1!$C$4:$D$33,2,0)</f>
        <v>43585</v>
      </c>
      <c r="F2" s="1">
        <f>D2*$D$33</f>
        <v>554393.77014058549</v>
      </c>
      <c r="G2" s="5">
        <f>E2*$D$34</f>
        <v>13026.700704955421</v>
      </c>
      <c r="H2" s="5">
        <v>189</v>
      </c>
      <c r="I2" s="1">
        <f>G2/H2</f>
        <v>68.924342354261483</v>
      </c>
      <c r="J2" s="3">
        <f>F2*I2</f>
        <v>38211226.012239464</v>
      </c>
      <c r="K2" t="s">
        <v>136</v>
      </c>
    </row>
    <row r="3" spans="1:11" x14ac:dyDescent="0.3">
      <c r="A3" s="10" t="s">
        <v>12</v>
      </c>
      <c r="B3" s="4" t="e">
        <f>VLOOKUP(A3,Blad6!$B$2:$C$146,2,FALSE)</f>
        <v>#N/A</v>
      </c>
      <c r="C3" s="8">
        <f>J3/$J$32</f>
        <v>0.10045579379363212</v>
      </c>
      <c r="D3" s="3">
        <v>125880000</v>
      </c>
      <c r="E3" s="5">
        <f>VLOOKUP(A3,Blad1!$C$4:$D$33,2,0)</f>
        <v>33822</v>
      </c>
      <c r="F3" s="1">
        <f>D3*$D$33</f>
        <v>211052.00157365325</v>
      </c>
      <c r="G3" s="5">
        <f>E3*$D$34</f>
        <v>10108.731702260004</v>
      </c>
      <c r="H3" s="5">
        <v>189</v>
      </c>
      <c r="I3" s="1">
        <f>G3/H3</f>
        <v>53.485352922010598</v>
      </c>
      <c r="J3" s="3">
        <f>F3*I3</f>
        <v>11288190.78906358</v>
      </c>
      <c r="K3" t="s">
        <v>136</v>
      </c>
    </row>
    <row r="4" spans="1:11" x14ac:dyDescent="0.3">
      <c r="A4" s="10" t="s">
        <v>14</v>
      </c>
      <c r="B4" s="4" t="e">
        <f>VLOOKUP(A4,Blad6!$B$2:$C$146,2,FALSE)</f>
        <v>#N/A</v>
      </c>
      <c r="C4" s="8">
        <f>J4/$J$32</f>
        <v>6.5375346194701492E-2</v>
      </c>
      <c r="D4" s="3">
        <v>83122889</v>
      </c>
      <c r="E4" s="5">
        <f>VLOOKUP(A4,Blad1!$C$4:$D$33,2,0)</f>
        <v>33333</v>
      </c>
      <c r="F4" s="1">
        <f>D4*$D$33</f>
        <v>139364.88798883543</v>
      </c>
      <c r="G4" s="5">
        <f>E4*$D$34</f>
        <v>9962.5792038150539</v>
      </c>
      <c r="H4" s="5">
        <v>189</v>
      </c>
      <c r="I4" s="1">
        <f>G4/H4</f>
        <v>52.71205927944473</v>
      </c>
      <c r="J4" s="3">
        <f>F4*I4</f>
        <v>7346210.2371406676</v>
      </c>
      <c r="K4" t="s">
        <v>136</v>
      </c>
    </row>
    <row r="5" spans="1:11" x14ac:dyDescent="0.3">
      <c r="A5" s="10" t="s">
        <v>26</v>
      </c>
      <c r="B5" s="4" t="e">
        <f>VLOOKUP(A5,Blad6!$B$2:$C$146,2,FALSE)</f>
        <v>#N/A</v>
      </c>
      <c r="C5" s="8">
        <f>J5/$J$32</f>
        <v>6.4004275649208742E-2</v>
      </c>
      <c r="D5" s="3">
        <v>51841786</v>
      </c>
      <c r="E5" s="5">
        <f>42285^1.02</f>
        <v>52325.09935200226</v>
      </c>
      <c r="F5" s="1">
        <f>D5*$D$33</f>
        <v>86918.594696957385</v>
      </c>
      <c r="G5" s="5">
        <f>E5*$D$34</f>
        <v>15638.944788702314</v>
      </c>
      <c r="H5" s="5">
        <v>189</v>
      </c>
      <c r="I5" s="1">
        <f>G5/H5</f>
        <v>82.745739622763566</v>
      </c>
      <c r="J5" s="3">
        <f>F5*I5</f>
        <v>7192143.4051709538</v>
      </c>
      <c r="K5" t="s">
        <v>131</v>
      </c>
    </row>
    <row r="6" spans="1:11" x14ac:dyDescent="0.3">
      <c r="A6" s="10" t="s">
        <v>19</v>
      </c>
      <c r="B6" s="4" t="e">
        <f>VLOOKUP(A6,Blad6!$B$2:$C$146,2,FALSE)</f>
        <v>#N/A</v>
      </c>
      <c r="C6" s="8">
        <f>J6/$J$32</f>
        <v>4.9830510051681071E-2</v>
      </c>
      <c r="D6" s="3">
        <v>66796807</v>
      </c>
      <c r="E6" s="5">
        <f>VLOOKUP(A6,Blad1!$C$4:$D$33,2,0)</f>
        <v>31617</v>
      </c>
      <c r="F6" s="1">
        <f>D6*$D$33</f>
        <v>111992.37222814595</v>
      </c>
      <c r="G6" s="5">
        <f>E6*$D$34</f>
        <v>9449.7004976155913</v>
      </c>
      <c r="H6" s="5">
        <v>189</v>
      </c>
      <c r="I6" s="1">
        <f>G6/H6</f>
        <v>49.998415331299427</v>
      </c>
      <c r="J6" s="3">
        <f>F6*I6</f>
        <v>5599441.1406003246</v>
      </c>
      <c r="K6" t="s">
        <v>136</v>
      </c>
    </row>
    <row r="7" spans="1:11" x14ac:dyDescent="0.3">
      <c r="A7" s="10" t="s">
        <v>18</v>
      </c>
      <c r="B7" s="4" t="e">
        <f>VLOOKUP(A7,Blad6!$B$2:$C$146,2,FALSE)</f>
        <v>#N/A</v>
      </c>
      <c r="C7" s="8">
        <f>J7/$J$32</f>
        <v>4.9290933889600624E-2</v>
      </c>
      <c r="D7" s="3">
        <v>67146000</v>
      </c>
      <c r="E7" s="5">
        <f>VLOOKUP(A7,Blad1!$C$4:$D$33,2,0)</f>
        <v>31112</v>
      </c>
      <c r="F7" s="1">
        <f>D7*$D$33</f>
        <v>112577.83363254306</v>
      </c>
      <c r="G7" s="5">
        <f>E7*$D$34</f>
        <v>9298.7659133319521</v>
      </c>
      <c r="H7" s="5">
        <v>189</v>
      </c>
      <c r="I7" s="1">
        <f>G7/H7</f>
        <v>49.199819647259005</v>
      </c>
      <c r="J7" s="3">
        <f>F7*I7</f>
        <v>5538809.1110002473</v>
      </c>
      <c r="K7" t="s">
        <v>136</v>
      </c>
    </row>
    <row r="8" spans="1:11" x14ac:dyDescent="0.3">
      <c r="A8" s="10" t="s">
        <v>23</v>
      </c>
      <c r="B8" s="4" t="e">
        <f>VLOOKUP(A8,Blad6!$B$2:$C$146,2,FALSE)</f>
        <v>#N/A</v>
      </c>
      <c r="C8" s="8">
        <f>J8/$J$32</f>
        <v>4.5573894513074899E-2</v>
      </c>
      <c r="D8" s="3">
        <v>101189802</v>
      </c>
      <c r="E8" s="5">
        <f>19088</f>
        <v>19088</v>
      </c>
      <c r="F8" s="1">
        <f>D8*$D$33</f>
        <v>169656.10304211677</v>
      </c>
      <c r="G8" s="5">
        <f>E8*$D$34</f>
        <v>5705.0284055567072</v>
      </c>
      <c r="H8" s="5">
        <v>189</v>
      </c>
      <c r="I8" s="1">
        <f>G8/H8</f>
        <v>30.185335479136018</v>
      </c>
      <c r="J8" s="3">
        <f>F8*I8</f>
        <v>5121126.3864091635</v>
      </c>
      <c r="K8" t="s">
        <v>139</v>
      </c>
    </row>
    <row r="9" spans="1:11" x14ac:dyDescent="0.3">
      <c r="A9" s="10" t="s">
        <v>32</v>
      </c>
      <c r="B9" s="4" t="e">
        <f>VLOOKUP(A9,Blad6!$B$2:$C$146,2,FALSE)</f>
        <v>#N/A</v>
      </c>
      <c r="C9" s="8">
        <f>J9/$J$32</f>
        <v>3.7252508613668196E-2</v>
      </c>
      <c r="D9" s="3">
        <v>38246955</v>
      </c>
      <c r="E9" s="5">
        <f>VLOOKUP(A9,Blad1!$C$4:$D$33,2,0)</f>
        <v>41280</v>
      </c>
      <c r="F9" s="1">
        <f>D9*$D$33</f>
        <v>64125.328939048653</v>
      </c>
      <c r="G9" s="5">
        <f>E9*$D$34</f>
        <v>12337.781463819199</v>
      </c>
      <c r="H9" s="5">
        <v>189</v>
      </c>
      <c r="I9" s="1">
        <f>G9/H9</f>
        <v>65.279267004334386</v>
      </c>
      <c r="J9" s="3">
        <f>F9*I9</f>
        <v>4186054.4695529277</v>
      </c>
      <c r="K9" t="s">
        <v>136</v>
      </c>
    </row>
    <row r="10" spans="1:11" x14ac:dyDescent="0.3">
      <c r="A10" s="10" t="s">
        <v>24</v>
      </c>
      <c r="B10" s="4" t="e">
        <f>VLOOKUP(A10,Blad6!$B$2:$C$146,2,FALSE)</f>
        <v>#N/A</v>
      </c>
      <c r="C10" s="8">
        <f>J10/$J$32</f>
        <v>3.2192141913465984E-2</v>
      </c>
      <c r="D10" s="3">
        <v>83955821</v>
      </c>
      <c r="E10" s="5">
        <f>16251</f>
        <v>16251</v>
      </c>
      <c r="F10" s="1">
        <f>D10*$D$33</f>
        <v>140761.39232451026</v>
      </c>
      <c r="G10" s="5">
        <f>E10*$D$34</f>
        <v>4857.1048102840559</v>
      </c>
      <c r="H10" s="5">
        <v>189</v>
      </c>
      <c r="I10" s="1">
        <f>G10/H10</f>
        <v>25.698967250180189</v>
      </c>
      <c r="J10" s="3">
        <f>F10*I10</f>
        <v>3617422.4114373545</v>
      </c>
      <c r="K10" t="s">
        <v>140</v>
      </c>
    </row>
    <row r="11" spans="1:11" x14ac:dyDescent="0.3">
      <c r="A11" s="10" t="s">
        <v>39</v>
      </c>
      <c r="B11" s="4" t="e">
        <f>VLOOKUP(A11,Blad6!$B$2:$C$146,2,FALSE)</f>
        <v>#N/A</v>
      </c>
      <c r="C11" s="8">
        <f>J11/$J$32</f>
        <v>2.811940191301459E-2</v>
      </c>
      <c r="D11" s="3">
        <v>25598869</v>
      </c>
      <c r="E11" s="5">
        <f>VLOOKUP(A11,Blad1!$C$4:$D$33,2,0)</f>
        <v>46555</v>
      </c>
      <c r="F11" s="1">
        <f>D11*$D$33</f>
        <v>42919.387833426626</v>
      </c>
      <c r="G11" s="5">
        <f>E11*$D$34</f>
        <v>13914.375388762181</v>
      </c>
      <c r="H11" s="5">
        <v>189</v>
      </c>
      <c r="I11" s="1">
        <f>G11/H11</f>
        <v>73.621033802974495</v>
      </c>
      <c r="J11" s="3">
        <f>F11*I11</f>
        <v>3159769.7024876741</v>
      </c>
      <c r="K11" t="s">
        <v>136</v>
      </c>
    </row>
    <row r="12" spans="1:11" x14ac:dyDescent="0.3">
      <c r="A12" s="10" t="s">
        <v>30</v>
      </c>
      <c r="B12" s="4" t="e">
        <f>VLOOKUP(A12,Blad6!$B$2:$C$146,2,FALSE)</f>
        <v>#N/A</v>
      </c>
      <c r="C12" s="8">
        <f>J12/$J$32</f>
        <v>2.4522675943349309E-2</v>
      </c>
      <c r="D12" s="3">
        <v>47329981</v>
      </c>
      <c r="E12" s="5">
        <f>VLOOKUP(A12,Blad1!$C$4:$D$33,2,0)</f>
        <v>21959</v>
      </c>
      <c r="F12" s="1">
        <f>D12*$D$33</f>
        <v>79354.045316912758</v>
      </c>
      <c r="G12" s="5">
        <f>E12*$D$34</f>
        <v>6563.1139332365747</v>
      </c>
      <c r="H12" s="5">
        <v>189</v>
      </c>
      <c r="I12" s="1">
        <f>G12/H12</f>
        <v>34.72547054622526</v>
      </c>
      <c r="J12" s="3">
        <f>F12*I12</f>
        <v>2755606.5633762786</v>
      </c>
      <c r="K12" t="s">
        <v>136</v>
      </c>
    </row>
    <row r="13" spans="1:11" x14ac:dyDescent="0.3">
      <c r="A13" s="10" t="s">
        <v>22</v>
      </c>
      <c r="B13" s="4" t="e">
        <f>VLOOKUP(A13,Blad6!$B$2:$C$146,2,FALSE)</f>
        <v>#N/A</v>
      </c>
      <c r="C13" s="8">
        <f>J13/$J$32</f>
        <v>2.3027667629528344E-2</v>
      </c>
      <c r="D13" s="3">
        <v>60026546</v>
      </c>
      <c r="E13" s="5">
        <f>15321*1.02^3</f>
        <v>16258.767768</v>
      </c>
      <c r="F13" s="1">
        <f>D13*$D$33</f>
        <v>100641.26692765308</v>
      </c>
      <c r="G13" s="5">
        <f>E13*$D$34</f>
        <v>4859.4264436184949</v>
      </c>
      <c r="H13" s="5">
        <v>189</v>
      </c>
      <c r="I13" s="1">
        <f>G13/H13</f>
        <v>25.711251024436482</v>
      </c>
      <c r="J13" s="3">
        <f>F13*I13</f>
        <v>2587612.8773942059</v>
      </c>
      <c r="K13" t="s">
        <v>138</v>
      </c>
    </row>
    <row r="14" spans="1:11" x14ac:dyDescent="0.3">
      <c r="A14" s="10" t="s">
        <v>55</v>
      </c>
      <c r="B14" s="4" t="e">
        <f>VLOOKUP(A14,Blad6!$B$2:$C$146,2,FALSE)</f>
        <v>#N/A</v>
      </c>
      <c r="C14" s="8">
        <f>J14/$J$32</f>
        <v>2.2533156475417686E-2</v>
      </c>
      <c r="D14" s="3">
        <v>26453542</v>
      </c>
      <c r="E14" s="5">
        <f>36101</f>
        <v>36101</v>
      </c>
      <c r="F14" s="1">
        <f>D14*$D$33</f>
        <v>44352.343404930907</v>
      </c>
      <c r="G14" s="5">
        <f>E14*$D$34</f>
        <v>10789.880053908357</v>
      </c>
      <c r="H14" s="5">
        <v>189</v>
      </c>
      <c r="I14" s="1">
        <f>G14/H14</f>
        <v>57.08931245454157</v>
      </c>
      <c r="J14" s="3">
        <f>F14*I14</f>
        <v>2532044.7907352266</v>
      </c>
      <c r="K14" t="s">
        <v>141</v>
      </c>
    </row>
    <row r="15" spans="1:11" x14ac:dyDescent="0.3">
      <c r="A15" s="10" t="s">
        <v>43</v>
      </c>
      <c r="B15" s="4" t="e">
        <f>VLOOKUP(A15,Blad6!$B$2:$C$146,2,FALSE)</f>
        <v>#N/A</v>
      </c>
      <c r="C15" s="8">
        <f>J15/$J$32</f>
        <v>1.5960165587277211E-2</v>
      </c>
      <c r="D15" s="3">
        <v>17531181</v>
      </c>
      <c r="E15" s="5">
        <f>VLOOKUP(A15,Blad1!$C$4:$D$33,2,0)</f>
        <v>38584</v>
      </c>
      <c r="F15" s="1">
        <v>29393</v>
      </c>
      <c r="G15" s="5">
        <v>11532</v>
      </c>
      <c r="H15" s="5">
        <v>189</v>
      </c>
      <c r="I15" s="1">
        <f>G15/H15</f>
        <v>61.015873015873019</v>
      </c>
      <c r="J15" s="3">
        <f>F15*I15</f>
        <v>1793439.5555555557</v>
      </c>
      <c r="K15" t="s">
        <v>135</v>
      </c>
    </row>
    <row r="16" spans="1:11" x14ac:dyDescent="0.3">
      <c r="A16" s="10" t="s">
        <v>115</v>
      </c>
      <c r="B16" s="4" t="e">
        <f>VLOOKUP(A16,Blad6!$B$2:$C$146,2,FALSE)</f>
        <v>#N/A</v>
      </c>
      <c r="C16" s="8">
        <f>J16/$J$32</f>
        <v>1.4395754756103557E-2</v>
      </c>
      <c r="D16" s="3">
        <v>10157981</v>
      </c>
      <c r="E16" s="5">
        <f>59197*1.02</f>
        <v>60380.94</v>
      </c>
      <c r="F16" s="1">
        <f>D16*$D$33</f>
        <v>17030.999539221004</v>
      </c>
      <c r="G16" s="5">
        <f>E16*$D$34</f>
        <v>18046.677381297948</v>
      </c>
      <c r="H16" s="5">
        <v>190</v>
      </c>
      <c r="I16" s="1">
        <f>G16/H16</f>
        <v>94.982512533147101</v>
      </c>
      <c r="J16" s="3">
        <f>F16*I16</f>
        <v>1617647.1271860816</v>
      </c>
      <c r="K16" t="s">
        <v>148</v>
      </c>
    </row>
    <row r="17" spans="1:11" x14ac:dyDescent="0.3">
      <c r="A17" s="10" t="s">
        <v>129</v>
      </c>
      <c r="B17" s="4" t="e">
        <f>VLOOKUP(A17,Blad6!$B$2:$C$146,2,FALSE)</f>
        <v>#N/A</v>
      </c>
      <c r="C17" s="8">
        <f>J17/$J$32</f>
        <v>1.2155779889354439E-2</v>
      </c>
      <c r="D17" s="3">
        <v>8632703</v>
      </c>
      <c r="E17" s="5">
        <f>57361*1.02^2</f>
        <v>59678.384400000003</v>
      </c>
      <c r="F17" s="1">
        <f>D17*$D$33</f>
        <v>14473.699135215134</v>
      </c>
      <c r="G17" s="5">
        <f>E17*$D$34</f>
        <v>17836.697307194692</v>
      </c>
      <c r="H17" s="5">
        <v>189</v>
      </c>
      <c r="I17" s="1">
        <f>G17/H17</f>
        <v>94.374059826426944</v>
      </c>
      <c r="J17" s="3">
        <f>F17*I17</f>
        <v>1365941.748096497</v>
      </c>
      <c r="K17" t="s">
        <v>134</v>
      </c>
    </row>
    <row r="18" spans="1:11" x14ac:dyDescent="0.3">
      <c r="A18" s="10" t="s">
        <v>61</v>
      </c>
      <c r="B18" s="4" t="e">
        <f>VLOOKUP(A18,Blad6!$B$2:$C$146,2,FALSE)</f>
        <v>#N/A</v>
      </c>
      <c r="C18" s="8">
        <f>J18/$J$32</f>
        <v>1.0675012229560195E-2</v>
      </c>
      <c r="D18" s="3">
        <v>10724599</v>
      </c>
      <c r="E18" s="5">
        <f>42186</f>
        <v>42186</v>
      </c>
      <c r="F18" s="1">
        <f>D18*$D$33</f>
        <v>17980.998451102638</v>
      </c>
      <c r="G18" s="5">
        <f>E18*$D$34</f>
        <v>12608.567074434999</v>
      </c>
      <c r="H18" s="5">
        <v>189</v>
      </c>
      <c r="I18" s="1">
        <f>G18/H18</f>
        <v>66.711995102830684</v>
      </c>
      <c r="J18" s="3">
        <f>F18*I18</f>
        <v>1199548.2806139654</v>
      </c>
      <c r="K18" t="s">
        <v>142</v>
      </c>
    </row>
    <row r="19" spans="1:11" x14ac:dyDescent="0.3">
      <c r="A19" s="10" t="s">
        <v>64</v>
      </c>
      <c r="B19" s="4" t="e">
        <f>VLOOKUP(A19,Blad6!$B$2:$C$146,2,FALSE)</f>
        <v>#N/A</v>
      </c>
      <c r="C19" s="8">
        <f>J19/$J$32</f>
        <v>7.3600583946072037E-3</v>
      </c>
      <c r="D19" s="3">
        <v>8935112</v>
      </c>
      <c r="E19" s="5">
        <f>VLOOKUP(A19,Blad1!$C$4:$D$33,2,0)</f>
        <v>34911</v>
      </c>
      <c r="F19" s="1">
        <f>D19*$D$33</f>
        <v>14980.721892951764</v>
      </c>
      <c r="G19" s="5">
        <f>E19*$D$34</f>
        <v>10434.212419655816</v>
      </c>
      <c r="H19" s="5">
        <v>189</v>
      </c>
      <c r="I19" s="1">
        <f>G19/H19</f>
        <v>55.207473119872041</v>
      </c>
      <c r="J19" s="3">
        <f>F19*I19</f>
        <v>827047.80122141307</v>
      </c>
      <c r="K19" t="s">
        <v>136</v>
      </c>
    </row>
    <row r="20" spans="1:11" x14ac:dyDescent="0.3">
      <c r="A20" s="10" t="s">
        <v>56</v>
      </c>
      <c r="B20" s="4" t="e">
        <f>VLOOKUP(A20,Blad6!$B$2:$C$146,2,FALSE)</f>
        <v>#N/A</v>
      </c>
      <c r="C20" s="8">
        <f>J20/$J$32</f>
        <v>7.2707672701743326E-3</v>
      </c>
      <c r="D20" s="3">
        <v>11539878</v>
      </c>
      <c r="E20" s="5">
        <f>VLOOKUP(A20,Blad1!$C$4:$D$33,2,0)</f>
        <v>26703</v>
      </c>
      <c r="F20" s="1">
        <f>D20*$D$33</f>
        <v>19347.905543499892</v>
      </c>
      <c r="G20" s="5">
        <f>E20*$D$34</f>
        <v>7981.0023844080451</v>
      </c>
      <c r="H20" s="5">
        <v>189</v>
      </c>
      <c r="I20" s="1">
        <f>G20/H20</f>
        <v>42.227525843428808</v>
      </c>
      <c r="J20" s="3">
        <f>F20*I20</f>
        <v>817014.18135436112</v>
      </c>
      <c r="K20" t="s">
        <v>136</v>
      </c>
    </row>
    <row r="21" spans="1:11" x14ac:dyDescent="0.3">
      <c r="A21" s="10" t="s">
        <v>79</v>
      </c>
      <c r="B21" s="4" t="e">
        <f>VLOOKUP(A21,Blad6!$B$2:$C$146,2,FALSE)</f>
        <v>#N/A</v>
      </c>
      <c r="C21" s="8">
        <f>J21/$J$32</f>
        <v>6.6136847858694796E-3</v>
      </c>
      <c r="D21" s="3">
        <v>9280200</v>
      </c>
      <c r="E21" s="5">
        <f>VLOOKUP(A21,Blad1!$C$4:$D$33,2,0)</f>
        <v>30364</v>
      </c>
      <c r="F21" s="1">
        <f>D21*$D$33</f>
        <v>15559.300802381767</v>
      </c>
      <c r="G21" s="5">
        <f>E21*$D$34</f>
        <v>9075.2034003732115</v>
      </c>
      <c r="H21" s="5">
        <v>190</v>
      </c>
      <c r="I21" s="1">
        <f>G21/H21</f>
        <v>47.764228423016903</v>
      </c>
      <c r="J21" s="3">
        <f>F21*I21</f>
        <v>743177.99762739288</v>
      </c>
      <c r="K21" t="s">
        <v>136</v>
      </c>
    </row>
    <row r="22" spans="1:11" x14ac:dyDescent="0.3">
      <c r="A22" s="10" t="s">
        <v>85</v>
      </c>
      <c r="B22" s="4" t="e">
        <f>VLOOKUP(A22,Blad6!$B$2:$C$146,2,FALSE)</f>
        <v>#N/A</v>
      </c>
      <c r="C22" s="8">
        <f>J22/$J$32</f>
        <v>6.5297462046242363E-3</v>
      </c>
      <c r="D22" s="3">
        <v>5374807</v>
      </c>
      <c r="E22" s="5">
        <f>VLOOKUP(A22,Blad1!$C$4:$D$33,2,0)</f>
        <v>51489</v>
      </c>
      <c r="F22" s="1">
        <f>D22*$D$33</f>
        <v>9011.469458389598</v>
      </c>
      <c r="G22" s="5">
        <f>E22*$D$34</f>
        <v>15389.05110926809</v>
      </c>
      <c r="H22" s="5">
        <v>189</v>
      </c>
      <c r="I22" s="1">
        <f>G22/H22</f>
        <v>81.4235508426883</v>
      </c>
      <c r="J22" s="3">
        <f>F22*I22</f>
        <v>733745.84161251818</v>
      </c>
      <c r="K22" t="s">
        <v>136</v>
      </c>
    </row>
    <row r="23" spans="1:11" x14ac:dyDescent="0.3">
      <c r="A23" s="10" t="s">
        <v>116</v>
      </c>
      <c r="B23" s="4" t="e">
        <f>VLOOKUP(A23,Blad6!$B$2:$C$146,2,FALSE)</f>
        <v>#N/A</v>
      </c>
      <c r="C23" s="8">
        <f>J23/$J$32</f>
        <v>5.8596632827278283E-3</v>
      </c>
      <c r="D23" s="3">
        <v>5806000</v>
      </c>
      <c r="E23" s="5">
        <v>43000</v>
      </c>
      <c r="F23" s="1">
        <f>D23*$D$33</f>
        <v>9734.4131008629702</v>
      </c>
      <c r="G23" s="5">
        <f>E23*$D$34</f>
        <v>12851.855691478333</v>
      </c>
      <c r="H23" s="5">
        <v>190</v>
      </c>
      <c r="I23" s="1">
        <f>G23/H23</f>
        <v>67.641345744622811</v>
      </c>
      <c r="J23" s="3">
        <f>F23*I23</f>
        <v>658448.80217645806</v>
      </c>
      <c r="K23" t="s">
        <v>212</v>
      </c>
    </row>
    <row r="24" spans="1:11" x14ac:dyDescent="0.3">
      <c r="A24" s="10" t="s">
        <v>60</v>
      </c>
      <c r="B24" s="4" t="e">
        <f>VLOOKUP(A24,Blad6!$B$2:$C$146,2,FALSE)</f>
        <v>#N/A</v>
      </c>
      <c r="C24" s="8">
        <f>J24/$J$32</f>
        <v>5.7842875819322931E-3</v>
      </c>
      <c r="D24" s="3">
        <v>10699142</v>
      </c>
      <c r="E24" s="5">
        <f>VLOOKUP(A24,Blad1!$C$4:$D$33,2,0)</f>
        <v>22913</v>
      </c>
      <c r="F24" s="1">
        <f>D24*$D$33</f>
        <v>17938.316922630598</v>
      </c>
      <c r="G24" s="5">
        <f>E24*$D$34</f>
        <v>6848.2458013684427</v>
      </c>
      <c r="H24" s="5">
        <v>189</v>
      </c>
      <c r="I24" s="1">
        <f>G24/H24</f>
        <v>36.234104769145198</v>
      </c>
      <c r="J24" s="3">
        <f>F24*I24</f>
        <v>649978.85475672735</v>
      </c>
      <c r="K24" t="s">
        <v>136</v>
      </c>
    </row>
    <row r="25" spans="1:11" x14ac:dyDescent="0.3">
      <c r="A25" s="10" t="s">
        <v>83</v>
      </c>
      <c r="B25" s="4" t="e">
        <f>VLOOKUP(A25,Blad6!$B$2:$C$146,2,FALSE)</f>
        <v>#N/A</v>
      </c>
      <c r="C25" s="8">
        <f>J25/$J$32</f>
        <v>5.1606961032132281E-3</v>
      </c>
      <c r="D25" s="3">
        <v>7500700</v>
      </c>
      <c r="E25" s="5">
        <f>2430*12</f>
        <v>29160</v>
      </c>
      <c r="F25" s="1">
        <f>D25*$D$33</f>
        <v>12575.768574860986</v>
      </c>
      <c r="G25" s="5">
        <f>E25*$D$34</f>
        <v>8715.3514410118187</v>
      </c>
      <c r="H25" s="5">
        <v>189</v>
      </c>
      <c r="I25" s="1">
        <f>G25/H25</f>
        <v>46.112970587364117</v>
      </c>
      <c r="J25" s="3">
        <f>F25*I25</f>
        <v>579906.04640606255</v>
      </c>
      <c r="K25" t="s">
        <v>143</v>
      </c>
    </row>
    <row r="26" spans="1:11" x14ac:dyDescent="0.3">
      <c r="A26" s="10" t="s">
        <v>82</v>
      </c>
      <c r="B26" s="4" t="e">
        <f>VLOOKUP(A26,Blad6!$B$2:$C$146,2,FALSE)</f>
        <v>#N/A</v>
      </c>
      <c r="C26" s="8">
        <f>J26/$J$32</f>
        <v>4.4947884512848355E-3</v>
      </c>
      <c r="D26" s="3">
        <v>5503335</v>
      </c>
      <c r="E26" s="5">
        <f>VLOOKUP(A26,Blad1!$C$4:$D$33,2,0)</f>
        <v>34615</v>
      </c>
      <c r="F26" s="1">
        <f>D26*$D$33</f>
        <v>9226.9611302855174</v>
      </c>
      <c r="G26" s="5">
        <f>E26*$D$34</f>
        <v>10345.743831640058</v>
      </c>
      <c r="H26" s="5">
        <v>189</v>
      </c>
      <c r="I26" s="1">
        <f>G26/H26</f>
        <v>54.739385352592905</v>
      </c>
      <c r="J26" s="3">
        <f>F26*I26</f>
        <v>505078.18094409513</v>
      </c>
      <c r="K26" t="s">
        <v>136</v>
      </c>
    </row>
    <row r="27" spans="1:11" x14ac:dyDescent="0.3">
      <c r="A27" s="10" t="s">
        <v>97</v>
      </c>
      <c r="B27" s="4" t="e">
        <f>VLOOKUP(A27,Blad6!$B$2:$C$146,2,FALSE)</f>
        <v>#N/A</v>
      </c>
      <c r="C27" s="8">
        <f>J27/$J$32</f>
        <v>4.3412979893389563E-3</v>
      </c>
      <c r="D27" s="3">
        <v>5685807</v>
      </c>
      <c r="E27" s="5">
        <f>VLOOKUP(A27,Blad1!$C$4:$D$33,2,0)</f>
        <v>32360</v>
      </c>
      <c r="F27" s="1">
        <f>D27*$D$33</f>
        <v>9532.8959954837046</v>
      </c>
      <c r="G27" s="5">
        <f>E27*$D$34</f>
        <v>9671.7686087497405</v>
      </c>
      <c r="H27" s="5">
        <v>189</v>
      </c>
      <c r="I27" s="1">
        <f>G27/H27</f>
        <v>51.173378882273759</v>
      </c>
      <c r="J27" s="3">
        <f>F27*I27</f>
        <v>487830.49862219789</v>
      </c>
      <c r="K27" t="s">
        <v>136</v>
      </c>
    </row>
    <row r="28" spans="1:11" x14ac:dyDescent="0.3">
      <c r="A28" s="10" t="s">
        <v>95</v>
      </c>
      <c r="B28" s="4" t="e">
        <f>VLOOKUP(A28,Blad6!$B$2:$C$146,2,FALSE)</f>
        <v>#N/A</v>
      </c>
      <c r="C28" s="8">
        <f>J28/$J$32</f>
        <v>4.2756906141126882E-3</v>
      </c>
      <c r="D28" s="3">
        <v>5095668</v>
      </c>
      <c r="E28" s="5">
        <f>VLOOKUP(A28,Blad1!$C$4:$D$33,2,0)</f>
        <v>35562</v>
      </c>
      <c r="F28" s="1">
        <f>D28*$D$33</f>
        <v>8543.4614772387558</v>
      </c>
      <c r="G28" s="5">
        <f>E28*$D$34</f>
        <v>10628.7835372175</v>
      </c>
      <c r="H28" s="5">
        <v>189</v>
      </c>
      <c r="I28" s="1">
        <f>G28/H28</f>
        <v>56.236949932367722</v>
      </c>
      <c r="J28" s="3">
        <f>F28*I28</f>
        <v>480458.21534458827</v>
      </c>
      <c r="K28" t="s">
        <v>136</v>
      </c>
    </row>
    <row r="29" spans="1:11" x14ac:dyDescent="0.3">
      <c r="A29" s="10" t="s">
        <v>65</v>
      </c>
      <c r="B29" s="4" t="e">
        <f>VLOOKUP(A29,Blad6!$B$2:$C$146,2,FALSE)</f>
        <v>#N/A</v>
      </c>
      <c r="C29" s="8">
        <f>J29/$J$32</f>
        <v>3.9820106458435534E-3</v>
      </c>
      <c r="D29" s="3">
        <v>10295909</v>
      </c>
      <c r="E29" s="5">
        <f>15755*1.02^2</f>
        <v>16391.502</v>
      </c>
      <c r="F29" s="1">
        <f>D29*$D$33</f>
        <v>17262.251370115908</v>
      </c>
      <c r="G29" s="5">
        <f>E29*$D$34</f>
        <v>4899.0980993157791</v>
      </c>
      <c r="H29" s="5">
        <v>189</v>
      </c>
      <c r="I29" s="1">
        <f>G29/H29</f>
        <v>25.921153964633753</v>
      </c>
      <c r="J29" s="3">
        <f>F29*I29</f>
        <v>447457.47554098442</v>
      </c>
      <c r="K29" t="s">
        <v>138</v>
      </c>
    </row>
    <row r="30" spans="1:11" x14ac:dyDescent="0.3">
      <c r="A30" s="10" t="s">
        <v>96</v>
      </c>
      <c r="B30" s="4" t="e">
        <f>VLOOKUP(A30,Blad6!$B$2:$C$146,2,FALSE)</f>
        <v>#N/A</v>
      </c>
      <c r="C30" s="8">
        <f>J30/$J$32</f>
        <v>2.9131965047038983E-3</v>
      </c>
      <c r="D30" s="3">
        <v>4904000</v>
      </c>
      <c r="E30" s="5">
        <v>25310</v>
      </c>
      <c r="F30" s="1">
        <f>D30*$D$33</f>
        <v>8222.108482024114</v>
      </c>
      <c r="G30" s="5">
        <f>E30*$D$34</f>
        <v>7564.6620360771303</v>
      </c>
      <c r="H30" s="5">
        <v>190</v>
      </c>
      <c r="I30" s="1">
        <f>G30/H30</f>
        <v>39.814010716195426</v>
      </c>
      <c r="J30" s="3">
        <f>F30*I30</f>
        <v>327355.11521302938</v>
      </c>
      <c r="K30" t="s">
        <v>215</v>
      </c>
    </row>
    <row r="32" spans="1:11" x14ac:dyDescent="0.3">
      <c r="A32" s="9" t="s">
        <v>145</v>
      </c>
      <c r="B32" s="7"/>
      <c r="C32" s="6"/>
      <c r="G32" s="3"/>
      <c r="I32" t="s">
        <v>213</v>
      </c>
      <c r="J32" s="3">
        <f>SUM(J2:J30)</f>
        <v>112369733.61888</v>
      </c>
    </row>
    <row r="33" spans="1:4" x14ac:dyDescent="0.3">
      <c r="A33" s="10" t="s">
        <v>146</v>
      </c>
      <c r="D33" s="2">
        <f>F15/D15</f>
        <v>1.6766126594665812E-3</v>
      </c>
    </row>
    <row r="34" spans="1:4" x14ac:dyDescent="0.3">
      <c r="A34" s="10" t="s">
        <v>147</v>
      </c>
      <c r="D34" s="2">
        <f>$G$15/$E$15</f>
        <v>0.29888036491810077</v>
      </c>
    </row>
  </sheetData>
  <autoFilter ref="A1:L1" xr:uid="{2C7C701B-6432-4B87-AE2E-4ECDF2B31122}">
    <sortState xmlns:xlrd2="http://schemas.microsoft.com/office/spreadsheetml/2017/richdata2" ref="A2:L110">
      <sortCondition descending="1" ref="C1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E12B-35FC-4816-9F54-6C5B98DFB03D}">
  <dimension ref="A1:C146"/>
  <sheetViews>
    <sheetView topLeftCell="A118" workbookViewId="0">
      <selection activeCell="C47" sqref="C47:C146"/>
    </sheetView>
  </sheetViews>
  <sheetFormatPr defaultRowHeight="14.4" x14ac:dyDescent="0.3"/>
  <cols>
    <col min="2" max="2" width="32.33203125" bestFit="1" customWidth="1"/>
  </cols>
  <sheetData>
    <row r="1" spans="1:3" x14ac:dyDescent="0.3">
      <c r="A1" t="s">
        <v>216</v>
      </c>
      <c r="B1" t="s">
        <v>217</v>
      </c>
    </row>
    <row r="2" spans="1:3" x14ac:dyDescent="0.3">
      <c r="A2" t="s">
        <v>218</v>
      </c>
      <c r="B2" s="11" t="s">
        <v>62</v>
      </c>
      <c r="C2" t="s">
        <v>219</v>
      </c>
    </row>
    <row r="3" spans="1:3" x14ac:dyDescent="0.3">
      <c r="A3" t="s">
        <v>218</v>
      </c>
      <c r="B3" s="11" t="s">
        <v>151</v>
      </c>
      <c r="C3" t="s">
        <v>219</v>
      </c>
    </row>
    <row r="4" spans="1:3" x14ac:dyDescent="0.3">
      <c r="A4" t="s">
        <v>218</v>
      </c>
      <c r="B4" s="11" t="s">
        <v>152</v>
      </c>
      <c r="C4" t="s">
        <v>219</v>
      </c>
    </row>
    <row r="5" spans="1:3" x14ac:dyDescent="0.3">
      <c r="A5" t="s">
        <v>218</v>
      </c>
      <c r="B5" s="11" t="s">
        <v>220</v>
      </c>
      <c r="C5" t="s">
        <v>219</v>
      </c>
    </row>
    <row r="6" spans="1:3" x14ac:dyDescent="0.3">
      <c r="A6" t="s">
        <v>218</v>
      </c>
      <c r="B6" s="11" t="s">
        <v>50</v>
      </c>
      <c r="C6" t="s">
        <v>219</v>
      </c>
    </row>
    <row r="7" spans="1:3" x14ac:dyDescent="0.3">
      <c r="A7" t="s">
        <v>218</v>
      </c>
      <c r="B7" s="11" t="s">
        <v>153</v>
      </c>
      <c r="C7" t="s">
        <v>219</v>
      </c>
    </row>
    <row r="8" spans="1:3" x14ac:dyDescent="0.3">
      <c r="A8" t="s">
        <v>218</v>
      </c>
      <c r="B8" s="11" t="s">
        <v>34</v>
      </c>
      <c r="C8" t="s">
        <v>219</v>
      </c>
    </row>
    <row r="9" spans="1:3" x14ac:dyDescent="0.3">
      <c r="A9" t="s">
        <v>218</v>
      </c>
      <c r="B9" s="11" t="s">
        <v>154</v>
      </c>
      <c r="C9" t="s">
        <v>219</v>
      </c>
    </row>
    <row r="10" spans="1:3" x14ac:dyDescent="0.3">
      <c r="A10" t="s">
        <v>218</v>
      </c>
      <c r="B10" s="11" t="s">
        <v>90</v>
      </c>
      <c r="C10" t="s">
        <v>219</v>
      </c>
    </row>
    <row r="11" spans="1:3" x14ac:dyDescent="0.3">
      <c r="A11" t="s">
        <v>218</v>
      </c>
      <c r="B11" s="11" t="s">
        <v>15</v>
      </c>
      <c r="C11" t="s">
        <v>219</v>
      </c>
    </row>
    <row r="12" spans="1:3" x14ac:dyDescent="0.3">
      <c r="A12" t="s">
        <v>218</v>
      </c>
      <c r="B12" s="11" t="s">
        <v>67</v>
      </c>
      <c r="C12" t="s">
        <v>219</v>
      </c>
    </row>
    <row r="13" spans="1:3" x14ac:dyDescent="0.3">
      <c r="A13" t="s">
        <v>218</v>
      </c>
      <c r="B13" s="11" t="s">
        <v>155</v>
      </c>
      <c r="C13" t="s">
        <v>219</v>
      </c>
    </row>
    <row r="14" spans="1:3" x14ac:dyDescent="0.3">
      <c r="A14" t="s">
        <v>218</v>
      </c>
      <c r="B14" s="11" t="s">
        <v>87</v>
      </c>
      <c r="C14" t="s">
        <v>219</v>
      </c>
    </row>
    <row r="15" spans="1:3" x14ac:dyDescent="0.3">
      <c r="A15" t="s">
        <v>218</v>
      </c>
      <c r="B15" s="11" t="s">
        <v>156</v>
      </c>
      <c r="C15" t="s">
        <v>219</v>
      </c>
    </row>
    <row r="16" spans="1:3" x14ac:dyDescent="0.3">
      <c r="A16" t="s">
        <v>218</v>
      </c>
      <c r="B16" s="11" t="s">
        <v>75</v>
      </c>
      <c r="C16" t="s">
        <v>219</v>
      </c>
    </row>
    <row r="17" spans="1:3" x14ac:dyDescent="0.3">
      <c r="A17" t="s">
        <v>218</v>
      </c>
      <c r="B17" s="11" t="s">
        <v>157</v>
      </c>
      <c r="C17" t="s">
        <v>219</v>
      </c>
    </row>
    <row r="18" spans="1:3" x14ac:dyDescent="0.3">
      <c r="A18" t="s">
        <v>218</v>
      </c>
      <c r="B18" s="11" t="s">
        <v>158</v>
      </c>
      <c r="C18" t="s">
        <v>219</v>
      </c>
    </row>
    <row r="19" spans="1:3" x14ac:dyDescent="0.3">
      <c r="A19" t="s">
        <v>218</v>
      </c>
      <c r="B19" s="11" t="s">
        <v>10</v>
      </c>
      <c r="C19" t="s">
        <v>219</v>
      </c>
    </row>
    <row r="20" spans="1:3" x14ac:dyDescent="0.3">
      <c r="A20" t="s">
        <v>218</v>
      </c>
      <c r="B20" s="11" t="s">
        <v>77</v>
      </c>
      <c r="C20" t="s">
        <v>219</v>
      </c>
    </row>
    <row r="21" spans="1:3" x14ac:dyDescent="0.3">
      <c r="A21" t="s">
        <v>218</v>
      </c>
      <c r="B21" s="11" t="s">
        <v>69</v>
      </c>
      <c r="C21" t="s">
        <v>219</v>
      </c>
    </row>
    <row r="22" spans="1:3" x14ac:dyDescent="0.3">
      <c r="A22" t="s">
        <v>218</v>
      </c>
      <c r="B22" s="11" t="s">
        <v>84</v>
      </c>
      <c r="C22" t="s">
        <v>219</v>
      </c>
    </row>
    <row r="23" spans="1:3" x14ac:dyDescent="0.3">
      <c r="A23" t="s">
        <v>218</v>
      </c>
      <c r="B23" s="11" t="s">
        <v>74</v>
      </c>
      <c r="C23" t="s">
        <v>219</v>
      </c>
    </row>
    <row r="24" spans="1:3" x14ac:dyDescent="0.3">
      <c r="A24" t="s">
        <v>218</v>
      </c>
      <c r="B24" s="11" t="s">
        <v>57</v>
      </c>
      <c r="C24" t="s">
        <v>219</v>
      </c>
    </row>
    <row r="25" spans="1:3" x14ac:dyDescent="0.3">
      <c r="A25" t="s">
        <v>218</v>
      </c>
      <c r="B25" s="11" t="s">
        <v>221</v>
      </c>
      <c r="C25" t="s">
        <v>219</v>
      </c>
    </row>
    <row r="26" spans="1:3" x14ac:dyDescent="0.3">
      <c r="A26" t="s">
        <v>218</v>
      </c>
      <c r="B26" s="11" t="s">
        <v>109</v>
      </c>
      <c r="C26" t="s">
        <v>219</v>
      </c>
    </row>
    <row r="27" spans="1:3" x14ac:dyDescent="0.3">
      <c r="A27" t="s">
        <v>218</v>
      </c>
      <c r="B27" s="11" t="s">
        <v>80</v>
      </c>
      <c r="C27" t="s">
        <v>219</v>
      </c>
    </row>
    <row r="28" spans="1:3" x14ac:dyDescent="0.3">
      <c r="A28" t="s">
        <v>218</v>
      </c>
      <c r="B28" s="11" t="s">
        <v>51</v>
      </c>
      <c r="C28" t="s">
        <v>219</v>
      </c>
    </row>
    <row r="29" spans="1:3" x14ac:dyDescent="0.3">
      <c r="A29" t="s">
        <v>218</v>
      </c>
      <c r="B29" s="11" t="s">
        <v>6</v>
      </c>
      <c r="C29" t="s">
        <v>219</v>
      </c>
    </row>
    <row r="30" spans="1:3" x14ac:dyDescent="0.3">
      <c r="A30" t="s">
        <v>218</v>
      </c>
      <c r="B30" s="11" t="s">
        <v>33</v>
      </c>
      <c r="C30" t="s">
        <v>219</v>
      </c>
    </row>
    <row r="31" spans="1:3" x14ac:dyDescent="0.3">
      <c r="A31" t="s">
        <v>218</v>
      </c>
      <c r="B31" s="11" t="s">
        <v>160</v>
      </c>
      <c r="C31" t="s">
        <v>219</v>
      </c>
    </row>
    <row r="32" spans="1:3" x14ac:dyDescent="0.3">
      <c r="A32" t="s">
        <v>218</v>
      </c>
      <c r="B32" s="11" t="s">
        <v>222</v>
      </c>
      <c r="C32" t="s">
        <v>219</v>
      </c>
    </row>
    <row r="33" spans="1:3" x14ac:dyDescent="0.3">
      <c r="A33" t="s">
        <v>218</v>
      </c>
      <c r="B33" s="11" t="s">
        <v>223</v>
      </c>
      <c r="C33" t="s">
        <v>219</v>
      </c>
    </row>
    <row r="34" spans="1:3" x14ac:dyDescent="0.3">
      <c r="A34" t="s">
        <v>218</v>
      </c>
      <c r="B34" s="11" t="s">
        <v>104</v>
      </c>
      <c r="C34" t="s">
        <v>219</v>
      </c>
    </row>
    <row r="35" spans="1:3" x14ac:dyDescent="0.3">
      <c r="A35" t="s">
        <v>218</v>
      </c>
      <c r="B35" s="11" t="s">
        <v>224</v>
      </c>
      <c r="C35" t="s">
        <v>219</v>
      </c>
    </row>
    <row r="36" spans="1:3" x14ac:dyDescent="0.3">
      <c r="A36" t="s">
        <v>218</v>
      </c>
      <c r="B36" s="11" t="s">
        <v>70</v>
      </c>
      <c r="C36" t="s">
        <v>219</v>
      </c>
    </row>
    <row r="37" spans="1:3" x14ac:dyDescent="0.3">
      <c r="A37" t="s">
        <v>218</v>
      </c>
      <c r="B37" s="11" t="s">
        <v>164</v>
      </c>
      <c r="C37" t="s">
        <v>219</v>
      </c>
    </row>
    <row r="38" spans="1:3" x14ac:dyDescent="0.3">
      <c r="A38" t="s">
        <v>218</v>
      </c>
      <c r="B38" s="11" t="s">
        <v>165</v>
      </c>
      <c r="C38" t="s">
        <v>219</v>
      </c>
    </row>
    <row r="39" spans="1:3" x14ac:dyDescent="0.3">
      <c r="A39" t="s">
        <v>218</v>
      </c>
      <c r="B39" s="11" t="s">
        <v>76</v>
      </c>
      <c r="C39" t="s">
        <v>219</v>
      </c>
    </row>
    <row r="40" spans="1:3" x14ac:dyDescent="0.3">
      <c r="A40" t="s">
        <v>218</v>
      </c>
      <c r="B40" s="11" t="s">
        <v>58</v>
      </c>
      <c r="C40" t="s">
        <v>219</v>
      </c>
    </row>
    <row r="41" spans="1:3" x14ac:dyDescent="0.3">
      <c r="A41" t="s">
        <v>218</v>
      </c>
      <c r="B41" s="11" t="s">
        <v>225</v>
      </c>
      <c r="C41" t="s">
        <v>219</v>
      </c>
    </row>
    <row r="42" spans="1:3" x14ac:dyDescent="0.3">
      <c r="A42" t="s">
        <v>218</v>
      </c>
      <c r="B42" s="11" t="s">
        <v>99</v>
      </c>
      <c r="C42" t="s">
        <v>219</v>
      </c>
    </row>
    <row r="43" spans="1:3" x14ac:dyDescent="0.3">
      <c r="A43" t="s">
        <v>218</v>
      </c>
      <c r="B43" s="11" t="s">
        <v>166</v>
      </c>
      <c r="C43" t="s">
        <v>219</v>
      </c>
    </row>
    <row r="44" spans="1:3" x14ac:dyDescent="0.3">
      <c r="A44" t="s">
        <v>218</v>
      </c>
      <c r="B44" s="11" t="s">
        <v>25</v>
      </c>
      <c r="C44" t="s">
        <v>219</v>
      </c>
    </row>
    <row r="45" spans="1:3" x14ac:dyDescent="0.3">
      <c r="A45" t="s">
        <v>218</v>
      </c>
      <c r="B45" s="11" t="s">
        <v>167</v>
      </c>
      <c r="C45" t="s">
        <v>219</v>
      </c>
    </row>
    <row r="46" spans="1:3" x14ac:dyDescent="0.3">
      <c r="A46" t="s">
        <v>218</v>
      </c>
      <c r="B46" s="11" t="s">
        <v>168</v>
      </c>
      <c r="C46" t="s">
        <v>219</v>
      </c>
    </row>
    <row r="47" spans="1:3" x14ac:dyDescent="0.3">
      <c r="A47" t="s">
        <v>218</v>
      </c>
      <c r="B47" s="11" t="s">
        <v>169</v>
      </c>
      <c r="C47" t="s">
        <v>219</v>
      </c>
    </row>
    <row r="48" spans="1:3" x14ac:dyDescent="0.3">
      <c r="B48" t="s">
        <v>170</v>
      </c>
      <c r="C48" t="s">
        <v>219</v>
      </c>
    </row>
    <row r="49" spans="2:3" x14ac:dyDescent="0.3">
      <c r="B49" t="s">
        <v>41</v>
      </c>
      <c r="C49" t="s">
        <v>219</v>
      </c>
    </row>
    <row r="50" spans="2:3" x14ac:dyDescent="0.3">
      <c r="B50" t="s">
        <v>171</v>
      </c>
      <c r="C50" t="s">
        <v>219</v>
      </c>
    </row>
    <row r="51" spans="2:3" x14ac:dyDescent="0.3">
      <c r="B51" t="s">
        <v>71</v>
      </c>
      <c r="C51" t="s">
        <v>219</v>
      </c>
    </row>
    <row r="52" spans="2:3" x14ac:dyDescent="0.3">
      <c r="B52" t="s">
        <v>92</v>
      </c>
      <c r="C52" t="s">
        <v>219</v>
      </c>
    </row>
    <row r="53" spans="2:3" x14ac:dyDescent="0.3">
      <c r="B53" t="s">
        <v>226</v>
      </c>
      <c r="C53" t="s">
        <v>219</v>
      </c>
    </row>
    <row r="54" spans="2:3" x14ac:dyDescent="0.3">
      <c r="B54" t="s">
        <v>172</v>
      </c>
      <c r="C54" t="s">
        <v>219</v>
      </c>
    </row>
    <row r="55" spans="2:3" x14ac:dyDescent="0.3">
      <c r="B55" t="s">
        <v>81</v>
      </c>
      <c r="C55" t="s">
        <v>219</v>
      </c>
    </row>
    <row r="56" spans="2:3" x14ac:dyDescent="0.3">
      <c r="B56" t="s">
        <v>91</v>
      </c>
      <c r="C56" t="s">
        <v>219</v>
      </c>
    </row>
    <row r="57" spans="2:3" x14ac:dyDescent="0.3">
      <c r="B57" t="s">
        <v>7</v>
      </c>
      <c r="C57" t="s">
        <v>219</v>
      </c>
    </row>
    <row r="58" spans="2:3" x14ac:dyDescent="0.3">
      <c r="B58" t="s">
        <v>9</v>
      </c>
      <c r="C58" t="s">
        <v>219</v>
      </c>
    </row>
    <row r="59" spans="2:3" x14ac:dyDescent="0.3">
      <c r="B59" t="s">
        <v>227</v>
      </c>
      <c r="C59" t="s">
        <v>219</v>
      </c>
    </row>
    <row r="60" spans="2:3" x14ac:dyDescent="0.3">
      <c r="B60" t="s">
        <v>54</v>
      </c>
      <c r="C60" t="s">
        <v>219</v>
      </c>
    </row>
    <row r="61" spans="2:3" x14ac:dyDescent="0.3">
      <c r="B61" t="s">
        <v>173</v>
      </c>
      <c r="C61" t="s">
        <v>219</v>
      </c>
    </row>
    <row r="62" spans="2:3" x14ac:dyDescent="0.3">
      <c r="B62" t="s">
        <v>88</v>
      </c>
      <c r="C62" t="s">
        <v>219</v>
      </c>
    </row>
    <row r="63" spans="2:3" x14ac:dyDescent="0.3">
      <c r="B63" t="s">
        <v>52</v>
      </c>
      <c r="C63" t="s">
        <v>219</v>
      </c>
    </row>
    <row r="64" spans="2:3" x14ac:dyDescent="0.3">
      <c r="B64" t="s">
        <v>36</v>
      </c>
      <c r="C64" t="s">
        <v>219</v>
      </c>
    </row>
    <row r="65" spans="2:3" x14ac:dyDescent="0.3">
      <c r="B65" t="s">
        <v>174</v>
      </c>
      <c r="C65" t="s">
        <v>219</v>
      </c>
    </row>
    <row r="66" spans="2:3" x14ac:dyDescent="0.3">
      <c r="B66" t="s">
        <v>228</v>
      </c>
      <c r="C66" t="s">
        <v>219</v>
      </c>
    </row>
    <row r="67" spans="2:3" x14ac:dyDescent="0.3">
      <c r="B67" t="s">
        <v>229</v>
      </c>
      <c r="C67" t="s">
        <v>219</v>
      </c>
    </row>
    <row r="68" spans="2:3" x14ac:dyDescent="0.3">
      <c r="B68" t="s">
        <v>230</v>
      </c>
      <c r="C68" t="s">
        <v>219</v>
      </c>
    </row>
    <row r="69" spans="2:3" x14ac:dyDescent="0.3">
      <c r="B69" t="s">
        <v>231</v>
      </c>
      <c r="C69" t="s">
        <v>219</v>
      </c>
    </row>
    <row r="70" spans="2:3" x14ac:dyDescent="0.3">
      <c r="B70" t="s">
        <v>111</v>
      </c>
      <c r="C70" t="s">
        <v>219</v>
      </c>
    </row>
    <row r="71" spans="2:3" x14ac:dyDescent="0.3">
      <c r="B71" t="s">
        <v>175</v>
      </c>
      <c r="C71" t="s">
        <v>219</v>
      </c>
    </row>
    <row r="72" spans="2:3" x14ac:dyDescent="0.3">
      <c r="B72" t="s">
        <v>176</v>
      </c>
      <c r="C72" t="s">
        <v>219</v>
      </c>
    </row>
    <row r="73" spans="2:3" x14ac:dyDescent="0.3">
      <c r="B73" t="s">
        <v>177</v>
      </c>
      <c r="C73" t="s">
        <v>219</v>
      </c>
    </row>
    <row r="74" spans="2:3" x14ac:dyDescent="0.3">
      <c r="B74" t="s">
        <v>178</v>
      </c>
      <c r="C74" t="s">
        <v>219</v>
      </c>
    </row>
    <row r="75" spans="2:3" x14ac:dyDescent="0.3">
      <c r="B75" t="s">
        <v>108</v>
      </c>
      <c r="C75" t="s">
        <v>219</v>
      </c>
    </row>
    <row r="76" spans="2:3" x14ac:dyDescent="0.3">
      <c r="B76" t="s">
        <v>232</v>
      </c>
      <c r="C76" t="s">
        <v>219</v>
      </c>
    </row>
    <row r="77" spans="2:3" x14ac:dyDescent="0.3">
      <c r="B77" t="s">
        <v>53</v>
      </c>
      <c r="C77" t="s">
        <v>219</v>
      </c>
    </row>
    <row r="78" spans="2:3" x14ac:dyDescent="0.3">
      <c r="B78" t="s">
        <v>63</v>
      </c>
      <c r="C78" t="s">
        <v>219</v>
      </c>
    </row>
    <row r="79" spans="2:3" x14ac:dyDescent="0.3">
      <c r="B79" t="s">
        <v>45</v>
      </c>
      <c r="C79" t="s">
        <v>219</v>
      </c>
    </row>
    <row r="80" spans="2:3" x14ac:dyDescent="0.3">
      <c r="B80" t="s">
        <v>179</v>
      </c>
      <c r="C80" t="s">
        <v>219</v>
      </c>
    </row>
    <row r="81" spans="2:3" x14ac:dyDescent="0.3">
      <c r="B81" t="s">
        <v>73</v>
      </c>
      <c r="C81" t="s">
        <v>219</v>
      </c>
    </row>
    <row r="82" spans="2:3" x14ac:dyDescent="0.3">
      <c r="B82" t="s">
        <v>180</v>
      </c>
      <c r="C82" t="s">
        <v>219</v>
      </c>
    </row>
    <row r="83" spans="2:3" x14ac:dyDescent="0.3">
      <c r="B83" t="s">
        <v>181</v>
      </c>
      <c r="C83" t="s">
        <v>219</v>
      </c>
    </row>
    <row r="84" spans="2:3" x14ac:dyDescent="0.3">
      <c r="B84" t="s">
        <v>182</v>
      </c>
      <c r="C84" t="s">
        <v>219</v>
      </c>
    </row>
    <row r="85" spans="2:3" x14ac:dyDescent="0.3">
      <c r="B85" t="s">
        <v>233</v>
      </c>
      <c r="C85" t="s">
        <v>219</v>
      </c>
    </row>
    <row r="86" spans="2:3" x14ac:dyDescent="0.3">
      <c r="B86" t="s">
        <v>16</v>
      </c>
      <c r="C86" t="s">
        <v>219</v>
      </c>
    </row>
    <row r="87" spans="2:3" x14ac:dyDescent="0.3">
      <c r="B87" t="s">
        <v>234</v>
      </c>
      <c r="C87" t="s">
        <v>219</v>
      </c>
    </row>
    <row r="88" spans="2:3" x14ac:dyDescent="0.3">
      <c r="B88" t="s">
        <v>183</v>
      </c>
      <c r="C88" t="s">
        <v>219</v>
      </c>
    </row>
    <row r="89" spans="2:3" x14ac:dyDescent="0.3">
      <c r="B89" t="s">
        <v>184</v>
      </c>
      <c r="C89" t="s">
        <v>219</v>
      </c>
    </row>
    <row r="90" spans="2:3" x14ac:dyDescent="0.3">
      <c r="B90" t="s">
        <v>185</v>
      </c>
      <c r="C90" t="s">
        <v>219</v>
      </c>
    </row>
    <row r="91" spans="2:3" x14ac:dyDescent="0.3">
      <c r="B91" t="s">
        <v>46</v>
      </c>
      <c r="C91" t="s">
        <v>219</v>
      </c>
    </row>
    <row r="92" spans="2:3" x14ac:dyDescent="0.3">
      <c r="B92" t="s">
        <v>47</v>
      </c>
      <c r="C92" t="s">
        <v>219</v>
      </c>
    </row>
    <row r="93" spans="2:3" x14ac:dyDescent="0.3">
      <c r="B93" t="s">
        <v>37</v>
      </c>
      <c r="C93" t="s">
        <v>219</v>
      </c>
    </row>
    <row r="94" spans="2:3" x14ac:dyDescent="0.3">
      <c r="B94" t="s">
        <v>187</v>
      </c>
      <c r="C94" t="s">
        <v>219</v>
      </c>
    </row>
    <row r="95" spans="2:3" x14ac:dyDescent="0.3">
      <c r="B95" t="s">
        <v>130</v>
      </c>
      <c r="C95" t="s">
        <v>219</v>
      </c>
    </row>
    <row r="96" spans="2:3" x14ac:dyDescent="0.3">
      <c r="B96" t="s">
        <v>106</v>
      </c>
      <c r="C96" t="s">
        <v>219</v>
      </c>
    </row>
    <row r="97" spans="2:3" x14ac:dyDescent="0.3">
      <c r="B97" t="s">
        <v>188</v>
      </c>
      <c r="C97" t="s">
        <v>219</v>
      </c>
    </row>
    <row r="98" spans="2:3" x14ac:dyDescent="0.3">
      <c r="B98" t="s">
        <v>13</v>
      </c>
      <c r="C98" t="s">
        <v>219</v>
      </c>
    </row>
    <row r="99" spans="2:3" x14ac:dyDescent="0.3">
      <c r="B99" t="s">
        <v>17</v>
      </c>
      <c r="C99" t="s">
        <v>219</v>
      </c>
    </row>
    <row r="100" spans="2:3" x14ac:dyDescent="0.3">
      <c r="B100" t="s">
        <v>191</v>
      </c>
      <c r="C100" t="s">
        <v>219</v>
      </c>
    </row>
    <row r="101" spans="2:3" x14ac:dyDescent="0.3">
      <c r="B101" t="s">
        <v>193</v>
      </c>
      <c r="C101" t="s">
        <v>219</v>
      </c>
    </row>
    <row r="102" spans="2:3" x14ac:dyDescent="0.3">
      <c r="B102" t="s">
        <v>100</v>
      </c>
      <c r="C102" t="s">
        <v>219</v>
      </c>
    </row>
    <row r="103" spans="2:3" x14ac:dyDescent="0.3">
      <c r="B103" t="s">
        <v>101</v>
      </c>
      <c r="C103" t="s">
        <v>219</v>
      </c>
    </row>
    <row r="104" spans="2:3" x14ac:dyDescent="0.3">
      <c r="B104" t="s">
        <v>42</v>
      </c>
      <c r="C104" t="s">
        <v>219</v>
      </c>
    </row>
    <row r="105" spans="2:3" x14ac:dyDescent="0.3">
      <c r="B105" t="s">
        <v>20</v>
      </c>
      <c r="C105" t="s">
        <v>219</v>
      </c>
    </row>
    <row r="106" spans="2:3" x14ac:dyDescent="0.3">
      <c r="B106" t="s">
        <v>48</v>
      </c>
      <c r="C106" t="s">
        <v>219</v>
      </c>
    </row>
    <row r="107" spans="2:3" x14ac:dyDescent="0.3">
      <c r="B107" t="s">
        <v>235</v>
      </c>
      <c r="C107" t="s">
        <v>219</v>
      </c>
    </row>
    <row r="108" spans="2:3" x14ac:dyDescent="0.3">
      <c r="B108" t="s">
        <v>78</v>
      </c>
      <c r="C108" t="s">
        <v>219</v>
      </c>
    </row>
    <row r="109" spans="2:3" x14ac:dyDescent="0.3">
      <c r="B109" t="s">
        <v>194</v>
      </c>
      <c r="C109" t="s">
        <v>219</v>
      </c>
    </row>
    <row r="110" spans="2:3" x14ac:dyDescent="0.3">
      <c r="B110" t="s">
        <v>236</v>
      </c>
      <c r="C110" t="s">
        <v>219</v>
      </c>
    </row>
    <row r="111" spans="2:3" x14ac:dyDescent="0.3">
      <c r="B111" t="s">
        <v>94</v>
      </c>
      <c r="C111" t="s">
        <v>219</v>
      </c>
    </row>
    <row r="112" spans="2:3" x14ac:dyDescent="0.3">
      <c r="B112" t="s">
        <v>86</v>
      </c>
      <c r="C112" t="s">
        <v>219</v>
      </c>
    </row>
    <row r="113" spans="2:3" x14ac:dyDescent="0.3">
      <c r="B113" t="s">
        <v>195</v>
      </c>
      <c r="C113" t="s">
        <v>219</v>
      </c>
    </row>
    <row r="114" spans="2:3" x14ac:dyDescent="0.3">
      <c r="B114" t="s">
        <v>105</v>
      </c>
      <c r="C114" t="s">
        <v>219</v>
      </c>
    </row>
    <row r="115" spans="2:3" x14ac:dyDescent="0.3">
      <c r="B115" t="s">
        <v>196</v>
      </c>
      <c r="C115" t="s">
        <v>219</v>
      </c>
    </row>
    <row r="116" spans="2:3" x14ac:dyDescent="0.3">
      <c r="B116" t="s">
        <v>197</v>
      </c>
      <c r="C116" t="s">
        <v>219</v>
      </c>
    </row>
    <row r="117" spans="2:3" x14ac:dyDescent="0.3">
      <c r="B117" t="s">
        <v>29</v>
      </c>
      <c r="C117" t="s">
        <v>219</v>
      </c>
    </row>
    <row r="118" spans="2:3" x14ac:dyDescent="0.3">
      <c r="B118" t="s">
        <v>198</v>
      </c>
      <c r="C118" t="s">
        <v>219</v>
      </c>
    </row>
    <row r="119" spans="2:3" x14ac:dyDescent="0.3">
      <c r="B119" t="s">
        <v>237</v>
      </c>
      <c r="C119" t="s">
        <v>219</v>
      </c>
    </row>
    <row r="120" spans="2:3" x14ac:dyDescent="0.3">
      <c r="B120" t="s">
        <v>238</v>
      </c>
      <c r="C120" t="s">
        <v>219</v>
      </c>
    </row>
    <row r="121" spans="2:3" x14ac:dyDescent="0.3">
      <c r="B121" t="s">
        <v>239</v>
      </c>
      <c r="C121" t="s">
        <v>219</v>
      </c>
    </row>
    <row r="122" spans="2:3" x14ac:dyDescent="0.3">
      <c r="B122" t="s">
        <v>44</v>
      </c>
      <c r="C122" t="s">
        <v>219</v>
      </c>
    </row>
    <row r="123" spans="2:3" x14ac:dyDescent="0.3">
      <c r="B123" t="s">
        <v>199</v>
      </c>
      <c r="C123" t="s">
        <v>219</v>
      </c>
    </row>
    <row r="124" spans="2:3" x14ac:dyDescent="0.3">
      <c r="B124" t="s">
        <v>240</v>
      </c>
      <c r="C124" t="s">
        <v>219</v>
      </c>
    </row>
    <row r="125" spans="2:3" x14ac:dyDescent="0.3">
      <c r="B125" t="s">
        <v>241</v>
      </c>
      <c r="C125" t="s">
        <v>219</v>
      </c>
    </row>
    <row r="126" spans="2:3" x14ac:dyDescent="0.3">
      <c r="B126" t="s">
        <v>103</v>
      </c>
      <c r="C126" t="s">
        <v>219</v>
      </c>
    </row>
    <row r="127" spans="2:3" x14ac:dyDescent="0.3">
      <c r="B127" t="s">
        <v>38</v>
      </c>
      <c r="C127" t="s">
        <v>219</v>
      </c>
    </row>
    <row r="128" spans="2:3" x14ac:dyDescent="0.3">
      <c r="B128" t="s">
        <v>28</v>
      </c>
      <c r="C128" t="s">
        <v>219</v>
      </c>
    </row>
    <row r="129" spans="2:3" x14ac:dyDescent="0.3">
      <c r="B129" t="s">
        <v>201</v>
      </c>
      <c r="C129" t="s">
        <v>219</v>
      </c>
    </row>
    <row r="130" spans="2:3" x14ac:dyDescent="0.3">
      <c r="B130" t="s">
        <v>98</v>
      </c>
      <c r="C130" t="s">
        <v>219</v>
      </c>
    </row>
    <row r="131" spans="2:3" x14ac:dyDescent="0.3">
      <c r="B131" t="s">
        <v>202</v>
      </c>
      <c r="C131" t="s">
        <v>219</v>
      </c>
    </row>
    <row r="132" spans="2:3" x14ac:dyDescent="0.3">
      <c r="B132" t="s">
        <v>203</v>
      </c>
      <c r="C132" t="s">
        <v>219</v>
      </c>
    </row>
    <row r="133" spans="2:3" x14ac:dyDescent="0.3">
      <c r="B133" t="s">
        <v>27</v>
      </c>
      <c r="C133" t="s">
        <v>219</v>
      </c>
    </row>
    <row r="134" spans="2:3" x14ac:dyDescent="0.3">
      <c r="B134" t="s">
        <v>204</v>
      </c>
      <c r="C134" t="s">
        <v>219</v>
      </c>
    </row>
    <row r="135" spans="2:3" x14ac:dyDescent="0.3">
      <c r="B135" t="s">
        <v>205</v>
      </c>
      <c r="C135" t="s">
        <v>219</v>
      </c>
    </row>
    <row r="136" spans="2:3" x14ac:dyDescent="0.3">
      <c r="B136" t="s">
        <v>40</v>
      </c>
      <c r="C136" t="s">
        <v>219</v>
      </c>
    </row>
    <row r="137" spans="2:3" x14ac:dyDescent="0.3">
      <c r="B137" t="s">
        <v>31</v>
      </c>
      <c r="C137" t="s">
        <v>219</v>
      </c>
    </row>
    <row r="138" spans="2:3" x14ac:dyDescent="0.3">
      <c r="B138" t="s">
        <v>208</v>
      </c>
      <c r="C138" t="s">
        <v>219</v>
      </c>
    </row>
    <row r="139" spans="2:3" x14ac:dyDescent="0.3">
      <c r="B139" t="s">
        <v>49</v>
      </c>
      <c r="C139" t="s">
        <v>219</v>
      </c>
    </row>
    <row r="140" spans="2:3" x14ac:dyDescent="0.3">
      <c r="B140" t="s">
        <v>209</v>
      </c>
      <c r="C140" t="s">
        <v>219</v>
      </c>
    </row>
    <row r="141" spans="2:3" x14ac:dyDescent="0.3">
      <c r="B141" t="s">
        <v>210</v>
      </c>
      <c r="C141" t="s">
        <v>219</v>
      </c>
    </row>
    <row r="142" spans="2:3" x14ac:dyDescent="0.3">
      <c r="B142" t="s">
        <v>21</v>
      </c>
      <c r="C142" t="s">
        <v>219</v>
      </c>
    </row>
    <row r="143" spans="2:3" x14ac:dyDescent="0.3">
      <c r="B143" t="s">
        <v>242</v>
      </c>
      <c r="C143" t="s">
        <v>219</v>
      </c>
    </row>
    <row r="144" spans="2:3" x14ac:dyDescent="0.3">
      <c r="B144" t="s">
        <v>243</v>
      </c>
      <c r="C144" t="s">
        <v>219</v>
      </c>
    </row>
    <row r="145" spans="2:3" x14ac:dyDescent="0.3">
      <c r="B145" t="s">
        <v>72</v>
      </c>
      <c r="C145" t="s">
        <v>219</v>
      </c>
    </row>
    <row r="146" spans="2:3" x14ac:dyDescent="0.3">
      <c r="B146" t="s">
        <v>66</v>
      </c>
      <c r="C146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F1CD-1906-4B93-970F-E07BE3885F35}">
  <dimension ref="A1"/>
  <sheetViews>
    <sheetView workbookViewId="0">
      <selection activeCell="C29" sqref="C29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18E8-3995-46D5-95A8-39AB049BA0D1}">
  <sheetPr filterMode="1"/>
  <dimension ref="A1:D122"/>
  <sheetViews>
    <sheetView workbookViewId="0">
      <selection activeCell="G56" sqref="G56"/>
    </sheetView>
  </sheetViews>
  <sheetFormatPr defaultRowHeight="14.4" x14ac:dyDescent="0.3"/>
  <cols>
    <col min="2" max="2" width="29.21875" bestFit="1" customWidth="1"/>
    <col min="3" max="3" width="12.33203125" bestFit="1" customWidth="1"/>
  </cols>
  <sheetData>
    <row r="1" spans="1:4" x14ac:dyDescent="0.3">
      <c r="A1" t="s">
        <v>149</v>
      </c>
      <c r="B1" t="s">
        <v>4</v>
      </c>
      <c r="C1" t="s">
        <v>150</v>
      </c>
      <c r="D1" t="s">
        <v>211</v>
      </c>
    </row>
    <row r="2" spans="1:4" x14ac:dyDescent="0.3">
      <c r="A2">
        <v>97</v>
      </c>
      <c r="B2" t="s">
        <v>177</v>
      </c>
      <c r="C2">
        <v>5057681</v>
      </c>
      <c r="D2" t="e">
        <f>VLOOKUP(B2,Blad2!$A$2:$D$30,1,FALSE)</f>
        <v>#N/A</v>
      </c>
    </row>
    <row r="3" spans="1:4" hidden="1" x14ac:dyDescent="0.3">
      <c r="A3">
        <v>41</v>
      </c>
      <c r="B3" t="s">
        <v>104</v>
      </c>
      <c r="C3">
        <v>5094118</v>
      </c>
      <c r="D3" t="e">
        <f>VLOOKUP(B3,Blad2!$A$2:$D$30,1,FALSE)</f>
        <v>#N/A</v>
      </c>
    </row>
    <row r="4" spans="1:4" x14ac:dyDescent="0.3">
      <c r="A4">
        <v>134</v>
      </c>
      <c r="B4" t="s">
        <v>192</v>
      </c>
      <c r="C4">
        <v>5101414</v>
      </c>
      <c r="D4" t="e">
        <f>VLOOKUP(B4,Blad2!$A$2:$D$30,1,FALSE)</f>
        <v>#N/A</v>
      </c>
    </row>
    <row r="5" spans="1:4" x14ac:dyDescent="0.3">
      <c r="A5">
        <v>131</v>
      </c>
      <c r="B5" t="s">
        <v>190</v>
      </c>
      <c r="C5">
        <v>5106626</v>
      </c>
      <c r="D5" t="e">
        <f>VLOOKUP(B5,Blad2!$A$2:$D$30,1,FALSE)</f>
        <v>#N/A</v>
      </c>
    </row>
    <row r="6" spans="1:4" hidden="1" x14ac:dyDescent="0.3">
      <c r="A6">
        <v>130</v>
      </c>
      <c r="B6" t="s">
        <v>85</v>
      </c>
      <c r="C6">
        <v>5421241</v>
      </c>
      <c r="D6" t="str">
        <f>VLOOKUP(B6,Blad2!$A$2:$D$30,1,FALSE)</f>
        <v>Norway</v>
      </c>
    </row>
    <row r="7" spans="1:4" hidden="1" x14ac:dyDescent="0.3">
      <c r="A7">
        <v>158</v>
      </c>
      <c r="B7" t="s">
        <v>93</v>
      </c>
      <c r="C7">
        <v>5459642</v>
      </c>
      <c r="D7" t="e">
        <f>VLOOKUP(B7,Blad2!$A$2:$D$30,1,FALSE)</f>
        <v>#N/A</v>
      </c>
    </row>
    <row r="8" spans="1:4" x14ac:dyDescent="0.3">
      <c r="A8">
        <v>40</v>
      </c>
      <c r="B8" t="s">
        <v>161</v>
      </c>
      <c r="C8">
        <v>5518087</v>
      </c>
      <c r="D8" t="e">
        <f>VLOOKUP(B8,Blad2!$A$2:$D$30,1,FALSE)</f>
        <v>#N/A</v>
      </c>
    </row>
    <row r="9" spans="1:4" hidden="1" x14ac:dyDescent="0.3">
      <c r="A9">
        <v>60</v>
      </c>
      <c r="B9" t="s">
        <v>82</v>
      </c>
      <c r="C9">
        <v>5540720</v>
      </c>
      <c r="D9" t="str">
        <f>VLOOKUP(B9,Blad2!$A$2:$D$30,1,FALSE)</f>
        <v>Finland</v>
      </c>
    </row>
    <row r="10" spans="1:4" hidden="1" x14ac:dyDescent="0.3">
      <c r="A10">
        <v>47</v>
      </c>
      <c r="B10" t="s">
        <v>116</v>
      </c>
      <c r="C10">
        <v>5792202</v>
      </c>
      <c r="D10" t="str">
        <f>VLOOKUP(B10,Blad2!$A$2:$D$30,1,FALSE)</f>
        <v>Denmark</v>
      </c>
    </row>
    <row r="11" spans="1:4" hidden="1" x14ac:dyDescent="0.3">
      <c r="A11">
        <v>157</v>
      </c>
      <c r="B11" t="s">
        <v>97</v>
      </c>
      <c r="C11">
        <v>5850342</v>
      </c>
      <c r="D11" t="str">
        <f>VLOOKUP(B11,Blad2!$A$2:$D$30,1,FALSE)</f>
        <v>Singapore</v>
      </c>
    </row>
    <row r="12" spans="1:4" x14ac:dyDescent="0.3">
      <c r="A12">
        <v>181</v>
      </c>
      <c r="B12" t="s">
        <v>204</v>
      </c>
      <c r="C12">
        <v>6031200</v>
      </c>
      <c r="D12" t="e">
        <f>VLOOKUP(B12,Blad2!$A$2:$D$30,1,FALSE)</f>
        <v>#N/A</v>
      </c>
    </row>
    <row r="13" spans="1:4" hidden="1" x14ac:dyDescent="0.3">
      <c r="A13">
        <v>53</v>
      </c>
      <c r="B13" t="s">
        <v>99</v>
      </c>
      <c r="C13">
        <v>6486205</v>
      </c>
      <c r="D13" t="e">
        <f>VLOOKUP(B13,Blad2!$A$2:$D$30,1,FALSE)</f>
        <v>#N/A</v>
      </c>
    </row>
    <row r="14" spans="1:4" hidden="1" x14ac:dyDescent="0.3">
      <c r="A14">
        <v>92</v>
      </c>
      <c r="B14" t="s">
        <v>102</v>
      </c>
      <c r="C14">
        <v>6524195</v>
      </c>
      <c r="D14" t="e">
        <f>VLOOKUP(B14,Blad2!$A$2:$D$30,1,FALSE)</f>
        <v>#N/A</v>
      </c>
    </row>
    <row r="15" spans="1:4" hidden="1" x14ac:dyDescent="0.3">
      <c r="A15">
        <v>125</v>
      </c>
      <c r="B15" t="s">
        <v>106</v>
      </c>
      <c r="C15">
        <v>6624554</v>
      </c>
      <c r="D15" t="e">
        <f>VLOOKUP(B15,Blad2!$A$2:$D$30,1,FALSE)</f>
        <v>#N/A</v>
      </c>
    </row>
    <row r="16" spans="1:4" x14ac:dyDescent="0.3">
      <c r="A16">
        <v>95</v>
      </c>
      <c r="B16" t="s">
        <v>175</v>
      </c>
      <c r="C16">
        <v>6825445</v>
      </c>
      <c r="D16" t="e">
        <f>VLOOKUP(B16,Blad2!$A$2:$D$30,1,FALSE)</f>
        <v>#N/A</v>
      </c>
    </row>
    <row r="17" spans="1:4" x14ac:dyDescent="0.3">
      <c r="A17">
        <v>98</v>
      </c>
      <c r="B17" t="s">
        <v>178</v>
      </c>
      <c r="C17">
        <v>6871292</v>
      </c>
      <c r="D17" t="e">
        <f>VLOOKUP(B17,Blad2!$A$2:$D$30,1,FALSE)</f>
        <v>#N/A</v>
      </c>
    </row>
    <row r="18" spans="1:4" hidden="1" x14ac:dyDescent="0.3">
      <c r="A18">
        <v>26</v>
      </c>
      <c r="B18" t="s">
        <v>77</v>
      </c>
      <c r="C18">
        <v>6948445</v>
      </c>
      <c r="D18" t="e">
        <f>VLOOKUP(B18,Blad2!$A$2:$D$30,1,FALSE)</f>
        <v>#N/A</v>
      </c>
    </row>
    <row r="19" spans="1:4" hidden="1" x14ac:dyDescent="0.3">
      <c r="A19">
        <v>137</v>
      </c>
      <c r="B19" t="s">
        <v>101</v>
      </c>
      <c r="C19">
        <v>7132538</v>
      </c>
      <c r="D19" t="e">
        <f>VLOOKUP(B19,Blad2!$A$2:$D$30,1,FALSE)</f>
        <v>#N/A</v>
      </c>
    </row>
    <row r="20" spans="1:4" hidden="1" x14ac:dyDescent="0.3">
      <c r="A20">
        <v>93</v>
      </c>
      <c r="B20" t="s">
        <v>107</v>
      </c>
      <c r="C20">
        <v>7275560</v>
      </c>
      <c r="D20" t="e">
        <f>VLOOKUP(B20,Blad2!$A$2:$D$30,1,FALSE)</f>
        <v>#N/A</v>
      </c>
    </row>
    <row r="21" spans="1:4" hidden="1" x14ac:dyDescent="0.3">
      <c r="A21">
        <v>156</v>
      </c>
      <c r="B21" t="s">
        <v>105</v>
      </c>
      <c r="C21">
        <v>7976983</v>
      </c>
      <c r="D21" t="e">
        <f>VLOOKUP(B21,Blad2!$A$2:$D$30,1,FALSE)</f>
        <v>#N/A</v>
      </c>
    </row>
    <row r="22" spans="1:4" hidden="1" x14ac:dyDescent="0.3">
      <c r="A22">
        <v>176</v>
      </c>
      <c r="B22" t="s">
        <v>98</v>
      </c>
      <c r="C22">
        <v>8278724</v>
      </c>
      <c r="D22" t="e">
        <f>VLOOKUP(B22,Blad2!$A$2:$D$30,1,FALSE)</f>
        <v>#N/A</v>
      </c>
    </row>
    <row r="23" spans="1:4" hidden="1" x14ac:dyDescent="0.3">
      <c r="A23">
        <v>170</v>
      </c>
      <c r="B23" t="s">
        <v>129</v>
      </c>
      <c r="C23">
        <v>8654622</v>
      </c>
      <c r="D23" t="str">
        <f>VLOOKUP(B23,Blad2!$A$2:$D$30,1,FALSE)</f>
        <v>Switzerland</v>
      </c>
    </row>
    <row r="24" spans="1:4" hidden="1" x14ac:dyDescent="0.3">
      <c r="A24">
        <v>83</v>
      </c>
      <c r="B24" t="s">
        <v>79</v>
      </c>
      <c r="C24">
        <v>8655535</v>
      </c>
      <c r="D24" t="str">
        <f>VLOOKUP(B24,Blad2!$A$2:$D$30,1,FALSE)</f>
        <v>Israel</v>
      </c>
    </row>
    <row r="25" spans="1:4" hidden="1" x14ac:dyDescent="0.3">
      <c r="A25">
        <v>154</v>
      </c>
      <c r="B25" t="s">
        <v>86</v>
      </c>
      <c r="C25">
        <v>8737371</v>
      </c>
      <c r="D25" t="e">
        <f>VLOOKUP(B25,Blad2!$A$2:$D$30,1,FALSE)</f>
        <v>#N/A</v>
      </c>
    </row>
    <row r="26" spans="1:4" hidden="1" x14ac:dyDescent="0.3">
      <c r="A26">
        <v>136</v>
      </c>
      <c r="B26" t="s">
        <v>100</v>
      </c>
      <c r="C26">
        <v>8947024</v>
      </c>
      <c r="D26" t="e">
        <f>VLOOKUP(B26,Blad2!$A$2:$D$30,1,FALSE)</f>
        <v>#N/A</v>
      </c>
    </row>
    <row r="27" spans="1:4" hidden="1" x14ac:dyDescent="0.3">
      <c r="A27">
        <v>10</v>
      </c>
      <c r="B27" t="s">
        <v>64</v>
      </c>
      <c r="C27">
        <v>9006398</v>
      </c>
      <c r="D27" t="str">
        <f>VLOOKUP(B27,Blad2!$A$2:$D$30,1,FALSE)</f>
        <v>Austria</v>
      </c>
    </row>
    <row r="28" spans="1:4" hidden="1" x14ac:dyDescent="0.3">
      <c r="A28">
        <v>16</v>
      </c>
      <c r="B28" t="s">
        <v>67</v>
      </c>
      <c r="C28">
        <v>9449323</v>
      </c>
      <c r="D28" t="e">
        <f>VLOOKUP(B28,Blad2!$A$2:$D$30,1,FALSE)</f>
        <v>#N/A</v>
      </c>
    </row>
    <row r="29" spans="1:4" hidden="1" x14ac:dyDescent="0.3">
      <c r="A29">
        <v>172</v>
      </c>
      <c r="B29" t="s">
        <v>103</v>
      </c>
      <c r="C29">
        <v>9537645</v>
      </c>
      <c r="D29" t="e">
        <f>VLOOKUP(B29,Blad2!$A$2:$D$30,1,FALSE)</f>
        <v>#N/A</v>
      </c>
    </row>
    <row r="30" spans="1:4" hidden="1" x14ac:dyDescent="0.3">
      <c r="A30">
        <v>76</v>
      </c>
      <c r="B30" t="s">
        <v>68</v>
      </c>
      <c r="C30">
        <v>9660351</v>
      </c>
      <c r="D30" t="e">
        <f>VLOOKUP(B30,Blad2!$A$2:$D$30,1,FALSE)</f>
        <v>#N/A</v>
      </c>
    </row>
    <row r="31" spans="1:4" x14ac:dyDescent="0.3">
      <c r="A31">
        <v>185</v>
      </c>
      <c r="B31" t="s">
        <v>206</v>
      </c>
      <c r="C31">
        <v>9890402</v>
      </c>
      <c r="D31" t="e">
        <f>VLOOKUP(B31,Blad2!$A$2:$D$30,1,FALSE)</f>
        <v>#N/A</v>
      </c>
    </row>
    <row r="32" spans="1:4" hidden="1" x14ac:dyDescent="0.3">
      <c r="A32">
        <v>75</v>
      </c>
      <c r="B32" t="s">
        <v>91</v>
      </c>
      <c r="C32">
        <v>9904607</v>
      </c>
      <c r="D32" t="e">
        <f>VLOOKUP(B32,Blad2!$A$2:$D$30,1,FALSE)</f>
        <v>#N/A</v>
      </c>
    </row>
    <row r="33" spans="1:4" hidden="1" x14ac:dyDescent="0.3">
      <c r="A33">
        <v>169</v>
      </c>
      <c r="B33" t="s">
        <v>115</v>
      </c>
      <c r="C33">
        <v>10099265</v>
      </c>
      <c r="D33" t="str">
        <f>VLOOKUP(B33,Blad2!$A$2:$D$30,1,FALSE)</f>
        <v>Sweden</v>
      </c>
    </row>
    <row r="34" spans="1:4" hidden="1" x14ac:dyDescent="0.3">
      <c r="A34">
        <v>11</v>
      </c>
      <c r="B34" t="s">
        <v>90</v>
      </c>
      <c r="C34">
        <v>10139177</v>
      </c>
      <c r="D34" t="e">
        <f>VLOOKUP(B34,Blad2!$A$2:$D$30,1,FALSE)</f>
        <v>#N/A</v>
      </c>
    </row>
    <row r="35" spans="1:4" hidden="1" x14ac:dyDescent="0.3">
      <c r="A35">
        <v>141</v>
      </c>
      <c r="B35" t="s">
        <v>65</v>
      </c>
      <c r="C35">
        <v>10196709</v>
      </c>
      <c r="D35" t="str">
        <f>VLOOKUP(B35,Blad2!$A$2:$D$30,1,FALSE)</f>
        <v>Portugal</v>
      </c>
    </row>
    <row r="36" spans="1:4" hidden="1" x14ac:dyDescent="0.3">
      <c r="A36">
        <v>87</v>
      </c>
      <c r="B36" t="s">
        <v>88</v>
      </c>
      <c r="C36">
        <v>10203134</v>
      </c>
      <c r="D36" t="e">
        <f>VLOOKUP(B36,Blad2!$A$2:$D$30,1,FALSE)</f>
        <v>#N/A</v>
      </c>
    </row>
    <row r="37" spans="1:4" hidden="1" x14ac:dyDescent="0.3">
      <c r="A37">
        <v>67</v>
      </c>
      <c r="B37" t="s">
        <v>61</v>
      </c>
      <c r="C37">
        <v>10423054</v>
      </c>
      <c r="D37" t="str">
        <f>VLOOKUP(B37,Blad2!$A$2:$D$30,1,FALSE)</f>
        <v>Greece</v>
      </c>
    </row>
    <row r="38" spans="1:4" x14ac:dyDescent="0.3">
      <c r="A38">
        <v>45</v>
      </c>
      <c r="B38" t="s">
        <v>162</v>
      </c>
      <c r="C38">
        <v>10708981</v>
      </c>
      <c r="D38" t="e">
        <f>VLOOKUP(B38,Blad2!$A$2:$D$30,1,FALSE)</f>
        <v>#N/A</v>
      </c>
    </row>
    <row r="39" spans="1:4" hidden="1" x14ac:dyDescent="0.3">
      <c r="A39">
        <v>50</v>
      </c>
      <c r="B39" t="s">
        <v>76</v>
      </c>
      <c r="C39">
        <v>10847910</v>
      </c>
      <c r="D39" t="e">
        <f>VLOOKUP(B39,Blad2!$A$2:$D$30,1,FALSE)</f>
        <v>#N/A</v>
      </c>
    </row>
    <row r="40" spans="1:4" hidden="1" x14ac:dyDescent="0.3">
      <c r="A40">
        <v>164</v>
      </c>
      <c r="B40" t="s">
        <v>89</v>
      </c>
      <c r="C40">
        <v>11193725</v>
      </c>
      <c r="D40" t="e">
        <f>VLOOKUP(B40,Blad2!$A$2:$D$30,1,FALSE)</f>
        <v>#N/A</v>
      </c>
    </row>
    <row r="41" spans="1:4" hidden="1" x14ac:dyDescent="0.3">
      <c r="A41">
        <v>43</v>
      </c>
      <c r="B41" t="s">
        <v>70</v>
      </c>
      <c r="C41">
        <v>11326616</v>
      </c>
      <c r="D41" t="e">
        <f>VLOOKUP(B41,Blad2!$A$2:$D$30,1,FALSE)</f>
        <v>#N/A</v>
      </c>
    </row>
    <row r="42" spans="1:4" hidden="1" x14ac:dyDescent="0.3">
      <c r="A42">
        <v>73</v>
      </c>
      <c r="B42" t="s">
        <v>81</v>
      </c>
      <c r="C42">
        <v>11402528</v>
      </c>
      <c r="D42" t="e">
        <f>VLOOKUP(B42,Blad2!$A$2:$D$30,1,FALSE)</f>
        <v>#N/A</v>
      </c>
    </row>
    <row r="43" spans="1:4" hidden="1" x14ac:dyDescent="0.3">
      <c r="A43">
        <v>17</v>
      </c>
      <c r="B43" t="s">
        <v>56</v>
      </c>
      <c r="C43">
        <v>11589623</v>
      </c>
      <c r="D43" t="str">
        <f>VLOOKUP(B43,Blad2!$A$2:$D$30,1,FALSE)</f>
        <v>Belgium</v>
      </c>
    </row>
    <row r="44" spans="1:4" hidden="1" x14ac:dyDescent="0.3">
      <c r="A44">
        <v>21</v>
      </c>
      <c r="B44" t="s">
        <v>75</v>
      </c>
      <c r="C44">
        <v>11673021</v>
      </c>
      <c r="D44" t="e">
        <f>VLOOKUP(B44,Blad2!$A$2:$D$30,1,FALSE)</f>
        <v>#N/A</v>
      </c>
    </row>
    <row r="45" spans="1:4" x14ac:dyDescent="0.3">
      <c r="A45">
        <v>179</v>
      </c>
      <c r="B45" t="s">
        <v>203</v>
      </c>
      <c r="C45">
        <v>11818619</v>
      </c>
      <c r="D45" t="e">
        <f>VLOOKUP(B45,Blad2!$A$2:$D$30,1,FALSE)</f>
        <v>#N/A</v>
      </c>
    </row>
    <row r="46" spans="1:4" hidden="1" x14ac:dyDescent="0.3">
      <c r="A46">
        <v>28</v>
      </c>
      <c r="B46" t="s">
        <v>84</v>
      </c>
      <c r="C46">
        <v>11890784</v>
      </c>
      <c r="D46" t="e">
        <f>VLOOKUP(B46,Blad2!$A$2:$D$30,1,FALSE)</f>
        <v>#N/A</v>
      </c>
    </row>
    <row r="47" spans="1:4" hidden="1" x14ac:dyDescent="0.3">
      <c r="A47">
        <v>19</v>
      </c>
      <c r="B47" t="s">
        <v>87</v>
      </c>
      <c r="C47">
        <v>12123200</v>
      </c>
      <c r="D47" t="e">
        <f>VLOOKUP(B47,Blad2!$A$2:$D$30,1,FALSE)</f>
        <v>#N/A</v>
      </c>
    </row>
    <row r="48" spans="1:4" hidden="1" x14ac:dyDescent="0.3">
      <c r="A48">
        <v>145</v>
      </c>
      <c r="B48" t="s">
        <v>78</v>
      </c>
      <c r="C48">
        <v>12952218</v>
      </c>
      <c r="D48" t="e">
        <f>VLOOKUP(B48,Blad2!$A$2:$D$30,1,FALSE)</f>
        <v>#N/A</v>
      </c>
    </row>
    <row r="49" spans="1:4" hidden="1" x14ac:dyDescent="0.3">
      <c r="A49">
        <v>70</v>
      </c>
      <c r="B49" t="s">
        <v>92</v>
      </c>
      <c r="C49">
        <v>13132795</v>
      </c>
      <c r="D49" t="e">
        <f>VLOOKUP(B49,Blad2!$A$2:$D$30,1,FALSE)</f>
        <v>#N/A</v>
      </c>
    </row>
    <row r="50" spans="1:4" hidden="1" x14ac:dyDescent="0.3">
      <c r="A50">
        <v>195</v>
      </c>
      <c r="B50" t="s">
        <v>66</v>
      </c>
      <c r="C50">
        <v>14862924</v>
      </c>
      <c r="D50" t="e">
        <f>VLOOKUP(B50,Blad2!$A$2:$D$30,1,FALSE)</f>
        <v>#N/A</v>
      </c>
    </row>
    <row r="51" spans="1:4" x14ac:dyDescent="0.3">
      <c r="A51">
        <v>161</v>
      </c>
      <c r="B51" t="s">
        <v>197</v>
      </c>
      <c r="C51">
        <v>15893222</v>
      </c>
      <c r="D51" t="e">
        <f>VLOOKUP(B51,Blad2!$A$2:$D$30,1,FALSE)</f>
        <v>#N/A</v>
      </c>
    </row>
    <row r="52" spans="1:4" hidden="1" x14ac:dyDescent="0.3">
      <c r="A52">
        <v>35</v>
      </c>
      <c r="B52" t="s">
        <v>80</v>
      </c>
      <c r="C52">
        <v>16425864</v>
      </c>
      <c r="D52" t="e">
        <f>VLOOKUP(B52,Blad2!$A$2:$D$30,1,FALSE)</f>
        <v>#N/A</v>
      </c>
    </row>
    <row r="53" spans="1:4" hidden="1" x14ac:dyDescent="0.3">
      <c r="A53">
        <v>31</v>
      </c>
      <c r="B53" t="s">
        <v>74</v>
      </c>
      <c r="C53">
        <v>16718965</v>
      </c>
      <c r="D53" t="e">
        <f>VLOOKUP(B53,Blad2!$A$2:$D$30,1,FALSE)</f>
        <v>#N/A</v>
      </c>
    </row>
    <row r="54" spans="1:4" hidden="1" x14ac:dyDescent="0.3">
      <c r="A54">
        <v>153</v>
      </c>
      <c r="B54" t="s">
        <v>94</v>
      </c>
      <c r="C54">
        <v>16743927</v>
      </c>
      <c r="D54" t="e">
        <f>VLOOKUP(B54,Blad2!$A$2:$D$30,1,FALSE)</f>
        <v>#N/A</v>
      </c>
    </row>
    <row r="55" spans="1:4" hidden="1" x14ac:dyDescent="0.3">
      <c r="A55">
        <v>123</v>
      </c>
      <c r="B55" t="s">
        <v>43</v>
      </c>
      <c r="C55">
        <v>17134872</v>
      </c>
      <c r="D55" t="str">
        <f>VLOOKUP(B55,Blad2!$A$2:$D$30,1,FALSE)</f>
        <v>Netherlands</v>
      </c>
    </row>
    <row r="56" spans="1:4" x14ac:dyDescent="0.3">
      <c r="A56">
        <v>171</v>
      </c>
      <c r="B56" t="s">
        <v>200</v>
      </c>
      <c r="C56">
        <v>17500658</v>
      </c>
      <c r="D56" t="e">
        <f>VLOOKUP(B56,Blad2!$A$2:$D$30,1,FALSE)</f>
        <v>#N/A</v>
      </c>
    </row>
    <row r="57" spans="1:4" hidden="1" x14ac:dyDescent="0.3">
      <c r="A57">
        <v>51</v>
      </c>
      <c r="B57" t="s">
        <v>58</v>
      </c>
      <c r="C57">
        <v>17643054</v>
      </c>
      <c r="D57" t="e">
        <f>VLOOKUP(B57,Blad2!$A$2:$D$30,1,FALSE)</f>
        <v>#N/A</v>
      </c>
    </row>
    <row r="58" spans="1:4" hidden="1" x14ac:dyDescent="0.3">
      <c r="A58">
        <v>69</v>
      </c>
      <c r="B58" t="s">
        <v>71</v>
      </c>
      <c r="C58">
        <v>17915568</v>
      </c>
      <c r="D58" t="e">
        <f>VLOOKUP(B58,Blad2!$A$2:$D$30,1,FALSE)</f>
        <v>#N/A</v>
      </c>
    </row>
    <row r="59" spans="1:4" hidden="1" x14ac:dyDescent="0.3">
      <c r="A59">
        <v>194</v>
      </c>
      <c r="B59" t="s">
        <v>72</v>
      </c>
      <c r="C59">
        <v>18383955</v>
      </c>
      <c r="D59" t="e">
        <f>VLOOKUP(B59,Blad2!$A$2:$D$30,1,FALSE)</f>
        <v>#N/A</v>
      </c>
    </row>
    <row r="60" spans="1:4" hidden="1" x14ac:dyDescent="0.3">
      <c r="A60">
        <v>88</v>
      </c>
      <c r="B60" t="s">
        <v>52</v>
      </c>
      <c r="C60">
        <v>18776707</v>
      </c>
      <c r="D60" t="e">
        <f>VLOOKUP(B60,Blad2!$A$2:$D$30,1,FALSE)</f>
        <v>#N/A</v>
      </c>
    </row>
    <row r="61" spans="1:4" hidden="1" x14ac:dyDescent="0.3">
      <c r="A61">
        <v>36</v>
      </c>
      <c r="B61" t="s">
        <v>51</v>
      </c>
      <c r="C61">
        <v>19116201</v>
      </c>
      <c r="D61" t="e">
        <f>VLOOKUP(B61,Blad2!$A$2:$D$30,1,FALSE)</f>
        <v>#N/A</v>
      </c>
    </row>
    <row r="62" spans="1:4" hidden="1" x14ac:dyDescent="0.3">
      <c r="A62">
        <v>103</v>
      </c>
      <c r="B62" t="s">
        <v>63</v>
      </c>
      <c r="C62">
        <v>19129952</v>
      </c>
      <c r="D62" t="e">
        <f>VLOOKUP(B62,Blad2!$A$2:$D$30,1,FALSE)</f>
        <v>#N/A</v>
      </c>
    </row>
    <row r="63" spans="1:4" hidden="1" x14ac:dyDescent="0.3">
      <c r="A63">
        <v>143</v>
      </c>
      <c r="B63" t="s">
        <v>48</v>
      </c>
      <c r="C63">
        <v>19237691</v>
      </c>
      <c r="D63" t="e">
        <f>VLOOKUP(B63,Blad2!$A$2:$D$30,1,FALSE)</f>
        <v>#N/A</v>
      </c>
    </row>
    <row r="64" spans="1:4" hidden="1" x14ac:dyDescent="0.3">
      <c r="A64">
        <v>106</v>
      </c>
      <c r="B64" t="s">
        <v>73</v>
      </c>
      <c r="C64">
        <v>20250833</v>
      </c>
      <c r="D64" t="e">
        <f>VLOOKUP(B64,Blad2!$A$2:$D$30,1,FALSE)</f>
        <v>#N/A</v>
      </c>
    </row>
    <row r="65" spans="1:4" hidden="1" x14ac:dyDescent="0.3">
      <c r="A65">
        <v>27</v>
      </c>
      <c r="B65" t="s">
        <v>69</v>
      </c>
      <c r="C65">
        <v>20903273</v>
      </c>
      <c r="D65" t="e">
        <f>VLOOKUP(B65,Blad2!$A$2:$D$30,1,FALSE)</f>
        <v>#N/A</v>
      </c>
    </row>
    <row r="66" spans="1:4" x14ac:dyDescent="0.3">
      <c r="A66">
        <v>166</v>
      </c>
      <c r="B66" t="s">
        <v>198</v>
      </c>
      <c r="C66">
        <v>21413249</v>
      </c>
      <c r="D66" t="e">
        <f>VLOOKUP(B66,Blad2!$A$2:$D$30,1,FALSE)</f>
        <v>#N/A</v>
      </c>
    </row>
    <row r="67" spans="1:4" x14ac:dyDescent="0.3">
      <c r="A67">
        <v>126</v>
      </c>
      <c r="B67" t="s">
        <v>188</v>
      </c>
      <c r="C67">
        <v>24206644</v>
      </c>
      <c r="D67" t="e">
        <f>VLOOKUP(B67,Blad2!$A$2:$D$30,1,FALSE)</f>
        <v>#N/A</v>
      </c>
    </row>
    <row r="68" spans="1:4" hidden="1" x14ac:dyDescent="0.3">
      <c r="A68">
        <v>9</v>
      </c>
      <c r="B68" t="s">
        <v>39</v>
      </c>
      <c r="C68">
        <v>25499884</v>
      </c>
      <c r="D68" t="str">
        <f>VLOOKUP(B68,Blad2!$A$2:$D$30,1,FALSE)</f>
        <v>Australia</v>
      </c>
    </row>
    <row r="69" spans="1:4" x14ac:dyDescent="0.3">
      <c r="A69">
        <v>128</v>
      </c>
      <c r="B69" t="s">
        <v>189</v>
      </c>
      <c r="C69">
        <v>25778816</v>
      </c>
      <c r="D69" t="e">
        <f>VLOOKUP(B69,Blad2!$A$2:$D$30,1,FALSE)</f>
        <v>#N/A</v>
      </c>
    </row>
    <row r="70" spans="1:4" x14ac:dyDescent="0.3">
      <c r="A70">
        <v>29</v>
      </c>
      <c r="B70" t="s">
        <v>159</v>
      </c>
      <c r="C70">
        <v>26378274</v>
      </c>
      <c r="D70" t="e">
        <f>VLOOKUP(B70,Blad2!$A$2:$D$30,1,FALSE)</f>
        <v>#N/A</v>
      </c>
    </row>
    <row r="71" spans="1:4" hidden="1" x14ac:dyDescent="0.3">
      <c r="A71">
        <v>32</v>
      </c>
      <c r="B71" t="s">
        <v>57</v>
      </c>
      <c r="C71">
        <v>26545863</v>
      </c>
      <c r="D71" t="e">
        <f>VLOOKUP(B71,Blad2!$A$2:$D$30,1,FALSE)</f>
        <v>#N/A</v>
      </c>
    </row>
    <row r="72" spans="1:4" hidden="1" x14ac:dyDescent="0.3">
      <c r="A72">
        <v>102</v>
      </c>
      <c r="B72" t="s">
        <v>53</v>
      </c>
      <c r="C72">
        <v>27691018</v>
      </c>
      <c r="D72" t="e">
        <f>VLOOKUP(B72,Blad2!$A$2:$D$30,1,FALSE)</f>
        <v>#N/A</v>
      </c>
    </row>
    <row r="73" spans="1:4" x14ac:dyDescent="0.3">
      <c r="A73">
        <v>191</v>
      </c>
      <c r="B73" t="s">
        <v>210</v>
      </c>
      <c r="C73">
        <v>28435940</v>
      </c>
      <c r="D73" t="e">
        <f>VLOOKUP(B73,Blad2!$A$2:$D$30,1,FALSE)</f>
        <v>#N/A</v>
      </c>
    </row>
    <row r="74" spans="1:4" hidden="1" x14ac:dyDescent="0.3">
      <c r="A74">
        <v>122</v>
      </c>
      <c r="B74" t="s">
        <v>130</v>
      </c>
      <c r="C74">
        <v>29136808</v>
      </c>
      <c r="D74" t="e">
        <f>VLOOKUP(B74,Blad2!$A$2:$D$30,1,FALSE)</f>
        <v>#N/A</v>
      </c>
    </row>
    <row r="75" spans="1:4" hidden="1" x14ac:dyDescent="0.3">
      <c r="A75">
        <v>193</v>
      </c>
      <c r="B75" t="s">
        <v>59</v>
      </c>
      <c r="C75">
        <v>29825964</v>
      </c>
      <c r="D75" t="e">
        <f>VLOOKUP(B75,Blad2!$A$2:$D$30,1,FALSE)</f>
        <v>#N/A</v>
      </c>
    </row>
    <row r="76" spans="1:4" hidden="1" x14ac:dyDescent="0.3">
      <c r="A76">
        <v>66</v>
      </c>
      <c r="B76" t="s">
        <v>41</v>
      </c>
      <c r="C76">
        <v>31072940</v>
      </c>
      <c r="D76" t="e">
        <f>VLOOKUP(B76,Blad2!$A$2:$D$30,1,FALSE)</f>
        <v>#N/A</v>
      </c>
    </row>
    <row r="77" spans="1:4" hidden="1" x14ac:dyDescent="0.3">
      <c r="A77">
        <v>118</v>
      </c>
      <c r="B77" t="s">
        <v>47</v>
      </c>
      <c r="C77">
        <v>31255435</v>
      </c>
      <c r="D77" t="e">
        <f>VLOOKUP(B77,Blad2!$A$2:$D$30,1,FALSE)</f>
        <v>#N/A</v>
      </c>
    </row>
    <row r="78" spans="1:4" hidden="1" x14ac:dyDescent="0.3">
      <c r="A78">
        <v>104</v>
      </c>
      <c r="B78" t="s">
        <v>45</v>
      </c>
      <c r="C78">
        <v>32365999</v>
      </c>
      <c r="D78" t="e">
        <f>VLOOKUP(B78,Blad2!$A$2:$D$30,1,FALSE)</f>
        <v>#N/A</v>
      </c>
    </row>
    <row r="79" spans="1:4" hidden="1" x14ac:dyDescent="0.3">
      <c r="A79">
        <v>5</v>
      </c>
      <c r="B79" t="s">
        <v>50</v>
      </c>
      <c r="C79">
        <v>32866272</v>
      </c>
      <c r="D79" t="e">
        <f>VLOOKUP(B79,Blad2!$A$2:$D$30,1,FALSE)</f>
        <v>#N/A</v>
      </c>
    </row>
    <row r="80" spans="1:4" hidden="1" x14ac:dyDescent="0.3">
      <c r="A80">
        <v>138</v>
      </c>
      <c r="B80" t="s">
        <v>42</v>
      </c>
      <c r="C80">
        <v>32971854</v>
      </c>
      <c r="D80" t="e">
        <f>VLOOKUP(B80,Blad2!$A$2:$D$30,1,FALSE)</f>
        <v>#N/A</v>
      </c>
    </row>
    <row r="81" spans="1:4" hidden="1" x14ac:dyDescent="0.3">
      <c r="A81">
        <v>189</v>
      </c>
      <c r="B81" t="s">
        <v>49</v>
      </c>
      <c r="C81">
        <v>33469203</v>
      </c>
      <c r="D81" t="e">
        <f>VLOOKUP(B81,Blad2!$A$2:$D$30,1,FALSE)</f>
        <v>#N/A</v>
      </c>
    </row>
    <row r="82" spans="1:4" x14ac:dyDescent="0.3">
      <c r="A82">
        <v>152</v>
      </c>
      <c r="B82" t="s">
        <v>122</v>
      </c>
      <c r="C82">
        <v>34813871</v>
      </c>
      <c r="D82" t="e">
        <f>VLOOKUP(B82,Blad2!$A$2:$D$30,1,FALSE)</f>
        <v>#N/A</v>
      </c>
    </row>
    <row r="83" spans="1:4" hidden="1" x14ac:dyDescent="0.3">
      <c r="A83">
        <v>117</v>
      </c>
      <c r="B83" t="s">
        <v>46</v>
      </c>
      <c r="C83">
        <v>36910560</v>
      </c>
      <c r="D83" t="e">
        <f>VLOOKUP(B83,Blad2!$A$2:$D$30,1,FALSE)</f>
        <v>#N/A</v>
      </c>
    </row>
    <row r="84" spans="1:4" hidden="1" x14ac:dyDescent="0.3">
      <c r="A84">
        <v>33</v>
      </c>
      <c r="B84" t="s">
        <v>32</v>
      </c>
      <c r="C84">
        <v>37742154</v>
      </c>
      <c r="D84" t="str">
        <f>VLOOKUP(B84,Blad2!$A$2:$D$30,1,FALSE)</f>
        <v>Canada</v>
      </c>
    </row>
    <row r="85" spans="1:4" hidden="1" x14ac:dyDescent="0.3">
      <c r="A85">
        <v>140</v>
      </c>
      <c r="B85" t="s">
        <v>35</v>
      </c>
      <c r="C85">
        <v>37846611</v>
      </c>
      <c r="D85" t="e">
        <f>VLOOKUP(B85,Blad2!$A$2:$D$30,1,FALSE)</f>
        <v>#N/A</v>
      </c>
    </row>
    <row r="86" spans="1:4" hidden="1" x14ac:dyDescent="0.3">
      <c r="A86">
        <v>1</v>
      </c>
      <c r="B86" t="s">
        <v>62</v>
      </c>
      <c r="C86">
        <v>38928346</v>
      </c>
      <c r="D86" t="e">
        <f>VLOOKUP(B86,Blad2!$A$2:$D$30,1,FALSE)</f>
        <v>#N/A</v>
      </c>
    </row>
    <row r="87" spans="1:4" hidden="1" x14ac:dyDescent="0.3">
      <c r="A87">
        <v>81</v>
      </c>
      <c r="B87" t="s">
        <v>54</v>
      </c>
      <c r="C87">
        <v>40222493</v>
      </c>
      <c r="D87" t="e">
        <f>VLOOKUP(B87,Blad2!$A$2:$D$30,1,FALSE)</f>
        <v>#N/A</v>
      </c>
    </row>
    <row r="88" spans="1:4" hidden="1" x14ac:dyDescent="0.3">
      <c r="A88">
        <v>184</v>
      </c>
      <c r="B88" t="s">
        <v>31</v>
      </c>
      <c r="C88">
        <v>43733762</v>
      </c>
      <c r="D88" t="e">
        <f>VLOOKUP(B88,Blad2!$A$2:$D$30,1,FALSE)</f>
        <v>#N/A</v>
      </c>
    </row>
    <row r="89" spans="1:4" hidden="1" x14ac:dyDescent="0.3">
      <c r="A89">
        <v>167</v>
      </c>
      <c r="B89" t="s">
        <v>44</v>
      </c>
      <c r="C89">
        <v>43849260</v>
      </c>
      <c r="D89" t="e">
        <f>VLOOKUP(B89,Blad2!$A$2:$D$30,1,FALSE)</f>
        <v>#N/A</v>
      </c>
    </row>
    <row r="90" spans="1:4" x14ac:dyDescent="0.3">
      <c r="A90">
        <v>3</v>
      </c>
      <c r="B90" t="s">
        <v>152</v>
      </c>
      <c r="C90">
        <v>43851044</v>
      </c>
      <c r="D90" t="e">
        <f>VLOOKUP(B90,Blad2!$A$2:$D$30,1,FALSE)</f>
        <v>#N/A</v>
      </c>
    </row>
    <row r="91" spans="1:4" hidden="1" x14ac:dyDescent="0.3">
      <c r="A91">
        <v>7</v>
      </c>
      <c r="B91" t="s">
        <v>34</v>
      </c>
      <c r="C91">
        <v>45195774</v>
      </c>
      <c r="D91" t="e">
        <f>VLOOKUP(B91,Blad2!$A$2:$D$30,1,FALSE)</f>
        <v>#N/A</v>
      </c>
    </row>
    <row r="92" spans="1:4" hidden="1" x14ac:dyDescent="0.3">
      <c r="A92">
        <v>183</v>
      </c>
      <c r="B92" t="s">
        <v>40</v>
      </c>
      <c r="C92">
        <v>45741007</v>
      </c>
      <c r="D92" t="e">
        <f>VLOOKUP(B92,Blad2!$A$2:$D$30,1,FALSE)</f>
        <v>#N/A</v>
      </c>
    </row>
    <row r="93" spans="1:4" hidden="1" x14ac:dyDescent="0.3">
      <c r="A93">
        <v>165</v>
      </c>
      <c r="B93" t="s">
        <v>30</v>
      </c>
      <c r="C93">
        <v>46754778</v>
      </c>
      <c r="D93" t="str">
        <f>VLOOKUP(B93,Blad2!$A$2:$D$30,1,FALSE)</f>
        <v>Spain</v>
      </c>
    </row>
    <row r="94" spans="1:4" hidden="1" x14ac:dyDescent="0.3">
      <c r="A94">
        <v>38</v>
      </c>
      <c r="B94" t="s">
        <v>33</v>
      </c>
      <c r="C94">
        <v>50882891</v>
      </c>
      <c r="D94" t="e">
        <f>VLOOKUP(B94,Blad2!$A$2:$D$30,1,FALSE)</f>
        <v>#N/A</v>
      </c>
    </row>
    <row r="95" spans="1:4" x14ac:dyDescent="0.3">
      <c r="A95">
        <v>163</v>
      </c>
      <c r="B95" t="s">
        <v>117</v>
      </c>
      <c r="C95">
        <v>51269185</v>
      </c>
      <c r="D95" t="e">
        <f>VLOOKUP(B95,Blad2!$A$2:$D$30,1,FALSE)</f>
        <v>#N/A</v>
      </c>
    </row>
    <row r="96" spans="1:4" hidden="1" x14ac:dyDescent="0.3">
      <c r="A96">
        <v>89</v>
      </c>
      <c r="B96" t="s">
        <v>36</v>
      </c>
      <c r="C96">
        <v>53771296</v>
      </c>
      <c r="D96" t="e">
        <f>VLOOKUP(B96,Blad2!$A$2:$D$30,1,FALSE)</f>
        <v>#N/A</v>
      </c>
    </row>
    <row r="97" spans="1:4" x14ac:dyDescent="0.3">
      <c r="A97">
        <v>119</v>
      </c>
      <c r="B97" t="s">
        <v>186</v>
      </c>
      <c r="C97">
        <v>54409800</v>
      </c>
      <c r="D97" t="e">
        <f>VLOOKUP(B97,Blad2!$A$2:$D$30,1,FALSE)</f>
        <v>#N/A</v>
      </c>
    </row>
    <row r="98" spans="1:4" hidden="1" x14ac:dyDescent="0.3">
      <c r="A98">
        <v>162</v>
      </c>
      <c r="B98" t="s">
        <v>29</v>
      </c>
      <c r="C98">
        <v>59308690</v>
      </c>
      <c r="D98" t="e">
        <f>VLOOKUP(B98,Blad2!$A$2:$D$30,1,FALSE)</f>
        <v>#N/A</v>
      </c>
    </row>
    <row r="99" spans="1:4" hidden="1" x14ac:dyDescent="0.3">
      <c r="A99">
        <v>173</v>
      </c>
      <c r="B99" t="s">
        <v>38</v>
      </c>
      <c r="C99">
        <v>59734218</v>
      </c>
      <c r="D99" t="e">
        <f>VLOOKUP(B99,Blad2!$A$2:$D$30,1,FALSE)</f>
        <v>#N/A</v>
      </c>
    </row>
    <row r="100" spans="1:4" hidden="1" x14ac:dyDescent="0.3">
      <c r="A100">
        <v>84</v>
      </c>
      <c r="B100" t="s">
        <v>22</v>
      </c>
      <c r="C100">
        <v>60461826</v>
      </c>
      <c r="D100" t="str">
        <f>VLOOKUP(B100,Blad2!$A$2:$D$30,1,FALSE)</f>
        <v>Italy</v>
      </c>
    </row>
    <row r="101" spans="1:4" hidden="1" x14ac:dyDescent="0.3">
      <c r="A101">
        <v>61</v>
      </c>
      <c r="B101" t="s">
        <v>18</v>
      </c>
      <c r="C101">
        <v>65273511</v>
      </c>
      <c r="D101" t="str">
        <f>VLOOKUP(B101,Blad2!$A$2:$D$30,1,FALSE)</f>
        <v>France</v>
      </c>
    </row>
    <row r="102" spans="1:4" hidden="1" x14ac:dyDescent="0.3">
      <c r="A102">
        <v>186</v>
      </c>
      <c r="B102" t="s">
        <v>19</v>
      </c>
      <c r="C102">
        <v>67886011</v>
      </c>
      <c r="D102" t="str">
        <f>VLOOKUP(B102,Blad2!$A$2:$D$30,1,FALSE)</f>
        <v>United Kingdom</v>
      </c>
    </row>
    <row r="103" spans="1:4" hidden="1" x14ac:dyDescent="0.3">
      <c r="A103">
        <v>174</v>
      </c>
      <c r="B103" t="s">
        <v>28</v>
      </c>
      <c r="C103">
        <v>69799978</v>
      </c>
      <c r="D103" t="e">
        <f>VLOOKUP(B103,Blad2!$A$2:$D$30,1,FALSE)</f>
        <v>#N/A</v>
      </c>
    </row>
    <row r="104" spans="1:4" hidden="1" x14ac:dyDescent="0.3">
      <c r="A104">
        <v>65</v>
      </c>
      <c r="B104" t="s">
        <v>14</v>
      </c>
      <c r="C104">
        <v>83783942</v>
      </c>
      <c r="D104" t="str">
        <f>VLOOKUP(B104,Blad2!$A$2:$D$30,1,FALSE)</f>
        <v>Germany</v>
      </c>
    </row>
    <row r="105" spans="1:4" hidden="1" x14ac:dyDescent="0.3">
      <c r="A105">
        <v>80</v>
      </c>
      <c r="B105" t="s">
        <v>24</v>
      </c>
      <c r="C105">
        <v>83992949</v>
      </c>
      <c r="D105" t="str">
        <f>VLOOKUP(B105,Blad2!$A$2:$D$30,1,FALSE)</f>
        <v>Iran</v>
      </c>
    </row>
    <row r="106" spans="1:4" hidden="1" x14ac:dyDescent="0.3">
      <c r="A106">
        <v>180</v>
      </c>
      <c r="B106" t="s">
        <v>27</v>
      </c>
      <c r="C106">
        <v>84339067</v>
      </c>
      <c r="D106" t="e">
        <f>VLOOKUP(B106,Blad2!$A$2:$D$30,1,FALSE)</f>
        <v>#N/A</v>
      </c>
    </row>
    <row r="107" spans="1:4" x14ac:dyDescent="0.3">
      <c r="A107">
        <v>46</v>
      </c>
      <c r="B107" t="s">
        <v>163</v>
      </c>
      <c r="C107">
        <v>89561403</v>
      </c>
      <c r="D107" t="e">
        <f>VLOOKUP(B107,Blad2!$A$2:$D$30,1,FALSE)</f>
        <v>#N/A</v>
      </c>
    </row>
    <row r="108" spans="1:4" hidden="1" x14ac:dyDescent="0.3">
      <c r="A108">
        <v>192</v>
      </c>
      <c r="B108" t="s">
        <v>21</v>
      </c>
      <c r="C108">
        <v>97338579</v>
      </c>
      <c r="D108" t="e">
        <f>VLOOKUP(B108,Blad2!$A$2:$D$30,1,FALSE)</f>
        <v>#N/A</v>
      </c>
    </row>
    <row r="109" spans="1:4" hidden="1" x14ac:dyDescent="0.3">
      <c r="A109">
        <v>52</v>
      </c>
      <c r="B109" t="s">
        <v>23</v>
      </c>
      <c r="C109">
        <v>102334404</v>
      </c>
      <c r="D109" t="str">
        <f>VLOOKUP(B109,Blad2!$A$2:$D$30,1,FALSE)</f>
        <v>Egypt</v>
      </c>
    </row>
    <row r="110" spans="1:4" hidden="1" x14ac:dyDescent="0.3">
      <c r="A110">
        <v>139</v>
      </c>
      <c r="B110" t="s">
        <v>20</v>
      </c>
      <c r="C110">
        <v>109581078</v>
      </c>
      <c r="D110" t="e">
        <f>VLOOKUP(B110,Blad2!$A$2:$D$30,1,FALSE)</f>
        <v>#N/A</v>
      </c>
    </row>
    <row r="111" spans="1:4" hidden="1" x14ac:dyDescent="0.3">
      <c r="A111">
        <v>58</v>
      </c>
      <c r="B111" t="s">
        <v>25</v>
      </c>
      <c r="C111">
        <v>114963588</v>
      </c>
      <c r="D111" t="e">
        <f>VLOOKUP(B111,Blad2!$A$2:$D$30,1,FALSE)</f>
        <v>#N/A</v>
      </c>
    </row>
    <row r="112" spans="1:4" hidden="1" x14ac:dyDescent="0.3">
      <c r="A112">
        <v>86</v>
      </c>
      <c r="B112" t="s">
        <v>12</v>
      </c>
      <c r="C112">
        <v>126476461</v>
      </c>
      <c r="D112" t="str">
        <f>VLOOKUP(B112,Blad2!$A$2:$D$30,1,FALSE)</f>
        <v>Japan</v>
      </c>
    </row>
    <row r="113" spans="1:4" hidden="1" x14ac:dyDescent="0.3">
      <c r="A113">
        <v>111</v>
      </c>
      <c r="B113" t="s">
        <v>16</v>
      </c>
      <c r="C113">
        <v>128932753</v>
      </c>
      <c r="D113" t="e">
        <f>VLOOKUP(B113,Blad2!$A$2:$D$30,1,FALSE)</f>
        <v>#N/A</v>
      </c>
    </row>
    <row r="114" spans="1:4" hidden="1" x14ac:dyDescent="0.3">
      <c r="A114">
        <v>144</v>
      </c>
      <c r="B114" t="s">
        <v>11</v>
      </c>
      <c r="C114">
        <v>145934462</v>
      </c>
      <c r="D114" t="e">
        <f>VLOOKUP(B114,Blad2!$A$2:$D$30,1,FALSE)</f>
        <v>#N/A</v>
      </c>
    </row>
    <row r="115" spans="1:4" hidden="1" x14ac:dyDescent="0.3">
      <c r="A115">
        <v>14</v>
      </c>
      <c r="B115" t="s">
        <v>15</v>
      </c>
      <c r="C115">
        <v>164689383</v>
      </c>
      <c r="D115" t="e">
        <f>VLOOKUP(B115,Blad2!$A$2:$D$30,1,FALSE)</f>
        <v>#N/A</v>
      </c>
    </row>
    <row r="116" spans="1:4" hidden="1" x14ac:dyDescent="0.3">
      <c r="A116">
        <v>127</v>
      </c>
      <c r="B116" t="s">
        <v>13</v>
      </c>
      <c r="C116">
        <v>206139589</v>
      </c>
      <c r="D116" t="e">
        <f>VLOOKUP(B116,Blad2!$A$2:$D$30,1,FALSE)</f>
        <v>#N/A</v>
      </c>
    </row>
    <row r="117" spans="1:4" hidden="1" x14ac:dyDescent="0.3">
      <c r="A117">
        <v>24</v>
      </c>
      <c r="B117" t="s">
        <v>10</v>
      </c>
      <c r="C117">
        <v>212559417</v>
      </c>
      <c r="D117" t="e">
        <f>VLOOKUP(B117,Blad2!$A$2:$D$30,1,FALSE)</f>
        <v>#N/A</v>
      </c>
    </row>
    <row r="118" spans="1:4" hidden="1" x14ac:dyDescent="0.3">
      <c r="A118">
        <v>132</v>
      </c>
      <c r="B118" t="s">
        <v>17</v>
      </c>
      <c r="C118">
        <v>220892340</v>
      </c>
      <c r="D118" t="e">
        <f>VLOOKUP(B118,Blad2!$A$2:$D$30,1,FALSE)</f>
        <v>#N/A</v>
      </c>
    </row>
    <row r="119" spans="1:4" hidden="1" x14ac:dyDescent="0.3">
      <c r="A119">
        <v>79</v>
      </c>
      <c r="B119" t="s">
        <v>9</v>
      </c>
      <c r="C119">
        <v>273523615</v>
      </c>
      <c r="D119" t="e">
        <f>VLOOKUP(B119,Blad2!$A$2:$D$30,1,FALSE)</f>
        <v>#N/A</v>
      </c>
    </row>
    <row r="120" spans="1:4" x14ac:dyDescent="0.3">
      <c r="A120">
        <v>187</v>
      </c>
      <c r="B120" t="s">
        <v>207</v>
      </c>
      <c r="C120">
        <v>331002651</v>
      </c>
      <c r="D120" t="e">
        <f>VLOOKUP(B120,Blad2!$A$2:$D$30,1,FALSE)</f>
        <v>#N/A</v>
      </c>
    </row>
    <row r="121" spans="1:4" hidden="1" x14ac:dyDescent="0.3">
      <c r="A121">
        <v>78</v>
      </c>
      <c r="B121" t="s">
        <v>7</v>
      </c>
      <c r="C121">
        <v>1380004385</v>
      </c>
      <c r="D121" t="e">
        <f>VLOOKUP(B121,Blad2!$A$2:$D$30,1,FALSE)</f>
        <v>#N/A</v>
      </c>
    </row>
    <row r="122" spans="1:4" hidden="1" x14ac:dyDescent="0.3">
      <c r="A122">
        <v>37</v>
      </c>
      <c r="B122" t="s">
        <v>6</v>
      </c>
      <c r="C122">
        <v>1439323776</v>
      </c>
      <c r="D122" t="e">
        <f>VLOOKUP(B122,Blad2!$A$2:$D$30,1,FALSE)</f>
        <v>#N/A</v>
      </c>
    </row>
  </sheetData>
  <autoFilter ref="A1:D122" xr:uid="{C97A7CE5-B8D7-48F1-B7D7-B554B16CF9D7}">
    <filterColumn colId="3">
      <filters>
        <filter val="#N/B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A0D2-2F63-4256-A9C3-A2A0201FE89B}">
  <dimension ref="B2:C36"/>
  <sheetViews>
    <sheetView workbookViewId="0">
      <selection activeCell="B6" sqref="B6"/>
    </sheetView>
  </sheetViews>
  <sheetFormatPr defaultRowHeight="14.4" x14ac:dyDescent="0.3"/>
  <cols>
    <col min="2" max="2" width="14.6640625" bestFit="1" customWidth="1"/>
  </cols>
  <sheetData>
    <row r="2" spans="2:3" x14ac:dyDescent="0.3">
      <c r="B2" t="s">
        <v>113</v>
      </c>
      <c r="C2" s="1">
        <v>66921.898895999984</v>
      </c>
    </row>
    <row r="3" spans="2:3" x14ac:dyDescent="0.3">
      <c r="B3" t="s">
        <v>129</v>
      </c>
      <c r="C3" s="1">
        <v>66095.217863999991</v>
      </c>
    </row>
    <row r="4" spans="2:3" x14ac:dyDescent="0.3">
      <c r="B4" t="s">
        <v>132</v>
      </c>
      <c r="C4" s="1">
        <v>65568.858695999996</v>
      </c>
    </row>
    <row r="5" spans="2:3" x14ac:dyDescent="0.3">
      <c r="B5" t="s">
        <v>8</v>
      </c>
      <c r="C5" s="1">
        <v>64264.634063999991</v>
      </c>
    </row>
    <row r="6" spans="2:3" x14ac:dyDescent="0.3">
      <c r="B6" t="s">
        <v>43</v>
      </c>
      <c r="C6" s="1">
        <v>56113.495415999998</v>
      </c>
    </row>
    <row r="7" spans="2:3" x14ac:dyDescent="0.3">
      <c r="B7" t="s">
        <v>116</v>
      </c>
      <c r="C7" s="1">
        <v>54616.130927999999</v>
      </c>
    </row>
    <row r="8" spans="2:3" x14ac:dyDescent="0.3">
      <c r="B8" t="s">
        <v>85</v>
      </c>
      <c r="C8" s="1">
        <v>54346.584095999999</v>
      </c>
    </row>
    <row r="9" spans="2:3" x14ac:dyDescent="0.3">
      <c r="B9" t="s">
        <v>64</v>
      </c>
      <c r="C9" s="1">
        <v>53430.761591999995</v>
      </c>
    </row>
    <row r="10" spans="2:3" x14ac:dyDescent="0.3">
      <c r="B10" t="s">
        <v>56</v>
      </c>
      <c r="C10" s="1">
        <v>52715.507399999995</v>
      </c>
    </row>
    <row r="11" spans="2:3" x14ac:dyDescent="0.3">
      <c r="B11" t="s">
        <v>39</v>
      </c>
      <c r="C11" s="1">
        <v>52132.904207999993</v>
      </c>
    </row>
    <row r="12" spans="2:3" x14ac:dyDescent="0.3">
      <c r="B12" t="s">
        <v>96</v>
      </c>
      <c r="C12" s="1">
        <v>50569.744823999994</v>
      </c>
    </row>
    <row r="13" spans="2:3" x14ac:dyDescent="0.3">
      <c r="B13" t="s">
        <v>32</v>
      </c>
      <c r="C13" s="1">
        <v>50536.847375999998</v>
      </c>
    </row>
    <row r="14" spans="2:3" x14ac:dyDescent="0.3">
      <c r="B14" t="s">
        <v>14</v>
      </c>
      <c r="C14" s="1">
        <v>50497.58268</v>
      </c>
    </row>
    <row r="15" spans="2:3" x14ac:dyDescent="0.3">
      <c r="B15" t="s">
        <v>18</v>
      </c>
      <c r="C15" s="1">
        <v>46433.156040000002</v>
      </c>
    </row>
    <row r="16" spans="2:3" x14ac:dyDescent="0.3">
      <c r="B16" t="s">
        <v>133</v>
      </c>
      <c r="C16" s="1">
        <v>46408.748255999999</v>
      </c>
    </row>
    <row r="17" spans="2:3" x14ac:dyDescent="0.3">
      <c r="B17" t="s">
        <v>82</v>
      </c>
      <c r="C17" s="1">
        <v>45593.740511999997</v>
      </c>
    </row>
    <row r="18" spans="2:3" x14ac:dyDescent="0.3">
      <c r="B18" t="s">
        <v>115</v>
      </c>
      <c r="C18" s="1">
        <v>53109.215568</v>
      </c>
    </row>
    <row r="19" spans="2:3" x14ac:dyDescent="0.3">
      <c r="B19" t="s">
        <v>12</v>
      </c>
      <c r="C19" s="1">
        <v>43364.142504000003</v>
      </c>
    </row>
    <row r="20" spans="2:3" x14ac:dyDescent="0.3">
      <c r="B20" t="s">
        <v>95</v>
      </c>
      <c r="C20" s="1">
        <v>42493.951943999993</v>
      </c>
    </row>
    <row r="21" spans="2:3" x14ac:dyDescent="0.3">
      <c r="B21" t="s">
        <v>117</v>
      </c>
      <c r="C21" s="1">
        <v>42432.40187999999</v>
      </c>
    </row>
    <row r="22" spans="2:3" x14ac:dyDescent="0.3">
      <c r="B22" t="s">
        <v>30</v>
      </c>
      <c r="C22" s="1">
        <v>40863.936455999996</v>
      </c>
    </row>
    <row r="23" spans="2:3" x14ac:dyDescent="0.3">
      <c r="B23" t="s">
        <v>22</v>
      </c>
      <c r="C23" s="1">
        <v>40465.983455999994</v>
      </c>
    </row>
    <row r="24" spans="2:3" x14ac:dyDescent="0.3">
      <c r="B24" t="s">
        <v>79</v>
      </c>
      <c r="C24" s="1">
        <v>38967.557759999996</v>
      </c>
    </row>
    <row r="25" spans="2:3" x14ac:dyDescent="0.3">
      <c r="B25" t="s">
        <v>110</v>
      </c>
      <c r="C25" s="1">
        <v>37071.179063999996</v>
      </c>
    </row>
    <row r="26" spans="2:3" x14ac:dyDescent="0.3">
      <c r="B26" t="s">
        <v>35</v>
      </c>
      <c r="C26" s="1">
        <v>28701.431567999996</v>
      </c>
    </row>
    <row r="27" spans="2:3" x14ac:dyDescent="0.3">
      <c r="B27" t="s">
        <v>61</v>
      </c>
      <c r="C27" s="1">
        <v>27659.325311999997</v>
      </c>
    </row>
    <row r="28" spans="2:3" x14ac:dyDescent="0.3">
      <c r="B28" t="s">
        <v>51</v>
      </c>
      <c r="C28" s="1">
        <v>27463.001831999998</v>
      </c>
    </row>
    <row r="29" spans="2:3" x14ac:dyDescent="0.3">
      <c r="B29" t="s">
        <v>60</v>
      </c>
      <c r="C29" s="1">
        <v>26926.030584</v>
      </c>
    </row>
    <row r="30" spans="2:3" x14ac:dyDescent="0.3">
      <c r="B30" t="s">
        <v>65</v>
      </c>
      <c r="C30" s="1">
        <v>26919.663335999998</v>
      </c>
    </row>
    <row r="31" spans="2:3" x14ac:dyDescent="0.3">
      <c r="B31" t="s">
        <v>112</v>
      </c>
      <c r="C31" s="1">
        <v>25825.557887999996</v>
      </c>
    </row>
    <row r="32" spans="2:3" x14ac:dyDescent="0.3">
      <c r="B32" t="s">
        <v>93</v>
      </c>
      <c r="C32" s="1">
        <v>25817.068223999995</v>
      </c>
    </row>
    <row r="33" spans="2:3" x14ac:dyDescent="0.3">
      <c r="B33" t="s">
        <v>108</v>
      </c>
      <c r="C33" s="1">
        <v>25773.558696</v>
      </c>
    </row>
    <row r="34" spans="2:3" x14ac:dyDescent="0.3">
      <c r="B34" t="s">
        <v>111</v>
      </c>
      <c r="C34" s="1">
        <v>25132.589063999996</v>
      </c>
    </row>
    <row r="35" spans="2:3" x14ac:dyDescent="0.3">
      <c r="B35" t="s">
        <v>68</v>
      </c>
      <c r="C35" s="1">
        <v>23957.831807999999</v>
      </c>
    </row>
    <row r="36" spans="2:3" x14ac:dyDescent="0.3">
      <c r="B36" t="s">
        <v>16</v>
      </c>
      <c r="C36" s="1">
        <v>16251.339311999998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Blad2</vt:lpstr>
      <vt:lpstr>Blad6</vt:lpstr>
      <vt:lpstr>Blad5</vt:lpstr>
      <vt:lpstr>Blad4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van Meijel</cp:lastModifiedBy>
  <dcterms:created xsi:type="dcterms:W3CDTF">2021-06-10T07:14:32Z</dcterms:created>
  <dcterms:modified xsi:type="dcterms:W3CDTF">2021-06-10T12:40:00Z</dcterms:modified>
</cp:coreProperties>
</file>