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6b01a46faf3ffdc/Documents/byui/fall2022/BUS115/w11/"/>
    </mc:Choice>
  </mc:AlternateContent>
  <xr:revisionPtr revIDLastSave="2" documentId="8_{CA6063C0-77FD-43FD-8C90-5D6773AF9C68}" xr6:coauthVersionLast="47" xr6:coauthVersionMax="47" xr10:uidLastSave="{2669D709-5DD9-4145-AC68-EBAB606A5E5B}"/>
  <bookViews>
    <workbookView xWindow="1536" yWindow="1536" windowWidth="17280" windowHeight="8880" xr2:uid="{DD48EB59-D422-440A-B3D8-B7024E933AC0}"/>
  </bookViews>
  <sheets>
    <sheet name="Advanced Logic Functions" sheetId="3" r:id="rId1"/>
  </sheets>
  <externalReferences>
    <externalReference r:id="rId2"/>
  </externalReferences>
  <definedNames>
    <definedName name="comm_pct">[1]Revised!$E$8:$E$13</definedName>
    <definedName name="g_1">'Advanced Logic Functions'!$J$5</definedName>
    <definedName name="gender">'Advanced Logic Functions'!$C$3:$C$17</definedName>
    <definedName name="GPA">'Advanced Logic Functions'!$F$3:$F$17</definedName>
    <definedName name="gpa_1">'Advanced Logic Functions'!$J$7</definedName>
    <definedName name="incr">[1]Calculations!$B$3</definedName>
    <definedName name="salary">'Advanced Logic Functions'!$G$3:$G$17</definedName>
    <definedName name="sales_brackets">[1]Revised!$B$8:$B$13</definedName>
    <definedName name="t_1">'Advanced Logic Functions'!$J$6</definedName>
    <definedName name="tenure">'Advanced Logic Functions'!$E$3:$E$17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6" i="3" l="1"/>
  <c r="J24" i="3" a="1"/>
  <c r="J24" i="3" s="1"/>
  <c r="J23" i="3" a="1"/>
  <c r="J23" i="3" s="1"/>
  <c r="M21" i="3"/>
  <c r="L21" i="3"/>
  <c r="J20" i="3"/>
  <c r="J19" i="3"/>
  <c r="J21" i="3" a="1"/>
  <c r="J21" i="3" s="1"/>
  <c r="J13" i="3"/>
  <c r="J12" i="3"/>
  <c r="J11" i="3"/>
  <c r="J15" i="3" a="1"/>
  <c r="J15" i="3" s="1"/>
  <c r="J14" i="3" a="1"/>
  <c r="J14" i="3" s="1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3" i="3"/>
  <c r="L19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<sst xmlns="http://schemas.openxmlformats.org/spreadsheetml/2006/main" count="62" uniqueCount="46">
  <si>
    <t>Employee</t>
  </si>
  <si>
    <t>Gender</t>
  </si>
  <si>
    <t>Position</t>
  </si>
  <si>
    <t>Tenure</t>
  </si>
  <si>
    <t>College GPA</t>
  </si>
  <si>
    <t>Salary</t>
  </si>
  <si>
    <t>Alice</t>
  </si>
  <si>
    <t>Female</t>
  </si>
  <si>
    <t>Administrative Assistant</t>
  </si>
  <si>
    <t>Bill</t>
  </si>
  <si>
    <t>Male</t>
  </si>
  <si>
    <t>Marketing Manager</t>
  </si>
  <si>
    <t>Bob</t>
  </si>
  <si>
    <t>Plant Manager</t>
  </si>
  <si>
    <t>Beth</t>
  </si>
  <si>
    <t>Andrew</t>
  </si>
  <si>
    <t>Finance Manager</t>
  </si>
  <si>
    <t>Bernard</t>
  </si>
  <si>
    <t>Ben</t>
  </si>
  <si>
    <t>HR Manager</t>
  </si>
  <si>
    <t>Anne</t>
  </si>
  <si>
    <t>Operations Manager</t>
  </si>
  <si>
    <t>Aaron</t>
  </si>
  <si>
    <t>Betty</t>
  </si>
  <si>
    <t>Production Operator</t>
  </si>
  <si>
    <t>Alan</t>
  </si>
  <si>
    <t>Maintenance Supervisor</t>
  </si>
  <si>
    <t>Alyssa</t>
  </si>
  <si>
    <t>Art</t>
  </si>
  <si>
    <t>Supply Chain Manager</t>
  </si>
  <si>
    <t>Barbara</t>
  </si>
  <si>
    <t>Quality Analyst</t>
  </si>
  <si>
    <t>Bert</t>
  </si>
  <si>
    <t>Buyer</t>
  </si>
  <si>
    <t>AVG if &gt;10</t>
  </si>
  <si>
    <t>Condition</t>
  </si>
  <si>
    <t>GPA</t>
  </si>
  <si>
    <t>COUNTIF</t>
  </si>
  <si>
    <t>COUNTIFS</t>
  </si>
  <si>
    <t>SUMIF</t>
  </si>
  <si>
    <t>SUMIFS</t>
  </si>
  <si>
    <t>AVERAGEIF</t>
  </si>
  <si>
    <t>AVERAGEIFS</t>
  </si>
  <si>
    <t>Avg</t>
  </si>
  <si>
    <t>STDEV.S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</si>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</sst>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3" x14ac:knownFonts="1">
    <font>
      <sz val="11"/>
      <color theme="1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1" fillId="2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kbp209_byui_edu/Documents/BA215/Commission%20Model%20-%20k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"/>
      <sheetName val="Revised"/>
      <sheetName val="Calculations"/>
      <sheetName val="Plan"/>
    </sheetNames>
    <sheetDataSet>
      <sheetData sheetId="0">
        <row r="4">
          <cell r="J4" t="str">
            <v>Commissions</v>
          </cell>
        </row>
      </sheetData>
      <sheetData sheetId="1">
        <row r="8">
          <cell r="B8">
            <v>0</v>
          </cell>
          <cell r="E8">
            <v>0.01</v>
          </cell>
        </row>
        <row r="9">
          <cell r="B9">
            <v>600000</v>
          </cell>
          <cell r="E9">
            <v>1.4999999999999999E-2</v>
          </cell>
        </row>
        <row r="10">
          <cell r="B10">
            <v>750000</v>
          </cell>
          <cell r="E10">
            <v>0.02</v>
          </cell>
        </row>
        <row r="11">
          <cell r="B11">
            <v>1000000</v>
          </cell>
          <cell r="E11">
            <v>2.5000000000000001E-2</v>
          </cell>
        </row>
        <row r="12">
          <cell r="B12">
            <v>1500000</v>
          </cell>
          <cell r="E12">
            <v>0.03</v>
          </cell>
        </row>
        <row r="13">
          <cell r="B13">
            <v>2000000</v>
          </cell>
          <cell r="E13">
            <v>0.05</v>
          </cell>
        </row>
      </sheetData>
      <sheetData sheetId="2">
        <row r="3">
          <cell r="B3">
            <v>500000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BYUI Colors">
      <a:dk1>
        <a:sysClr val="windowText" lastClr="000000"/>
      </a:dk1>
      <a:lt1>
        <a:sysClr val="window" lastClr="FFFFFF"/>
      </a:lt1>
      <a:dk2>
        <a:srgbClr val="006EB6"/>
      </a:dk2>
      <a:lt2>
        <a:srgbClr val="8DD3EE"/>
      </a:lt2>
      <a:accent1>
        <a:srgbClr val="80C140"/>
      </a:accent1>
      <a:accent2>
        <a:srgbClr val="A5216F"/>
      </a:accent2>
      <a:accent3>
        <a:srgbClr val="E42226"/>
      </a:accent3>
      <a:accent4>
        <a:srgbClr val="F7941D"/>
      </a:accent4>
      <a:accent5>
        <a:srgbClr val="FFE066"/>
      </a:accent5>
      <a:accent6>
        <a:srgbClr val="ADADAD"/>
      </a:accent6>
      <a:hlink>
        <a:srgbClr val="006EB6"/>
      </a:hlink>
      <a:folHlink>
        <a:srgbClr val="006EB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1A872-383C-4993-931F-E5918CD6BD92}">
  <sheetPr codeName="Sheet30"/>
  <dimension ref="B2:M24"/>
  <sheetViews>
    <sheetView tabSelected="1" topLeftCell="C1" workbookViewId="0">
      <selection activeCell="J16" sqref="J16"/>
    </sheetView>
  </sheetViews>
  <sheetFormatPr defaultColWidth="10.59765625" defaultRowHeight="20.100000000000001" customHeight="1" x14ac:dyDescent="0.25"/>
  <cols>
    <col min="1" max="6" width="10.59765625" style="1"/>
    <col min="7" max="7" width="10.59765625" style="2"/>
    <col min="8" max="9" width="10.59765625" style="1"/>
    <col min="10" max="10" width="11.5" style="5" bestFit="1" customWidth="1"/>
    <col min="11" max="11" width="10.59765625" style="1"/>
    <col min="12" max="12" width="10.59765625" style="2"/>
    <col min="13" max="16384" width="10.59765625" style="1"/>
  </cols>
  <sheetData>
    <row r="2" spans="2:12" ht="20.100000000000001" customHeigh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  <c r="L2" s="2" t="s">
        <v>34</v>
      </c>
    </row>
    <row r="3" spans="2:12" ht="20.100000000000001" customHeight="1" x14ac:dyDescent="0.25">
      <c r="B3" s="1" t="s">
        <v>6</v>
      </c>
      <c r="C3" s="1" t="s">
        <v>7</v>
      </c>
      <c r="D3" s="1" t="s">
        <v>8</v>
      </c>
      <c r="E3" s="1">
        <v>28</v>
      </c>
      <c r="F3" s="1">
        <v>3.919</v>
      </c>
      <c r="G3" s="2">
        <v>36000</v>
      </c>
      <c r="L3" s="2">
        <f>IF(E4&gt;10,G4,"")</f>
        <v>52000</v>
      </c>
    </row>
    <row r="4" spans="2:12" ht="20.100000000000001" customHeight="1" x14ac:dyDescent="0.25">
      <c r="B4" s="1" t="s">
        <v>9</v>
      </c>
      <c r="C4" s="1" t="s">
        <v>10</v>
      </c>
      <c r="D4" s="1" t="s">
        <v>11</v>
      </c>
      <c r="E4" s="1">
        <v>20</v>
      </c>
      <c r="F4" s="1">
        <v>2.5529999999999999</v>
      </c>
      <c r="G4" s="2">
        <v>52000</v>
      </c>
      <c r="I4" s="3" t="s">
        <v>35</v>
      </c>
      <c r="L4" s="2" t="str">
        <f t="shared" ref="L4:L17" si="0">IF(E5&gt;10,G5,"")</f>
        <v/>
      </c>
    </row>
    <row r="5" spans="2:12" ht="20.100000000000001" customHeight="1" x14ac:dyDescent="0.25">
      <c r="B5" s="1" t="s">
        <v>12</v>
      </c>
      <c r="C5" s="1" t="s">
        <v>10</v>
      </c>
      <c r="D5" s="1" t="s">
        <v>13</v>
      </c>
      <c r="E5" s="1">
        <v>5</v>
      </c>
      <c r="F5" s="1">
        <v>3.5680000000000001</v>
      </c>
      <c r="G5" s="2">
        <v>74000</v>
      </c>
      <c r="I5" s="1" t="s">
        <v>1</v>
      </c>
      <c r="J5" s="4" t="s">
        <v>10</v>
      </c>
      <c r="L5" s="2">
        <f>IF(E6&gt;10,G6,"")</f>
        <v>48000</v>
      </c>
    </row>
    <row r="6" spans="2:12" ht="20.100000000000001" customHeight="1" x14ac:dyDescent="0.25">
      <c r="B6" s="1" t="s">
        <v>14</v>
      </c>
      <c r="C6" s="1" t="s">
        <v>7</v>
      </c>
      <c r="E6" s="1">
        <v>28</v>
      </c>
      <c r="F6" s="1">
        <v>2.64</v>
      </c>
      <c r="G6" s="2">
        <v>48000</v>
      </c>
      <c r="I6" s="1" t="s">
        <v>3</v>
      </c>
      <c r="J6" s="4">
        <v>10</v>
      </c>
      <c r="L6" s="2" t="str">
        <f>IF(E7&gt;10,G7,"")</f>
        <v/>
      </c>
    </row>
    <row r="7" spans="2:12" ht="20.100000000000001" customHeight="1" x14ac:dyDescent="0.25">
      <c r="B7" s="1" t="s">
        <v>15</v>
      </c>
      <c r="C7" s="1" t="s">
        <v>10</v>
      </c>
      <c r="D7" s="1" t="s">
        <v>16</v>
      </c>
      <c r="E7" s="1">
        <v>7</v>
      </c>
      <c r="F7" s="1">
        <v>3.621</v>
      </c>
      <c r="G7" s="2">
        <v>62000</v>
      </c>
      <c r="I7" s="1" t="s">
        <v>36</v>
      </c>
      <c r="J7" s="4">
        <v>3.2</v>
      </c>
      <c r="L7" s="2">
        <f t="shared" si="0"/>
        <v>59000</v>
      </c>
    </row>
    <row r="8" spans="2:12" ht="20.100000000000001" customHeight="1" x14ac:dyDescent="0.25">
      <c r="B8" s="1" t="s">
        <v>17</v>
      </c>
      <c r="C8" s="1" t="s">
        <v>10</v>
      </c>
      <c r="E8" s="1">
        <v>15</v>
      </c>
      <c r="F8" s="1">
        <v>3.3810000000000002</v>
      </c>
      <c r="G8" s="2">
        <v>59000</v>
      </c>
      <c r="L8" s="2">
        <f t="shared" si="0"/>
        <v>48000</v>
      </c>
    </row>
    <row r="9" spans="2:12" ht="20.100000000000001" customHeight="1" x14ac:dyDescent="0.25">
      <c r="B9" s="1" t="s">
        <v>18</v>
      </c>
      <c r="C9" s="1" t="s">
        <v>10</v>
      </c>
      <c r="D9" s="1" t="s">
        <v>19</v>
      </c>
      <c r="E9" s="1">
        <v>25</v>
      </c>
      <c r="F9" s="1">
        <v>3.468</v>
      </c>
      <c r="G9" s="2">
        <v>48000</v>
      </c>
      <c r="L9" s="2" t="str">
        <f t="shared" si="0"/>
        <v/>
      </c>
    </row>
    <row r="10" spans="2:12" ht="20.100000000000001" customHeight="1" x14ac:dyDescent="0.25">
      <c r="B10" s="1" t="s">
        <v>20</v>
      </c>
      <c r="C10" s="1" t="s">
        <v>7</v>
      </c>
      <c r="D10" s="1" t="s">
        <v>21</v>
      </c>
      <c r="E10" s="1">
        <v>7</v>
      </c>
      <c r="F10" s="1">
        <v>2.8759999999999999</v>
      </c>
      <c r="G10" s="2">
        <v>51000</v>
      </c>
      <c r="L10" s="2">
        <f t="shared" si="0"/>
        <v>58000</v>
      </c>
    </row>
    <row r="11" spans="2:12" ht="20.100000000000001" customHeight="1" x14ac:dyDescent="0.25">
      <c r="B11" s="1" t="s">
        <v>22</v>
      </c>
      <c r="C11" s="1" t="s">
        <v>10</v>
      </c>
      <c r="E11" s="1">
        <v>20</v>
      </c>
      <c r="F11" s="1">
        <v>2.8780000000000001</v>
      </c>
      <c r="G11" s="2">
        <v>58000</v>
      </c>
      <c r="I11" s="1" t="s">
        <v>37</v>
      </c>
      <c r="J11" s="5">
        <f>COUNTIF(C3:C17,g_1)</f>
        <v>9</v>
      </c>
      <c r="L11" s="2" t="str">
        <f t="shared" si="0"/>
        <v/>
      </c>
    </row>
    <row r="12" spans="2:12" ht="20.100000000000001" customHeight="1" x14ac:dyDescent="0.25">
      <c r="B12" s="1" t="s">
        <v>23</v>
      </c>
      <c r="C12" s="1" t="s">
        <v>7</v>
      </c>
      <c r="D12" s="1" t="s">
        <v>24</v>
      </c>
      <c r="E12" s="1">
        <v>9</v>
      </c>
      <c r="F12" s="1">
        <v>3.9319999999999999</v>
      </c>
      <c r="G12" s="2">
        <v>38000</v>
      </c>
      <c r="I12" s="1" t="s">
        <v>38</v>
      </c>
      <c r="J12" s="5">
        <f>COUNTIFS(C3:C17,g_1,F3:F17,"&gt;"&amp;gpa_1)</f>
        <v>6</v>
      </c>
      <c r="L12" s="2" t="str">
        <f t="shared" si="0"/>
        <v/>
      </c>
    </row>
    <row r="13" spans="2:12" ht="20.100000000000001" customHeight="1" x14ac:dyDescent="0.25">
      <c r="B13" s="1" t="s">
        <v>25</v>
      </c>
      <c r="C13" s="1" t="s">
        <v>10</v>
      </c>
      <c r="D13" s="1" t="s">
        <v>26</v>
      </c>
      <c r="E13" s="1">
        <v>3</v>
      </c>
      <c r="F13" s="1">
        <v>2.306</v>
      </c>
      <c r="G13" s="2">
        <v>55000</v>
      </c>
      <c r="I13" s="1" t="s">
        <v>39</v>
      </c>
      <c r="J13" s="6">
        <f>SUMIF(E3:E17,"&gt;"&amp;t_1,salary)</f>
        <v>447000</v>
      </c>
      <c r="L13" s="2" t="str">
        <f t="shared" si="0"/>
        <v/>
      </c>
    </row>
    <row r="14" spans="2:12" ht="20.100000000000001" customHeight="1" x14ac:dyDescent="0.25">
      <c r="B14" s="1" t="s">
        <v>27</v>
      </c>
      <c r="C14" s="1" t="s">
        <v>7</v>
      </c>
      <c r="E14" s="1">
        <v>6</v>
      </c>
      <c r="F14" s="1">
        <v>3.6640000000000001</v>
      </c>
      <c r="G14" s="2">
        <v>22000</v>
      </c>
      <c r="I14" s="1" t="s">
        <v>40</v>
      </c>
      <c r="J14" s="6" cm="1">
        <f t="array" ref="J14">SUMIFS(salary,gender,g_1,GPA,"&gt;="&amp;gpa_1)</f>
        <v>343000</v>
      </c>
      <c r="L14" s="2">
        <f t="shared" si="0"/>
        <v>60000</v>
      </c>
    </row>
    <row r="15" spans="2:12" ht="20.100000000000001" customHeight="1" x14ac:dyDescent="0.25">
      <c r="B15" s="1" t="s">
        <v>28</v>
      </c>
      <c r="C15" s="1" t="s">
        <v>10</v>
      </c>
      <c r="D15" s="1" t="s">
        <v>29</v>
      </c>
      <c r="E15" s="1">
        <v>18</v>
      </c>
      <c r="F15" s="1">
        <v>3.649</v>
      </c>
      <c r="G15" s="2">
        <v>60000</v>
      </c>
      <c r="I15" s="1" t="s">
        <v>41</v>
      </c>
      <c r="J15" s="7" cm="1">
        <f t="array" ref="J15">AVERAGEIF(tenure,"&lt;"&amp;t_1)</f>
        <v>6.166666666666667</v>
      </c>
      <c r="L15" s="2">
        <f t="shared" si="0"/>
        <v>46000</v>
      </c>
    </row>
    <row r="16" spans="2:12" ht="20.100000000000001" customHeight="1" x14ac:dyDescent="0.25">
      <c r="B16" s="1" t="s">
        <v>30</v>
      </c>
      <c r="C16" s="1" t="s">
        <v>7</v>
      </c>
      <c r="D16" s="1" t="s">
        <v>31</v>
      </c>
      <c r="E16" s="1">
        <v>11</v>
      </c>
      <c r="F16" s="1">
        <v>2.335</v>
      </c>
      <c r="G16" s="2">
        <v>46000</v>
      </c>
      <c r="I16" s="1" t="s">
        <v>42</v>
      </c>
      <c r="J16" s="7">
        <f>AVERAGEIFS(tenure,GPA,"&gt;="&amp;gpa_1,gender,g_1)</f>
        <v>14.333333333333334</v>
      </c>
      <c r="L16" s="2">
        <f t="shared" si="0"/>
        <v>40000</v>
      </c>
    </row>
    <row r="17" spans="2:13" ht="20.100000000000001" customHeight="1" x14ac:dyDescent="0.25">
      <c r="B17" s="1" t="s">
        <v>32</v>
      </c>
      <c r="C17" s="1" t="s">
        <v>10</v>
      </c>
      <c r="D17" s="1" t="s">
        <v>33</v>
      </c>
      <c r="E17" s="1">
        <v>16</v>
      </c>
      <c r="F17" s="1">
        <v>3.3319999999999999</v>
      </c>
      <c r="G17" s="2">
        <v>40000</v>
      </c>
      <c r="L17" s="2" t="str">
        <f t="shared" si="0"/>
        <v/>
      </c>
    </row>
    <row r="19" spans="2:13" ht="20.100000000000001" customHeight="1" x14ac:dyDescent="0.25">
      <c r="I19" s="1" t="s">
        <v>44</v>
      </c>
      <c r="J19" s="6">
        <f>_xlfn.STDEV.S(salary)</f>
        <v>12657.390086803993</v>
      </c>
      <c r="L19" s="2">
        <f>AVERAGE(L3:L17)</f>
        <v>51375</v>
      </c>
    </row>
    <row r="20" spans="2:13" ht="20.100000000000001" customHeight="1" x14ac:dyDescent="0.25">
      <c r="I20" s="1" t="s">
        <v>43</v>
      </c>
      <c r="J20" s="6">
        <f>AVERAGE(salary)</f>
        <v>49933.333333333336</v>
      </c>
    </row>
    <row r="21" spans="2:13" ht="20.100000000000001" customHeight="1" x14ac:dyDescent="0.25">
      <c r="J21" s="6" cm="1">
        <f t="array" ref="J21">_xlfn.STDEV.S(IF(tenure&gt;t_1,salary,""))</f>
        <v>8426.1497731763593</v>
      </c>
      <c r="L21" s="2">
        <f>AVERAGE(L3:L17)</f>
        <v>51375</v>
      </c>
      <c r="M21" s="1">
        <f>_xlfn.STDEV.S(L3:L16)</f>
        <v>7150.174823037546</v>
      </c>
    </row>
    <row r="23" spans="2:13" ht="20.100000000000001" customHeight="1" x14ac:dyDescent="0.25">
      <c r="I23" s="1" t="s">
        <v>45</v>
      </c>
      <c r="J23" s="5" cm="1">
        <f t="array" ref="J23">MAX(IF(GPA&gt;=gpa_1,GPA,""))</f>
        <v>3.9319999999999999</v>
      </c>
    </row>
    <row r="24" spans="2:13" ht="20.100000000000001" customHeight="1" x14ac:dyDescent="0.25">
      <c r="J24" s="6" cm="1">
        <f t="array" ref="J24">MIN(IF(tenure&gt;t_1,salary,""))</f>
        <v>36000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Advanced Logic Functions</vt:lpstr>
      <vt:lpstr>g_1</vt:lpstr>
      <vt:lpstr>gender</vt:lpstr>
      <vt:lpstr>GPA</vt:lpstr>
      <vt:lpstr>gpa_1</vt:lpstr>
      <vt:lpstr>salary</vt:lpstr>
      <vt:lpstr>t_1</vt:lpstr>
      <vt:lpstr>tenure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Poaletti</dc:creator>
  <cp:lastModifiedBy>Nicholas Hanks</cp:lastModifiedBy>
  <dcterms:created xsi:type="dcterms:W3CDTF">2021-09-16T13:34:01Z</dcterms:created>
  <dcterms:modified xsi:type="dcterms:W3CDTF">2022-11-24T04:37:48Z</dcterms:modified>
</cp:coreProperties>
</file>