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ME MYSELF I\"/>
    </mc:Choice>
  </mc:AlternateContent>
  <xr:revisionPtr revIDLastSave="0" documentId="13_ncr:1_{ACA7D327-CC78-4CF8-B5CF-D478D1A57A1E}" xr6:coauthVersionLast="47" xr6:coauthVersionMax="47" xr10:uidLastSave="{00000000-0000-0000-0000-000000000000}"/>
  <bookViews>
    <workbookView xWindow="3885" yWindow="1845" windowWidth="23910" windowHeight="12435" activeTab="2" xr2:uid="{00000000-000D-0000-FFFF-FFFF00000000}"/>
  </bookViews>
  <sheets>
    <sheet name="Financials" sheetId="1" r:id="rId1"/>
    <sheet name="WACC" sheetId="2" r:id="rId2"/>
    <sheet name="DCF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18" i="3"/>
  <c r="B2" i="2"/>
  <c r="B7" i="2"/>
  <c r="B4" i="2"/>
  <c r="B12" i="3"/>
  <c r="C12" i="3"/>
  <c r="D12" i="3"/>
  <c r="E12" i="3"/>
  <c r="C11" i="3"/>
  <c r="D11" i="3"/>
  <c r="E11" i="3"/>
  <c r="B11" i="3"/>
  <c r="C10" i="3"/>
  <c r="D10" i="3"/>
  <c r="E10" i="3"/>
  <c r="B10" i="3"/>
  <c r="C5" i="3"/>
  <c r="D5" i="3"/>
  <c r="E5" i="3"/>
  <c r="E6" i="3" s="1"/>
  <c r="B5" i="3"/>
  <c r="C3" i="3"/>
  <c r="D3" i="3"/>
  <c r="E3" i="3"/>
  <c r="B3" i="3"/>
  <c r="D6" i="3" l="1"/>
  <c r="E4" i="3"/>
  <c r="D4" i="3"/>
  <c r="F12" i="3"/>
  <c r="H12" i="3" s="1"/>
  <c r="F10" i="3"/>
  <c r="G10" i="3" s="1"/>
  <c r="B7" i="3"/>
  <c r="C6" i="3"/>
  <c r="F6" i="3" s="1"/>
  <c r="G5" i="3" s="1"/>
  <c r="H5" i="3" s="1"/>
  <c r="I5" i="3" s="1"/>
  <c r="J5" i="3" s="1"/>
  <c r="K5" i="3" s="1"/>
  <c r="F11" i="3"/>
  <c r="I11" i="3" s="1"/>
  <c r="E7" i="3"/>
  <c r="D7" i="3"/>
  <c r="C7" i="3"/>
  <c r="C4" i="3"/>
  <c r="F4" i="3" s="1"/>
  <c r="G3" i="3" s="1"/>
  <c r="J10" i="3"/>
  <c r="I10" i="3"/>
  <c r="H10" i="3"/>
  <c r="G12" i="3"/>
  <c r="E3" i="2"/>
  <c r="F3" i="2"/>
  <c r="G3" i="2"/>
  <c r="B8" i="3" s="1" a="1"/>
  <c r="B8" i="3" s="1"/>
  <c r="F8" i="3" s="1"/>
  <c r="E4" i="2"/>
  <c r="F4" i="2"/>
  <c r="G4" i="2"/>
  <c r="F5" i="2"/>
  <c r="G5" i="2"/>
  <c r="B13" i="2"/>
  <c r="B12" i="2"/>
  <c r="H5" i="2"/>
  <c r="E8" i="2" s="1"/>
  <c r="F8" i="2" s="1"/>
  <c r="G8" i="2" s="1"/>
  <c r="H8" i="2" s="1"/>
  <c r="I8" i="2" s="1"/>
  <c r="H4" i="2"/>
  <c r="H3" i="2"/>
  <c r="B9" i="2" s="1"/>
  <c r="E100" i="1"/>
  <c r="D100" i="1"/>
  <c r="C100" i="1"/>
  <c r="B100" i="1"/>
  <c r="D83" i="1"/>
  <c r="E73" i="1"/>
  <c r="B73" i="1"/>
  <c r="E67" i="1"/>
  <c r="D67" i="1"/>
  <c r="C67" i="1"/>
  <c r="B67" i="1"/>
  <c r="D66" i="1"/>
  <c r="E59" i="1"/>
  <c r="E66" i="1" s="1"/>
  <c r="E83" i="1" s="1"/>
  <c r="C59" i="1"/>
  <c r="C66" i="1" s="1"/>
  <c r="C83" i="1" s="1"/>
  <c r="B59" i="1"/>
  <c r="B66" i="1" s="1"/>
  <c r="E50" i="1"/>
  <c r="E49" i="1" s="1"/>
  <c r="D50" i="1"/>
  <c r="D49" i="1" s="1"/>
  <c r="C50" i="1"/>
  <c r="C49" i="1" s="1"/>
  <c r="B50" i="1"/>
  <c r="B49" i="1" s="1"/>
  <c r="E40" i="1"/>
  <c r="D40" i="1"/>
  <c r="C40" i="1"/>
  <c r="B40" i="1"/>
  <c r="E39" i="1"/>
  <c r="D39" i="1"/>
  <c r="C39" i="1"/>
  <c r="B39" i="1"/>
  <c r="E8" i="1"/>
  <c r="D8" i="1"/>
  <c r="C8" i="1"/>
  <c r="B8" i="1"/>
  <c r="E3" i="1"/>
  <c r="E7" i="1" s="1"/>
  <c r="E15" i="1" s="1"/>
  <c r="E19" i="1" s="1"/>
  <c r="D3" i="1"/>
  <c r="D7" i="1" s="1"/>
  <c r="D15" i="1" s="1"/>
  <c r="D19" i="1" s="1"/>
  <c r="C3" i="1"/>
  <c r="C7" i="1" s="1"/>
  <c r="C15" i="1" s="1"/>
  <c r="C19" i="1" s="1"/>
  <c r="B3" i="1"/>
  <c r="B7" i="1" s="1"/>
  <c r="B15" i="1" s="1"/>
  <c r="B19" i="1" s="1"/>
  <c r="G7" i="3" l="1"/>
  <c r="K10" i="3"/>
  <c r="K12" i="3"/>
  <c r="I12" i="3"/>
  <c r="J12" i="3"/>
  <c r="H11" i="3"/>
  <c r="J11" i="3"/>
  <c r="K11" i="3"/>
  <c r="G11" i="3"/>
  <c r="H3" i="3"/>
  <c r="H7" i="3" s="1"/>
  <c r="H8" i="3"/>
  <c r="K8" i="3"/>
  <c r="I8" i="3"/>
  <c r="G8" i="3"/>
  <c r="G15" i="3" s="1"/>
  <c r="J8" i="3"/>
  <c r="I3" i="3"/>
  <c r="B11" i="2"/>
  <c r="B21" i="1"/>
  <c r="B25" i="1" s="1"/>
  <c r="B27" i="1" s="1"/>
  <c r="B29" i="1" s="1"/>
  <c r="B31" i="1" s="1"/>
  <c r="B33" i="1" s="1"/>
  <c r="B83" i="1"/>
  <c r="C21" i="1"/>
  <c r="C25" i="1" s="1"/>
  <c r="C27" i="1" s="1"/>
  <c r="C29" i="1" s="1"/>
  <c r="C31" i="1" s="1"/>
  <c r="C33" i="1" s="1"/>
  <c r="D21" i="1"/>
  <c r="D25" i="1" s="1"/>
  <c r="D27" i="1" s="1"/>
  <c r="D29" i="1" s="1"/>
  <c r="D31" i="1" s="1"/>
  <c r="D33" i="1" s="1"/>
  <c r="E21" i="1"/>
  <c r="E25" i="1" s="1"/>
  <c r="E27" i="1" s="1"/>
  <c r="E29" i="1" s="1"/>
  <c r="E31" i="1" s="1"/>
  <c r="E33" i="1" s="1"/>
  <c r="H15" i="3" l="1"/>
  <c r="J3" i="3"/>
  <c r="I7" i="3"/>
  <c r="I15" i="3" s="1"/>
  <c r="B15" i="2"/>
  <c r="K3" i="3" l="1"/>
  <c r="K7" i="3" s="1"/>
  <c r="J7" i="3"/>
  <c r="J15" i="3" s="1"/>
  <c r="K15" i="3" l="1"/>
  <c r="G20" i="3"/>
  <c r="L15" i="3" s="1"/>
  <c r="B17" i="3" s="1"/>
  <c r="B20" i="3" s="1"/>
  <c r="B22" i="3" s="1"/>
  <c r="B2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<sst xmlns="http://schemas.openxmlformats.org/spreadsheetml/2006/main" count="152" uniqueCount="148">
  <si>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</si>
  <si>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</si>
  <si>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</si>
  <si>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</si>
  <si>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</si>
  <si>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</si>
  <si>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</si>
  <si>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</si>
  <si>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</si>
  <si>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</si>
  <si>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</si>
  <si>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</si>
  <si>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</si>
  <si>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</si>
  <si>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</si>
  <si>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</si>
  <si>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</si>
  <si>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</si>
  <si>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</si>
  <si>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</si>
  <si>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</si>
  <si>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</si>
  <si>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</si>
  <si>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</si>
  <si>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</si>
  <si>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</si>
  <si>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</si>
  <si>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</si>
  <si>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</si>
  <si>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</si>
  <si>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</si>
  <si>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</si>
  <si>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</si>
  <si>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</si>
  <si>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</si>
  <si>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</si>
  <si>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</si>
  <si>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</si>
  <si>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</si>
  <si>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</si>
  <si>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</si>
  <si>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</si>
  <si>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</si>
  <si>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</si>
  <si>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</si>
  <si>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</si>
  <si>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</si>
  <si>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</si>
  <si>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</si>
  <si>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</si>
  <si>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</si>
  <si>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</si>
  <si>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</si>
  <si>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</si>
  <si>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</si>
  <si>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</si>
  <si>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</si>
  <si>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</si>
  <si>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</si>
  <si>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</si>
  <si>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</si>
  <si>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</si>
  <si>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</si>
  <si>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</si>
  <si>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</si>
  <si>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</si>
  <si>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</si>
  <si>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</si>
  <si>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</si>
  <si>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</si>
  <si>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</si>
  <si>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</si>
  <si>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</si>
  <si>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</si>
  <si>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</si>
  <si>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</si>
  <si>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</si>
  <si>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</si>
  <si>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</si>
  <si>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</si>
  <si>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</si>
  <si>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</si>
  <si>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</si>
  <si>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</si>
  <si>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</si>
  <si>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</si>
  <si>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</si>
  <si>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</si>
  <si>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</si>
  <si>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</si>
  <si>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</si>
  <si>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</si>
  <si>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</si>
  <si>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</si>
  <si>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</si>
  <si>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</si>
  <si>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</si>
  <si>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</si>
  <si>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</si>
  <si>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</si>
  <si>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</si>
  <si>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</si>
  <si>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</si>
  <si>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</si>
  <si>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</si>
  <si>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</si>
  <si>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</si>
  <si>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</si>
  <si>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</si>
  <si>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</si>
  <si>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</si>
  <si>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Cost of Equity</t>
  </si>
  <si>
    <t>Tax Schedule</t>
  </si>
  <si>
    <t>Cost of Debt</t>
  </si>
  <si>
    <t>WACC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</si>
  <si>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</si>
  <si>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</si>
  <si>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</si>
  <si>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</si>
  <si>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</si>
  <si>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</si>
  <si>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</si>
  <si>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</si>
  <si>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</si>
  <si>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</si>
  <si>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</si>
  <si>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</si>
  <si>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</si>
  <si>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</si>
  <si>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</si>
  <si>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</si>
  <si>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</si>
  <si>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</si>
  <si>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</si>
  <si>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</si>
  <si>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</si>
  <si>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</si>
  <si>
    <t xml:space="preserve"> Equity Risk Premium</t>
  </si>
  <si>
    <t xml:space="preserve"> Beta</t>
  </si>
  <si>
    <t>Interest Payments Schedule</t>
  </si>
  <si>
    <t xml:space="preserve"> Risk Free Rate</t>
  </si>
  <si>
    <t>Cash Flow Growth</t>
  </si>
  <si>
    <t xml:space="preserve"> Average Yield on Debt</t>
  </si>
  <si>
    <t xml:space="preserve"> Tax Shield</t>
  </si>
  <si>
    <t xml:space="preserve">Cash Flow Schedule </t>
  </si>
  <si>
    <t>% of Equity</t>
  </si>
  <si>
    <t>% of Debt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</si>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</sst>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#,##0.00;\(#,##0.00\)"/>
    <numFmt numFmtId="165" formatCode="#,##0;\(#,##0\)"/>
    <numFmt numFmtId="166" formatCode="0.000"/>
    <numFmt numFmtId="181" formatCode="0.000%"/>
  </numFmts>
  <fonts count="14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FF"/>
      <name val="Arial"/>
      <family val="2"/>
    </font>
    <font>
      <sz val="12"/>
      <color rgb="FF000000"/>
      <name val="Arial"/>
      <family val="2"/>
    </font>
    <font>
      <b/>
      <sz val="10"/>
      <color rgb="FF0000FF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3" borderId="1" xfId="0" applyFont="1" applyFill="1" applyBorder="1" applyAlignment="1"/>
    <xf numFmtId="0" fontId="4" fillId="0" borderId="0" xfId="0" applyFont="1" applyAlignment="1"/>
    <xf numFmtId="3" fontId="2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/>
    <xf numFmtId="165" fontId="2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10" fontId="6" fillId="0" borderId="0" xfId="0" applyNumberFormat="1" applyFont="1" applyAlignment="1"/>
    <xf numFmtId="0" fontId="6" fillId="0" borderId="0" xfId="0" applyFont="1" applyAlignment="1">
      <alignment wrapText="1"/>
    </xf>
    <xf numFmtId="0" fontId="0" fillId="0" borderId="0" xfId="0" applyFont="1" applyAlignment="1"/>
    <xf numFmtId="0" fontId="0" fillId="0" borderId="0" xfId="0"/>
    <xf numFmtId="0" fontId="9" fillId="0" borderId="0" xfId="0" applyFont="1"/>
    <xf numFmtId="0" fontId="2" fillId="0" borderId="0" xfId="0" applyFont="1"/>
    <xf numFmtId="10" fontId="3" fillId="0" borderId="0" xfId="0" applyNumberFormat="1" applyFont="1"/>
    <xf numFmtId="0" fontId="7" fillId="0" borderId="0" xfId="0" applyFont="1"/>
    <xf numFmtId="10" fontId="0" fillId="0" borderId="0" xfId="0" applyNumberFormat="1"/>
    <xf numFmtId="2" fontId="0" fillId="0" borderId="0" xfId="0" applyNumberFormat="1"/>
    <xf numFmtId="10" fontId="8" fillId="0" borderId="0" xfId="0" applyNumberFormat="1" applyFont="1" applyAlignment="1">
      <alignment horizontal="left" indent="3"/>
    </xf>
    <xf numFmtId="10" fontId="8" fillId="0" borderId="0" xfId="0" applyNumberFormat="1" applyFont="1"/>
    <xf numFmtId="10" fontId="9" fillId="0" borderId="0" xfId="0" applyNumberFormat="1" applyFont="1"/>
    <xf numFmtId="1" fontId="0" fillId="0" borderId="0" xfId="0" applyNumberFormat="1"/>
    <xf numFmtId="1" fontId="8" fillId="0" borderId="0" xfId="0" applyNumberFormat="1" applyFont="1"/>
    <xf numFmtId="8" fontId="0" fillId="0" borderId="0" xfId="0" applyNumberFormat="1"/>
    <xf numFmtId="0" fontId="10" fillId="0" borderId="0" xfId="0" applyFont="1" applyAlignment="1">
      <alignment horizontal="left" indent="1"/>
    </xf>
    <xf numFmtId="0" fontId="7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2" fillId="0" borderId="0" xfId="0" applyFont="1" applyAlignment="1"/>
    <xf numFmtId="10" fontId="8" fillId="4" borderId="1" xfId="0" applyNumberFormat="1" applyFont="1" applyFill="1" applyBorder="1" applyAlignment="1"/>
    <xf numFmtId="165" fontId="8" fillId="4" borderId="1" xfId="0" applyNumberFormat="1" applyFont="1" applyFill="1" applyBorder="1" applyAlignment="1"/>
    <xf numFmtId="0" fontId="8" fillId="4" borderId="1" xfId="0" applyFont="1" applyFill="1" applyBorder="1" applyAlignment="1"/>
    <xf numFmtId="165" fontId="8" fillId="0" borderId="0" xfId="0" applyNumberFormat="1" applyFont="1" applyAlignment="1"/>
    <xf numFmtId="165" fontId="2" fillId="4" borderId="1" xfId="0" applyNumberFormat="1" applyFont="1" applyFill="1" applyBorder="1" applyAlignment="1"/>
    <xf numFmtId="165" fontId="9" fillId="4" borderId="1" xfId="0" applyNumberFormat="1" applyFont="1" applyFill="1" applyBorder="1" applyAlignment="1"/>
    <xf numFmtId="0" fontId="3" fillId="0" borderId="0" xfId="0" applyFont="1" applyAlignment="1"/>
    <xf numFmtId="2" fontId="9" fillId="4" borderId="1" xfId="0" applyNumberFormat="1" applyFont="1" applyFill="1" applyBorder="1" applyAlignment="1"/>
    <xf numFmtId="0" fontId="7" fillId="5" borderId="0" xfId="0" applyFont="1" applyFill="1" applyAlignment="1"/>
    <xf numFmtId="166" fontId="8" fillId="4" borderId="1" xfId="0" applyNumberFormat="1" applyFont="1" applyFill="1" applyBorder="1" applyAlignment="1"/>
    <xf numFmtId="10" fontId="7" fillId="5" borderId="0" xfId="0" applyNumberFormat="1" applyFont="1" applyFill="1" applyAlignment="1"/>
    <xf numFmtId="1" fontId="7" fillId="5" borderId="0" xfId="0" applyNumberFormat="1" applyFont="1" applyFill="1" applyAlignment="1"/>
    <xf numFmtId="1" fontId="8" fillId="4" borderId="1" xfId="0" applyNumberFormat="1" applyFont="1" applyFill="1" applyBorder="1" applyAlignment="1"/>
    <xf numFmtId="1" fontId="9" fillId="4" borderId="1" xfId="0" applyNumberFormat="1" applyFont="1" applyFill="1" applyBorder="1" applyAlignment="1"/>
    <xf numFmtId="166" fontId="8" fillId="0" borderId="0" xfId="0" applyNumberFormat="1" applyFont="1"/>
    <xf numFmtId="181" fontId="9" fillId="0" borderId="0" xfId="0" applyNumberFormat="1" applyFont="1"/>
    <xf numFmtId="10" fontId="13" fillId="4" borderId="1" xfId="0" applyNumberFormat="1" applyFont="1" applyFill="1" applyBorder="1" applyAlignment="1"/>
  </cellXfs>
  <cellStyles count="1">
    <cellStyle name="Normal" xfId="0" builtinId="0"/>
  </cellStyles>
  <dxfs count="5">
    <dxf>
      <font>
        <strike val="0"/>
      </font>
      <numFmt numFmtId="33" formatCode="_(* #,##0_);_(* \(#,##0\);_(* &quot;-&quot;_);_(@_)"/>
    </dxf>
    <dxf>
      <font>
        <strike val="0"/>
      </font>
      <numFmt numFmtId="33" formatCode="_(* #,##0_);_(* \(#,##0\);_(* &quot;-&quot;_);_(@_)"/>
    </dxf>
    <dxf>
      <font>
        <strike val="0"/>
      </font>
      <numFmt numFmtId="33" formatCode="_(* #,##0_);_(* \(#,##0\);_(* &quot;-&quot;_);_(@_)"/>
    </dxf>
    <dxf>
      <font>
        <strike val="0"/>
      </font>
      <numFmt numFmtId="33" formatCode="_(* #,##0_);_(* \(#,##0\);_(* &quot;-&quot;_);_(@_)"/>
    </dxf>
    <dxf>
      <font>
        <strike val="0"/>
      </font>
      <numFmt numFmtId="35" formatCode="_(* #,##0.00_);_(* \(#,##0.00\);_(* &quot;-&quot;??_);_(@_)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/WACC_NP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BMW Returns"/>
      <sheetName val="DAX Returns"/>
      <sheetName val="Calculations"/>
      <sheetName val="DCF"/>
    </sheetNames>
    <sheetDataSet>
      <sheetData sheetId="0">
        <row r="19">
          <cell r="B19">
            <v>9665</v>
          </cell>
          <cell r="C19">
            <v>10675</v>
          </cell>
          <cell r="D19">
            <v>9627</v>
          </cell>
          <cell r="E19">
            <v>7118</v>
          </cell>
        </row>
        <row r="20">
          <cell r="B20">
            <v>2755</v>
          </cell>
          <cell r="C20">
            <v>2000</v>
          </cell>
          <cell r="D20">
            <v>2530</v>
          </cell>
          <cell r="E20">
            <v>2140</v>
          </cell>
        </row>
        <row r="49">
          <cell r="B49">
            <v>188535</v>
          </cell>
        </row>
        <row r="66">
          <cell r="B66">
            <v>141427</v>
          </cell>
          <cell r="C66">
            <v>141835</v>
          </cell>
          <cell r="D66">
            <v>151638</v>
          </cell>
          <cell r="E66">
            <v>168710</v>
          </cell>
        </row>
        <row r="98">
          <cell r="B98">
            <v>118</v>
          </cell>
          <cell r="C98">
            <v>165</v>
          </cell>
          <cell r="D98">
            <v>136</v>
          </cell>
          <cell r="E98">
            <v>199</v>
          </cell>
        </row>
        <row r="109">
          <cell r="B109">
            <v>1758</v>
          </cell>
          <cell r="C109">
            <v>1159</v>
          </cell>
          <cell r="D109">
            <v>1940</v>
          </cell>
          <cell r="E109">
            <v>1057</v>
          </cell>
        </row>
      </sheetData>
      <sheetData sheetId="1">
        <row r="3">
          <cell r="H3">
            <v>-4.6612716766601184E-3</v>
          </cell>
        </row>
        <row r="4">
          <cell r="H4">
            <v>-3.3108339419100567E-2</v>
          </cell>
        </row>
        <row r="5">
          <cell r="H5">
            <v>-3.7621129899704453E-2</v>
          </cell>
        </row>
        <row r="6">
          <cell r="H6">
            <v>-2.3408081111936797E-2</v>
          </cell>
        </row>
        <row r="7">
          <cell r="H7">
            <v>-3.595463165770574E-3</v>
          </cell>
        </row>
        <row r="8">
          <cell r="H8">
            <v>2.0567715317998184E-2</v>
          </cell>
        </row>
        <row r="9">
          <cell r="H9">
            <v>-2.3099512742804938E-2</v>
          </cell>
        </row>
        <row r="10">
          <cell r="H10">
            <v>-3.3538476574662676E-2</v>
          </cell>
        </row>
        <row r="11">
          <cell r="H11">
            <v>-2.6089232364544614E-2</v>
          </cell>
        </row>
        <row r="12">
          <cell r="H12">
            <v>1.0254336364744407E-3</v>
          </cell>
        </row>
        <row r="13">
          <cell r="H13">
            <v>9.731227312691243E-3</v>
          </cell>
        </row>
        <row r="14">
          <cell r="H14">
            <v>-2.6502646719126704E-2</v>
          </cell>
        </row>
        <row r="15">
          <cell r="H15">
            <v>2.5139914617436948E-2</v>
          </cell>
        </row>
        <row r="16">
          <cell r="H16">
            <v>1.2833578708669057E-2</v>
          </cell>
        </row>
        <row r="17">
          <cell r="H17">
            <v>-9.9110655291865437E-3</v>
          </cell>
        </row>
        <row r="18">
          <cell r="H18">
            <v>6.0822866343022359E-3</v>
          </cell>
        </row>
        <row r="19">
          <cell r="H19">
            <v>7.0527810425847536E-3</v>
          </cell>
        </row>
        <row r="20">
          <cell r="H20">
            <v>-2.9264557546522595E-2</v>
          </cell>
        </row>
        <row r="21">
          <cell r="H21">
            <v>-1.2367829778775883E-2</v>
          </cell>
        </row>
        <row r="22">
          <cell r="H22">
            <v>-1.5523279276517537E-2</v>
          </cell>
        </row>
        <row r="23">
          <cell r="H23">
            <v>-1.9080496224913222E-2</v>
          </cell>
        </row>
        <row r="24">
          <cell r="H24">
            <v>-1.7965686676834892E-2</v>
          </cell>
        </row>
        <row r="25">
          <cell r="H25">
            <v>-1.6643665378059808E-2</v>
          </cell>
        </row>
        <row r="26">
          <cell r="H26">
            <v>1.2869110941379321E-2</v>
          </cell>
        </row>
        <row r="27">
          <cell r="H27">
            <v>-4.2949899852774705E-2</v>
          </cell>
        </row>
        <row r="28">
          <cell r="H28">
            <v>-2.1212274562500522E-2</v>
          </cell>
        </row>
        <row r="29">
          <cell r="H29">
            <v>1.8428496601719937E-2</v>
          </cell>
        </row>
        <row r="30">
          <cell r="H30">
            <v>-2.7504324647610504E-2</v>
          </cell>
        </row>
        <row r="31">
          <cell r="H31">
            <v>4.5846983302979018E-2</v>
          </cell>
        </row>
        <row r="32">
          <cell r="H32">
            <v>4.0136593077694446E-2</v>
          </cell>
        </row>
        <row r="33">
          <cell r="H33">
            <v>-3.5576593508551782E-3</v>
          </cell>
        </row>
        <row r="34">
          <cell r="H34">
            <v>3.5292364429433142E-2</v>
          </cell>
        </row>
        <row r="35">
          <cell r="H35">
            <v>-5.3066645728676027E-4</v>
          </cell>
        </row>
        <row r="36">
          <cell r="H36">
            <v>-2.0172400702281362E-2</v>
          </cell>
        </row>
        <row r="37">
          <cell r="H37">
            <v>1.8556102115602855E-2</v>
          </cell>
        </row>
        <row r="38">
          <cell r="H38">
            <v>-2.7393653609041987E-2</v>
          </cell>
        </row>
        <row r="39">
          <cell r="H39">
            <v>-4.01968051341186E-2</v>
          </cell>
        </row>
        <row r="40">
          <cell r="H40">
            <v>1.5669546001935344E-2</v>
          </cell>
        </row>
        <row r="41">
          <cell r="H41">
            <v>3.6325463610569333E-2</v>
          </cell>
        </row>
        <row r="42">
          <cell r="H42">
            <v>1.7052260536725618E-2</v>
          </cell>
        </row>
        <row r="43">
          <cell r="H43">
            <v>4.2049235348114694E-2</v>
          </cell>
        </row>
        <row r="44">
          <cell r="H44">
            <v>2.7071893089216422E-2</v>
          </cell>
        </row>
        <row r="45">
          <cell r="H45">
            <v>8.9519666614016006E-3</v>
          </cell>
        </row>
        <row r="46">
          <cell r="H46">
            <v>1.8237696997673313E-2</v>
          </cell>
        </row>
        <row r="47">
          <cell r="H47">
            <v>-9.1975185325213187E-3</v>
          </cell>
        </row>
        <row r="48">
          <cell r="H48">
            <v>-2.2596874851999172E-2</v>
          </cell>
        </row>
        <row r="49">
          <cell r="H49">
            <v>-1.8495226964023188E-2</v>
          </cell>
        </row>
        <row r="50">
          <cell r="H50">
            <v>-3.972513098065715E-2</v>
          </cell>
        </row>
        <row r="51">
          <cell r="H51">
            <v>4.3754883803151748E-2</v>
          </cell>
        </row>
        <row r="52">
          <cell r="H52">
            <v>1.91820165087019E-2</v>
          </cell>
        </row>
        <row r="53">
          <cell r="H53">
            <v>-8.3510478917175682E-3</v>
          </cell>
        </row>
        <row r="54">
          <cell r="H54">
            <v>3.8587238879434653E-2</v>
          </cell>
        </row>
        <row r="55">
          <cell r="H55">
            <v>-1.9484382807593081E-2</v>
          </cell>
        </row>
        <row r="56">
          <cell r="H56">
            <v>6.9119670976722771E-3</v>
          </cell>
        </row>
        <row r="57">
          <cell r="H57">
            <v>-4.6581093528414216E-3</v>
          </cell>
        </row>
        <row r="58">
          <cell r="H58">
            <v>2.2167362097596289E-3</v>
          </cell>
        </row>
        <row r="59">
          <cell r="H59">
            <v>-3.9322359346846778E-3</v>
          </cell>
        </row>
        <row r="60">
          <cell r="H60">
            <v>-1.8258052134912106E-2</v>
          </cell>
        </row>
        <row r="61">
          <cell r="H61">
            <v>1.0932333682818292E-2</v>
          </cell>
        </row>
        <row r="62">
          <cell r="H62">
            <v>2.063401258468496E-2</v>
          </cell>
        </row>
        <row r="63">
          <cell r="H63">
            <v>-1.7172120487475719E-2</v>
          </cell>
        </row>
        <row r="64">
          <cell r="H64">
            <v>-3.3457150654633901E-2</v>
          </cell>
        </row>
        <row r="65">
          <cell r="H65">
            <v>-5.8974788848016055E-3</v>
          </cell>
        </row>
        <row r="66">
          <cell r="H66">
            <v>-3.7528928318085249E-2</v>
          </cell>
        </row>
        <row r="67">
          <cell r="H67">
            <v>4.9577312547209942E-3</v>
          </cell>
        </row>
        <row r="68">
          <cell r="H68">
            <v>-1.5333341713418675E-2</v>
          </cell>
        </row>
        <row r="69">
          <cell r="H69">
            <v>6.0934142082305935E-3</v>
          </cell>
        </row>
        <row r="70">
          <cell r="H70">
            <v>6.5948965120496989E-3</v>
          </cell>
        </row>
        <row r="71">
          <cell r="H71">
            <v>7.4874937104688214E-3</v>
          </cell>
        </row>
        <row r="72">
          <cell r="H72">
            <v>3.5169380440744392E-2</v>
          </cell>
        </row>
        <row r="73">
          <cell r="H73">
            <v>1.5384527713014441E-2</v>
          </cell>
        </row>
        <row r="74">
          <cell r="H74">
            <v>-1.047972407705087E-2</v>
          </cell>
        </row>
        <row r="75">
          <cell r="H75">
            <v>2.6030449428530018E-2</v>
          </cell>
        </row>
        <row r="76">
          <cell r="H76">
            <v>3.308021246051189E-2</v>
          </cell>
        </row>
        <row r="77">
          <cell r="H77">
            <v>1.1436247637732898E-2</v>
          </cell>
        </row>
        <row r="78">
          <cell r="H78">
            <v>1.5472134982833622E-3</v>
          </cell>
        </row>
        <row r="79">
          <cell r="H79">
            <v>-1.6280360492570773E-2</v>
          </cell>
        </row>
        <row r="80">
          <cell r="H80">
            <v>-1.0147306449795121E-2</v>
          </cell>
        </row>
        <row r="81">
          <cell r="H81">
            <v>8.0544965153324238E-3</v>
          </cell>
        </row>
        <row r="82">
          <cell r="H82">
            <v>9.2010762708184032E-3</v>
          </cell>
        </row>
        <row r="83">
          <cell r="H83">
            <v>6.9577769205749866E-3</v>
          </cell>
        </row>
        <row r="84">
          <cell r="H84">
            <v>-4.0981647972564615E-2</v>
          </cell>
        </row>
        <row r="85">
          <cell r="H85">
            <v>7.7017749253333306E-3</v>
          </cell>
        </row>
        <row r="86">
          <cell r="H86">
            <v>-3.8091723150558698E-2</v>
          </cell>
        </row>
        <row r="87">
          <cell r="H87">
            <v>-2.0248600718063847E-2</v>
          </cell>
        </row>
        <row r="88">
          <cell r="H88">
            <v>-1.2034035222599557E-2</v>
          </cell>
        </row>
        <row r="89">
          <cell r="H89">
            <v>2.1183991605566387E-3</v>
          </cell>
        </row>
        <row r="90">
          <cell r="H90">
            <v>1.0965767035852539E-2</v>
          </cell>
        </row>
        <row r="91">
          <cell r="H91">
            <v>1.9472126991733361E-2</v>
          </cell>
        </row>
        <row r="92">
          <cell r="H92">
            <v>-1.4229047517648936E-2</v>
          </cell>
        </row>
        <row r="93">
          <cell r="H93">
            <v>-1.5344501771194856E-2</v>
          </cell>
        </row>
        <row r="94">
          <cell r="H94">
            <v>1.7236509204687486E-2</v>
          </cell>
        </row>
        <row r="95">
          <cell r="H95">
            <v>-2.9957953213729922E-2</v>
          </cell>
        </row>
        <row r="96">
          <cell r="H96">
            <v>-7.9652758933954852E-3</v>
          </cell>
        </row>
        <row r="97">
          <cell r="H97">
            <v>-4.6486039317198188E-3</v>
          </cell>
        </row>
        <row r="98">
          <cell r="H98">
            <v>1.4718302963471068E-2</v>
          </cell>
        </row>
        <row r="99">
          <cell r="H99">
            <v>-1.2273302735918529E-2</v>
          </cell>
        </row>
        <row r="100">
          <cell r="H100">
            <v>1.8638874257337158E-2</v>
          </cell>
        </row>
        <row r="101">
          <cell r="H101">
            <v>2.3842541492029513E-2</v>
          </cell>
        </row>
        <row r="102">
          <cell r="H102">
            <v>2.1527108342778184E-2</v>
          </cell>
        </row>
        <row r="103">
          <cell r="H103">
            <v>-3.8434717781790006E-3</v>
          </cell>
        </row>
        <row r="104">
          <cell r="H104">
            <v>7.9828430357113001E-3</v>
          </cell>
        </row>
        <row r="105">
          <cell r="H105">
            <v>1.7159996552955777E-3</v>
          </cell>
        </row>
        <row r="106">
          <cell r="H106">
            <v>-2.5826760473349461E-2</v>
          </cell>
        </row>
        <row r="107">
          <cell r="H107">
            <v>1.623016705272384E-3</v>
          </cell>
        </row>
        <row r="108">
          <cell r="H108">
            <v>-2.4037810828098645E-2</v>
          </cell>
        </row>
        <row r="109">
          <cell r="H109">
            <v>-4.1504646110310386E-4</v>
          </cell>
        </row>
        <row r="110">
          <cell r="H110">
            <v>2.2009986256798078E-2</v>
          </cell>
        </row>
        <row r="111">
          <cell r="H111">
            <v>-1.124208775017688E-2</v>
          </cell>
        </row>
        <row r="112">
          <cell r="H112">
            <v>-1.5890439150782379E-2</v>
          </cell>
        </row>
        <row r="113">
          <cell r="H113">
            <v>-1.5868588961507675E-2</v>
          </cell>
        </row>
        <row r="114">
          <cell r="H114">
            <v>-1.9236226556508973E-2</v>
          </cell>
        </row>
        <row r="115">
          <cell r="H115">
            <v>-2.5093794715847981E-2</v>
          </cell>
        </row>
        <row r="116">
          <cell r="H116">
            <v>1.4201295762624189E-2</v>
          </cell>
        </row>
        <row r="117">
          <cell r="H117">
            <v>-3.7922855208623821E-3</v>
          </cell>
        </row>
        <row r="118">
          <cell r="H118">
            <v>9.8096521865158708E-3</v>
          </cell>
        </row>
        <row r="119">
          <cell r="H119">
            <v>4.7411925449786028E-2</v>
          </cell>
        </row>
        <row r="120">
          <cell r="H120">
            <v>5.5370426856677039E-3</v>
          </cell>
        </row>
        <row r="121">
          <cell r="H121">
            <v>-2.3403124538944921E-3</v>
          </cell>
        </row>
        <row r="122">
          <cell r="H122">
            <v>2.4561870261015955E-2</v>
          </cell>
        </row>
        <row r="123">
          <cell r="H123">
            <v>-7.5286077114946587E-2</v>
          </cell>
        </row>
        <row r="124">
          <cell r="H124">
            <v>-4.354797979440217E-2</v>
          </cell>
        </row>
        <row r="125">
          <cell r="H125">
            <v>2.4364174220339041E-3</v>
          </cell>
        </row>
        <row r="126">
          <cell r="H126">
            <v>7.5943321451031316E-4</v>
          </cell>
        </row>
        <row r="127">
          <cell r="H127">
            <v>-1.366032771758489E-3</v>
          </cell>
        </row>
        <row r="128">
          <cell r="H128">
            <v>3.0399711947524315E-2</v>
          </cell>
        </row>
        <row r="129">
          <cell r="H129">
            <v>-1.4751358057328523E-2</v>
          </cell>
        </row>
        <row r="130">
          <cell r="H130">
            <v>-2.36562969702858E-2</v>
          </cell>
        </row>
        <row r="131">
          <cell r="H131">
            <v>-1.6868628548664972E-3</v>
          </cell>
        </row>
        <row r="132">
          <cell r="H132">
            <v>7.6804760518376855E-3</v>
          </cell>
        </row>
        <row r="133">
          <cell r="H133">
            <v>4.3292702988411751E-2</v>
          </cell>
        </row>
        <row r="134">
          <cell r="H134">
            <v>2.3378124267256259E-2</v>
          </cell>
        </row>
        <row r="135">
          <cell r="H135">
            <v>4.6687486671473752E-2</v>
          </cell>
        </row>
        <row r="136">
          <cell r="H136">
            <v>-4.5011808713744531E-3</v>
          </cell>
        </row>
        <row r="137">
          <cell r="H137">
            <v>2.4116155209222397E-2</v>
          </cell>
        </row>
        <row r="138">
          <cell r="H138">
            <v>-1.0702899254497436E-3</v>
          </cell>
        </row>
        <row r="139">
          <cell r="H139">
            <v>3.3483066637807536E-3</v>
          </cell>
        </row>
        <row r="140">
          <cell r="H140">
            <v>-1.7754549286930293E-2</v>
          </cell>
        </row>
        <row r="141">
          <cell r="H141">
            <v>2.4599119345051258E-2</v>
          </cell>
        </row>
        <row r="142">
          <cell r="H142">
            <v>7.8260024001213773E-3</v>
          </cell>
        </row>
        <row r="143">
          <cell r="H143">
            <v>-6.3174630897555074E-3</v>
          </cell>
        </row>
        <row r="144">
          <cell r="H144">
            <v>8.476765485163535E-3</v>
          </cell>
        </row>
        <row r="145">
          <cell r="H145">
            <v>8.4055139149242283E-3</v>
          </cell>
        </row>
        <row r="146">
          <cell r="H146">
            <v>2.0578210616056098E-2</v>
          </cell>
        </row>
        <row r="147">
          <cell r="H147">
            <v>-3.0500144508227276E-2</v>
          </cell>
        </row>
        <row r="148">
          <cell r="H148">
            <v>1.4216145160766783E-2</v>
          </cell>
        </row>
        <row r="149">
          <cell r="H149">
            <v>1.0381872294475774E-3</v>
          </cell>
        </row>
        <row r="150">
          <cell r="H150">
            <v>-2.2299849391968371E-2</v>
          </cell>
        </row>
        <row r="151">
          <cell r="H151">
            <v>5.3041002772056109E-3</v>
          </cell>
        </row>
        <row r="152">
          <cell r="H152">
            <v>3.957109067808896E-4</v>
          </cell>
        </row>
        <row r="153">
          <cell r="H153">
            <v>2.7426386392530883E-2</v>
          </cell>
        </row>
        <row r="154">
          <cell r="H154">
            <v>-3.7219595126589083E-3</v>
          </cell>
        </row>
        <row r="155">
          <cell r="H155">
            <v>3.4265271702253498E-2</v>
          </cell>
        </row>
        <row r="156">
          <cell r="H156">
            <v>-1.2455366736981908E-3</v>
          </cell>
        </row>
        <row r="157">
          <cell r="H157">
            <v>2.2447391125656373E-3</v>
          </cell>
        </row>
        <row r="158">
          <cell r="H158">
            <v>-9.2075147459007769E-3</v>
          </cell>
        </row>
        <row r="159">
          <cell r="H159">
            <v>1.092556840654858E-2</v>
          </cell>
        </row>
        <row r="160">
          <cell r="H160">
            <v>-1.254663891337978E-2</v>
          </cell>
        </row>
        <row r="161">
          <cell r="H161">
            <v>-1.1825376537674896E-2</v>
          </cell>
        </row>
        <row r="162">
          <cell r="H162">
            <v>3.6918899386435074E-3</v>
          </cell>
        </row>
        <row r="163">
          <cell r="H163">
            <v>-1.9279506143515198E-2</v>
          </cell>
        </row>
        <row r="164">
          <cell r="H164">
            <v>-4.7853152943024323E-3</v>
          </cell>
        </row>
        <row r="165">
          <cell r="H165">
            <v>6.8876355360740615E-3</v>
          </cell>
        </row>
        <row r="166">
          <cell r="H166">
            <v>3.8719648813440217E-4</v>
          </cell>
        </row>
        <row r="167">
          <cell r="H167">
            <v>-1.664309346265776E-2</v>
          </cell>
        </row>
        <row r="168">
          <cell r="H168">
            <v>1.3251294333053292E-2</v>
          </cell>
        </row>
        <row r="169">
          <cell r="H169">
            <v>-4.532112354659462E-3</v>
          </cell>
        </row>
        <row r="170">
          <cell r="H170">
            <v>2.0551564374432476E-2</v>
          </cell>
        </row>
        <row r="171">
          <cell r="H171">
            <v>-5.7353162469326686E-3</v>
          </cell>
        </row>
        <row r="172">
          <cell r="H172">
            <v>-1.0255285128994243E-3</v>
          </cell>
        </row>
        <row r="173">
          <cell r="H173">
            <v>8.212444823898395E-3</v>
          </cell>
        </row>
        <row r="174">
          <cell r="H174">
            <v>-4.2001179193069194E-3</v>
          </cell>
        </row>
        <row r="175">
          <cell r="H175">
            <v>-8.8188826380800351E-3</v>
          </cell>
        </row>
        <row r="176">
          <cell r="H176">
            <v>8.8973472997063846E-3</v>
          </cell>
        </row>
        <row r="177">
          <cell r="H177">
            <v>-1.0224948964989143E-2</v>
          </cell>
        </row>
        <row r="178">
          <cell r="H178">
            <v>-6.5856372761304502E-3</v>
          </cell>
        </row>
        <row r="179">
          <cell r="H179">
            <v>-1.7548365921552681E-2</v>
          </cell>
        </row>
        <row r="180">
          <cell r="H180">
            <v>-2.2492759223288034E-3</v>
          </cell>
        </row>
        <row r="181">
          <cell r="H181">
            <v>-4.1111109745318574E-3</v>
          </cell>
        </row>
        <row r="182">
          <cell r="H182">
            <v>2.6633484956655987E-3</v>
          </cell>
        </row>
        <row r="183">
          <cell r="H183">
            <v>-2.4966895740694241E-2</v>
          </cell>
        </row>
        <row r="184">
          <cell r="H184">
            <v>7.4911066430355614E-3</v>
          </cell>
        </row>
        <row r="185">
          <cell r="H185">
            <v>1.6222475993107684E-3</v>
          </cell>
        </row>
        <row r="186">
          <cell r="H186">
            <v>3.6444002487397878E-3</v>
          </cell>
        </row>
        <row r="187">
          <cell r="H187">
            <v>2.5820271316170582E-2</v>
          </cell>
        </row>
        <row r="188">
          <cell r="H188">
            <v>-9.045586323724767E-3</v>
          </cell>
        </row>
        <row r="189">
          <cell r="H189">
            <v>-2.4606384490563071E-2</v>
          </cell>
        </row>
        <row r="190">
          <cell r="H190">
            <v>-7.4597953277075052E-3</v>
          </cell>
        </row>
        <row r="191">
          <cell r="H191">
            <v>6.8324540786842448E-3</v>
          </cell>
        </row>
        <row r="192">
          <cell r="H192">
            <v>2.7148019267055155E-4</v>
          </cell>
        </row>
        <row r="193">
          <cell r="H193">
            <v>1.5061066076825733E-2</v>
          </cell>
        </row>
        <row r="194">
          <cell r="H194">
            <v>3.3150743077572639E-2</v>
          </cell>
        </row>
        <row r="195">
          <cell r="H195">
            <v>1.1515041320062492E-2</v>
          </cell>
        </row>
        <row r="196">
          <cell r="H196">
            <v>1.5348892424403833E-3</v>
          </cell>
        </row>
        <row r="197">
          <cell r="H197">
            <v>-1.1366610588521139E-2</v>
          </cell>
        </row>
        <row r="198">
          <cell r="H198">
            <v>8.7844102500298175E-3</v>
          </cell>
        </row>
        <row r="199">
          <cell r="H199">
            <v>-5.5063566860180718E-3</v>
          </cell>
        </row>
        <row r="200">
          <cell r="H200">
            <v>-8.4986668078945345E-3</v>
          </cell>
        </row>
        <row r="201">
          <cell r="H201">
            <v>-1.3766325617927139E-2</v>
          </cell>
        </row>
        <row r="202">
          <cell r="H202">
            <v>1.1851516838758139E-2</v>
          </cell>
        </row>
        <row r="203">
          <cell r="H203">
            <v>-6.506969816213494E-3</v>
          </cell>
        </row>
        <row r="204">
          <cell r="H204">
            <v>8.7765762529146158E-3</v>
          </cell>
        </row>
        <row r="205">
          <cell r="H205">
            <v>1.3115132423875638E-2</v>
          </cell>
        </row>
        <row r="206">
          <cell r="H206">
            <v>1.4739753340864685E-2</v>
          </cell>
        </row>
        <row r="207">
          <cell r="H207">
            <v>-6.820762089312012E-3</v>
          </cell>
        </row>
        <row r="208">
          <cell r="H208">
            <v>1.220900169203558E-2</v>
          </cell>
        </row>
        <row r="209">
          <cell r="H209">
            <v>5.0264259043458922E-4</v>
          </cell>
        </row>
        <row r="210">
          <cell r="H210">
            <v>5.5255003270752636E-3</v>
          </cell>
        </row>
        <row r="211">
          <cell r="H211">
            <v>-1.8733314215032952E-3</v>
          </cell>
        </row>
        <row r="212">
          <cell r="H212">
            <v>3.1281505599511676E-3</v>
          </cell>
        </row>
        <row r="213">
          <cell r="H213">
            <v>-9.9787807486582444E-3</v>
          </cell>
        </row>
        <row r="214">
          <cell r="H214">
            <v>-1.3229187660347922E-2</v>
          </cell>
        </row>
        <row r="215">
          <cell r="H215">
            <v>-3.7282874913097432E-2</v>
          </cell>
        </row>
        <row r="216">
          <cell r="H216">
            <v>-2.2546457142500818E-3</v>
          </cell>
        </row>
        <row r="217">
          <cell r="H217">
            <v>3.0572791434087202E-3</v>
          </cell>
        </row>
        <row r="218">
          <cell r="H218">
            <v>2.3058561606602489E-2</v>
          </cell>
        </row>
        <row r="219">
          <cell r="H219">
            <v>1.4248746541818606E-3</v>
          </cell>
        </row>
        <row r="220">
          <cell r="H220">
            <v>-6.0794666168590633E-3</v>
          </cell>
        </row>
        <row r="221">
          <cell r="H221">
            <v>-7.808280378342543E-4</v>
          </cell>
        </row>
        <row r="222">
          <cell r="H222">
            <v>4.3370662586834682E-2</v>
          </cell>
        </row>
        <row r="223">
          <cell r="H223">
            <v>9.6117695139236632E-3</v>
          </cell>
        </row>
        <row r="224">
          <cell r="H224">
            <v>8.0366265767765968E-3</v>
          </cell>
        </row>
        <row r="225">
          <cell r="H225">
            <v>-9.6897172672243733E-3</v>
          </cell>
        </row>
        <row r="226">
          <cell r="H226">
            <v>-3.9633135991851923E-3</v>
          </cell>
        </row>
        <row r="227">
          <cell r="H227">
            <v>7.2120994547719662E-3</v>
          </cell>
        </row>
        <row r="228">
          <cell r="H228">
            <v>1.6913675967938798E-2</v>
          </cell>
        </row>
        <row r="229">
          <cell r="H229">
            <v>1.1290442599909899E-2</v>
          </cell>
        </row>
        <row r="230">
          <cell r="H230">
            <v>-1.2725065541653022E-2</v>
          </cell>
        </row>
        <row r="231">
          <cell r="H231">
            <v>3.2831279154860501E-3</v>
          </cell>
        </row>
        <row r="232">
          <cell r="H232">
            <v>3.393549259182498E-3</v>
          </cell>
        </row>
        <row r="233">
          <cell r="H233">
            <v>-8.8175355586498343E-3</v>
          </cell>
        </row>
        <row r="234">
          <cell r="H234">
            <v>-1.0480107591466586E-2</v>
          </cell>
        </row>
        <row r="235">
          <cell r="H235">
            <v>-9.7290819980527035E-3</v>
          </cell>
        </row>
        <row r="236">
          <cell r="H236">
            <v>-4.2284508255086813E-3</v>
          </cell>
        </row>
        <row r="237">
          <cell r="H237">
            <v>-3.1220761130842374E-3</v>
          </cell>
        </row>
        <row r="238">
          <cell r="H238">
            <v>3.2322648704462345E-2</v>
          </cell>
        </row>
        <row r="239">
          <cell r="H239">
            <v>1.1771833600249368E-2</v>
          </cell>
        </row>
        <row r="240">
          <cell r="H240">
            <v>3.5384366152724521E-2</v>
          </cell>
        </row>
        <row r="241">
          <cell r="H241">
            <v>3.0931535928153384E-2</v>
          </cell>
        </row>
        <row r="242">
          <cell r="H242">
            <v>-2.4723107446400663E-3</v>
          </cell>
        </row>
        <row r="243">
          <cell r="H243">
            <v>-7.6602592121016253E-3</v>
          </cell>
        </row>
        <row r="244">
          <cell r="H244">
            <v>9.1952930843535088E-3</v>
          </cell>
        </row>
        <row r="245">
          <cell r="H245">
            <v>1.6872623298825593E-3</v>
          </cell>
        </row>
        <row r="246">
          <cell r="H246">
            <v>7.8606921864311161E-3</v>
          </cell>
        </row>
        <row r="247">
          <cell r="H247">
            <v>2.7855351390936229E-3</v>
          </cell>
        </row>
        <row r="248">
          <cell r="H248">
            <v>1.2222385233132879E-3</v>
          </cell>
        </row>
        <row r="249">
          <cell r="H249">
            <v>1.5535711212807833E-3</v>
          </cell>
        </row>
        <row r="250">
          <cell r="H250">
            <v>-1.9944335462179822E-3</v>
          </cell>
        </row>
        <row r="251">
          <cell r="H251">
            <v>-4.4409839239236632E-3</v>
          </cell>
        </row>
        <row r="252">
          <cell r="H252">
            <v>3.2341597347533713E-3</v>
          </cell>
        </row>
        <row r="253">
          <cell r="H253">
            <v>-2.8902523100976492E-3</v>
          </cell>
        </row>
        <row r="254">
          <cell r="H254">
            <v>1.672303760071885E-3</v>
          </cell>
        </row>
        <row r="255">
          <cell r="H255">
            <v>-1.4802563350223789E-2</v>
          </cell>
        </row>
        <row r="256">
          <cell r="H256">
            <v>2.5983765256489375E-3</v>
          </cell>
        </row>
        <row r="257">
          <cell r="H257">
            <v>1.3859224850182617E-2</v>
          </cell>
        </row>
        <row r="258">
          <cell r="H258">
            <v>9.4464574010558692E-3</v>
          </cell>
        </row>
        <row r="259">
          <cell r="H259">
            <v>-7.156339782061808E-3</v>
          </cell>
        </row>
        <row r="260">
          <cell r="H260">
            <v>1.7742751285932112E-3</v>
          </cell>
        </row>
        <row r="261">
          <cell r="H261">
            <v>1.881871987279264E-3</v>
          </cell>
        </row>
        <row r="262">
          <cell r="H262">
            <v>-7.5128936148723922E-3</v>
          </cell>
        </row>
        <row r="263">
          <cell r="H263">
            <v>8.9049832516097137E-4</v>
          </cell>
        </row>
        <row r="264">
          <cell r="H264">
            <v>2.4468093542124991E-3</v>
          </cell>
        </row>
        <row r="265">
          <cell r="H265">
            <v>-2.96237862727841E-2</v>
          </cell>
        </row>
        <row r="266">
          <cell r="H266">
            <v>4.0017006364119955E-3</v>
          </cell>
        </row>
        <row r="267">
          <cell r="H267">
            <v>-1.4576834114676553E-2</v>
          </cell>
        </row>
        <row r="268">
          <cell r="H268">
            <v>-6.9338753435761627E-4</v>
          </cell>
        </row>
        <row r="269">
          <cell r="H269">
            <v>6.1292282559080877E-3</v>
          </cell>
        </row>
        <row r="270">
          <cell r="H270">
            <v>-4.7126063077018773E-3</v>
          </cell>
        </row>
        <row r="271">
          <cell r="H271">
            <v>6.467286945973736E-3</v>
          </cell>
        </row>
        <row r="272">
          <cell r="H272">
            <v>-1.0212250164687965E-2</v>
          </cell>
        </row>
        <row r="273">
          <cell r="H273">
            <v>1.240440921779931E-2</v>
          </cell>
        </row>
        <row r="274">
          <cell r="H274">
            <v>1.6832627430005451E-2</v>
          </cell>
        </row>
        <row r="275">
          <cell r="H275">
            <v>-7.5450881169900506E-3</v>
          </cell>
        </row>
        <row r="276">
          <cell r="H276">
            <v>-8.1696152097601223E-3</v>
          </cell>
        </row>
        <row r="277">
          <cell r="H277">
            <v>-1.2813245183039116E-2</v>
          </cell>
        </row>
        <row r="278">
          <cell r="H278">
            <v>-2.4568465480779338E-2</v>
          </cell>
        </row>
        <row r="279">
          <cell r="H279">
            <v>5.346443005081177E-3</v>
          </cell>
        </row>
        <row r="280">
          <cell r="H280">
            <v>-4.9633899748508055E-3</v>
          </cell>
        </row>
        <row r="281">
          <cell r="H281">
            <v>-2.0190058538148694E-3</v>
          </cell>
        </row>
        <row r="282">
          <cell r="H282">
            <v>-1.2971519286997123E-2</v>
          </cell>
        </row>
        <row r="283">
          <cell r="H283">
            <v>-1.9292514794286399E-3</v>
          </cell>
        </row>
        <row r="284">
          <cell r="H284">
            <v>8.5770626399295363E-3</v>
          </cell>
        </row>
        <row r="285">
          <cell r="H285">
            <v>1.5570755474541583E-2</v>
          </cell>
        </row>
        <row r="286">
          <cell r="H286">
            <v>3.3021889204270499E-3</v>
          </cell>
        </row>
        <row r="287">
          <cell r="H287">
            <v>1.9043145599724993E-2</v>
          </cell>
        </row>
        <row r="288">
          <cell r="H288">
            <v>-4.4987074841094455E-3</v>
          </cell>
        </row>
        <row r="289">
          <cell r="H289">
            <v>-1.3904842392292005E-3</v>
          </cell>
        </row>
        <row r="290">
          <cell r="H290">
            <v>-8.4706734894587857E-3</v>
          </cell>
        </row>
        <row r="291">
          <cell r="H291">
            <v>-4.9152863745590006E-3</v>
          </cell>
        </row>
        <row r="292">
          <cell r="H292">
            <v>4.7048482277983067E-4</v>
          </cell>
        </row>
        <row r="293">
          <cell r="H293">
            <v>1.7162414169970355E-2</v>
          </cell>
        </row>
        <row r="294">
          <cell r="H294">
            <v>3.2357864515576099E-3</v>
          </cell>
        </row>
        <row r="295">
          <cell r="H295">
            <v>-1.209529614643538E-2</v>
          </cell>
        </row>
        <row r="296">
          <cell r="H296">
            <v>-1.7607368947101642E-2</v>
          </cell>
        </row>
        <row r="297">
          <cell r="H297">
            <v>3.2048006851788302E-3</v>
          </cell>
        </row>
        <row r="298">
          <cell r="H298">
            <v>-1.7746999144150435E-3</v>
          </cell>
        </row>
        <row r="299">
          <cell r="H299">
            <v>2.726078355917624E-2</v>
          </cell>
        </row>
        <row r="300">
          <cell r="H300">
            <v>5.8843997018663717E-3</v>
          </cell>
        </row>
        <row r="301">
          <cell r="H301">
            <v>-2.0646534356204473E-3</v>
          </cell>
        </row>
        <row r="302">
          <cell r="H302">
            <v>-7.4711861932970141E-3</v>
          </cell>
        </row>
        <row r="303">
          <cell r="H303">
            <v>-3.4751585075568775E-4</v>
          </cell>
        </row>
        <row r="304">
          <cell r="H304">
            <v>3.8230222093054217E-3</v>
          </cell>
        </row>
        <row r="305">
          <cell r="H305">
            <v>-2.5620311721842186E-2</v>
          </cell>
        </row>
        <row r="306">
          <cell r="H306">
            <v>-1.0541248825222255E-2</v>
          </cell>
        </row>
        <row r="307">
          <cell r="H307">
            <v>4.1895846793363507E-3</v>
          </cell>
        </row>
        <row r="308">
          <cell r="H308">
            <v>-5.8409610487643445E-3</v>
          </cell>
        </row>
        <row r="309">
          <cell r="H309">
            <v>-2.5179430991952734E-3</v>
          </cell>
        </row>
        <row r="310">
          <cell r="H310">
            <v>5.890109280602328E-3</v>
          </cell>
        </row>
        <row r="311">
          <cell r="H311">
            <v>-9.4407577955509022E-3</v>
          </cell>
        </row>
        <row r="312">
          <cell r="H312">
            <v>-4.7051663556328081E-3</v>
          </cell>
        </row>
        <row r="313">
          <cell r="H313">
            <v>5.2122116631085113E-3</v>
          </cell>
        </row>
        <row r="314">
          <cell r="H314">
            <v>-2.2911107730877616E-3</v>
          </cell>
        </row>
        <row r="315">
          <cell r="H315">
            <v>4.1093620789742161E-3</v>
          </cell>
        </row>
        <row r="316">
          <cell r="H316">
            <v>7.2219506969562726E-3</v>
          </cell>
        </row>
        <row r="317">
          <cell r="H317">
            <v>-2.3900605907239709E-3</v>
          </cell>
        </row>
        <row r="318">
          <cell r="H318">
            <v>1.1979001872397628E-2</v>
          </cell>
        </row>
        <row r="319">
          <cell r="H319">
            <v>3.9060849587058675E-3</v>
          </cell>
        </row>
        <row r="320">
          <cell r="H320">
            <v>9.0792261864281448E-3</v>
          </cell>
        </row>
        <row r="321">
          <cell r="H321">
            <v>-8.1790307116488944E-4</v>
          </cell>
        </row>
        <row r="322">
          <cell r="H322">
            <v>-7.48456251601362E-3</v>
          </cell>
        </row>
        <row r="323">
          <cell r="H323">
            <v>-1.0840174176421299E-2</v>
          </cell>
        </row>
        <row r="324">
          <cell r="H324">
            <v>-8.4574154446914653E-3</v>
          </cell>
        </row>
        <row r="325">
          <cell r="H325">
            <v>-3.4838910646376284E-3</v>
          </cell>
        </row>
        <row r="326">
          <cell r="H326">
            <v>-1.9287982514113106E-3</v>
          </cell>
        </row>
        <row r="327">
          <cell r="H327">
            <v>-9.6631814265212956E-4</v>
          </cell>
        </row>
        <row r="328">
          <cell r="H328">
            <v>-9.6736350525281458E-4</v>
          </cell>
        </row>
        <row r="329">
          <cell r="H329">
            <v>9.197660878322805E-3</v>
          </cell>
        </row>
        <row r="330">
          <cell r="H330">
            <v>-6.7153662992693562E-3</v>
          </cell>
        </row>
        <row r="331">
          <cell r="H331">
            <v>-4.7084640664351489E-3</v>
          </cell>
        </row>
        <row r="332">
          <cell r="H332">
            <v>1.8680335252959542E-2</v>
          </cell>
        </row>
        <row r="333">
          <cell r="H333">
            <v>1.1907135733320606E-3</v>
          </cell>
        </row>
        <row r="334">
          <cell r="H334">
            <v>1.0109423124447847E-2</v>
          </cell>
        </row>
        <row r="335">
          <cell r="H335">
            <v>2.943602579251605E-2</v>
          </cell>
        </row>
        <row r="336">
          <cell r="H336">
            <v>3.8887271363718429E-3</v>
          </cell>
        </row>
        <row r="337">
          <cell r="H337">
            <v>1.0140216772659584E-2</v>
          </cell>
        </row>
        <row r="338">
          <cell r="H338">
            <v>-1.0828004907859231E-2</v>
          </cell>
        </row>
        <row r="339">
          <cell r="H339">
            <v>-5.7005124119430804E-4</v>
          </cell>
        </row>
        <row r="340">
          <cell r="H340">
            <v>6.8452738834162729E-4</v>
          </cell>
        </row>
        <row r="341">
          <cell r="H341">
            <v>-9.2350265987694805E-3</v>
          </cell>
        </row>
        <row r="342">
          <cell r="H342">
            <v>4.6031830689335536E-3</v>
          </cell>
        </row>
        <row r="343">
          <cell r="H343">
            <v>2.0618425750000984E-2</v>
          </cell>
        </row>
        <row r="344">
          <cell r="H344">
            <v>8.8664720086309365E-3</v>
          </cell>
        </row>
        <row r="345">
          <cell r="H345">
            <v>-4.0049309398525017E-3</v>
          </cell>
        </row>
        <row r="346">
          <cell r="H346">
            <v>1.105776610594918E-2</v>
          </cell>
        </row>
        <row r="347">
          <cell r="H347">
            <v>-4.1980325674644851E-3</v>
          </cell>
        </row>
        <row r="348">
          <cell r="H348">
            <v>6.9252913503323249E-3</v>
          </cell>
        </row>
        <row r="349">
          <cell r="H349">
            <v>1.2609052461466982E-3</v>
          </cell>
        </row>
        <row r="350">
          <cell r="H350">
            <v>-7.5558160507115842E-3</v>
          </cell>
        </row>
        <row r="351">
          <cell r="H351">
            <v>-2.9992830101940003E-3</v>
          </cell>
        </row>
        <row r="352">
          <cell r="H352">
            <v>-1.4346778743667918E-2</v>
          </cell>
        </row>
        <row r="353">
          <cell r="H353">
            <v>1.1621033598374039E-2</v>
          </cell>
        </row>
        <row r="354">
          <cell r="H354">
            <v>-3.2489685213528711E-3</v>
          </cell>
        </row>
        <row r="355">
          <cell r="H355">
            <v>4.3073389690607526E-3</v>
          </cell>
        </row>
        <row r="356">
          <cell r="H356">
            <v>-5.7958587803290957E-3</v>
          </cell>
        </row>
        <row r="357">
          <cell r="H357">
            <v>-6.1793292011014904E-3</v>
          </cell>
        </row>
        <row r="358">
          <cell r="H358">
            <v>-1.0910298078512152E-2</v>
          </cell>
        </row>
        <row r="359">
          <cell r="H359">
            <v>2.9652927143534115E-3</v>
          </cell>
        </row>
        <row r="360">
          <cell r="H360">
            <v>-3.7843092535793247E-3</v>
          </cell>
        </row>
        <row r="361">
          <cell r="H361">
            <v>-1.1277310782385318E-2</v>
          </cell>
        </row>
        <row r="362">
          <cell r="H362">
            <v>1.957016884138443E-2</v>
          </cell>
        </row>
        <row r="363">
          <cell r="H363">
            <v>1.1893580132663895E-2</v>
          </cell>
        </row>
        <row r="364">
          <cell r="H364">
            <v>0</v>
          </cell>
        </row>
        <row r="365">
          <cell r="H365">
            <v>-1.2801199970891537E-2</v>
          </cell>
        </row>
        <row r="366">
          <cell r="H366">
            <v>-2.7112682644595755E-3</v>
          </cell>
        </row>
        <row r="367">
          <cell r="H367">
            <v>-5.7919270932777272E-3</v>
          </cell>
        </row>
        <row r="368">
          <cell r="H368">
            <v>3.8045558576892302E-3</v>
          </cell>
        </row>
        <row r="369">
          <cell r="H369">
            <v>5.566728159341454E-3</v>
          </cell>
        </row>
        <row r="370">
          <cell r="H370">
            <v>1.8844734617593892E-3</v>
          </cell>
        </row>
        <row r="371">
          <cell r="H371">
            <v>-1.1168492197301611E-2</v>
          </cell>
        </row>
        <row r="372">
          <cell r="H372">
            <v>-8.2035621253380066E-3</v>
          </cell>
        </row>
        <row r="373">
          <cell r="H373">
            <v>-7.1927774862143388E-4</v>
          </cell>
        </row>
        <row r="374">
          <cell r="H374">
            <v>7.6775721597940154E-3</v>
          </cell>
        </row>
        <row r="375">
          <cell r="H375">
            <v>-4.1666937288732378E-3</v>
          </cell>
        </row>
        <row r="376">
          <cell r="H376">
            <v>-5.9771938024486557E-4</v>
          </cell>
        </row>
        <row r="377">
          <cell r="H377">
            <v>6.8181367545322715E-3</v>
          </cell>
        </row>
        <row r="378">
          <cell r="H378">
            <v>-6.7719645739700955E-3</v>
          </cell>
        </row>
        <row r="379">
          <cell r="H379">
            <v>-1.3158059375837452E-3</v>
          </cell>
        </row>
        <row r="380">
          <cell r="H380">
            <v>-7.545715583488267E-3</v>
          </cell>
        </row>
        <row r="381">
          <cell r="H381">
            <v>9.8961307435561953E-3</v>
          </cell>
        </row>
        <row r="382">
          <cell r="H382">
            <v>-1.147231846326989E-2</v>
          </cell>
        </row>
        <row r="383">
          <cell r="H383">
            <v>-1.7408096913699624E-2</v>
          </cell>
        </row>
        <row r="384">
          <cell r="H384">
            <v>2.0915409617481579E-2</v>
          </cell>
        </row>
        <row r="385">
          <cell r="H385">
            <v>-8.4358222458501379E-3</v>
          </cell>
        </row>
        <row r="386">
          <cell r="H386">
            <v>-9.115275824272016E-3</v>
          </cell>
        </row>
        <row r="387">
          <cell r="H387">
            <v>-1.1038198586281796E-3</v>
          </cell>
        </row>
        <row r="388">
          <cell r="H388">
            <v>-7.3676511545900955E-4</v>
          </cell>
        </row>
        <row r="389">
          <cell r="H389">
            <v>2.9492333540884867E-3</v>
          </cell>
        </row>
        <row r="390">
          <cell r="H390">
            <v>1.7030119955615566E-2</v>
          </cell>
        </row>
        <row r="391">
          <cell r="H391">
            <v>1.4335547839946994E-2</v>
          </cell>
        </row>
        <row r="392">
          <cell r="H392">
            <v>1.900336160765307E-3</v>
          </cell>
        </row>
        <row r="393">
          <cell r="H393">
            <v>-7.3495046069567815E-3</v>
          </cell>
        </row>
        <row r="394">
          <cell r="H394">
            <v>-1.0747936875556681E-3</v>
          </cell>
        </row>
        <row r="395">
          <cell r="H395">
            <v>-4.4231970504832038E-3</v>
          </cell>
        </row>
        <row r="396">
          <cell r="H396">
            <v>0</v>
          </cell>
        </row>
        <row r="397">
          <cell r="H397">
            <v>1.0808360580529294E-3</v>
          </cell>
        </row>
        <row r="398">
          <cell r="H398">
            <v>-2.614857976931776E-2</v>
          </cell>
        </row>
        <row r="399">
          <cell r="H399">
            <v>-2.7712707961956455E-2</v>
          </cell>
        </row>
        <row r="400">
          <cell r="H400">
            <v>6.2071937969528854E-3</v>
          </cell>
        </row>
        <row r="401">
          <cell r="H401">
            <v>-4.0287194503823738E-3</v>
          </cell>
        </row>
        <row r="402">
          <cell r="H402">
            <v>-7.7107989811128355E-3</v>
          </cell>
        </row>
        <row r="403">
          <cell r="H403">
            <v>-8.2802104114549999E-3</v>
          </cell>
        </row>
        <row r="404">
          <cell r="H404">
            <v>-1.7984745216157191E-3</v>
          </cell>
        </row>
        <row r="405">
          <cell r="H405">
            <v>1.5184743962544626E-2</v>
          </cell>
        </row>
        <row r="406">
          <cell r="H406">
            <v>-3.8028996234722309E-4</v>
          </cell>
        </row>
        <row r="407">
          <cell r="H407">
            <v>6.5939400242249341E-3</v>
          </cell>
        </row>
        <row r="408">
          <cell r="H408">
            <v>2.4817416355641761E-2</v>
          </cell>
        </row>
        <row r="409">
          <cell r="H409">
            <v>-4.3024248567036794E-3</v>
          </cell>
        </row>
        <row r="410">
          <cell r="H410">
            <v>-2.5925904097972969E-3</v>
          </cell>
        </row>
        <row r="411">
          <cell r="H411">
            <v>-8.9119184613464866E-3</v>
          </cell>
        </row>
        <row r="412">
          <cell r="H412">
            <v>-2.4986821440157829E-4</v>
          </cell>
        </row>
        <row r="413">
          <cell r="H413">
            <v>-1.2492960609201428E-3</v>
          </cell>
        </row>
        <row r="414">
          <cell r="H414">
            <v>3.1270024261451619E-3</v>
          </cell>
        </row>
        <row r="415">
          <cell r="H415">
            <v>-2.4937270060168236E-3</v>
          </cell>
        </row>
        <row r="416">
          <cell r="H416">
            <v>1.7499343606185256E-3</v>
          </cell>
        </row>
        <row r="417">
          <cell r="H417">
            <v>-4.1177494820678418E-3</v>
          </cell>
        </row>
        <row r="418">
          <cell r="H418">
            <v>-3.3829492329796483E-3</v>
          </cell>
        </row>
        <row r="419">
          <cell r="H419">
            <v>-7.166282148249041E-3</v>
          </cell>
        </row>
        <row r="420">
          <cell r="H420">
            <v>5.1918035464616962E-3</v>
          </cell>
        </row>
        <row r="421">
          <cell r="H421">
            <v>-3.4012885740214074E-3</v>
          </cell>
        </row>
        <row r="422">
          <cell r="H422">
            <v>8.5956096638562657E-3</v>
          </cell>
        </row>
        <row r="423">
          <cell r="H423">
            <v>-6.2664487265681737E-3</v>
          </cell>
        </row>
        <row r="424">
          <cell r="H424">
            <v>-1.0090553485406308E-3</v>
          </cell>
        </row>
        <row r="425">
          <cell r="H425">
            <v>-1.123584021969524E-2</v>
          </cell>
        </row>
        <row r="426">
          <cell r="H426">
            <v>6.3850897873049832E-4</v>
          </cell>
        </row>
        <row r="427">
          <cell r="H427">
            <v>-4.7213114238703127E-3</v>
          </cell>
        </row>
        <row r="428">
          <cell r="H428">
            <v>1.2820511374164834E-2</v>
          </cell>
        </row>
        <row r="429">
          <cell r="H429">
            <v>1.6455635891343739E-3</v>
          </cell>
        </row>
        <row r="430">
          <cell r="H430">
            <v>1.731328595509625E-2</v>
          </cell>
        </row>
        <row r="431">
          <cell r="H431">
            <v>1.5652160724364185E-2</v>
          </cell>
        </row>
        <row r="432">
          <cell r="H432">
            <v>1.0885594764797545E-2</v>
          </cell>
        </row>
        <row r="433">
          <cell r="H433">
            <v>-1.5729850615527866E-3</v>
          </cell>
        </row>
        <row r="434">
          <cell r="H434">
            <v>3.99908058655646E-3</v>
          </cell>
        </row>
        <row r="435">
          <cell r="H435">
            <v>9.0524568450747397E-3</v>
          </cell>
        </row>
        <row r="436">
          <cell r="H436">
            <v>5.6219961870495969E-3</v>
          </cell>
        </row>
        <row r="437">
          <cell r="H437">
            <v>3.568491231053148E-3</v>
          </cell>
        </row>
        <row r="438">
          <cell r="H438">
            <v>5.4521138526352981E-3</v>
          </cell>
        </row>
        <row r="439">
          <cell r="H439">
            <v>-2.4755373772780702E-3</v>
          </cell>
        </row>
        <row r="440">
          <cell r="H440">
            <v>1.0636295108534235E-3</v>
          </cell>
        </row>
        <row r="441">
          <cell r="H441">
            <v>-2.9511996773416475E-3</v>
          </cell>
        </row>
        <row r="442">
          <cell r="H442">
            <v>8.0510285090528849E-3</v>
          </cell>
        </row>
        <row r="443">
          <cell r="H443">
            <v>-5.8725896863472398E-4</v>
          </cell>
        </row>
        <row r="444">
          <cell r="H444">
            <v>-3.6431812704054681E-3</v>
          </cell>
        </row>
        <row r="445">
          <cell r="H445">
            <v>1.2975050659161695E-3</v>
          </cell>
        </row>
        <row r="446">
          <cell r="H446">
            <v>9.424902889990875E-4</v>
          </cell>
        </row>
        <row r="447">
          <cell r="H447">
            <v>-6.4730567192146935E-3</v>
          </cell>
        </row>
        <row r="448">
          <cell r="H448">
            <v>1.6702360465710806E-2</v>
          </cell>
        </row>
        <row r="449">
          <cell r="H449">
            <v>3.8448573690273045E-3</v>
          </cell>
        </row>
        <row r="450">
          <cell r="H450">
            <v>0</v>
          </cell>
        </row>
        <row r="451">
          <cell r="H451">
            <v>2.6926657046039703E-2</v>
          </cell>
        </row>
        <row r="452">
          <cell r="H452">
            <v>2.5993348872248583E-3</v>
          </cell>
        </row>
        <row r="453">
          <cell r="H453">
            <v>3.8328052608627085E-3</v>
          </cell>
        </row>
        <row r="454">
          <cell r="H454">
            <v>-2.0214209527888941E-3</v>
          </cell>
        </row>
        <row r="455">
          <cell r="H455">
            <v>-5.0635842088049884E-3</v>
          </cell>
        </row>
        <row r="456">
          <cell r="H456">
            <v>-3.3930191631861633E-4</v>
          </cell>
        </row>
        <row r="457">
          <cell r="H457">
            <v>-6.4487503229285412E-3</v>
          </cell>
        </row>
        <row r="458">
          <cell r="H458">
            <v>-6.2628014384091242E-3</v>
          </cell>
        </row>
        <row r="459">
          <cell r="H459">
            <v>-2.1770698977715752E-3</v>
          </cell>
        </row>
        <row r="460">
          <cell r="H460">
            <v>4.1341892294376138E-3</v>
          </cell>
        </row>
        <row r="461">
          <cell r="H461">
            <v>8.6915616627978691E-3</v>
          </cell>
        </row>
        <row r="462">
          <cell r="H462">
            <v>-8.9568176080642801E-3</v>
          </cell>
        </row>
        <row r="463">
          <cell r="H463">
            <v>-1.2698789812151334E-2</v>
          </cell>
        </row>
        <row r="464">
          <cell r="H464">
            <v>-3.3603721213600595E-3</v>
          </cell>
        </row>
        <row r="465">
          <cell r="H465">
            <v>4.7668493228678194E-3</v>
          </cell>
        </row>
        <row r="466">
          <cell r="H466">
            <v>-1.1108594092142619E-2</v>
          </cell>
        </row>
        <row r="467">
          <cell r="H467">
            <v>9.5951462260661369E-3</v>
          </cell>
        </row>
        <row r="468">
          <cell r="H468">
            <v>1.0894837621672303E-2</v>
          </cell>
        </row>
        <row r="469">
          <cell r="H469">
            <v>3.2102280559106228E-3</v>
          </cell>
        </row>
        <row r="470">
          <cell r="H470">
            <v>0</v>
          </cell>
        </row>
        <row r="471">
          <cell r="H471">
            <v>2.1028562538479241E-2</v>
          </cell>
        </row>
        <row r="472">
          <cell r="H472">
            <v>5.9325031957460682E-3</v>
          </cell>
        </row>
        <row r="473">
          <cell r="H473">
            <v>-3.3381887530248926E-3</v>
          </cell>
        </row>
        <row r="474">
          <cell r="H474">
            <v>4.4657974537874214E-3</v>
          </cell>
        </row>
        <row r="475">
          <cell r="H475">
            <v>-2.834286531662155E-2</v>
          </cell>
        </row>
        <row r="476">
          <cell r="H476">
            <v>-2.0589985459978396E-3</v>
          </cell>
        </row>
        <row r="477">
          <cell r="H477">
            <v>-3.55339605145238E-3</v>
          </cell>
        </row>
        <row r="478">
          <cell r="H478">
            <v>-6.7871063655264617E-3</v>
          </cell>
        </row>
        <row r="479">
          <cell r="H479">
            <v>-1.6215375325577199E-3</v>
          </cell>
        </row>
        <row r="480">
          <cell r="H480">
            <v>-9.2807776911705826E-4</v>
          </cell>
        </row>
        <row r="481">
          <cell r="H481">
            <v>-9.5215094206211794E-3</v>
          </cell>
        </row>
        <row r="482">
          <cell r="H482">
            <v>3.5171247093489835E-4</v>
          </cell>
        </row>
        <row r="483">
          <cell r="H483">
            <v>-4.6878035716420349E-3</v>
          </cell>
        </row>
        <row r="484">
          <cell r="H484">
            <v>2.9437494606622564E-3</v>
          </cell>
        </row>
        <row r="485">
          <cell r="H485">
            <v>1.878373060925782E-2</v>
          </cell>
        </row>
        <row r="486">
          <cell r="H486">
            <v>-2.3046426424217221E-3</v>
          </cell>
        </row>
        <row r="487">
          <cell r="H487">
            <v>-2.7721018364513525E-3</v>
          </cell>
        </row>
        <row r="488">
          <cell r="H488">
            <v>4.6322909933323755E-4</v>
          </cell>
        </row>
        <row r="489">
          <cell r="H489">
            <v>-7.9878776021667427E-3</v>
          </cell>
        </row>
        <row r="490">
          <cell r="H490">
            <v>-8.6358925536040732E-3</v>
          </cell>
        </row>
        <row r="491">
          <cell r="H491">
            <v>-2.5896877020807093E-3</v>
          </cell>
        </row>
        <row r="492">
          <cell r="H492">
            <v>-5.9010062581357249E-4</v>
          </cell>
        </row>
        <row r="493">
          <cell r="H493">
            <v>-1.3108187136705843E-2</v>
          </cell>
        </row>
        <row r="494">
          <cell r="H494">
            <v>2.1060268583109058E-2</v>
          </cell>
        </row>
        <row r="495">
          <cell r="H495">
            <v>1.5233882421174501E-3</v>
          </cell>
        </row>
        <row r="496">
          <cell r="H496">
            <v>-4.6805701220272592E-3</v>
          </cell>
        </row>
        <row r="497">
          <cell r="H497">
            <v>-2.4688436478335369E-3</v>
          </cell>
        </row>
        <row r="498">
          <cell r="H498">
            <v>7.4249654738236569E-3</v>
          </cell>
        </row>
        <row r="499">
          <cell r="H499">
            <v>1.1691770043904713E-4</v>
          </cell>
        </row>
        <row r="500">
          <cell r="H500">
            <v>5.9656567707390392E-3</v>
          </cell>
        </row>
        <row r="501">
          <cell r="H501">
            <v>-3.3720944688334529E-3</v>
          </cell>
        </row>
        <row r="502">
          <cell r="H502">
            <v>5.4835815505127235E-3</v>
          </cell>
        </row>
        <row r="503">
          <cell r="H503">
            <v>-2.6687964827811911E-3</v>
          </cell>
        </row>
        <row r="504">
          <cell r="H504">
            <v>1.1750948386587252E-2</v>
          </cell>
        </row>
        <row r="505">
          <cell r="H505">
            <v>1.6099638676755242E-3</v>
          </cell>
        </row>
        <row r="506">
          <cell r="H506">
            <v>-1.9517190611617473E-3</v>
          </cell>
        </row>
        <row r="507">
          <cell r="H507">
            <v>1.0468141570066133E-2</v>
          </cell>
        </row>
        <row r="508">
          <cell r="H508">
            <v>-3.6430009805989818E-3</v>
          </cell>
        </row>
        <row r="509">
          <cell r="H509">
            <v>-2.9707387872469583E-3</v>
          </cell>
        </row>
        <row r="510">
          <cell r="H510">
            <v>-1.3751490132381092E-3</v>
          </cell>
        </row>
        <row r="511">
          <cell r="H511">
            <v>-3.5574737894285705E-3</v>
          </cell>
        </row>
        <row r="512">
          <cell r="H512">
            <v>-4.952234869375698E-3</v>
          </cell>
        </row>
        <row r="513">
          <cell r="H513">
            <v>5.3240143656737293E-3</v>
          </cell>
        </row>
        <row r="514">
          <cell r="H514">
            <v>7.1379849685790147E-3</v>
          </cell>
        </row>
        <row r="515">
          <cell r="H515">
            <v>1.165977283941869E-2</v>
          </cell>
        </row>
        <row r="516">
          <cell r="H516">
            <v>1.3220390282348088E-2</v>
          </cell>
        </row>
        <row r="517">
          <cell r="H517">
            <v>5.9104740205462684E-3</v>
          </cell>
        </row>
        <row r="518">
          <cell r="H518">
            <v>-8.869127929551442E-3</v>
          </cell>
        </row>
        <row r="519">
          <cell r="H519">
            <v>-7.9417334792646517E-3</v>
          </cell>
        </row>
        <row r="520">
          <cell r="H520">
            <v>1.2628115715781244E-2</v>
          </cell>
        </row>
        <row r="521">
          <cell r="H521">
            <v>-2.2267175982966007E-4</v>
          </cell>
        </row>
        <row r="522">
          <cell r="H522">
            <v>3.1740751315407892E-2</v>
          </cell>
        </row>
        <row r="523">
          <cell r="H523">
            <v>-3.1303985554494698E-3</v>
          </cell>
        </row>
        <row r="524">
          <cell r="H524">
            <v>7.7964558075775629E-3</v>
          </cell>
        </row>
        <row r="525">
          <cell r="H525">
            <v>1.7298819864954022E-2</v>
          </cell>
        </row>
        <row r="526">
          <cell r="H526">
            <v>1.6687791207900066E-2</v>
          </cell>
        </row>
        <row r="527">
          <cell r="H527">
            <v>-1.0180778106611742E-2</v>
          </cell>
        </row>
        <row r="528">
          <cell r="H528">
            <v>-9.7607314716963885E-3</v>
          </cell>
        </row>
        <row r="529">
          <cell r="H529">
            <v>-1.1658781589922276E-2</v>
          </cell>
        </row>
        <row r="530">
          <cell r="H530">
            <v>6.2199247579073644E-3</v>
          </cell>
        </row>
        <row r="531">
          <cell r="H531">
            <v>-3.090697190077118E-3</v>
          </cell>
        </row>
        <row r="532">
          <cell r="H532">
            <v>-9.6215675360436688E-3</v>
          </cell>
        </row>
        <row r="533">
          <cell r="H533">
            <v>-7.2323345026570583E-3</v>
          </cell>
        </row>
        <row r="534">
          <cell r="H534">
            <v>-5.1103499859951112E-3</v>
          </cell>
        </row>
        <row r="535">
          <cell r="H535">
            <v>-1.4426145587788411E-2</v>
          </cell>
        </row>
        <row r="536">
          <cell r="H536">
            <v>-9.3147930960366526E-3</v>
          </cell>
        </row>
        <row r="537">
          <cell r="H537">
            <v>-1.3543848776609147E-2</v>
          </cell>
        </row>
        <row r="538">
          <cell r="H538">
            <v>1.1006542911277844E-2</v>
          </cell>
        </row>
        <row r="539">
          <cell r="H539">
            <v>-1.7620608009409854E-2</v>
          </cell>
        </row>
        <row r="540">
          <cell r="H540">
            <v>-1.0168025970679806E-2</v>
          </cell>
        </row>
        <row r="541">
          <cell r="H541">
            <v>7.7331893210809549E-3</v>
          </cell>
        </row>
        <row r="542">
          <cell r="H542">
            <v>-6.7574664263017961E-3</v>
          </cell>
        </row>
        <row r="543">
          <cell r="H543">
            <v>1.4760100984637221E-2</v>
          </cell>
        </row>
        <row r="544">
          <cell r="H544">
            <v>-6.4772299125445245E-3</v>
          </cell>
        </row>
        <row r="545">
          <cell r="H545">
            <v>7.8920462520026286E-3</v>
          </cell>
        </row>
        <row r="546">
          <cell r="H546">
            <v>-9.5325471927741184E-3</v>
          </cell>
        </row>
        <row r="547">
          <cell r="H547">
            <v>-5.4994617464419289E-3</v>
          </cell>
        </row>
        <row r="548">
          <cell r="H548">
            <v>-3.4563449127840369E-4</v>
          </cell>
        </row>
        <row r="549">
          <cell r="H549">
            <v>5.1861324645103967E-3</v>
          </cell>
        </row>
        <row r="550">
          <cell r="H550">
            <v>-1.9491472050622508E-3</v>
          </cell>
        </row>
        <row r="551">
          <cell r="H551">
            <v>8.0414206088971173E-3</v>
          </cell>
        </row>
        <row r="552">
          <cell r="H552">
            <v>-5.6989199328335855E-4</v>
          </cell>
        </row>
        <row r="553">
          <cell r="H553">
            <v>-1.0034145289634684E-2</v>
          </cell>
        </row>
        <row r="554">
          <cell r="H554">
            <v>-1.7507463446913521E-2</v>
          </cell>
        </row>
        <row r="555">
          <cell r="H555">
            <v>-1.5592074707829492E-2</v>
          </cell>
        </row>
        <row r="556">
          <cell r="H556">
            <v>-5.7163487408938294E-3</v>
          </cell>
        </row>
        <row r="557">
          <cell r="H557">
            <v>8.0249550209098332E-3</v>
          </cell>
        </row>
        <row r="558">
          <cell r="H558">
            <v>8.3175444565914414E-3</v>
          </cell>
        </row>
        <row r="559">
          <cell r="H559">
            <v>1.2962687690399877E-3</v>
          </cell>
        </row>
        <row r="560">
          <cell r="H560">
            <v>1.8829338272160806E-3</v>
          </cell>
        </row>
        <row r="561">
          <cell r="H561">
            <v>6.8131123127023368E-3</v>
          </cell>
        </row>
        <row r="562">
          <cell r="H562">
            <v>-1.2600735020738567E-2</v>
          </cell>
        </row>
        <row r="563">
          <cell r="H563">
            <v>-5.4353775103486972E-3</v>
          </cell>
        </row>
        <row r="564">
          <cell r="H564">
            <v>1.1286794933711205E-2</v>
          </cell>
        </row>
        <row r="565">
          <cell r="H565">
            <v>8.6935151596491973E-3</v>
          </cell>
        </row>
        <row r="566">
          <cell r="H566">
            <v>-8.0363574638170239E-3</v>
          </cell>
        </row>
        <row r="567">
          <cell r="H567">
            <v>9.6278172812198515E-3</v>
          </cell>
        </row>
        <row r="568">
          <cell r="H568">
            <v>1.2792345601526118E-3</v>
          </cell>
        </row>
        <row r="569">
          <cell r="H569">
            <v>-8.9430098401380564E-3</v>
          </cell>
        </row>
        <row r="570">
          <cell r="H570">
            <v>-1.3477150065813761E-2</v>
          </cell>
        </row>
        <row r="571">
          <cell r="H571">
            <v>1.2235697141286953E-2</v>
          </cell>
        </row>
        <row r="572">
          <cell r="H572">
            <v>7.0413953673056492E-3</v>
          </cell>
        </row>
        <row r="573">
          <cell r="H573">
            <v>-2.9134580156173358E-3</v>
          </cell>
        </row>
        <row r="574">
          <cell r="H574">
            <v>3.0271191778694841E-2</v>
          </cell>
        </row>
        <row r="575">
          <cell r="H575">
            <v>6.0124905903927092E-3</v>
          </cell>
        </row>
        <row r="576">
          <cell r="H576">
            <v>-1.4321077015086574E-2</v>
          </cell>
        </row>
        <row r="577">
          <cell r="H577">
            <v>1.4757935689741529E-2</v>
          </cell>
        </row>
        <row r="578">
          <cell r="H578">
            <v>3.0439908437716037E-3</v>
          </cell>
        </row>
        <row r="579">
          <cell r="H579">
            <v>-7.0811193747104071E-3</v>
          </cell>
        </row>
        <row r="580">
          <cell r="H580">
            <v>1.8677896776653352E-2</v>
          </cell>
        </row>
        <row r="581">
          <cell r="H581">
            <v>-1.3333459963616433E-3</v>
          </cell>
        </row>
        <row r="582">
          <cell r="H582">
            <v>6.6755697109540085E-4</v>
          </cell>
        </row>
        <row r="583">
          <cell r="H583">
            <v>1.5567593457946689E-2</v>
          </cell>
        </row>
        <row r="584">
          <cell r="H584">
            <v>-7.3359883028083495E-3</v>
          </cell>
        </row>
        <row r="585">
          <cell r="H585">
            <v>6.1769479873455702E-3</v>
          </cell>
        </row>
        <row r="586">
          <cell r="H586">
            <v>-4.6042495483575377E-3</v>
          </cell>
        </row>
        <row r="587">
          <cell r="H587">
            <v>8.8097575830274025E-4</v>
          </cell>
        </row>
        <row r="588">
          <cell r="H588">
            <v>1.5405200117096565E-3</v>
          </cell>
        </row>
        <row r="589">
          <cell r="H589">
            <v>1.977573681456709E-3</v>
          </cell>
        </row>
        <row r="590">
          <cell r="H590">
            <v>-7.6751511599052065E-4</v>
          </cell>
        </row>
        <row r="591">
          <cell r="H591">
            <v>-2.0410458554020981E-2</v>
          </cell>
        </row>
        <row r="592">
          <cell r="H592">
            <v>1.2546354724564914E-2</v>
          </cell>
        </row>
        <row r="593">
          <cell r="H593">
            <v>1.2280035410551412E-2</v>
          </cell>
        </row>
        <row r="594">
          <cell r="H594">
            <v>1.0601080223242102E-2</v>
          </cell>
        </row>
        <row r="595">
          <cell r="H595">
            <v>6.7048401401885501E-3</v>
          </cell>
        </row>
        <row r="596">
          <cell r="H596">
            <v>-9.9902770000413442E-3</v>
          </cell>
        </row>
        <row r="597">
          <cell r="H597">
            <v>-6.5103993699552713E-3</v>
          </cell>
        </row>
        <row r="598">
          <cell r="H598">
            <v>0</v>
          </cell>
        </row>
        <row r="599">
          <cell r="H599">
            <v>4.1503325347699094E-3</v>
          </cell>
        </row>
        <row r="600">
          <cell r="H600">
            <v>2.1741733071796587E-4</v>
          </cell>
        </row>
        <row r="601">
          <cell r="H601">
            <v>4.3498175672671445E-3</v>
          </cell>
        </row>
        <row r="602">
          <cell r="H602">
            <v>-1.9489653798485777E-3</v>
          </cell>
        </row>
        <row r="603">
          <cell r="H603">
            <v>-3.7968603351978859E-3</v>
          </cell>
        </row>
        <row r="604">
          <cell r="H604">
            <v>3.7024027060126334E-3</v>
          </cell>
        </row>
        <row r="605">
          <cell r="H605">
            <v>-1.0844337465750117E-4</v>
          </cell>
        </row>
        <row r="606">
          <cell r="H606">
            <v>1.2369817285380611E-2</v>
          </cell>
        </row>
        <row r="607">
          <cell r="H607">
            <v>-8.17471018086619E-3</v>
          </cell>
        </row>
        <row r="608">
          <cell r="H608">
            <v>0</v>
          </cell>
        </row>
        <row r="609">
          <cell r="H609">
            <v>2.5516524867252699E-2</v>
          </cell>
        </row>
        <row r="610">
          <cell r="H610">
            <v>-2.0147506551397163E-2</v>
          </cell>
        </row>
        <row r="611">
          <cell r="H611">
            <v>-1.6853977774106597E-2</v>
          </cell>
        </row>
        <row r="612">
          <cell r="H612">
            <v>-5.7143053090776333E-4</v>
          </cell>
        </row>
        <row r="613">
          <cell r="H613">
            <v>-2.6300857598555677E-3</v>
          </cell>
        </row>
        <row r="614">
          <cell r="H614">
            <v>-1.3070340300660076E-2</v>
          </cell>
        </row>
        <row r="615">
          <cell r="H615">
            <v>1.3939564749488793E-3</v>
          </cell>
        </row>
        <row r="616">
          <cell r="H616">
            <v>-9.5126939834994807E-3</v>
          </cell>
        </row>
        <row r="617">
          <cell r="H617">
            <v>5.8560937484007742E-3</v>
          </cell>
        </row>
        <row r="618">
          <cell r="H618">
            <v>3.7261400403453848E-3</v>
          </cell>
        </row>
        <row r="619">
          <cell r="H619">
            <v>4.5243850253781862E-3</v>
          </cell>
        </row>
        <row r="620">
          <cell r="H620">
            <v>4.734966925008249E-3</v>
          </cell>
        </row>
        <row r="621">
          <cell r="H621">
            <v>-4.252885810304057E-3</v>
          </cell>
        </row>
        <row r="622">
          <cell r="H622">
            <v>-1.1427849279064659E-2</v>
          </cell>
        </row>
        <row r="623">
          <cell r="H623">
            <v>-3.0359797355813561E-3</v>
          </cell>
        </row>
        <row r="624">
          <cell r="H624">
            <v>-9.3699324909621892E-4</v>
          </cell>
        </row>
        <row r="625">
          <cell r="H625">
            <v>-7.2684866247678037E-3</v>
          </cell>
        </row>
        <row r="626">
          <cell r="H626">
            <v>1.8776543234250417E-2</v>
          </cell>
        </row>
        <row r="627">
          <cell r="H627">
            <v>-6.1434290760370974E-3</v>
          </cell>
        </row>
        <row r="628">
          <cell r="H628">
            <v>-1.1546570315193625E-2</v>
          </cell>
        </row>
        <row r="629">
          <cell r="H629">
            <v>-8.1416282876453291E-3</v>
          </cell>
        </row>
        <row r="630">
          <cell r="H630">
            <v>-4.5204985086409267E-3</v>
          </cell>
        </row>
        <row r="631">
          <cell r="H631">
            <v>-2.9397696764592259E-2</v>
          </cell>
        </row>
        <row r="632">
          <cell r="H632">
            <v>-1.1204166923696426E-2</v>
          </cell>
        </row>
        <row r="633">
          <cell r="H633">
            <v>-1.8179608229078787E-2</v>
          </cell>
        </row>
        <row r="634">
          <cell r="H634">
            <v>-5.0729408148093933E-3</v>
          </cell>
        </row>
        <row r="635">
          <cell r="H635">
            <v>2.0396220110785821E-3</v>
          </cell>
        </row>
        <row r="636">
          <cell r="H636">
            <v>-1.3357110867065754E-2</v>
          </cell>
        </row>
        <row r="637">
          <cell r="H637">
            <v>9.0252743108538915E-4</v>
          </cell>
        </row>
        <row r="638">
          <cell r="H638">
            <v>1.2881661744943965E-3</v>
          </cell>
        </row>
        <row r="639">
          <cell r="H639">
            <v>-3.8605019936582298E-4</v>
          </cell>
        </row>
        <row r="640">
          <cell r="H640">
            <v>9.0090134034177002E-4</v>
          </cell>
        </row>
        <row r="641">
          <cell r="H641">
            <v>3.7160969879743565E-2</v>
          </cell>
        </row>
        <row r="642">
          <cell r="H642">
            <v>-5.7029621493566857E-3</v>
          </cell>
        </row>
        <row r="643">
          <cell r="H643">
            <v>1.246808269939291E-4</v>
          </cell>
        </row>
        <row r="644">
          <cell r="H644">
            <v>-2.4934631775594897E-3</v>
          </cell>
        </row>
        <row r="645">
          <cell r="H645">
            <v>-1.4248157113633029E-2</v>
          </cell>
        </row>
        <row r="646">
          <cell r="H646">
            <v>6.3395673457860239E-3</v>
          </cell>
        </row>
        <row r="647">
          <cell r="H647">
            <v>3.1497090925833742E-3</v>
          </cell>
        </row>
        <row r="648">
          <cell r="H648">
            <v>-4.1447041142153385E-3</v>
          </cell>
        </row>
        <row r="649">
          <cell r="H649">
            <v>9.0806188585571181E-3</v>
          </cell>
        </row>
        <row r="650">
          <cell r="H650">
            <v>9.8737942435593411E-3</v>
          </cell>
        </row>
        <row r="651">
          <cell r="H651">
            <v>-6.1881397753192928E-4</v>
          </cell>
        </row>
        <row r="652">
          <cell r="H652">
            <v>-1.8204380428999984E-2</v>
          </cell>
        </row>
        <row r="653">
          <cell r="H653">
            <v>8.1988039993603247E-3</v>
          </cell>
        </row>
        <row r="654">
          <cell r="H654">
            <v>2.001747845322932E-2</v>
          </cell>
        </row>
        <row r="655">
          <cell r="H655">
            <v>-2.0483222643352728E-2</v>
          </cell>
        </row>
        <row r="656">
          <cell r="H656">
            <v>4.4202389383190925E-2</v>
          </cell>
        </row>
        <row r="657">
          <cell r="H657">
            <v>-5.7560952663233619E-3</v>
          </cell>
        </row>
        <row r="658">
          <cell r="H658">
            <v>7.2367111572484947E-4</v>
          </cell>
        </row>
        <row r="659">
          <cell r="H659">
            <v>-3.3747277743366279E-3</v>
          </cell>
        </row>
        <row r="660">
          <cell r="H660">
            <v>-1.439114337116101E-2</v>
          </cell>
        </row>
        <row r="661">
          <cell r="H661">
            <v>-3.9262880360565562E-3</v>
          </cell>
        </row>
        <row r="662">
          <cell r="H662">
            <v>1.4289183383991983E-2</v>
          </cell>
        </row>
        <row r="663">
          <cell r="H663">
            <v>1.4209408997086757E-2</v>
          </cell>
        </row>
        <row r="664">
          <cell r="H664">
            <v>6.466308315391793E-3</v>
          </cell>
        </row>
        <row r="665">
          <cell r="H665">
            <v>5.1160221226997414E-3</v>
          </cell>
        </row>
        <row r="666">
          <cell r="H666">
            <v>3.9061658814605904E-3</v>
          </cell>
        </row>
        <row r="667">
          <cell r="H667">
            <v>-1.4502959692690913E-2</v>
          </cell>
        </row>
        <row r="668">
          <cell r="H668">
            <v>-3.4697363099160184E-3</v>
          </cell>
        </row>
        <row r="669">
          <cell r="H669">
            <v>-1.0085273486137886E-2</v>
          </cell>
        </row>
        <row r="670">
          <cell r="H670">
            <v>-1.3826603760071681E-2</v>
          </cell>
        </row>
        <row r="671">
          <cell r="H671">
            <v>6.0264383099476685E-3</v>
          </cell>
        </row>
        <row r="672">
          <cell r="H672">
            <v>-4.7677369673834215E-3</v>
          </cell>
        </row>
        <row r="673">
          <cell r="H673">
            <v>4.1762964990500586E-3</v>
          </cell>
        </row>
        <row r="674">
          <cell r="H674">
            <v>1.4434303157803148E-2</v>
          </cell>
        </row>
        <row r="675">
          <cell r="H675">
            <v>-7.717373142322622E-3</v>
          </cell>
        </row>
        <row r="676">
          <cell r="H676">
            <v>-1.4704048344070578E-2</v>
          </cell>
        </row>
        <row r="677">
          <cell r="H677">
            <v>2.5900484648395073E-3</v>
          </cell>
        </row>
        <row r="678">
          <cell r="H678">
            <v>2.3373070586032156E-2</v>
          </cell>
        </row>
        <row r="679">
          <cell r="H679">
            <v>1.442475842866592E-2</v>
          </cell>
        </row>
        <row r="680">
          <cell r="H680">
            <v>-1.8958709622094133E-3</v>
          </cell>
        </row>
        <row r="681">
          <cell r="H681">
            <v>4.3926589458630214E-3</v>
          </cell>
        </row>
        <row r="682">
          <cell r="H682">
            <v>-1.4066150077627692E-2</v>
          </cell>
        </row>
        <row r="683">
          <cell r="H683">
            <v>-7.4331841672152458E-3</v>
          </cell>
        </row>
        <row r="684">
          <cell r="H684">
            <v>-1.0991695545705107E-2</v>
          </cell>
        </row>
        <row r="685">
          <cell r="H685">
            <v>-7.6941128176981274E-3</v>
          </cell>
        </row>
        <row r="686">
          <cell r="H686">
            <v>-6.4000189696610376E-3</v>
          </cell>
        </row>
        <row r="687">
          <cell r="H687">
            <v>4.2115784814932659E-3</v>
          </cell>
        </row>
        <row r="688">
          <cell r="H688">
            <v>3.6996351790117904E-4</v>
          </cell>
        </row>
        <row r="689">
          <cell r="H689">
            <v>-4.1922735857139286E-3</v>
          </cell>
        </row>
        <row r="690">
          <cell r="H690">
            <v>6.9340501971348568E-3</v>
          </cell>
        </row>
        <row r="691">
          <cell r="H691">
            <v>1.4141698540805594E-2</v>
          </cell>
        </row>
        <row r="692">
          <cell r="H692">
            <v>5.577810064879671E-3</v>
          </cell>
        </row>
        <row r="693">
          <cell r="H693">
            <v>-4.7027849699475145E-3</v>
          </cell>
        </row>
        <row r="694">
          <cell r="H694">
            <v>1.5750018851757484E-3</v>
          </cell>
        </row>
        <row r="695">
          <cell r="H695">
            <v>1.0523802599687746E-2</v>
          </cell>
        </row>
        <row r="696">
          <cell r="H696">
            <v>2.1307132020305469E-2</v>
          </cell>
        </row>
        <row r="697">
          <cell r="H697">
            <v>5.2741808641687069E-3</v>
          </cell>
        </row>
        <row r="698">
          <cell r="H698">
            <v>-2.6466023825836127E-2</v>
          </cell>
        </row>
        <row r="699">
          <cell r="H699">
            <v>-5.3892284197093326E-2</v>
          </cell>
        </row>
        <row r="700">
          <cell r="H700">
            <v>3.7975081145155091E-4</v>
          </cell>
        </row>
        <row r="701">
          <cell r="H701">
            <v>-3.7960665551608623E-4</v>
          </cell>
        </row>
        <row r="702">
          <cell r="H702">
            <v>-1.6329058342589881E-2</v>
          </cell>
        </row>
        <row r="703">
          <cell r="H703">
            <v>5.5334013336606506E-3</v>
          </cell>
        </row>
        <row r="704">
          <cell r="H704">
            <v>7.1665458868026312E-3</v>
          </cell>
        </row>
        <row r="705">
          <cell r="H705">
            <v>-5.590758335875772E-3</v>
          </cell>
        </row>
        <row r="706">
          <cell r="H706">
            <v>-7.411221132732025E-3</v>
          </cell>
        </row>
        <row r="707">
          <cell r="H707">
            <v>-1.0427326880032358E-2</v>
          </cell>
        </row>
        <row r="708">
          <cell r="H708">
            <v>-6.2444279806635325E-3</v>
          </cell>
        </row>
        <row r="709">
          <cell r="H709">
            <v>-1.361427864324698E-2</v>
          </cell>
        </row>
        <row r="710">
          <cell r="H710">
            <v>-1.3934905480599823E-2</v>
          </cell>
        </row>
        <row r="711">
          <cell r="H711">
            <v>2.5570899937546457E-3</v>
          </cell>
        </row>
        <row r="712">
          <cell r="H712">
            <v>9.6657572305064391E-3</v>
          </cell>
        </row>
        <row r="713">
          <cell r="H713">
            <v>7.1799290715254009E-3</v>
          </cell>
        </row>
        <row r="714">
          <cell r="H714">
            <v>-6.7327014710835287E-3</v>
          </cell>
        </row>
        <row r="715">
          <cell r="H715">
            <v>-1.4620968067824711E-3</v>
          </cell>
        </row>
        <row r="716">
          <cell r="H716">
            <v>-6.5219476182610103E-3</v>
          </cell>
        </row>
        <row r="717">
          <cell r="H717">
            <v>-2.6795375643881621E-3</v>
          </cell>
        </row>
        <row r="718">
          <cell r="H718">
            <v>-1.2627657192458685E-2</v>
          </cell>
        </row>
        <row r="719">
          <cell r="H719">
            <v>-1.1020323180003365E-2</v>
          </cell>
        </row>
        <row r="720">
          <cell r="H720">
            <v>2.4900221000508569E-2</v>
          </cell>
        </row>
        <row r="721">
          <cell r="H721">
            <v>6.9797737639788098E-3</v>
          </cell>
        </row>
        <row r="722">
          <cell r="H722">
            <v>1.8395260270716564E-2</v>
          </cell>
        </row>
        <row r="723">
          <cell r="H723">
            <v>-7.8544491570594634E-4</v>
          </cell>
        </row>
        <row r="724">
          <cell r="H724">
            <v>-1.4408223558723626E-3</v>
          </cell>
        </row>
        <row r="725">
          <cell r="H725">
            <v>7.3461088365259037E-3</v>
          </cell>
        </row>
        <row r="726">
          <cell r="H726">
            <v>1.2371444997174963E-2</v>
          </cell>
        </row>
        <row r="727">
          <cell r="H727">
            <v>-6.5603569660603054E-3</v>
          </cell>
        </row>
        <row r="728">
          <cell r="H728">
            <v>-4.0139897472155541E-3</v>
          </cell>
        </row>
        <row r="729">
          <cell r="H729">
            <v>-3.4581383970632089E-2</v>
          </cell>
        </row>
        <row r="730">
          <cell r="H730">
            <v>-5.3864983850456412E-3</v>
          </cell>
        </row>
        <row r="731">
          <cell r="H731">
            <v>-6.7694733217423739E-3</v>
          </cell>
        </row>
        <row r="732">
          <cell r="H732">
            <v>-1.1314108411220011E-2</v>
          </cell>
        </row>
        <row r="733">
          <cell r="H733">
            <v>1.8888680772614796E-2</v>
          </cell>
        </row>
        <row r="734">
          <cell r="H734">
            <v>1.0284208948142567E-2</v>
          </cell>
        </row>
        <row r="735">
          <cell r="H735">
            <v>-6.1612910294566508E-3</v>
          </cell>
        </row>
        <row r="736">
          <cell r="H736">
            <v>-6.1994736899606993E-3</v>
          </cell>
        </row>
        <row r="737">
          <cell r="H737">
            <v>5.9669256215893491E-3</v>
          </cell>
        </row>
        <row r="738">
          <cell r="H738">
            <v>-6.6054717025128256E-3</v>
          </cell>
        </row>
        <row r="739">
          <cell r="H739">
            <v>8.5492454605544162E-3</v>
          </cell>
        </row>
        <row r="740">
          <cell r="H740">
            <v>-9.4186488067791556E-3</v>
          </cell>
        </row>
        <row r="741">
          <cell r="H741">
            <v>-1.7659333805712264E-3</v>
          </cell>
        </row>
        <row r="742">
          <cell r="H742">
            <v>1.8778118520787267E-2</v>
          </cell>
        </row>
        <row r="743">
          <cell r="H743">
            <v>-1.3356417569007373E-2</v>
          </cell>
        </row>
        <row r="744">
          <cell r="H744">
            <v>-1.7599568702324278E-3</v>
          </cell>
        </row>
        <row r="745">
          <cell r="H745">
            <v>-1.2069469029738961E-2</v>
          </cell>
        </row>
        <row r="746">
          <cell r="H746">
            <v>-8.7850986732672352E-3</v>
          </cell>
        </row>
        <row r="747">
          <cell r="H747">
            <v>4.7777347664441992E-2</v>
          </cell>
        </row>
        <row r="748">
          <cell r="H748">
            <v>-1.6256982684410542E-2</v>
          </cell>
        </row>
        <row r="749">
          <cell r="H749">
            <v>-3.6274800935214247E-3</v>
          </cell>
        </row>
        <row r="750">
          <cell r="H750">
            <v>-2.818238250660134E-2</v>
          </cell>
        </row>
        <row r="751">
          <cell r="H751">
            <v>-4.995166469783977E-3</v>
          </cell>
        </row>
        <row r="752">
          <cell r="H752">
            <v>-2.2451491668546611E-2</v>
          </cell>
        </row>
        <row r="753">
          <cell r="H753">
            <v>1.8259573659583535E-2</v>
          </cell>
        </row>
        <row r="754">
          <cell r="H754">
            <v>1.9473184775147204E-2</v>
          </cell>
        </row>
        <row r="755">
          <cell r="H755">
            <v>1.9376175464642376E-2</v>
          </cell>
        </row>
        <row r="756">
          <cell r="H756">
            <v>1.2132635176370771E-3</v>
          </cell>
        </row>
        <row r="757">
          <cell r="H757">
            <v>-3.6353940543073552E-3</v>
          </cell>
        </row>
        <row r="758">
          <cell r="H758">
            <v>-7.1620758510410141E-3</v>
          </cell>
        </row>
        <row r="759">
          <cell r="H759">
            <v>-2.723326375869886E-4</v>
          </cell>
        </row>
        <row r="760">
          <cell r="H760">
            <v>-2.1919626012164163E-2</v>
          </cell>
        </row>
        <row r="761">
          <cell r="H761">
            <v>1.2527823875212536E-3</v>
          </cell>
        </row>
        <row r="762">
          <cell r="H762">
            <v>-2.877794241358379E-2</v>
          </cell>
        </row>
        <row r="763">
          <cell r="H763">
            <v>1.2023962206245284E-2</v>
          </cell>
        </row>
        <row r="764">
          <cell r="H764">
            <v>-1.3578434647828876E-2</v>
          </cell>
        </row>
        <row r="765">
          <cell r="H765">
            <v>-9.8939192241728358E-3</v>
          </cell>
        </row>
        <row r="766">
          <cell r="H766">
            <v>3.8522810589463739E-2</v>
          </cell>
        </row>
        <row r="767">
          <cell r="H767">
            <v>5.7174986365183299E-3</v>
          </cell>
        </row>
        <row r="768">
          <cell r="H768">
            <v>1.2479185421744635E-3</v>
          </cell>
        </row>
        <row r="769">
          <cell r="H769">
            <v>1.0247815117482767E-2</v>
          </cell>
        </row>
        <row r="770">
          <cell r="H770">
            <v>-5.7572841765993893E-3</v>
          </cell>
        </row>
        <row r="771">
          <cell r="H771">
            <v>-9.6512115754039084E-3</v>
          </cell>
        </row>
        <row r="772">
          <cell r="H772">
            <v>-3.3412279173088257E-3</v>
          </cell>
        </row>
        <row r="773">
          <cell r="H773">
            <v>4.1905731985320634E-4</v>
          </cell>
        </row>
        <row r="774">
          <cell r="H774">
            <v>-1.2566306534561795E-3</v>
          </cell>
        </row>
        <row r="775">
          <cell r="H775">
            <v>-3.7745469737812311E-3</v>
          </cell>
        </row>
        <row r="776">
          <cell r="H776">
            <v>2.9188749628842051E-2</v>
          </cell>
        </row>
        <row r="777">
          <cell r="H777">
            <v>-4.2269088540059299E-3</v>
          </cell>
        </row>
        <row r="778">
          <cell r="H778">
            <v>-4.1077998549013941E-3</v>
          </cell>
        </row>
        <row r="779">
          <cell r="H779">
            <v>-6.8747654635684836E-3</v>
          </cell>
        </row>
        <row r="780">
          <cell r="H780">
            <v>1.2321786124722204E-2</v>
          </cell>
        </row>
        <row r="781">
          <cell r="H781">
            <v>1.6821607437686775E-2</v>
          </cell>
        </row>
        <row r="782">
          <cell r="H782">
            <v>-4.9763636180071786E-3</v>
          </cell>
        </row>
        <row r="783">
          <cell r="H783">
            <v>-1.7573542228849681E-3</v>
          </cell>
        </row>
        <row r="784">
          <cell r="H784">
            <v>-7.0412073265825282E-3</v>
          </cell>
        </row>
        <row r="785">
          <cell r="H785">
            <v>1.7727018218883237E-3</v>
          </cell>
        </row>
        <row r="786">
          <cell r="H786">
            <v>9.2567732786270254E-3</v>
          </cell>
        </row>
        <row r="787">
          <cell r="H787">
            <v>-1.213923772725726E-2</v>
          </cell>
        </row>
        <row r="788">
          <cell r="H788">
            <v>5.0518988714631187E-3</v>
          </cell>
        </row>
        <row r="789">
          <cell r="H789">
            <v>5.4351500372140378E-4</v>
          </cell>
        </row>
        <row r="790">
          <cell r="H790">
            <v>-3.2993988946488445E-2</v>
          </cell>
        </row>
        <row r="791">
          <cell r="H791">
            <v>-2.372924715467219E-2</v>
          </cell>
        </row>
        <row r="792">
          <cell r="H792">
            <v>-1.7258765698223934E-3</v>
          </cell>
        </row>
        <row r="793">
          <cell r="H793">
            <v>7.2035975123631276E-3</v>
          </cell>
        </row>
        <row r="794">
          <cell r="H794">
            <v>6.8659817089472058E-3</v>
          </cell>
        </row>
        <row r="795">
          <cell r="H795">
            <v>-1.477486979591212E-2</v>
          </cell>
        </row>
        <row r="796">
          <cell r="H796">
            <v>2.0475792608413045E-2</v>
          </cell>
        </row>
        <row r="797">
          <cell r="H797">
            <v>-2.5434475372626882E-3</v>
          </cell>
        </row>
        <row r="798">
          <cell r="H798">
            <v>6.3748478103444169E-3</v>
          </cell>
        </row>
        <row r="799">
          <cell r="H799">
            <v>2.0692636177448549E-2</v>
          </cell>
        </row>
        <row r="800">
          <cell r="H800">
            <v>8.4126525618514279E-3</v>
          </cell>
        </row>
        <row r="801">
          <cell r="H801">
            <v>1.3665252344480624E-4</v>
          </cell>
        </row>
        <row r="802">
          <cell r="H802">
            <v>7.7943631014027641E-3</v>
          </cell>
        </row>
        <row r="803">
          <cell r="H803">
            <v>4.0705703809644526E-3</v>
          </cell>
        </row>
        <row r="804">
          <cell r="H804">
            <v>3.2432629455724244E-3</v>
          </cell>
        </row>
        <row r="805">
          <cell r="H805">
            <v>9.4288832261389395E-4</v>
          </cell>
        </row>
        <row r="806">
          <cell r="H806">
            <v>5.9211557657201722E-3</v>
          </cell>
        </row>
        <row r="807">
          <cell r="H807">
            <v>-1.0702405782908463E-3</v>
          </cell>
        </row>
        <row r="808">
          <cell r="H808">
            <v>5.2229933128428649E-3</v>
          </cell>
        </row>
        <row r="809">
          <cell r="H809">
            <v>-7.0610306581487493E-3</v>
          </cell>
        </row>
        <row r="810">
          <cell r="H810">
            <v>-1.9321139103025377E-2</v>
          </cell>
        </row>
        <row r="811">
          <cell r="H811">
            <v>-1.2723970747954855E-2</v>
          </cell>
        </row>
        <row r="812">
          <cell r="H812">
            <v>1.4135300245993443E-2</v>
          </cell>
        </row>
        <row r="813">
          <cell r="H813">
            <v>-1.0933021204085566E-3</v>
          </cell>
        </row>
        <row r="814">
          <cell r="H814">
            <v>7.2503556407998351E-3</v>
          </cell>
        </row>
        <row r="815">
          <cell r="H815">
            <v>2.0372201358489126E-3</v>
          </cell>
        </row>
        <row r="816">
          <cell r="H816">
            <v>4.20170087714515E-3</v>
          </cell>
        </row>
        <row r="817">
          <cell r="H817">
            <v>1.0797601860412999E-3</v>
          </cell>
        </row>
        <row r="818">
          <cell r="H818">
            <v>2.0898009015473739E-2</v>
          </cell>
        </row>
        <row r="819">
          <cell r="H819">
            <v>-4.939254821642499E-2</v>
          </cell>
        </row>
        <row r="820">
          <cell r="H820">
            <v>-1.1530891549154961E-2</v>
          </cell>
        </row>
        <row r="821">
          <cell r="H821">
            <v>-2.1785033877354219E-2</v>
          </cell>
        </row>
        <row r="822">
          <cell r="H822">
            <v>-9.7701360932655069E-3</v>
          </cell>
        </row>
        <row r="823">
          <cell r="H823">
            <v>-1.4654606178434152E-2</v>
          </cell>
        </row>
        <row r="824">
          <cell r="H824">
            <v>4.7121317032398921E-3</v>
          </cell>
        </row>
        <row r="825">
          <cell r="H825">
            <v>-4.9832791819360706E-3</v>
          </cell>
        </row>
        <row r="826">
          <cell r="H826">
            <v>1.2667585225894253E-2</v>
          </cell>
        </row>
        <row r="827">
          <cell r="H827">
            <v>1.3818106922154065E-2</v>
          </cell>
        </row>
        <row r="828">
          <cell r="H828">
            <v>2.2238241822457726E-2</v>
          </cell>
        </row>
        <row r="829">
          <cell r="H829">
            <v>1.8666719111633645E-2</v>
          </cell>
        </row>
        <row r="830">
          <cell r="H830">
            <v>1.0471129459916949E-2</v>
          </cell>
        </row>
        <row r="831">
          <cell r="H831">
            <v>6.1358270981150759E-3</v>
          </cell>
        </row>
        <row r="832">
          <cell r="H832">
            <v>-2.9814412136362329E-3</v>
          </cell>
        </row>
        <row r="833">
          <cell r="H833">
            <v>-5.0292526752531014E-3</v>
          </cell>
        </row>
        <row r="834">
          <cell r="H834">
            <v>-1.3648880885252254E-4</v>
          </cell>
        </row>
        <row r="835">
          <cell r="H835">
            <v>4.3721937939603869E-3</v>
          </cell>
        </row>
        <row r="836">
          <cell r="H836">
            <v>2.4214347579037145E-2</v>
          </cell>
        </row>
        <row r="837">
          <cell r="H837">
            <v>4.7815332891549727E-3</v>
          </cell>
        </row>
        <row r="838">
          <cell r="H838">
            <v>9.9140974629397059E-3</v>
          </cell>
        </row>
        <row r="839">
          <cell r="H839">
            <v>1.1125581465081908E-2</v>
          </cell>
        </row>
        <row r="840">
          <cell r="H840">
            <v>6.4725140499468873E-3</v>
          </cell>
        </row>
        <row r="841">
          <cell r="H841">
            <v>-3.2154450119567224E-3</v>
          </cell>
        </row>
        <row r="842">
          <cell r="H842">
            <v>-1.3290357028908462E-2</v>
          </cell>
        </row>
        <row r="843">
          <cell r="H843">
            <v>-9.0231719060298171E-3</v>
          </cell>
        </row>
        <row r="844">
          <cell r="H844">
            <v>5.5423759172685359E-3</v>
          </cell>
        </row>
        <row r="845">
          <cell r="H845">
            <v>-4.0682610481298205E-3</v>
          </cell>
        </row>
        <row r="846">
          <cell r="H846">
            <v>1.3187278147041467E-4</v>
          </cell>
        </row>
        <row r="847">
          <cell r="H847">
            <v>-1.3175136267334759E-3</v>
          </cell>
        </row>
        <row r="848">
          <cell r="H848">
            <v>-1.7151592325829763E-3</v>
          </cell>
        </row>
        <row r="849">
          <cell r="H849">
            <v>-2.2069475094599493E-2</v>
          </cell>
        </row>
        <row r="850">
          <cell r="H850">
            <v>-2.3243206607061903E-2</v>
          </cell>
        </row>
        <row r="851">
          <cell r="H851">
            <v>-1.2451605036946164E-2</v>
          </cell>
        </row>
        <row r="852">
          <cell r="H852">
            <v>-2.913980008546806E-2</v>
          </cell>
        </row>
        <row r="853">
          <cell r="H853">
            <v>-6.2048089183281991E-3</v>
          </cell>
        </row>
        <row r="854">
          <cell r="H854">
            <v>-1.1761441557355498E-2</v>
          </cell>
        </row>
        <row r="855">
          <cell r="H855">
            <v>-2.6447220559908278E-3</v>
          </cell>
        </row>
        <row r="856">
          <cell r="H856">
            <v>3.1231674944983169E-2</v>
          </cell>
        </row>
        <row r="857">
          <cell r="H857">
            <v>-2.8571525256250638E-3</v>
          </cell>
        </row>
        <row r="858">
          <cell r="H858">
            <v>-2.1115986978160932E-3</v>
          </cell>
        </row>
        <row r="859">
          <cell r="H859">
            <v>-2.0405168052892008E-2</v>
          </cell>
        </row>
        <row r="860">
          <cell r="H860">
            <v>-2.7773646899354959E-3</v>
          </cell>
        </row>
        <row r="861">
          <cell r="H861">
            <v>-6.1889837315017449E-3</v>
          </cell>
        </row>
        <row r="862">
          <cell r="H862">
            <v>-1.3078062599498763E-2</v>
          </cell>
        </row>
        <row r="863">
          <cell r="H863">
            <v>1.2620602817804169E-3</v>
          </cell>
        </row>
        <row r="864">
          <cell r="H864">
            <v>4.5690404195834122E-3</v>
          </cell>
        </row>
        <row r="865">
          <cell r="H865">
            <v>1.2547365512778144E-3</v>
          </cell>
        </row>
        <row r="866">
          <cell r="H866">
            <v>-1.080823934837097E-2</v>
          </cell>
        </row>
        <row r="867">
          <cell r="H867">
            <v>-1.5835787305280046E-3</v>
          </cell>
        </row>
        <row r="868">
          <cell r="H868">
            <v>-1.6336225477180364E-2</v>
          </cell>
        </row>
        <row r="869">
          <cell r="H869">
            <v>-6.1270719122863597E-3</v>
          </cell>
        </row>
        <row r="870">
          <cell r="H870">
            <v>2.9039601379617096E-2</v>
          </cell>
        </row>
        <row r="871">
          <cell r="H871">
            <v>-6.4638183824688097E-3</v>
          </cell>
        </row>
        <row r="872">
          <cell r="H872">
            <v>-1.0790225325293553E-2</v>
          </cell>
        </row>
        <row r="873">
          <cell r="H873">
            <v>-3.2082130253453843E-4</v>
          </cell>
        </row>
        <row r="874">
          <cell r="H874">
            <v>1.0590500641848469E-2</v>
          </cell>
        </row>
        <row r="875">
          <cell r="H875">
            <v>-5.3985550968560459E-3</v>
          </cell>
        </row>
        <row r="876">
          <cell r="H876">
            <v>2.23499364998383E-3</v>
          </cell>
        </row>
        <row r="877">
          <cell r="H877">
            <v>-5.0971647833252306E-3</v>
          </cell>
        </row>
        <row r="878">
          <cell r="H878">
            <v>-5.7637048633318744E-3</v>
          </cell>
        </row>
        <row r="879">
          <cell r="H879">
            <v>2.431566906008592E-2</v>
          </cell>
        </row>
        <row r="880">
          <cell r="H880">
            <v>9.2752081547679797E-3</v>
          </cell>
        </row>
        <row r="881">
          <cell r="H881">
            <v>5.6074924738703166E-3</v>
          </cell>
        </row>
        <row r="882">
          <cell r="H882">
            <v>-1.8586741591904361E-3</v>
          </cell>
        </row>
        <row r="883">
          <cell r="H883">
            <v>-1.2414695455782322E-2</v>
          </cell>
        </row>
        <row r="884">
          <cell r="H884">
            <v>-7.6995130059634735E-3</v>
          </cell>
        </row>
        <row r="885">
          <cell r="H885">
            <v>2.2486111718571164E-2</v>
          </cell>
        </row>
        <row r="886">
          <cell r="H886">
            <v>4.3363481492954348E-3</v>
          </cell>
        </row>
        <row r="887">
          <cell r="H887">
            <v>3.7008173847592092E-3</v>
          </cell>
        </row>
        <row r="888">
          <cell r="H888">
            <v>1.5366416676381524E-4</v>
          </cell>
        </row>
        <row r="889">
          <cell r="H889">
            <v>3.5330876661469925E-3</v>
          </cell>
        </row>
        <row r="890">
          <cell r="H890">
            <v>1.9592820462488333E-2</v>
          </cell>
        </row>
        <row r="891">
          <cell r="H891">
            <v>7.5063803106683634E-3</v>
          </cell>
        </row>
        <row r="892">
          <cell r="H892">
            <v>-8.9402472218698252E-4</v>
          </cell>
        </row>
        <row r="893">
          <cell r="H893">
            <v>-5.2200743376552509E-3</v>
          </cell>
        </row>
        <row r="894">
          <cell r="H894">
            <v>-7.9460123513947004E-3</v>
          </cell>
        </row>
        <row r="895">
          <cell r="H895">
            <v>-7.8584859561278211E-3</v>
          </cell>
        </row>
        <row r="896">
          <cell r="H896">
            <v>-6.2453006475156041E-3</v>
          </cell>
        </row>
        <row r="897">
          <cell r="H897">
            <v>9.9632283863651128E-3</v>
          </cell>
        </row>
        <row r="898">
          <cell r="H898">
            <v>1.1686219634029705E-2</v>
          </cell>
        </row>
        <row r="899">
          <cell r="H899">
            <v>6.9006746534248072E-3</v>
          </cell>
        </row>
        <row r="900">
          <cell r="H900">
            <v>-1.1472064445527478E-2</v>
          </cell>
        </row>
        <row r="901">
          <cell r="H901">
            <v>-3.0142578150491989E-3</v>
          </cell>
        </row>
        <row r="902">
          <cell r="H902">
            <v>6.3491759229272974E-3</v>
          </cell>
        </row>
        <row r="903">
          <cell r="H903">
            <v>3.0043112513145629E-3</v>
          </cell>
        </row>
        <row r="904">
          <cell r="H904">
            <v>3.8490326725639894E-2</v>
          </cell>
        </row>
        <row r="905">
          <cell r="H905">
            <v>9.6626195363495662E-3</v>
          </cell>
        </row>
        <row r="906">
          <cell r="H906">
            <v>-1.5140765172382139E-2</v>
          </cell>
        </row>
        <row r="907">
          <cell r="H907">
            <v>-4.0608993790092474E-3</v>
          </cell>
        </row>
        <row r="908">
          <cell r="H908">
            <v>-5.5336684296976822E-3</v>
          </cell>
        </row>
        <row r="909">
          <cell r="H909">
            <v>-1.7279250003232636E-2</v>
          </cell>
        </row>
        <row r="910">
          <cell r="H910">
            <v>-4.1722395444458967E-3</v>
          </cell>
        </row>
        <row r="911">
          <cell r="H911">
            <v>9.875744130607789E-3</v>
          </cell>
        </row>
        <row r="912">
          <cell r="H912">
            <v>-4.2080250172773739E-2</v>
          </cell>
        </row>
        <row r="913">
          <cell r="H913">
            <v>-2.0262984678639254E-2</v>
          </cell>
        </row>
        <row r="914">
          <cell r="H914">
            <v>-1.7050868329649516E-2</v>
          </cell>
        </row>
        <row r="915">
          <cell r="H915">
            <v>-2.4092034182205749E-3</v>
          </cell>
        </row>
        <row r="916">
          <cell r="H916">
            <v>6.7621637938791801E-3</v>
          </cell>
        </row>
        <row r="917">
          <cell r="H917">
            <v>-2.39884859105787E-2</v>
          </cell>
        </row>
        <row r="918">
          <cell r="H918">
            <v>-3.2770277449946576E-3</v>
          </cell>
        </row>
        <row r="919">
          <cell r="H919">
            <v>3.4522274058119587E-3</v>
          </cell>
        </row>
        <row r="920">
          <cell r="H920">
            <v>-2.359113657288435E-2</v>
          </cell>
        </row>
        <row r="921">
          <cell r="H921">
            <v>-1.3087215204268952E-2</v>
          </cell>
        </row>
        <row r="922">
          <cell r="H922">
            <v>1.2580771846310769E-2</v>
          </cell>
        </row>
        <row r="923">
          <cell r="H923">
            <v>1.3431833219747547E-2</v>
          </cell>
        </row>
        <row r="924">
          <cell r="H924">
            <v>-1.0271686377208641E-2</v>
          </cell>
        </row>
        <row r="925">
          <cell r="H925">
            <v>1.4228288777091211E-2</v>
          </cell>
        </row>
        <row r="926">
          <cell r="H926">
            <v>3.3010397755394447E-4</v>
          </cell>
        </row>
        <row r="927">
          <cell r="H927">
            <v>-3.1512951138212265E-2</v>
          </cell>
        </row>
        <row r="928">
          <cell r="H928">
            <v>1.4821107072894257E-2</v>
          </cell>
        </row>
        <row r="929">
          <cell r="H929">
            <v>-1.3429242907504338E-3</v>
          </cell>
        </row>
        <row r="930">
          <cell r="H930">
            <v>3.8661790598024607E-3</v>
          </cell>
        </row>
        <row r="931">
          <cell r="H931">
            <v>7.5351137385278374E-3</v>
          </cell>
        </row>
        <row r="932">
          <cell r="H932">
            <v>1.0636580044426793E-2</v>
          </cell>
        </row>
        <row r="933">
          <cell r="H933">
            <v>-4.6045386514629921E-3</v>
          </cell>
        </row>
        <row r="934">
          <cell r="H934">
            <v>-2.1476458309539364E-3</v>
          </cell>
        </row>
        <row r="935">
          <cell r="H935">
            <v>1.142380756874814E-2</v>
          </cell>
        </row>
        <row r="936">
          <cell r="H936">
            <v>2.013422818791941E-2</v>
          </cell>
        </row>
        <row r="937">
          <cell r="H937">
            <v>0</v>
          </cell>
        </row>
        <row r="938">
          <cell r="H938">
            <v>1.4441607830552041E-2</v>
          </cell>
        </row>
        <row r="939">
          <cell r="H939">
            <v>8.6997625957013144E-3</v>
          </cell>
        </row>
        <row r="940">
          <cell r="H940">
            <v>6.2726987611724349E-4</v>
          </cell>
        </row>
        <row r="941">
          <cell r="H941">
            <v>1.3007334069780118E-2</v>
          </cell>
        </row>
        <row r="942">
          <cell r="H942">
            <v>6.4975093826964633E-3</v>
          </cell>
        </row>
        <row r="943">
          <cell r="H943">
            <v>6.1481711081525479E-4</v>
          </cell>
        </row>
        <row r="944">
          <cell r="H944">
            <v>-8.7557452766741355E-3</v>
          </cell>
        </row>
        <row r="945">
          <cell r="H945">
            <v>3.0999535580343232E-4</v>
          </cell>
        </row>
        <row r="946">
          <cell r="H946">
            <v>6.8163436026485716E-3</v>
          </cell>
        </row>
        <row r="947">
          <cell r="H947">
            <v>2.4619788417288564E-3</v>
          </cell>
        </row>
        <row r="948">
          <cell r="H948">
            <v>-1.7651603448914716E-2</v>
          </cell>
        </row>
        <row r="949">
          <cell r="H949">
            <v>-5.0000000000000044E-3</v>
          </cell>
        </row>
        <row r="950">
          <cell r="H950">
            <v>-4.7110395728643169E-3</v>
          </cell>
        </row>
        <row r="951">
          <cell r="H951">
            <v>-4.5755915971032665E-3</v>
          </cell>
        </row>
        <row r="952">
          <cell r="H952">
            <v>1.2680282136630205E-2</v>
          </cell>
        </row>
        <row r="953">
          <cell r="H953">
            <v>1.0956284410021609E-2</v>
          </cell>
        </row>
        <row r="954">
          <cell r="H954">
            <v>-3.2512620065806518E-3</v>
          </cell>
        </row>
        <row r="955">
          <cell r="H955">
            <v>-1.8949938751938841E-2</v>
          </cell>
        </row>
        <row r="956">
          <cell r="H956">
            <v>-1.2191276124129093E-2</v>
          </cell>
        </row>
        <row r="957">
          <cell r="H957">
            <v>4.6481969009167096E-3</v>
          </cell>
        </row>
        <row r="958">
          <cell r="H958">
            <v>-1.308230695596686E-2</v>
          </cell>
        </row>
        <row r="959">
          <cell r="H959">
            <v>7.9210635641600215E-3</v>
          </cell>
        </row>
        <row r="960">
          <cell r="H960">
            <v>1.411390582562645E-2</v>
          </cell>
        </row>
        <row r="961">
          <cell r="H961">
            <v>2.4513664399810325E-2</v>
          </cell>
        </row>
        <row r="962">
          <cell r="H962">
            <v>2.0068694351168025E-3</v>
          </cell>
        </row>
        <row r="963">
          <cell r="H963">
            <v>2.6498118841588768E-2</v>
          </cell>
        </row>
        <row r="964">
          <cell r="H964">
            <v>7.5041276078700704E-3</v>
          </cell>
        </row>
        <row r="965">
          <cell r="H965">
            <v>1.161935103319009E-2</v>
          </cell>
        </row>
        <row r="966">
          <cell r="H966">
            <v>-7.3626854741460478E-3</v>
          </cell>
        </row>
        <row r="967">
          <cell r="H967">
            <v>6.3787564824947735E-3</v>
          </cell>
        </row>
        <row r="968">
          <cell r="H968">
            <v>9.2866308541645123E-3</v>
          </cell>
        </row>
        <row r="969">
          <cell r="H969">
            <v>2.7749817033010469E-3</v>
          </cell>
        </row>
        <row r="970">
          <cell r="H970">
            <v>5.3887995695427425E-3</v>
          </cell>
        </row>
        <row r="971">
          <cell r="H971">
            <v>5.7945966361668804E-3</v>
          </cell>
        </row>
        <row r="972">
          <cell r="H972">
            <v>6.62536367564448E-3</v>
          </cell>
        </row>
        <row r="973">
          <cell r="H973">
            <v>-8.5844900355499859E-4</v>
          </cell>
        </row>
        <row r="974">
          <cell r="H974">
            <v>-7.7330801164804432E-3</v>
          </cell>
        </row>
        <row r="975">
          <cell r="H975">
            <v>-8.3706449939293173E-3</v>
          </cell>
        </row>
        <row r="976">
          <cell r="H976">
            <v>1.0624407082293957E-2</v>
          </cell>
        </row>
        <row r="977">
          <cell r="H977">
            <v>3.1105932283815203E-2</v>
          </cell>
        </row>
        <row r="978">
          <cell r="H978">
            <v>1.6759846836867293E-2</v>
          </cell>
        </row>
        <row r="979">
          <cell r="H979">
            <v>9.7527331145851222E-3</v>
          </cell>
        </row>
        <row r="980">
          <cell r="H980">
            <v>1.2787307501365544E-2</v>
          </cell>
        </row>
        <row r="981">
          <cell r="H981">
            <v>7.9248357793756195E-3</v>
          </cell>
        </row>
        <row r="982">
          <cell r="H982">
            <v>-1.3328891080372008E-4</v>
          </cell>
        </row>
        <row r="983">
          <cell r="H983">
            <v>-2.1324270576094061E-3</v>
          </cell>
        </row>
        <row r="984">
          <cell r="H984">
            <v>-1.6161332329584603E-2</v>
          </cell>
        </row>
        <row r="985">
          <cell r="H985">
            <v>-3.3939721208812315E-3</v>
          </cell>
        </row>
        <row r="986">
          <cell r="H986">
            <v>1.5529204984105477E-2</v>
          </cell>
        </row>
        <row r="987">
          <cell r="H987">
            <v>-1.837696773801601E-2</v>
          </cell>
        </row>
        <row r="988">
          <cell r="H988">
            <v>4.6460371686252626E-3</v>
          </cell>
        </row>
        <row r="989">
          <cell r="H989">
            <v>-2.7203075103500126E-3</v>
          </cell>
        </row>
        <row r="990">
          <cell r="H990">
            <v>3.818848881614924E-3</v>
          </cell>
        </row>
        <row r="991">
          <cell r="H991">
            <v>6.3858969126601578E-3</v>
          </cell>
        </row>
        <row r="992">
          <cell r="H992">
            <v>1.4850816794925565E-3</v>
          </cell>
        </row>
        <row r="993">
          <cell r="H993">
            <v>-4.9878943111352613E-3</v>
          </cell>
        </row>
        <row r="994">
          <cell r="H994">
            <v>1.2599919051616922E-2</v>
          </cell>
        </row>
        <row r="995">
          <cell r="H995">
            <v>-1.4985215814429149E-2</v>
          </cell>
        </row>
        <row r="996">
          <cell r="H996">
            <v>-4.3466447563170188E-3</v>
          </cell>
        </row>
        <row r="997">
          <cell r="H997">
            <v>-1.8963150656351312E-2</v>
          </cell>
        </row>
        <row r="998">
          <cell r="H998">
            <v>-1.3907105331270402E-3</v>
          </cell>
        </row>
        <row r="999">
          <cell r="H999">
            <v>1.3229411314006819E-2</v>
          </cell>
        </row>
        <row r="1000">
          <cell r="H1000">
            <v>6.8713577000716747E-4</v>
          </cell>
        </row>
        <row r="1001">
          <cell r="H1001">
            <v>1.3459731175930134E-2</v>
          </cell>
        </row>
        <row r="1002">
          <cell r="H1002">
            <v>-8.2667162451996283E-3</v>
          </cell>
        </row>
        <row r="1003">
          <cell r="H1003">
            <v>2.7325772068856769E-4</v>
          </cell>
        </row>
        <row r="1004">
          <cell r="H1004">
            <v>1.3797842095539978E-2</v>
          </cell>
        </row>
        <row r="1005">
          <cell r="H1005">
            <v>8.0851503582421141E-3</v>
          </cell>
        </row>
        <row r="1006">
          <cell r="H1006">
            <v>1.4169295927531023E-2</v>
          </cell>
        </row>
        <row r="1007">
          <cell r="H1007">
            <v>2.6355607235189013E-4</v>
          </cell>
        </row>
        <row r="1008">
          <cell r="H1008">
            <v>-1.1859283329282995E-2</v>
          </cell>
        </row>
        <row r="1009">
          <cell r="H1009">
            <v>2.2670490003213598E-3</v>
          </cell>
        </row>
        <row r="1010">
          <cell r="H1010">
            <v>-1.4103325486784186E-2</v>
          </cell>
        </row>
        <row r="1011">
          <cell r="H1011">
            <v>6.7481783197890599E-4</v>
          </cell>
        </row>
        <row r="1012">
          <cell r="H1012">
            <v>-8.2265810323241383E-3</v>
          </cell>
        </row>
        <row r="1013">
          <cell r="H1013">
            <v>-4.0792765287022038E-4</v>
          </cell>
        </row>
        <row r="1014">
          <cell r="H1014">
            <v>-5.0333694726330839E-3</v>
          </cell>
        </row>
      </sheetData>
      <sheetData sheetId="2">
        <row r="3">
          <cell r="H3">
            <v>2.5924377334094421E-3</v>
          </cell>
        </row>
        <row r="4">
          <cell r="H4">
            <v>-9.3190251931348587E-3</v>
          </cell>
        </row>
        <row r="5">
          <cell r="H5">
            <v>-2.292632408713172E-2</v>
          </cell>
        </row>
        <row r="6">
          <cell r="H6">
            <v>-1.307732782689478E-2</v>
          </cell>
        </row>
        <row r="7">
          <cell r="H7">
            <v>-2.4640769213364463E-3</v>
          </cell>
        </row>
        <row r="8">
          <cell r="H8">
            <v>1.6321448080409275E-2</v>
          </cell>
        </row>
        <row r="9">
          <cell r="H9">
            <v>-2.450543217925435E-3</v>
          </cell>
        </row>
        <row r="10">
          <cell r="H10">
            <v>-1.6741334836492976E-2</v>
          </cell>
        </row>
        <row r="11">
          <cell r="H11">
            <v>-2.5416129856839172E-2</v>
          </cell>
        </row>
        <row r="12">
          <cell r="H12">
            <v>-2.4535631942019733E-3</v>
          </cell>
        </row>
        <row r="13">
          <cell r="H13">
            <v>1.4950913724308505E-2</v>
          </cell>
        </row>
        <row r="14">
          <cell r="H14">
            <v>-2.8204096775624694E-2</v>
          </cell>
        </row>
        <row r="15">
          <cell r="H15">
            <v>1.9434360222590985E-2</v>
          </cell>
        </row>
        <row r="16">
          <cell r="H16">
            <v>1.9920256596133726E-2</v>
          </cell>
        </row>
        <row r="17">
          <cell r="H17">
            <v>-2.9421244648402188E-3</v>
          </cell>
        </row>
        <row r="18">
          <cell r="H18">
            <v>8.8946457811552096E-3</v>
          </cell>
        </row>
        <row r="19">
          <cell r="H19">
            <v>5.9118182789952073E-3</v>
          </cell>
        </row>
        <row r="20">
          <cell r="H20">
            <v>-2.4414012334848141E-2</v>
          </cell>
        </row>
        <row r="21">
          <cell r="H21">
            <v>1.6444735778739384E-2</v>
          </cell>
        </row>
        <row r="22">
          <cell r="H22">
            <v>-4.1059416106482413E-3</v>
          </cell>
        </row>
        <row r="23">
          <cell r="H23">
            <v>-1.8122773196674335E-2</v>
          </cell>
        </row>
        <row r="24">
          <cell r="H24">
            <v>-1.5261362587444184E-2</v>
          </cell>
        </row>
        <row r="25">
          <cell r="H25">
            <v>-4.39435618533973E-3</v>
          </cell>
        </row>
        <row r="26">
          <cell r="H26">
            <v>-1.140485182996199E-2</v>
          </cell>
        </row>
        <row r="27">
          <cell r="H27">
            <v>-3.3045714084355061E-2</v>
          </cell>
        </row>
        <row r="28">
          <cell r="H28">
            <v>-1.1132191724295384E-2</v>
          </cell>
        </row>
        <row r="29">
          <cell r="H29">
            <v>1.5529162097450045E-2</v>
          </cell>
        </row>
        <row r="30">
          <cell r="H30">
            <v>-2.932365720259374E-2</v>
          </cell>
        </row>
        <row r="31">
          <cell r="H31">
            <v>2.452220198985032E-2</v>
          </cell>
        </row>
        <row r="32">
          <cell r="H32">
            <v>2.6688577347014721E-2</v>
          </cell>
        </row>
        <row r="33">
          <cell r="H33">
            <v>-7.7908916865482066E-3</v>
          </cell>
        </row>
        <row r="34">
          <cell r="H34">
            <v>2.6502100102928323E-2</v>
          </cell>
        </row>
        <row r="35">
          <cell r="H35">
            <v>9.2169938989808894E-3</v>
          </cell>
        </row>
        <row r="36">
          <cell r="H36">
            <v>-7.9873965843547876E-3</v>
          </cell>
        </row>
        <row r="37">
          <cell r="H37">
            <v>1.9763427213731054E-2</v>
          </cell>
        </row>
        <row r="38">
          <cell r="H38">
            <v>-1.638051301083086E-2</v>
          </cell>
        </row>
        <row r="39">
          <cell r="H39">
            <v>-2.6438974128058582E-2</v>
          </cell>
        </row>
        <row r="40">
          <cell r="H40">
            <v>1.7853865429165477E-2</v>
          </cell>
        </row>
        <row r="41">
          <cell r="H41">
            <v>1.9484511230990657E-2</v>
          </cell>
        </row>
        <row r="42">
          <cell r="H42">
            <v>-1.881514760061884E-3</v>
          </cell>
        </row>
        <row r="43">
          <cell r="H43">
            <v>2.335444066268029E-2</v>
          </cell>
        </row>
        <row r="44">
          <cell r="H44">
            <v>6.119067715816752E-3</v>
          </cell>
        </row>
        <row r="45">
          <cell r="H45">
            <v>-2.5264554318778854E-3</v>
          </cell>
        </row>
        <row r="46">
          <cell r="H46">
            <v>7.4087975063255457E-3</v>
          </cell>
        </row>
        <row r="47">
          <cell r="H47">
            <v>-4.6049930283360756E-3</v>
          </cell>
        </row>
        <row r="48">
          <cell r="H48">
            <v>-8.8056032456872279E-3</v>
          </cell>
        </row>
        <row r="49">
          <cell r="H49">
            <v>3.1228816817539117E-3</v>
          </cell>
        </row>
        <row r="50">
          <cell r="H50">
            <v>-2.3134564897475288E-2</v>
          </cell>
        </row>
        <row r="51">
          <cell r="H51">
            <v>3.5057298346793511E-2</v>
          </cell>
        </row>
        <row r="52">
          <cell r="H52">
            <v>1.6186326993316118E-2</v>
          </cell>
        </row>
        <row r="53">
          <cell r="H53">
            <v>-5.6465155382625755E-3</v>
          </cell>
        </row>
        <row r="54">
          <cell r="H54">
            <v>4.989057510504046E-3</v>
          </cell>
        </row>
        <row r="55">
          <cell r="H55">
            <v>-9.1361528350293771E-3</v>
          </cell>
        </row>
        <row r="56">
          <cell r="H56">
            <v>5.923819660425011E-3</v>
          </cell>
        </row>
        <row r="57">
          <cell r="H57">
            <v>-2.1708375631422462E-4</v>
          </cell>
        </row>
        <row r="58">
          <cell r="H58">
            <v>4.1573876895133564E-3</v>
          </cell>
        </row>
        <row r="59">
          <cell r="H59">
            <v>3.2962650650650818E-3</v>
          </cell>
        </row>
        <row r="60">
          <cell r="H60">
            <v>-1.7118755128595231E-2</v>
          </cell>
        </row>
        <row r="61">
          <cell r="H61">
            <v>3.714295244031449E-3</v>
          </cell>
        </row>
        <row r="62">
          <cell r="H62">
            <v>1.6046812086225232E-2</v>
          </cell>
        </row>
        <row r="63">
          <cell r="H63">
            <v>-8.0724327070030751E-3</v>
          </cell>
        </row>
        <row r="64">
          <cell r="H64">
            <v>-1.7146149270052195E-2</v>
          </cell>
        </row>
        <row r="65">
          <cell r="H65">
            <v>2.8015762688731191E-3</v>
          </cell>
        </row>
        <row r="66">
          <cell r="H66">
            <v>-2.634062479082154E-2</v>
          </cell>
        </row>
        <row r="67">
          <cell r="H67">
            <v>6.394134671210131E-3</v>
          </cell>
        </row>
        <row r="68">
          <cell r="H68">
            <v>-9.7552655961426586E-3</v>
          </cell>
        </row>
        <row r="69">
          <cell r="H69">
            <v>9.6152871350458028E-3</v>
          </cell>
        </row>
        <row r="70">
          <cell r="H70">
            <v>6.3114558821817587E-3</v>
          </cell>
        </row>
        <row r="71">
          <cell r="H71">
            <v>8.1048819737969905E-3</v>
          </cell>
        </row>
        <row r="72">
          <cell r="H72">
            <v>2.7109635065305889E-2</v>
          </cell>
        </row>
        <row r="73">
          <cell r="H73">
            <v>6.7374936051264626E-3</v>
          </cell>
        </row>
        <row r="74">
          <cell r="H74">
            <v>-4.1689652771726409E-3</v>
          </cell>
        </row>
        <row r="75">
          <cell r="H75">
            <v>6.8386585239419463E-3</v>
          </cell>
        </row>
        <row r="76">
          <cell r="H76">
            <v>2.2655460528565693E-2</v>
          </cell>
        </row>
        <row r="77">
          <cell r="H77">
            <v>6.9278296126456078E-3</v>
          </cell>
        </row>
        <row r="78">
          <cell r="H78">
            <v>1.3856662606989707E-3</v>
          </cell>
        </row>
        <row r="79">
          <cell r="H79">
            <v>-5.964147424551436E-3</v>
          </cell>
        </row>
        <row r="80">
          <cell r="H80">
            <v>-7.6291222351190765E-3</v>
          </cell>
        </row>
        <row r="81">
          <cell r="H81">
            <v>-3.3765867995790054E-3</v>
          </cell>
        </row>
        <row r="82">
          <cell r="H82">
            <v>3.9222068924650065E-3</v>
          </cell>
        </row>
        <row r="83">
          <cell r="H83">
            <v>2.0699674498065395E-3</v>
          </cell>
        </row>
        <row r="84">
          <cell r="H84">
            <v>-2.7340039948072058E-2</v>
          </cell>
        </row>
        <row r="85">
          <cell r="H85">
            <v>8.3972565205844077E-3</v>
          </cell>
        </row>
        <row r="86">
          <cell r="H86">
            <v>-1.9410724904465649E-2</v>
          </cell>
        </row>
        <row r="87">
          <cell r="H87">
            <v>-9.9246316429868076E-3</v>
          </cell>
        </row>
        <row r="88">
          <cell r="H88">
            <v>2.4022946099254388E-3</v>
          </cell>
        </row>
        <row r="89">
          <cell r="H89">
            <v>1.8361854871732297E-3</v>
          </cell>
        </row>
        <row r="90">
          <cell r="H90">
            <v>1.1199655197449691E-2</v>
          </cell>
        </row>
        <row r="91">
          <cell r="H91">
            <v>6.50771600163862E-3</v>
          </cell>
        </row>
        <row r="92">
          <cell r="H92">
            <v>-6.9802929486886007E-3</v>
          </cell>
        </row>
        <row r="93">
          <cell r="H93">
            <v>-1.1348026173402716E-2</v>
          </cell>
        </row>
        <row r="94">
          <cell r="H94">
            <v>9.204945074996071E-3</v>
          </cell>
        </row>
        <row r="95">
          <cell r="H95">
            <v>-6.3006720188523851E-3</v>
          </cell>
        </row>
        <row r="96">
          <cell r="H96">
            <v>5.3628936040617291E-3</v>
          </cell>
        </row>
        <row r="97">
          <cell r="H97">
            <v>-1.4818204351127545E-2</v>
          </cell>
        </row>
        <row r="98">
          <cell r="H98">
            <v>1.2263294842702336E-2</v>
          </cell>
        </row>
        <row r="99">
          <cell r="H99">
            <v>-7.4353919704880818E-3</v>
          </cell>
        </row>
        <row r="100">
          <cell r="H100">
            <v>2.1846494072821129E-2</v>
          </cell>
        </row>
        <row r="101">
          <cell r="H101">
            <v>1.4705761015965331E-2</v>
          </cell>
        </row>
        <row r="102">
          <cell r="H102">
            <v>6.6142686194557952E-3</v>
          </cell>
        </row>
        <row r="103">
          <cell r="H103">
            <v>1.323857974344591E-3</v>
          </cell>
        </row>
        <row r="104">
          <cell r="H104">
            <v>4.561490073840024E-3</v>
          </cell>
        </row>
        <row r="105">
          <cell r="H105">
            <v>-6.8217035525794294E-3</v>
          </cell>
        </row>
        <row r="106">
          <cell r="H106">
            <v>-5.6807249010216174E-3</v>
          </cell>
        </row>
        <row r="107">
          <cell r="H107">
            <v>3.4882559454555405E-4</v>
          </cell>
        </row>
        <row r="108">
          <cell r="H108">
            <v>-1.0260602860501645E-2</v>
          </cell>
        </row>
        <row r="109">
          <cell r="H109">
            <v>1.7638180560269731E-3</v>
          </cell>
        </row>
        <row r="110">
          <cell r="H110">
            <v>1.646065525774603E-2</v>
          </cell>
        </row>
        <row r="111">
          <cell r="H111">
            <v>-6.8673809005162199E-3</v>
          </cell>
        </row>
        <row r="112">
          <cell r="H112">
            <v>-1.2543777651191062E-2</v>
          </cell>
        </row>
        <row r="113">
          <cell r="H113">
            <v>-2.5201038079733264E-2</v>
          </cell>
        </row>
        <row r="114">
          <cell r="H114">
            <v>-1.8015915703111833E-2</v>
          </cell>
        </row>
        <row r="115">
          <cell r="H115">
            <v>-1.4314376154013835E-2</v>
          </cell>
        </row>
        <row r="116">
          <cell r="H116">
            <v>9.1929746415004392E-3</v>
          </cell>
        </row>
        <row r="117">
          <cell r="H117">
            <v>-5.8542658442190037E-3</v>
          </cell>
        </row>
        <row r="118">
          <cell r="H118">
            <v>8.4698059165943685E-3</v>
          </cell>
        </row>
        <row r="119">
          <cell r="H119">
            <v>3.433151360922107E-2</v>
          </cell>
        </row>
        <row r="120">
          <cell r="H120">
            <v>5.3724556384830893E-3</v>
          </cell>
        </row>
        <row r="121">
          <cell r="H121">
            <v>5.5433387299945588E-3</v>
          </cell>
        </row>
        <row r="122">
          <cell r="H122">
            <v>1.8465852744429839E-2</v>
          </cell>
        </row>
        <row r="123">
          <cell r="H123">
            <v>-6.8233211599491625E-2</v>
          </cell>
        </row>
        <row r="124">
          <cell r="H124">
            <v>-3.0186791399417875E-2</v>
          </cell>
        </row>
        <row r="125">
          <cell r="H125">
            <v>1.9271406437787231E-2</v>
          </cell>
        </row>
        <row r="126">
          <cell r="H126">
            <v>1.7464206970924021E-2</v>
          </cell>
        </row>
        <row r="127">
          <cell r="H127">
            <v>7.0555983455599762E-3</v>
          </cell>
        </row>
        <row r="128">
          <cell r="H128">
            <v>9.9203906727707344E-3</v>
          </cell>
        </row>
        <row r="129">
          <cell r="H129">
            <v>-6.8565312412067515E-3</v>
          </cell>
        </row>
        <row r="130">
          <cell r="H130">
            <v>-1.8176728698113837E-2</v>
          </cell>
        </row>
        <row r="131">
          <cell r="H131">
            <v>-1.6716364155865006E-2</v>
          </cell>
        </row>
        <row r="132">
          <cell r="H132">
            <v>4.8564222198470858E-3</v>
          </cell>
        </row>
        <row r="133">
          <cell r="H133">
            <v>2.2389298495953946E-2</v>
          </cell>
        </row>
        <row r="134">
          <cell r="H134">
            <v>2.1158586772457227E-2</v>
          </cell>
        </row>
        <row r="135">
          <cell r="H135">
            <v>1.3287369785981726E-2</v>
          </cell>
        </row>
        <row r="136">
          <cell r="H136">
            <v>-3.3480646916426164E-3</v>
          </cell>
        </row>
        <row r="137">
          <cell r="H137">
            <v>1.3854985649600533E-2</v>
          </cell>
        </row>
        <row r="138">
          <cell r="H138">
            <v>-1.3899208675792338E-4</v>
          </cell>
        </row>
        <row r="139">
          <cell r="H139">
            <v>-3.7454507877822201E-4</v>
          </cell>
        </row>
        <row r="140">
          <cell r="H140">
            <v>-8.1375923745491841E-3</v>
          </cell>
        </row>
        <row r="141">
          <cell r="H141">
            <v>1.6107169873775268E-2</v>
          </cell>
        </row>
        <row r="142">
          <cell r="H142">
            <v>1.4001361986068965E-3</v>
          </cell>
        </row>
        <row r="143">
          <cell r="H143">
            <v>-8.6154185799625375E-4</v>
          </cell>
        </row>
        <row r="144">
          <cell r="H144">
            <v>5.0042348720926678E-3</v>
          </cell>
        </row>
        <row r="145">
          <cell r="H145">
            <v>4.8556938122427083E-3</v>
          </cell>
        </row>
        <row r="146">
          <cell r="H146">
            <v>7.005437348188647E-3</v>
          </cell>
        </row>
        <row r="147">
          <cell r="H147">
            <v>-4.3238433694443891E-3</v>
          </cell>
        </row>
        <row r="148">
          <cell r="H148">
            <v>6.0896097491620936E-3</v>
          </cell>
        </row>
        <row r="149">
          <cell r="H149">
            <v>-6.7525697702540118E-4</v>
          </cell>
        </row>
        <row r="150">
          <cell r="H150">
            <v>-1.8022296598085762E-2</v>
          </cell>
        </row>
        <row r="151">
          <cell r="H151">
            <v>2.5502021223492038E-3</v>
          </cell>
        </row>
        <row r="152">
          <cell r="H152">
            <v>5.6685546533525701E-3</v>
          </cell>
        </row>
        <row r="153">
          <cell r="H153">
            <v>1.362451228352485E-2</v>
          </cell>
        </row>
        <row r="154">
          <cell r="H154">
            <v>6.284274288365521E-3</v>
          </cell>
        </row>
        <row r="155">
          <cell r="H155">
            <v>2.4974217742588914E-2</v>
          </cell>
        </row>
        <row r="156">
          <cell r="H156">
            <v>-3.9288445102657566E-3</v>
          </cell>
        </row>
        <row r="157">
          <cell r="H157">
            <v>8.6331000544415532E-3</v>
          </cell>
        </row>
        <row r="158">
          <cell r="H158">
            <v>-2.7376519083476634E-3</v>
          </cell>
        </row>
        <row r="159">
          <cell r="H159">
            <v>2.4063510706451474E-3</v>
          </cell>
        </row>
        <row r="160">
          <cell r="H160">
            <v>-5.8253419224681881E-3</v>
          </cell>
        </row>
        <row r="161">
          <cell r="H161">
            <v>-1.3017235173042213E-2</v>
          </cell>
        </row>
        <row r="162">
          <cell r="H162">
            <v>6.2025430179346603E-3</v>
          </cell>
        </row>
        <row r="163">
          <cell r="H163">
            <v>-5.5333163717734687E-3</v>
          </cell>
        </row>
        <row r="164">
          <cell r="H164">
            <v>-4.7428901640783868E-3</v>
          </cell>
        </row>
        <row r="165">
          <cell r="H165">
            <v>9.3888880846411706E-3</v>
          </cell>
        </row>
        <row r="166">
          <cell r="H166">
            <v>2.8405725668889932E-3</v>
          </cell>
        </row>
        <row r="167">
          <cell r="H167">
            <v>-8.7903745750738133E-3</v>
          </cell>
        </row>
        <row r="168">
          <cell r="H168">
            <v>5.5253516862436899E-3</v>
          </cell>
        </row>
        <row r="169">
          <cell r="H169">
            <v>-4.0923728905446792E-3</v>
          </cell>
        </row>
        <row r="170">
          <cell r="H170">
            <v>1.0735440989162072E-2</v>
          </cell>
        </row>
        <row r="171">
          <cell r="H171">
            <v>-6.0941465601333251E-3</v>
          </cell>
        </row>
        <row r="172">
          <cell r="H172">
            <v>-5.5114288844558554E-3</v>
          </cell>
        </row>
        <row r="173">
          <cell r="H173">
            <v>1.4192742486492235E-2</v>
          </cell>
        </row>
        <row r="174">
          <cell r="H174">
            <v>-1.0858087893789229E-3</v>
          </cell>
        </row>
        <row r="175">
          <cell r="H175">
            <v>1.3980147880814536E-3</v>
          </cell>
        </row>
        <row r="176">
          <cell r="H176">
            <v>6.160752377959362E-3</v>
          </cell>
        </row>
        <row r="177">
          <cell r="H177">
            <v>-7.2250135879978559E-3</v>
          </cell>
        </row>
        <row r="178">
          <cell r="H178">
            <v>-9.5406877591065111E-3</v>
          </cell>
        </row>
        <row r="179">
          <cell r="H179">
            <v>-1.3398751327717145E-2</v>
          </cell>
        </row>
        <row r="180">
          <cell r="H180">
            <v>-4.3300345033283243E-3</v>
          </cell>
        </row>
        <row r="181">
          <cell r="H181">
            <v>-7.8940349187013364E-4</v>
          </cell>
        </row>
        <row r="182">
          <cell r="H182">
            <v>5.0874703240190522E-3</v>
          </cell>
        </row>
        <row r="183">
          <cell r="H183">
            <v>-1.4862170229875481E-2</v>
          </cell>
        </row>
        <row r="184">
          <cell r="H184">
            <v>9.5074522649569379E-3</v>
          </cell>
        </row>
        <row r="185">
          <cell r="H185">
            <v>1.9269794950720128E-3</v>
          </cell>
        </row>
        <row r="186">
          <cell r="H186">
            <v>4.1014484086077021E-3</v>
          </cell>
        </row>
        <row r="187">
          <cell r="H187">
            <v>2.2774845630157792E-2</v>
          </cell>
        </row>
        <row r="188">
          <cell r="H188">
            <v>-4.4228186502307341E-3</v>
          </cell>
        </row>
        <row r="189">
          <cell r="H189">
            <v>-2.1949791143881296E-2</v>
          </cell>
        </row>
        <row r="190">
          <cell r="H190">
            <v>-3.1008650540503948E-3</v>
          </cell>
        </row>
        <row r="191">
          <cell r="H191">
            <v>7.4177985694179275E-3</v>
          </cell>
        </row>
        <row r="192">
          <cell r="H192">
            <v>-3.1422434496472178E-3</v>
          </cell>
        </row>
        <row r="193">
          <cell r="H193">
            <v>1.0136858981337144E-2</v>
          </cell>
        </row>
        <row r="194">
          <cell r="H194">
            <v>1.0331140635761776E-2</v>
          </cell>
        </row>
        <row r="195">
          <cell r="H195">
            <v>-3.1856233777568066E-3</v>
          </cell>
        </row>
        <row r="196">
          <cell r="H196">
            <v>-1.6040827942848937E-3</v>
          </cell>
        </row>
        <row r="197">
          <cell r="H197">
            <v>-7.3744847511567433E-3</v>
          </cell>
        </row>
        <row r="198">
          <cell r="H198">
            <v>1.2698646396013067E-2</v>
          </cell>
        </row>
        <row r="199">
          <cell r="H199">
            <v>-4.416375032522693E-3</v>
          </cell>
        </row>
        <row r="200">
          <cell r="H200">
            <v>-5.1138341674174933E-3</v>
          </cell>
        </row>
        <row r="201">
          <cell r="H201">
            <v>-1.0358193641008318E-2</v>
          </cell>
        </row>
        <row r="202">
          <cell r="H202">
            <v>1.5969699166750714E-2</v>
          </cell>
        </row>
        <row r="203">
          <cell r="H203">
            <v>-7.2596230805864574E-3</v>
          </cell>
        </row>
        <row r="204">
          <cell r="H204">
            <v>1.2184379995210147E-2</v>
          </cell>
        </row>
        <row r="205">
          <cell r="H205">
            <v>1.3290520440730426E-3</v>
          </cell>
        </row>
        <row r="206">
          <cell r="H206">
            <v>5.2331050372290836E-3</v>
          </cell>
        </row>
        <row r="207">
          <cell r="H207">
            <v>8.7286056365076835E-4</v>
          </cell>
        </row>
        <row r="208">
          <cell r="H208">
            <v>4.7092449152731121E-3</v>
          </cell>
        </row>
        <row r="209">
          <cell r="H209">
            <v>-3.5872976897313356E-4</v>
          </cell>
        </row>
        <row r="210">
          <cell r="H210">
            <v>-4.4276760550639492E-3</v>
          </cell>
        </row>
        <row r="211">
          <cell r="H211">
            <v>6.9100012470893035E-4</v>
          </cell>
        </row>
        <row r="212">
          <cell r="H212">
            <v>-1.9491921165059251E-3</v>
          </cell>
        </row>
        <row r="213">
          <cell r="H213">
            <v>-2.9151186306993733E-3</v>
          </cell>
        </row>
        <row r="214">
          <cell r="H214">
            <v>-1.301917326345553E-2</v>
          </cell>
        </row>
        <row r="215">
          <cell r="H215">
            <v>-1.474711249871275E-2</v>
          </cell>
        </row>
        <row r="216">
          <cell r="H216">
            <v>-4.3438540569922879E-3</v>
          </cell>
        </row>
        <row r="217">
          <cell r="H217">
            <v>-6.4643401585460806E-3</v>
          </cell>
        </row>
        <row r="218">
          <cell r="H218">
            <v>1.9282367438178172E-2</v>
          </cell>
        </row>
        <row r="219">
          <cell r="H219">
            <v>2.4261488796352378E-3</v>
          </cell>
        </row>
        <row r="220">
          <cell r="H220">
            <v>1.5615765222991145E-2</v>
          </cell>
        </row>
        <row r="221">
          <cell r="H221">
            <v>-1.492545033233518E-3</v>
          </cell>
        </row>
        <row r="222">
          <cell r="H222">
            <v>3.5587629851425739E-3</v>
          </cell>
        </row>
        <row r="223">
          <cell r="H223">
            <v>2.4128566903195148E-3</v>
          </cell>
        </row>
        <row r="224">
          <cell r="H224">
            <v>3.8760443152270813E-3</v>
          </cell>
        </row>
        <row r="225">
          <cell r="H225">
            <v>-6.6389011542367518E-3</v>
          </cell>
        </row>
        <row r="226">
          <cell r="H226">
            <v>2.0320879532707021E-3</v>
          </cell>
        </row>
        <row r="227">
          <cell r="H227">
            <v>-1.9634448912666776E-3</v>
          </cell>
        </row>
        <row r="228">
          <cell r="H228">
            <v>1.9288478689608154E-3</v>
          </cell>
        </row>
        <row r="229">
          <cell r="H229">
            <v>2.6878218902789516E-3</v>
          </cell>
        </row>
        <row r="230">
          <cell r="H230">
            <v>-4.7983853494466405E-3</v>
          </cell>
        </row>
        <row r="231">
          <cell r="H231">
            <v>2.5153093399274125E-3</v>
          </cell>
        </row>
        <row r="232">
          <cell r="H232">
            <v>9.3643200924346391E-4</v>
          </cell>
        </row>
        <row r="233">
          <cell r="H233">
            <v>-1.0897903699141868E-2</v>
          </cell>
        </row>
        <row r="234">
          <cell r="H234">
            <v>3.5737968091944473E-3</v>
          </cell>
        </row>
        <row r="235">
          <cell r="H235">
            <v>1.8652219025240692E-3</v>
          </cell>
        </row>
        <row r="236">
          <cell r="H236">
            <v>-9.9856208891850855E-3</v>
          </cell>
        </row>
        <row r="237">
          <cell r="H237">
            <v>-1.965074817680699E-3</v>
          </cell>
        </row>
        <row r="238">
          <cell r="H238">
            <v>1.6310735909819213E-2</v>
          </cell>
        </row>
        <row r="239">
          <cell r="H239">
            <v>8.4690382850653029E-3</v>
          </cell>
        </row>
        <row r="240">
          <cell r="H240">
            <v>1.9616133057779327E-2</v>
          </cell>
        </row>
        <row r="241">
          <cell r="H241">
            <v>1.7542088150016125E-2</v>
          </cell>
        </row>
        <row r="242">
          <cell r="H242">
            <v>2.1655829344380969E-3</v>
          </cell>
        </row>
        <row r="243">
          <cell r="H243">
            <v>-1.1978191122113074E-3</v>
          </cell>
        </row>
        <row r="244">
          <cell r="H244">
            <v>8.4395583576306003E-3</v>
          </cell>
        </row>
        <row r="245">
          <cell r="H245">
            <v>-3.52784939015477E-3</v>
          </cell>
        </row>
        <row r="246">
          <cell r="H246">
            <v>1.0810340448277809E-2</v>
          </cell>
        </row>
        <row r="247">
          <cell r="H247">
            <v>3.3088201810820761E-3</v>
          </cell>
        </row>
        <row r="248">
          <cell r="H248">
            <v>1.9896886678972899E-3</v>
          </cell>
        </row>
        <row r="249">
          <cell r="H249">
            <v>3.3290484873880377E-3</v>
          </cell>
        </row>
        <row r="250">
          <cell r="H250">
            <v>3.4012231593659356E-4</v>
          </cell>
        </row>
        <row r="251">
          <cell r="H251">
            <v>-1.0934199159519642E-3</v>
          </cell>
        </row>
        <row r="252">
          <cell r="H252">
            <v>-5.3857082345491086E-4</v>
          </cell>
        </row>
        <row r="253">
          <cell r="H253">
            <v>1.9485312668236722E-3</v>
          </cell>
        </row>
        <row r="254">
          <cell r="H254">
            <v>2.3970906674791306E-4</v>
          </cell>
        </row>
        <row r="255">
          <cell r="H255">
            <v>-2.0863136710186957E-3</v>
          </cell>
        </row>
        <row r="256">
          <cell r="H256">
            <v>2.6206998931133266E-3</v>
          </cell>
        </row>
        <row r="257">
          <cell r="H257">
            <v>1.0214258299506535E-2</v>
          </cell>
        </row>
        <row r="258">
          <cell r="H258">
            <v>-1.2148166076706205E-3</v>
          </cell>
        </row>
        <row r="259">
          <cell r="H259">
            <v>5.9853731101979588E-6</v>
          </cell>
        </row>
        <row r="260">
          <cell r="H260">
            <v>5.4458144112003485E-5</v>
          </cell>
        </row>
        <row r="261">
          <cell r="H261">
            <v>1.2144504397765519E-3</v>
          </cell>
        </row>
        <row r="262">
          <cell r="H262">
            <v>-3.0191829049623403E-3</v>
          </cell>
        </row>
        <row r="263">
          <cell r="H263">
            <v>1.6698017387827358E-3</v>
          </cell>
        </row>
        <row r="264">
          <cell r="H264">
            <v>5.4276517105134679E-3</v>
          </cell>
        </row>
        <row r="265">
          <cell r="H265">
            <v>-1.0744294805764866E-2</v>
          </cell>
        </row>
        <row r="266">
          <cell r="H266">
            <v>9.3862749052113295E-3</v>
          </cell>
        </row>
        <row r="267">
          <cell r="H267">
            <v>-6.4036956172277603E-3</v>
          </cell>
        </row>
        <row r="268">
          <cell r="H268">
            <v>-1.2730705530169279E-3</v>
          </cell>
        </row>
        <row r="269">
          <cell r="H269">
            <v>5.1464166377816556E-3</v>
          </cell>
        </row>
        <row r="270">
          <cell r="H270">
            <v>-2.1552858175008003E-4</v>
          </cell>
        </row>
        <row r="271">
          <cell r="H271">
            <v>2.8663060535142641E-3</v>
          </cell>
        </row>
        <row r="272">
          <cell r="H272">
            <v>-7.2552829460090056E-3</v>
          </cell>
        </row>
        <row r="273">
          <cell r="H273">
            <v>4.2604793971808292E-3</v>
          </cell>
        </row>
        <row r="274">
          <cell r="H274">
            <v>1.8207025406856703E-2</v>
          </cell>
        </row>
        <row r="275">
          <cell r="H275">
            <v>3.6066320829822255E-3</v>
          </cell>
        </row>
        <row r="276">
          <cell r="H276">
            <v>-2.8999430600240728E-3</v>
          </cell>
        </row>
        <row r="277">
          <cell r="H277">
            <v>-1.1205084042872224E-2</v>
          </cell>
        </row>
        <row r="278">
          <cell r="H278">
            <v>-1.2547634194190161E-2</v>
          </cell>
        </row>
        <row r="279">
          <cell r="H279">
            <v>1.0766111585161435E-2</v>
          </cell>
        </row>
        <row r="280">
          <cell r="H280">
            <v>-2.7059312148891941E-3</v>
          </cell>
        </row>
        <row r="281">
          <cell r="H281">
            <v>2.0244358296377571E-3</v>
          </cell>
        </row>
        <row r="282">
          <cell r="H282">
            <v>-1.2157276636309859E-2</v>
          </cell>
        </row>
        <row r="283">
          <cell r="H283">
            <v>3.4405853197552517E-3</v>
          </cell>
        </row>
        <row r="284">
          <cell r="H284">
            <v>-5.2474810677913958E-4</v>
          </cell>
        </row>
        <row r="285">
          <cell r="H285">
            <v>8.6179671819087873E-3</v>
          </cell>
        </row>
        <row r="286">
          <cell r="H286">
            <v>2.0707432942677624E-3</v>
          </cell>
        </row>
        <row r="287">
          <cell r="H287">
            <v>9.2106145395503929E-3</v>
          </cell>
        </row>
        <row r="288">
          <cell r="H288">
            <v>-2.2252610694775671E-4</v>
          </cell>
        </row>
        <row r="289">
          <cell r="H289">
            <v>1.8790754189885125E-3</v>
          </cell>
        </row>
        <row r="290">
          <cell r="H290">
            <v>-3.1108761007223825E-3</v>
          </cell>
        </row>
        <row r="291">
          <cell r="H291">
            <v>-1.8771667126663831E-5</v>
          </cell>
        </row>
        <row r="292">
          <cell r="H292">
            <v>6.004973098313421E-3</v>
          </cell>
        </row>
        <row r="293">
          <cell r="H293">
            <v>1.1825719427610222E-2</v>
          </cell>
        </row>
        <row r="294">
          <cell r="H294">
            <v>2.5986743579405123E-3</v>
          </cell>
        </row>
        <row r="295">
          <cell r="H295">
            <v>-4.2304776361183878E-3</v>
          </cell>
        </row>
        <row r="296">
          <cell r="H296">
            <v>-1.2035641958516356E-2</v>
          </cell>
        </row>
        <row r="297">
          <cell r="H297">
            <v>1.5790919346110378E-3</v>
          </cell>
        </row>
        <row r="298">
          <cell r="H298">
            <v>9.9302730072453279E-4</v>
          </cell>
        </row>
        <row r="299">
          <cell r="H299">
            <v>1.9669782518225629E-2</v>
          </cell>
        </row>
        <row r="300">
          <cell r="H300">
            <v>-6.3147399920499892E-4</v>
          </cell>
        </row>
        <row r="301">
          <cell r="H301">
            <v>-2.6709045317542296E-3</v>
          </cell>
        </row>
        <row r="302">
          <cell r="H302">
            <v>-5.7335906617725389E-3</v>
          </cell>
        </row>
        <row r="303">
          <cell r="H303">
            <v>6.4718162521349635E-4</v>
          </cell>
        </row>
        <row r="304">
          <cell r="H304">
            <v>9.7769375455573226E-5</v>
          </cell>
        </row>
        <row r="305">
          <cell r="H305">
            <v>9.2586206909669403E-4</v>
          </cell>
        </row>
        <row r="306">
          <cell r="H306">
            <v>-1.2697833721363125E-3</v>
          </cell>
        </row>
        <row r="307">
          <cell r="H307">
            <v>2.2444354845671476E-3</v>
          </cell>
        </row>
        <row r="308">
          <cell r="H308">
            <v>-1.034387713593709E-4</v>
          </cell>
        </row>
        <row r="309">
          <cell r="H309">
            <v>1.7583157208881427E-3</v>
          </cell>
        </row>
        <row r="310">
          <cell r="H310">
            <v>6.1041102264902851E-3</v>
          </cell>
        </row>
        <row r="311">
          <cell r="H311">
            <v>9.9812684338197299E-4</v>
          </cell>
        </row>
        <row r="312">
          <cell r="H312">
            <v>-3.5005375817987712E-3</v>
          </cell>
        </row>
        <row r="313">
          <cell r="H313">
            <v>-7.5310095541633038E-3</v>
          </cell>
        </row>
        <row r="314">
          <cell r="H314">
            <v>-4.8494512739273871E-3</v>
          </cell>
        </row>
        <row r="315">
          <cell r="H315">
            <v>1.1387617872438154E-2</v>
          </cell>
        </row>
        <row r="316">
          <cell r="H316">
            <v>2.0424001001047021E-3</v>
          </cell>
        </row>
        <row r="317">
          <cell r="H317">
            <v>-5.6529919051258757E-3</v>
          </cell>
        </row>
        <row r="318">
          <cell r="H318">
            <v>1.2783320287295731E-2</v>
          </cell>
        </row>
        <row r="319">
          <cell r="H319">
            <v>4.4100935142573194E-3</v>
          </cell>
        </row>
        <row r="320">
          <cell r="H320">
            <v>4.3784059657461421E-3</v>
          </cell>
        </row>
        <row r="321">
          <cell r="H321">
            <v>4.6049649397703315E-3</v>
          </cell>
        </row>
        <row r="322">
          <cell r="H322">
            <v>-4.5212790739292547E-3</v>
          </cell>
        </row>
        <row r="323">
          <cell r="H323">
            <v>2.0510107202341117E-3</v>
          </cell>
        </row>
        <row r="324">
          <cell r="H324">
            <v>-5.275851818385865E-3</v>
          </cell>
        </row>
        <row r="325">
          <cell r="H325">
            <v>1.0926593207296288E-3</v>
          </cell>
        </row>
        <row r="326">
          <cell r="H326">
            <v>-4.7666835101845624E-4</v>
          </cell>
        </row>
        <row r="327">
          <cell r="H327">
            <v>-2.0073553719296539E-3</v>
          </cell>
        </row>
        <row r="328">
          <cell r="H328">
            <v>-5.0137145262194767E-3</v>
          </cell>
        </row>
        <row r="329">
          <cell r="H329">
            <v>1.2645311729565705E-3</v>
          </cell>
        </row>
        <row r="330">
          <cell r="H330">
            <v>-3.7598784229000426E-3</v>
          </cell>
        </row>
        <row r="331">
          <cell r="H331">
            <v>-8.9651969609380981E-3</v>
          </cell>
        </row>
        <row r="332">
          <cell r="H332">
            <v>1.3340981185970421E-3</v>
          </cell>
        </row>
        <row r="333">
          <cell r="H333">
            <v>9.046030918951211E-4</v>
          </cell>
        </row>
        <row r="334">
          <cell r="H334">
            <v>1.7668108478853313E-3</v>
          </cell>
        </row>
        <row r="335">
          <cell r="H335">
            <v>3.3730985954532472E-2</v>
          </cell>
        </row>
        <row r="336">
          <cell r="H336">
            <v>9.6825282303856489E-4</v>
          </cell>
        </row>
        <row r="337">
          <cell r="H337">
            <v>4.61999478784303E-4</v>
          </cell>
        </row>
        <row r="338">
          <cell r="H338">
            <v>-2.3258423492351593E-3</v>
          </cell>
        </row>
        <row r="339">
          <cell r="H339">
            <v>-4.6451065004185954E-4</v>
          </cell>
        </row>
        <row r="340">
          <cell r="H340">
            <v>5.6191164273765052E-3</v>
          </cell>
        </row>
        <row r="341">
          <cell r="H341">
            <v>1.5941486881641787E-3</v>
          </cell>
        </row>
        <row r="342">
          <cell r="H342">
            <v>9.5739114239589904E-3</v>
          </cell>
        </row>
        <row r="343">
          <cell r="H343">
            <v>5.4641505077007123E-3</v>
          </cell>
        </row>
        <row r="344">
          <cell r="H344">
            <v>-1.7567065232427458E-3</v>
          </cell>
        </row>
        <row r="345">
          <cell r="H345">
            <v>4.2987197528270146E-3</v>
          </cell>
        </row>
        <row r="346">
          <cell r="H346">
            <v>6.5415055497669398E-4</v>
          </cell>
        </row>
        <row r="347">
          <cell r="H347">
            <v>-3.637118293284764E-3</v>
          </cell>
        </row>
        <row r="348">
          <cell r="H348">
            <v>4.6692083907840954E-3</v>
          </cell>
        </row>
        <row r="349">
          <cell r="H349">
            <v>2.8683403706332459E-3</v>
          </cell>
        </row>
        <row r="350">
          <cell r="H350">
            <v>-1.9596768592559076E-4</v>
          </cell>
        </row>
        <row r="351">
          <cell r="H351">
            <v>-1.3504589181582437E-2</v>
          </cell>
        </row>
        <row r="352">
          <cell r="H352">
            <v>-3.2894287301556448E-3</v>
          </cell>
        </row>
        <row r="353">
          <cell r="H353">
            <v>3.8626393886078431E-3</v>
          </cell>
        </row>
        <row r="354">
          <cell r="H354">
            <v>-1.5215555050192083E-3</v>
          </cell>
        </row>
        <row r="355">
          <cell r="H355">
            <v>3.1451765862137229E-3</v>
          </cell>
        </row>
        <row r="356">
          <cell r="H356">
            <v>-1.2860479176843699E-3</v>
          </cell>
        </row>
        <row r="357">
          <cell r="H357">
            <v>-1.6729104866434735E-3</v>
          </cell>
        </row>
        <row r="358">
          <cell r="H358">
            <v>-1.5481281016088532E-3</v>
          </cell>
        </row>
        <row r="359">
          <cell r="H359">
            <v>2.1242759318445986E-3</v>
          </cell>
        </row>
        <row r="360">
          <cell r="H360">
            <v>-2.3969139582151367E-3</v>
          </cell>
        </row>
        <row r="361">
          <cell r="H361">
            <v>1.3001268708816205E-3</v>
          </cell>
        </row>
        <row r="362">
          <cell r="H362">
            <v>3.9524468135349201E-3</v>
          </cell>
        </row>
        <row r="363">
          <cell r="H363">
            <v>1.2477023855911391E-2</v>
          </cell>
        </row>
        <row r="364">
          <cell r="H364">
            <v>0</v>
          </cell>
        </row>
        <row r="365">
          <cell r="H365">
            <v>-1.0358023085661342E-2</v>
          </cell>
        </row>
        <row r="366">
          <cell r="H366">
            <v>-1.3892605300388117E-3</v>
          </cell>
        </row>
        <row r="367">
          <cell r="H367">
            <v>3.24244432161857E-3</v>
          </cell>
        </row>
        <row r="368">
          <cell r="H368">
            <v>8.0339014167020231E-3</v>
          </cell>
        </row>
        <row r="369">
          <cell r="H369">
            <v>-9.7754398245821703E-3</v>
          </cell>
        </row>
        <row r="370">
          <cell r="H370">
            <v>5.8737156847439315E-3</v>
          </cell>
        </row>
        <row r="371">
          <cell r="H371">
            <v>3.209540829262929E-3</v>
          </cell>
        </row>
        <row r="372">
          <cell r="H372">
            <v>-8.9130929967668835E-3</v>
          </cell>
        </row>
        <row r="373">
          <cell r="H373">
            <v>4.8000167875195E-3</v>
          </cell>
        </row>
        <row r="374">
          <cell r="H374">
            <v>1.0681612563766587E-2</v>
          </cell>
        </row>
        <row r="375">
          <cell r="H375">
            <v>-5.7537778390026528E-3</v>
          </cell>
        </row>
        <row r="376">
          <cell r="H376">
            <v>-3.16277308302767E-3</v>
          </cell>
        </row>
        <row r="377">
          <cell r="H377">
            <v>1.5453133380410376E-3</v>
          </cell>
        </row>
        <row r="378">
          <cell r="H378">
            <v>-4.735801469438806E-3</v>
          </cell>
        </row>
        <row r="379">
          <cell r="H379">
            <v>2.9387195999783793E-3</v>
          </cell>
        </row>
        <row r="380">
          <cell r="H380">
            <v>-7.8155097507672713E-3</v>
          </cell>
        </row>
        <row r="381">
          <cell r="H381">
            <v>-1.8743558828786403E-3</v>
          </cell>
        </row>
        <row r="382">
          <cell r="H382">
            <v>-1.8271066369985735E-2</v>
          </cell>
        </row>
        <row r="383">
          <cell r="H383">
            <v>-7.3348031760173448E-3</v>
          </cell>
        </row>
        <row r="384">
          <cell r="H384">
            <v>1.218563807689332E-2</v>
          </cell>
        </row>
        <row r="385">
          <cell r="H385">
            <v>-3.0604200068760161E-3</v>
          </cell>
        </row>
        <row r="386">
          <cell r="H386">
            <v>1.330677186432062E-3</v>
          </cell>
        </row>
        <row r="387">
          <cell r="H387">
            <v>-5.8159266830823736E-3</v>
          </cell>
        </row>
        <row r="388">
          <cell r="H388">
            <v>6.0007575971732815E-4</v>
          </cell>
        </row>
        <row r="389">
          <cell r="H389">
            <v>4.6203659664752943E-3</v>
          </cell>
        </row>
        <row r="390">
          <cell r="H390">
            <v>-7.1512520213684355E-4</v>
          </cell>
        </row>
        <row r="391">
          <cell r="H391">
            <v>1.5241637799756621E-2</v>
          </cell>
        </row>
        <row r="392">
          <cell r="H392">
            <v>1.1681706296465622E-3</v>
          </cell>
        </row>
        <row r="393">
          <cell r="H393">
            <v>-7.6023258159568904E-4</v>
          </cell>
        </row>
        <row r="394">
          <cell r="H394">
            <v>-3.5275933889472515E-3</v>
          </cell>
        </row>
        <row r="395">
          <cell r="H395">
            <v>-1.2454795685210284E-2</v>
          </cell>
        </row>
        <row r="396">
          <cell r="H396">
            <v>1.7425163340302277E-3</v>
          </cell>
        </row>
        <row r="397">
          <cell r="H397">
            <v>-3.8546304224331362E-4</v>
          </cell>
        </row>
        <row r="398">
          <cell r="H398">
            <v>-1.6645478318504131E-2</v>
          </cell>
        </row>
        <row r="399">
          <cell r="H399">
            <v>-2.5416032350241251E-3</v>
          </cell>
        </row>
        <row r="400">
          <cell r="H400">
            <v>4.5343272038796288E-3</v>
          </cell>
        </row>
        <row r="401">
          <cell r="H401">
            <v>3.3267899645817774E-3</v>
          </cell>
        </row>
        <row r="402">
          <cell r="H402">
            <v>-7.5635496421917964E-3</v>
          </cell>
        </row>
        <row r="403">
          <cell r="H403">
            <v>-4.0402622201065391E-3</v>
          </cell>
        </row>
        <row r="404">
          <cell r="H404">
            <v>-3.6546321365606466E-3</v>
          </cell>
        </row>
        <row r="405">
          <cell r="H405">
            <v>1.0978486085036992E-2</v>
          </cell>
        </row>
        <row r="406">
          <cell r="H406">
            <v>-5.6981403409577256E-3</v>
          </cell>
        </row>
        <row r="407">
          <cell r="H407">
            <v>-2.1968382306323418E-3</v>
          </cell>
        </row>
        <row r="408">
          <cell r="H408">
            <v>1.1764977162109762E-2</v>
          </cell>
        </row>
        <row r="409">
          <cell r="H409">
            <v>-3.2973434018806176E-3</v>
          </cell>
        </row>
        <row r="410">
          <cell r="H410">
            <v>2.8456718167377813E-3</v>
          </cell>
        </row>
        <row r="411">
          <cell r="H411">
            <v>-1.1230820505124089E-2</v>
          </cell>
        </row>
        <row r="412">
          <cell r="H412">
            <v>-1.1494174345894309E-2</v>
          </cell>
        </row>
        <row r="413">
          <cell r="H413">
            <v>-1.9995755383192809E-5</v>
          </cell>
        </row>
        <row r="414">
          <cell r="H414">
            <v>1.2573647243868374E-2</v>
          </cell>
        </row>
        <row r="415">
          <cell r="H415">
            <v>9.7984416802771902E-4</v>
          </cell>
        </row>
        <row r="416">
          <cell r="H416">
            <v>7.129837195405166E-3</v>
          </cell>
        </row>
        <row r="417">
          <cell r="H417">
            <v>-4.9250716549580631E-3</v>
          </cell>
        </row>
        <row r="418">
          <cell r="H418">
            <v>-3.1359574352111822E-3</v>
          </cell>
        </row>
        <row r="419">
          <cell r="H419">
            <v>-8.1544301809996222E-3</v>
          </cell>
        </row>
        <row r="420">
          <cell r="H420">
            <v>1.3538019410931282E-2</v>
          </cell>
        </row>
        <row r="421">
          <cell r="H421">
            <v>-4.5006549578392374E-3</v>
          </cell>
        </row>
        <row r="422">
          <cell r="H422">
            <v>5.3639824093360303E-4</v>
          </cell>
        </row>
        <row r="423">
          <cell r="H423">
            <v>-1.0581912659039972E-3</v>
          </cell>
        </row>
        <row r="424">
          <cell r="H424">
            <v>-3.6547436483464822E-3</v>
          </cell>
        </row>
        <row r="425">
          <cell r="H425">
            <v>-1.4648433822908995E-2</v>
          </cell>
        </row>
        <row r="426">
          <cell r="H426">
            <v>4.7371850842508664E-3</v>
          </cell>
        </row>
        <row r="427">
          <cell r="H427">
            <v>4.4465945937728416E-3</v>
          </cell>
        </row>
        <row r="428">
          <cell r="H428">
            <v>7.1998139593069579E-3</v>
          </cell>
        </row>
        <row r="429">
          <cell r="H429">
            <v>-3.3295632722378414E-3</v>
          </cell>
        </row>
        <row r="430">
          <cell r="H430">
            <v>1.7765350352774299E-3</v>
          </cell>
        </row>
        <row r="431">
          <cell r="H431">
            <v>7.4919375580729504E-3</v>
          </cell>
        </row>
        <row r="432">
          <cell r="H432">
            <v>6.7206660044417648E-3</v>
          </cell>
        </row>
        <row r="433">
          <cell r="H433">
            <v>5.9777240349102542E-4</v>
          </cell>
        </row>
        <row r="434">
          <cell r="H434">
            <v>1.3919053710422522E-2</v>
          </cell>
        </row>
        <row r="435">
          <cell r="H435">
            <v>3.970207873433336E-3</v>
          </cell>
        </row>
        <row r="436">
          <cell r="H436">
            <v>2.2995059452962843E-3</v>
          </cell>
        </row>
        <row r="437">
          <cell r="H437">
            <v>-1.0451304029750034E-3</v>
          </cell>
        </row>
        <row r="438">
          <cell r="H438">
            <v>-1.7256657188135342E-3</v>
          </cell>
        </row>
        <row r="439">
          <cell r="H439">
            <v>3.2415284994227185E-3</v>
          </cell>
        </row>
        <row r="440">
          <cell r="H440">
            <v>1.9112322073560828E-4</v>
          </cell>
        </row>
        <row r="441">
          <cell r="H441">
            <v>5.8748657453178512E-4</v>
          </cell>
        </row>
        <row r="442">
          <cell r="H442">
            <v>2.4552417694652896E-3</v>
          </cell>
        </row>
        <row r="443">
          <cell r="H443">
            <v>-6.0957504335985998E-4</v>
          </cell>
        </row>
        <row r="444">
          <cell r="H444">
            <v>1.9535361361317942E-4</v>
          </cell>
        </row>
        <row r="445">
          <cell r="H445">
            <v>8.249926243227829E-4</v>
          </cell>
        </row>
        <row r="446">
          <cell r="H446">
            <v>4.1419382629646903E-3</v>
          </cell>
        </row>
        <row r="447">
          <cell r="H447">
            <v>3.7322196577161547E-3</v>
          </cell>
        </row>
        <row r="448">
          <cell r="H448">
            <v>9.7767319192026778E-3</v>
          </cell>
        </row>
        <row r="449">
          <cell r="H449">
            <v>5.7518779513798177E-3</v>
          </cell>
        </row>
        <row r="450">
          <cell r="H450">
            <v>0</v>
          </cell>
        </row>
        <row r="451">
          <cell r="H451">
            <v>5.2600929222527439E-3</v>
          </cell>
        </row>
        <row r="452">
          <cell r="H452">
            <v>-1.9041072287787875E-4</v>
          </cell>
        </row>
        <row r="453">
          <cell r="H453">
            <v>-9.3378535570792396E-4</v>
          </cell>
        </row>
        <row r="454">
          <cell r="H454">
            <v>1.5791953591128588E-3</v>
          </cell>
        </row>
        <row r="455">
          <cell r="H455">
            <v>-2.0922898632836444E-3</v>
          </cell>
        </row>
        <row r="456">
          <cell r="H456">
            <v>1.6548980056760175E-3</v>
          </cell>
        </row>
        <row r="457">
          <cell r="H457">
            <v>9.4135082306414113E-4</v>
          </cell>
        </row>
        <row r="458">
          <cell r="H458">
            <v>6.9171573074130815E-4</v>
          </cell>
        </row>
        <row r="459">
          <cell r="H459">
            <v>9.1057545168337739E-4</v>
          </cell>
        </row>
        <row r="460">
          <cell r="H460">
            <v>-6.6447433195379049E-4</v>
          </cell>
        </row>
        <row r="461">
          <cell r="H461">
            <v>3.6914569526671948E-3</v>
          </cell>
        </row>
        <row r="462">
          <cell r="H462">
            <v>-4.0581569537233809E-3</v>
          </cell>
        </row>
        <row r="463">
          <cell r="H463">
            <v>9.0889526295973765E-5</v>
          </cell>
        </row>
        <row r="464">
          <cell r="H464">
            <v>9.1287192261162598E-4</v>
          </cell>
        </row>
        <row r="465">
          <cell r="H465">
            <v>7.729504006016081E-4</v>
          </cell>
        </row>
        <row r="466">
          <cell r="H466">
            <v>-4.5938215014656204E-3</v>
          </cell>
        </row>
        <row r="467">
          <cell r="H467">
            <v>1.3885927708132118E-2</v>
          </cell>
        </row>
        <row r="468">
          <cell r="H468">
            <v>6.415744143770716E-3</v>
          </cell>
        </row>
        <row r="469">
          <cell r="H469">
            <v>9.1017496179348213E-4</v>
          </cell>
        </row>
        <row r="470">
          <cell r="H470">
            <v>0</v>
          </cell>
        </row>
        <row r="471">
          <cell r="H471">
            <v>1.7834249141724112E-2</v>
          </cell>
        </row>
        <row r="472">
          <cell r="H472">
            <v>-1.8254101350149397E-3</v>
          </cell>
        </row>
        <row r="473">
          <cell r="H473">
            <v>2.8220268151438843E-3</v>
          </cell>
        </row>
        <row r="474">
          <cell r="H474">
            <v>-7.4711902468118762E-4</v>
          </cell>
        </row>
        <row r="475">
          <cell r="H475">
            <v>-6.6465144783447918E-3</v>
          </cell>
        </row>
        <row r="476">
          <cell r="H476">
            <v>2.3546808685628965E-4</v>
          </cell>
        </row>
        <row r="477">
          <cell r="H477">
            <v>-1.493454496009647E-2</v>
          </cell>
        </row>
        <row r="478">
          <cell r="H478">
            <v>-4.1789944287731178E-3</v>
          </cell>
        </row>
        <row r="479">
          <cell r="H479">
            <v>-4.0411294867349849E-3</v>
          </cell>
        </row>
        <row r="480">
          <cell r="H480">
            <v>-3.1312634322775007E-3</v>
          </cell>
        </row>
        <row r="481">
          <cell r="H481">
            <v>-4.381818972747616E-3</v>
          </cell>
        </row>
        <row r="482">
          <cell r="H482">
            <v>5.4598943588377693E-3</v>
          </cell>
        </row>
        <row r="483">
          <cell r="H483">
            <v>-4.0996671412920713E-3</v>
          </cell>
        </row>
        <row r="484">
          <cell r="H484">
            <v>4.9970012195425222E-3</v>
          </cell>
        </row>
        <row r="485">
          <cell r="H485">
            <v>8.3377530082956557E-3</v>
          </cell>
        </row>
        <row r="486">
          <cell r="H486">
            <v>-1.158151025539479E-2</v>
          </cell>
        </row>
        <row r="487">
          <cell r="H487">
            <v>-4.9867184277195933E-4</v>
          </cell>
        </row>
        <row r="488">
          <cell r="H488">
            <v>3.9427945288940313E-3</v>
          </cell>
        </row>
        <row r="489">
          <cell r="H489">
            <v>-4.5666447454484303E-3</v>
          </cell>
        </row>
        <row r="490">
          <cell r="H490">
            <v>4.5637818733606714E-3</v>
          </cell>
        </row>
        <row r="491">
          <cell r="H491">
            <v>1.7916754669481554E-4</v>
          </cell>
        </row>
        <row r="492">
          <cell r="H492">
            <v>-2.900782786891059E-3</v>
          </cell>
        </row>
        <row r="493">
          <cell r="H493">
            <v>-1.2476234541871632E-2</v>
          </cell>
        </row>
        <row r="494">
          <cell r="H494">
            <v>1.5321674814871983E-2</v>
          </cell>
        </row>
        <row r="495">
          <cell r="H495">
            <v>-7.6652967974808253E-4</v>
          </cell>
        </row>
        <row r="496">
          <cell r="H496">
            <v>-3.8081218168072436E-3</v>
          </cell>
        </row>
        <row r="497">
          <cell r="H497">
            <v>3.5619138148918353E-3</v>
          </cell>
        </row>
        <row r="498">
          <cell r="H498">
            <v>8.321084904846324E-3</v>
          </cell>
        </row>
        <row r="499">
          <cell r="H499">
            <v>-2.2845133730068435E-3</v>
          </cell>
        </row>
        <row r="500">
          <cell r="H500">
            <v>4.5627458988899772E-3</v>
          </cell>
        </row>
        <row r="501">
          <cell r="H501">
            <v>-4.3911322537454611E-3</v>
          </cell>
        </row>
        <row r="502">
          <cell r="H502">
            <v>-4.3852773307524098E-3</v>
          </cell>
        </row>
        <row r="503">
          <cell r="H503">
            <v>2.7149735682847542E-3</v>
          </cell>
        </row>
        <row r="504">
          <cell r="H504">
            <v>1.5930040527148238E-2</v>
          </cell>
        </row>
        <row r="505">
          <cell r="H505">
            <v>-7.249668908730007E-3</v>
          </cell>
        </row>
        <row r="506">
          <cell r="H506">
            <v>-1.109431343622456E-2</v>
          </cell>
        </row>
        <row r="507">
          <cell r="H507">
            <v>3.1042761125714326E-3</v>
          </cell>
        </row>
        <row r="508">
          <cell r="H508">
            <v>-2.8185299129094288E-3</v>
          </cell>
        </row>
        <row r="509">
          <cell r="H509">
            <v>-2.1192935798206532E-4</v>
          </cell>
        </row>
        <row r="510">
          <cell r="H510">
            <v>-6.8920402747942424E-3</v>
          </cell>
        </row>
        <row r="511">
          <cell r="H511">
            <v>-4.7997741080542267E-3</v>
          </cell>
        </row>
        <row r="512">
          <cell r="H512">
            <v>-3.5803754602460017E-3</v>
          </cell>
        </row>
        <row r="513">
          <cell r="H513">
            <v>8.2990505237791681E-3</v>
          </cell>
        </row>
        <row r="514">
          <cell r="H514">
            <v>1.4615242592776221E-2</v>
          </cell>
        </row>
        <row r="515">
          <cell r="H515">
            <v>1.1524246030042368E-2</v>
          </cell>
        </row>
        <row r="516">
          <cell r="H516">
            <v>3.6142588142186352E-3</v>
          </cell>
        </row>
        <row r="517">
          <cell r="H517">
            <v>1.3322758630294983E-3</v>
          </cell>
        </row>
        <row r="518">
          <cell r="H518">
            <v>-7.7882260860345541E-3</v>
          </cell>
        </row>
        <row r="519">
          <cell r="H519">
            <v>-5.9059894499602613E-3</v>
          </cell>
        </row>
        <row r="520">
          <cell r="H520">
            <v>3.1909565892597131E-3</v>
          </cell>
        </row>
        <row r="521">
          <cell r="H521">
            <v>-3.3612989991239324E-3</v>
          </cell>
        </row>
        <row r="522">
          <cell r="H522">
            <v>3.4711017083612263E-3</v>
          </cell>
        </row>
        <row r="523">
          <cell r="H523">
            <v>-4.7084827746808914E-3</v>
          </cell>
        </row>
        <row r="524">
          <cell r="H524">
            <v>7.3930539298002109E-3</v>
          </cell>
        </row>
        <row r="525">
          <cell r="H525">
            <v>1.152138817843202E-2</v>
          </cell>
        </row>
        <row r="526">
          <cell r="H526">
            <v>2.1765114742755666E-3</v>
          </cell>
        </row>
        <row r="527">
          <cell r="H527">
            <v>7.1235430953086919E-3</v>
          </cell>
        </row>
        <row r="528">
          <cell r="H528">
            <v>-1.0683160209527982E-2</v>
          </cell>
        </row>
        <row r="529">
          <cell r="H529">
            <v>-8.6755225945436727E-3</v>
          </cell>
        </row>
        <row r="530">
          <cell r="H530">
            <v>3.1439642853196945E-3</v>
          </cell>
        </row>
        <row r="531">
          <cell r="H531">
            <v>-1.1761059335627141E-3</v>
          </cell>
        </row>
        <row r="532">
          <cell r="H532">
            <v>-9.5141051311484048E-3</v>
          </cell>
        </row>
        <row r="533">
          <cell r="H533">
            <v>-6.2355454274408352E-4</v>
          </cell>
        </row>
        <row r="534">
          <cell r="H534">
            <v>-1.4070309928899813E-2</v>
          </cell>
        </row>
        <row r="535">
          <cell r="H535">
            <v>-1.6821125079625299E-2</v>
          </cell>
        </row>
        <row r="536">
          <cell r="H536">
            <v>-7.6393193990740285E-3</v>
          </cell>
        </row>
        <row r="537">
          <cell r="H537">
            <v>-2.3237856547066633E-2</v>
          </cell>
        </row>
        <row r="538">
          <cell r="H538">
            <v>1.5958602068519456E-2</v>
          </cell>
        </row>
        <row r="539">
          <cell r="H539">
            <v>-2.6221475929027138E-2</v>
          </cell>
        </row>
        <row r="540">
          <cell r="H540">
            <v>-1.2463780996527162E-2</v>
          </cell>
        </row>
        <row r="541">
          <cell r="H541">
            <v>1.4477748896544582E-2</v>
          </cell>
        </row>
        <row r="542">
          <cell r="H542">
            <v>-7.0236220570831058E-3</v>
          </cell>
        </row>
        <row r="543">
          <cell r="H543">
            <v>1.1696811052351078E-2</v>
          </cell>
        </row>
        <row r="544">
          <cell r="H544">
            <v>5.6809101360036016E-4</v>
          </cell>
        </row>
        <row r="545">
          <cell r="H545">
            <v>8.5686524378294025E-3</v>
          </cell>
        </row>
        <row r="546">
          <cell r="H546">
            <v>-5.3293097799738173E-3</v>
          </cell>
        </row>
        <row r="547">
          <cell r="H547">
            <v>8.2596551825929801E-3</v>
          </cell>
        </row>
        <row r="548">
          <cell r="H548">
            <v>-1.3941620652696664E-3</v>
          </cell>
        </row>
        <row r="549">
          <cell r="H549">
            <v>-6.8803052959440431E-4</v>
          </cell>
        </row>
        <row r="550">
          <cell r="H550">
            <v>1.7557407111834429E-3</v>
          </cell>
        </row>
        <row r="551">
          <cell r="H551">
            <v>3.4644927433803985E-3</v>
          </cell>
        </row>
        <row r="552">
          <cell r="H552">
            <v>-2.8984955653496847E-3</v>
          </cell>
        </row>
        <row r="553">
          <cell r="H553">
            <v>-4.3937270231076426E-3</v>
          </cell>
        </row>
        <row r="554">
          <cell r="H554">
            <v>-1.9693803535767752E-2</v>
          </cell>
        </row>
        <row r="555">
          <cell r="H555">
            <v>-2.2740695895599589E-2</v>
          </cell>
        </row>
        <row r="556">
          <cell r="H556">
            <v>1.4870276058418466E-2</v>
          </cell>
        </row>
        <row r="557">
          <cell r="H557">
            <v>1.9022617708597787E-3</v>
          </cell>
        </row>
        <row r="558">
          <cell r="H558">
            <v>1.0854519136330549E-2</v>
          </cell>
        </row>
        <row r="559">
          <cell r="H559">
            <v>9.0001402843159443E-3</v>
          </cell>
        </row>
        <row r="560">
          <cell r="H560">
            <v>-7.1956411357601731E-4</v>
          </cell>
        </row>
        <row r="561">
          <cell r="H561">
            <v>5.8080359912225281E-3</v>
          </cell>
        </row>
        <row r="562">
          <cell r="H562">
            <v>-1.5892509463317172E-2</v>
          </cell>
        </row>
        <row r="563">
          <cell r="H563">
            <v>1.3673119717997834E-3</v>
          </cell>
        </row>
        <row r="564">
          <cell r="H564">
            <v>8.8103958687115441E-3</v>
          </cell>
        </row>
        <row r="565">
          <cell r="H565">
            <v>3.5656956454993179E-3</v>
          </cell>
        </row>
        <row r="566">
          <cell r="H566">
            <v>-1.3927876967066401E-2</v>
          </cell>
        </row>
        <row r="567">
          <cell r="H567">
            <v>7.3921914236809577E-3</v>
          </cell>
        </row>
        <row r="568">
          <cell r="H568">
            <v>1.4790478425960601E-4</v>
          </cell>
        </row>
        <row r="569">
          <cell r="H569">
            <v>-1.6984950736556353E-2</v>
          </cell>
        </row>
        <row r="570">
          <cell r="H570">
            <v>-1.7666867212612295E-2</v>
          </cell>
        </row>
        <row r="571">
          <cell r="H571">
            <v>-8.3330998083705667E-3</v>
          </cell>
        </row>
        <row r="572">
          <cell r="H572">
            <v>1.5573620641627392E-2</v>
          </cell>
        </row>
        <row r="573">
          <cell r="H573">
            <v>-2.5161260166373226E-3</v>
          </cell>
        </row>
        <row r="574">
          <cell r="H574">
            <v>1.3066267291441131E-2</v>
          </cell>
        </row>
        <row r="575">
          <cell r="H575">
            <v>-7.7938641554104581E-3</v>
          </cell>
        </row>
        <row r="576">
          <cell r="H576">
            <v>-3.7117257956678588E-3</v>
          </cell>
        </row>
        <row r="577">
          <cell r="H577">
            <v>2.9042727204968685E-2</v>
          </cell>
        </row>
        <row r="578">
          <cell r="H578">
            <v>-5.1946289952703026E-3</v>
          </cell>
        </row>
        <row r="579">
          <cell r="H579">
            <v>1.6730674010677566E-3</v>
          </cell>
        </row>
        <row r="580">
          <cell r="H580">
            <v>1.1056359247252649E-2</v>
          </cell>
        </row>
        <row r="581">
          <cell r="H581">
            <v>-8.3365262323363241E-3</v>
          </cell>
        </row>
        <row r="582">
          <cell r="H582">
            <v>9.8454804825305175E-3</v>
          </cell>
        </row>
        <row r="583">
          <cell r="H583">
            <v>2.2062507816153739E-3</v>
          </cell>
        </row>
        <row r="584">
          <cell r="H584">
            <v>-4.0981027291873869E-3</v>
          </cell>
        </row>
        <row r="585">
          <cell r="H585">
            <v>1.5668931506232699E-2</v>
          </cell>
        </row>
        <row r="586">
          <cell r="H586">
            <v>4.1792027450418632E-4</v>
          </cell>
        </row>
        <row r="587">
          <cell r="H587">
            <v>-1.8593020360830996E-3</v>
          </cell>
        </row>
        <row r="588">
          <cell r="H588">
            <v>-2.1420404639200638E-3</v>
          </cell>
        </row>
        <row r="589">
          <cell r="H589">
            <v>2.5429327379291339E-3</v>
          </cell>
        </row>
        <row r="590">
          <cell r="H590">
            <v>-1.7156113995744125E-3</v>
          </cell>
        </row>
        <row r="591">
          <cell r="H591">
            <v>-1.0240008604607262E-2</v>
          </cell>
        </row>
        <row r="592">
          <cell r="H592">
            <v>6.2927093394200308E-3</v>
          </cell>
        </row>
        <row r="593">
          <cell r="H593">
            <v>6.4317895051849436E-3</v>
          </cell>
        </row>
        <row r="594">
          <cell r="H594">
            <v>2.4831537651585551E-3</v>
          </cell>
        </row>
        <row r="595">
          <cell r="H595">
            <v>1.5075958161898606E-2</v>
          </cell>
        </row>
        <row r="596">
          <cell r="H596">
            <v>-8.756242769825678E-3</v>
          </cell>
        </row>
        <row r="597">
          <cell r="H597">
            <v>1.0200763112453611E-2</v>
          </cell>
        </row>
        <row r="598">
          <cell r="H598">
            <v>1.0026837258611258E-2</v>
          </cell>
        </row>
        <row r="599">
          <cell r="H599">
            <v>-2.7748918359518631E-3</v>
          </cell>
        </row>
        <row r="600">
          <cell r="H600">
            <v>2.3891811775967886E-3</v>
          </cell>
        </row>
        <row r="601">
          <cell r="H601">
            <v>6.1662813624832101E-3</v>
          </cell>
        </row>
        <row r="602">
          <cell r="H602">
            <v>-1.6609152057628256E-3</v>
          </cell>
        </row>
        <row r="603">
          <cell r="H603">
            <v>-1.8098483357353449E-3</v>
          </cell>
        </row>
        <row r="604">
          <cell r="H604">
            <v>-5.9100735207137764E-4</v>
          </cell>
        </row>
        <row r="605">
          <cell r="H605">
            <v>2.0269821003596781E-3</v>
          </cell>
        </row>
        <row r="606">
          <cell r="H606">
            <v>9.10105185772574E-3</v>
          </cell>
        </row>
        <row r="607">
          <cell r="H607">
            <v>-2.8129409879397689E-3</v>
          </cell>
        </row>
        <row r="608">
          <cell r="H608">
            <v>0</v>
          </cell>
        </row>
        <row r="609">
          <cell r="H609">
            <v>7.0501736483650707E-3</v>
          </cell>
        </row>
        <row r="610">
          <cell r="H610">
            <v>-1.4660687319553396E-2</v>
          </cell>
        </row>
        <row r="611">
          <cell r="H611">
            <v>-9.3820992987204508E-3</v>
          </cell>
        </row>
        <row r="612">
          <cell r="H612">
            <v>6.4503572519721657E-3</v>
          </cell>
        </row>
        <row r="613">
          <cell r="H613">
            <v>-5.7620767295994283E-3</v>
          </cell>
        </row>
        <row r="614">
          <cell r="H614">
            <v>-1.5310825827353096E-2</v>
          </cell>
        </row>
        <row r="615">
          <cell r="H615">
            <v>9.2566936090577676E-3</v>
          </cell>
        </row>
        <row r="616">
          <cell r="H616">
            <v>-1.3991980549863449E-2</v>
          </cell>
        </row>
        <row r="617">
          <cell r="H617">
            <v>9.470918535089393E-3</v>
          </cell>
        </row>
        <row r="618">
          <cell r="H618">
            <v>3.6528988078066266E-3</v>
          </cell>
        </row>
        <row r="619">
          <cell r="H619">
            <v>1.2826093220836372E-3</v>
          </cell>
        </row>
        <row r="620">
          <cell r="H620">
            <v>3.3580975866279593E-3</v>
          </cell>
        </row>
        <row r="621">
          <cell r="H621">
            <v>-1.48249444749552E-3</v>
          </cell>
        </row>
        <row r="622">
          <cell r="H622">
            <v>-3.4735638903403668E-3</v>
          </cell>
        </row>
        <row r="623">
          <cell r="H623">
            <v>5.9812832884647456E-3</v>
          </cell>
        </row>
        <row r="624">
          <cell r="H624">
            <v>-4.7524353326898319E-5</v>
          </cell>
        </row>
        <row r="625">
          <cell r="H625">
            <v>3.7594725036089673E-3</v>
          </cell>
        </row>
        <row r="626">
          <cell r="H626">
            <v>1.6796725181477897E-2</v>
          </cell>
        </row>
        <row r="627">
          <cell r="H627">
            <v>-7.366221885862851E-3</v>
          </cell>
        </row>
        <row r="628">
          <cell r="H628">
            <v>-1.356126033445524E-2</v>
          </cell>
        </row>
        <row r="629">
          <cell r="H629">
            <v>-1.2166065330400395E-2</v>
          </cell>
        </row>
        <row r="630">
          <cell r="H630">
            <v>1.355929172428148E-3</v>
          </cell>
        </row>
        <row r="631">
          <cell r="H631">
            <v>-1.4434634754362843E-2</v>
          </cell>
        </row>
        <row r="632">
          <cell r="H632">
            <v>5.4196018157533022E-3</v>
          </cell>
        </row>
        <row r="633">
          <cell r="H633">
            <v>-2.4594319723670172E-2</v>
          </cell>
        </row>
        <row r="634">
          <cell r="H634">
            <v>-2.9331105007948575E-3</v>
          </cell>
        </row>
        <row r="635">
          <cell r="H635">
            <v>9.340144990008634E-3</v>
          </cell>
        </row>
        <row r="636">
          <cell r="H636">
            <v>-1.3878475238490513E-2</v>
          </cell>
        </row>
        <row r="637">
          <cell r="H637">
            <v>1.0574615576818802E-2</v>
          </cell>
        </row>
        <row r="638">
          <cell r="H638">
            <v>-5.5119517308630638E-3</v>
          </cell>
        </row>
        <row r="639">
          <cell r="H639">
            <v>9.0675098243664654E-3</v>
          </cell>
        </row>
        <row r="640">
          <cell r="H640">
            <v>-2.5531572966791195E-3</v>
          </cell>
        </row>
        <row r="641">
          <cell r="H641">
            <v>1.1908128509373051E-2</v>
          </cell>
        </row>
        <row r="642">
          <cell r="H642">
            <v>2.5576974621297648E-3</v>
          </cell>
        </row>
        <row r="643">
          <cell r="H643">
            <v>3.81874816826784E-3</v>
          </cell>
        </row>
        <row r="644">
          <cell r="H644">
            <v>5.2583339658538166E-3</v>
          </cell>
        </row>
        <row r="645">
          <cell r="H645">
            <v>-1.5283269188432806E-2</v>
          </cell>
        </row>
        <row r="646">
          <cell r="H646">
            <v>6.1076790461723875E-3</v>
          </cell>
        </row>
        <row r="647">
          <cell r="H647">
            <v>3.8230095040396308E-3</v>
          </cell>
        </row>
        <row r="648">
          <cell r="H648">
            <v>1.6178532861505382E-3</v>
          </cell>
        </row>
        <row r="649">
          <cell r="H649">
            <v>8.0025755673669447E-3</v>
          </cell>
        </row>
        <row r="650">
          <cell r="H650">
            <v>8.2454733530382233E-3</v>
          </cell>
        </row>
        <row r="651">
          <cell r="H651">
            <v>-6.2392889452015897E-3</v>
          </cell>
        </row>
        <row r="652">
          <cell r="H652">
            <v>-9.8429183485578987E-3</v>
          </cell>
        </row>
        <row r="653">
          <cell r="H653">
            <v>-1.0229423966230309E-3</v>
          </cell>
        </row>
        <row r="654">
          <cell r="H654">
            <v>1.1221942539072749E-2</v>
          </cell>
        </row>
        <row r="655">
          <cell r="H655">
            <v>-8.6733541212792812E-3</v>
          </cell>
        </row>
        <row r="656">
          <cell r="H656">
            <v>1.8276044079809321E-2</v>
          </cell>
        </row>
        <row r="657">
          <cell r="H657">
            <v>3.994769406627274E-3</v>
          </cell>
        </row>
        <row r="658">
          <cell r="H658">
            <v>-4.8365676113419371E-3</v>
          </cell>
        </row>
        <row r="659">
          <cell r="H659">
            <v>5.7037746626689343E-4</v>
          </cell>
        </row>
        <row r="660">
          <cell r="H660">
            <v>-5.3453746437077381E-3</v>
          </cell>
        </row>
        <row r="661">
          <cell r="H661">
            <v>-1.4973618688774507E-2</v>
          </cell>
        </row>
        <row r="662">
          <cell r="H662">
            <v>5.5338642908609077E-3</v>
          </cell>
        </row>
        <row r="663">
          <cell r="H663">
            <v>-1.3911017113131942E-3</v>
          </cell>
        </row>
        <row r="664">
          <cell r="H664">
            <v>3.9672675050442495E-3</v>
          </cell>
        </row>
        <row r="665">
          <cell r="H665">
            <v>-1.158299369469648E-3</v>
          </cell>
        </row>
        <row r="666">
          <cell r="H666">
            <v>3.369626634227994E-3</v>
          </cell>
        </row>
        <row r="667">
          <cell r="H667">
            <v>-1.986104065118657E-2</v>
          </cell>
        </row>
        <row r="668">
          <cell r="H668">
            <v>-5.280709016146295E-3</v>
          </cell>
        </row>
        <row r="669">
          <cell r="H669">
            <v>1.0509404481396006E-5</v>
          </cell>
        </row>
        <row r="670">
          <cell r="H670">
            <v>-1.5847755429567088E-2</v>
          </cell>
        </row>
        <row r="671">
          <cell r="H671">
            <v>6.0971879022332373E-3</v>
          </cell>
        </row>
        <row r="672">
          <cell r="H672">
            <v>-2.1753491346182007E-3</v>
          </cell>
        </row>
        <row r="673">
          <cell r="H673">
            <v>9.8889895973852913E-3</v>
          </cell>
        </row>
        <row r="674">
          <cell r="H674">
            <v>4.3134486908211391E-3</v>
          </cell>
        </row>
        <row r="675">
          <cell r="H675">
            <v>9.7699701573252239E-5</v>
          </cell>
        </row>
        <row r="676">
          <cell r="H676">
            <v>-1.6244634282461391E-3</v>
          </cell>
        </row>
        <row r="677">
          <cell r="H677">
            <v>2.3403231241441035E-3</v>
          </cell>
        </row>
        <row r="678">
          <cell r="H678">
            <v>1.160109826285444E-2</v>
          </cell>
        </row>
        <row r="679">
          <cell r="H679">
            <v>-8.6851006024413441E-4</v>
          </cell>
        </row>
        <row r="680">
          <cell r="H680">
            <v>2.7347822786586589E-3</v>
          </cell>
        </row>
        <row r="681">
          <cell r="H681">
            <v>-5.3686653118868626E-3</v>
          </cell>
        </row>
        <row r="682">
          <cell r="H682">
            <v>-1.0419254117248897E-2</v>
          </cell>
        </row>
        <row r="683">
          <cell r="H683">
            <v>-1.4274772699109154E-3</v>
          </cell>
        </row>
        <row r="684">
          <cell r="H684">
            <v>-1.1031562476790881E-2</v>
          </cell>
        </row>
        <row r="685">
          <cell r="H685">
            <v>-1.390229984105021E-2</v>
          </cell>
        </row>
        <row r="686">
          <cell r="H686">
            <v>-7.0769689261043402E-3</v>
          </cell>
        </row>
        <row r="687">
          <cell r="H687">
            <v>3.6635645427737676E-4</v>
          </cell>
        </row>
        <row r="688">
          <cell r="H688">
            <v>2.2333434446802835E-3</v>
          </cell>
        </row>
        <row r="689">
          <cell r="H689">
            <v>-1.340718952503627E-3</v>
          </cell>
        </row>
        <row r="690">
          <cell r="H690">
            <v>5.182028177340349E-3</v>
          </cell>
        </row>
        <row r="691">
          <cell r="H691">
            <v>1.9322989267885849E-3</v>
          </cell>
        </row>
        <row r="692">
          <cell r="H692">
            <v>5.7052788228268035E-3</v>
          </cell>
        </row>
        <row r="693">
          <cell r="H693">
            <v>-2.3028012121397599E-3</v>
          </cell>
        </row>
        <row r="694">
          <cell r="H694">
            <v>5.0642930596738623E-3</v>
          </cell>
        </row>
        <row r="695">
          <cell r="H695">
            <v>5.0461650459012013E-3</v>
          </cell>
        </row>
        <row r="696">
          <cell r="H696">
            <v>8.7945630766338261E-3</v>
          </cell>
        </row>
        <row r="697">
          <cell r="H697">
            <v>8.469523337383671E-3</v>
          </cell>
        </row>
        <row r="698">
          <cell r="H698">
            <v>-6.4403783765528836E-3</v>
          </cell>
        </row>
        <row r="699">
          <cell r="H699">
            <v>1.9302234504138031E-3</v>
          </cell>
        </row>
        <row r="700">
          <cell r="H700">
            <v>9.0745861772661605E-4</v>
          </cell>
        </row>
        <row r="701">
          <cell r="H701">
            <v>4.0126464398158972E-3</v>
          </cell>
        </row>
        <row r="702">
          <cell r="H702">
            <v>-1.518700579298392E-2</v>
          </cell>
        </row>
        <row r="703">
          <cell r="H703">
            <v>7.5366894236496501E-3</v>
          </cell>
        </row>
        <row r="704">
          <cell r="H704">
            <v>-4.169711384255345E-3</v>
          </cell>
        </row>
        <row r="705">
          <cell r="H705">
            <v>-3.5353120569100033E-3</v>
          </cell>
        </row>
        <row r="706">
          <cell r="H706">
            <v>-1.0800208165022154E-2</v>
          </cell>
        </row>
        <row r="707">
          <cell r="H707">
            <v>-1.3601518315194615E-2</v>
          </cell>
        </row>
        <row r="708">
          <cell r="H708">
            <v>2.516043194156355E-3</v>
          </cell>
        </row>
        <row r="709">
          <cell r="H709">
            <v>-2.2101934591986106E-2</v>
          </cell>
        </row>
        <row r="710">
          <cell r="H710">
            <v>-1.4783384503735258E-2</v>
          </cell>
        </row>
        <row r="711">
          <cell r="H711">
            <v>-1.34669972975609E-3</v>
          </cell>
        </row>
        <row r="712">
          <cell r="H712">
            <v>7.8403400760119011E-3</v>
          </cell>
        </row>
        <row r="713">
          <cell r="H713">
            <v>1.398203975309471E-2</v>
          </cell>
        </row>
        <row r="714">
          <cell r="H714">
            <v>-5.2239011441093507E-3</v>
          </cell>
        </row>
        <row r="715">
          <cell r="H715">
            <v>-1.0740075703430479E-2</v>
          </cell>
        </row>
        <row r="716">
          <cell r="H716">
            <v>-3.0528295819180051E-3</v>
          </cell>
        </row>
        <row r="717">
          <cell r="H717">
            <v>-2.5524206086563481E-3</v>
          </cell>
        </row>
        <row r="718">
          <cell r="H718">
            <v>-2.1698385711021017E-2</v>
          </cell>
        </row>
        <row r="719">
          <cell r="H719">
            <v>-7.3308794884170518E-3</v>
          </cell>
        </row>
        <row r="720">
          <cell r="H720">
            <v>1.0319340007430872E-2</v>
          </cell>
        </row>
        <row r="721">
          <cell r="H721">
            <v>-9.4188439583196473E-3</v>
          </cell>
        </row>
        <row r="722">
          <cell r="H722">
            <v>1.2040436207216088E-2</v>
          </cell>
        </row>
        <row r="723">
          <cell r="H723">
            <v>-4.2425039795637599E-3</v>
          </cell>
        </row>
        <row r="724">
          <cell r="H724">
            <v>1.4185752684489846E-2</v>
          </cell>
        </row>
        <row r="725">
          <cell r="H725">
            <v>1.8371046131327063E-3</v>
          </cell>
        </row>
        <row r="726">
          <cell r="H726">
            <v>4.3990076180961098E-3</v>
          </cell>
        </row>
        <row r="727">
          <cell r="H727">
            <v>-2.0861440553245204E-3</v>
          </cell>
        </row>
        <row r="728">
          <cell r="H728">
            <v>-9.2389334421626797E-4</v>
          </cell>
        </row>
        <row r="729">
          <cell r="H729">
            <v>8.2512156804126612E-3</v>
          </cell>
        </row>
        <row r="730">
          <cell r="H730">
            <v>-4.4717894955972658E-3</v>
          </cell>
        </row>
        <row r="731">
          <cell r="H731">
            <v>1.5960717235599439E-4</v>
          </cell>
        </row>
        <row r="732">
          <cell r="H732">
            <v>-1.7669953686433929E-2</v>
          </cell>
        </row>
        <row r="733">
          <cell r="H733">
            <v>1.2960140305995953E-2</v>
          </cell>
        </row>
        <row r="734">
          <cell r="H734">
            <v>-5.2029559597363342E-3</v>
          </cell>
        </row>
        <row r="735">
          <cell r="H735">
            <v>-5.1575198130474368E-3</v>
          </cell>
        </row>
        <row r="736">
          <cell r="H736">
            <v>-1.115931860538647E-3</v>
          </cell>
        </row>
        <row r="737">
          <cell r="H737">
            <v>-8.5054193633718779E-3</v>
          </cell>
        </row>
        <row r="738">
          <cell r="H738">
            <v>-1.5841455709364977E-2</v>
          </cell>
        </row>
        <row r="739">
          <cell r="H739">
            <v>1.606300177692413E-2</v>
          </cell>
        </row>
        <row r="740">
          <cell r="H740">
            <v>-9.3986206837046015E-3</v>
          </cell>
        </row>
        <row r="741">
          <cell r="H741">
            <v>4.8660271599965006E-3</v>
          </cell>
        </row>
        <row r="742">
          <cell r="H742">
            <v>1.447634936509176E-2</v>
          </cell>
        </row>
        <row r="743">
          <cell r="H743">
            <v>-4.0167768202632979E-3</v>
          </cell>
        </row>
        <row r="744">
          <cell r="H744">
            <v>-9.0462190937864897E-4</v>
          </cell>
        </row>
        <row r="745">
          <cell r="H745">
            <v>-5.7475962814386183E-5</v>
          </cell>
        </row>
        <row r="746">
          <cell r="H746">
            <v>-3.6280225573790516E-3</v>
          </cell>
        </row>
        <row r="747">
          <cell r="H747">
            <v>1.8496516257254431E-2</v>
          </cell>
        </row>
        <row r="748">
          <cell r="H748">
            <v>-1.1350582396403896E-2</v>
          </cell>
        </row>
        <row r="749">
          <cell r="H749">
            <v>-1.1916741236247357E-2</v>
          </cell>
        </row>
        <row r="750">
          <cell r="H750">
            <v>-3.4754590693362501E-2</v>
          </cell>
        </row>
        <row r="751">
          <cell r="H751">
            <v>-2.1173495841230903E-3</v>
          </cell>
        </row>
        <row r="752">
          <cell r="H752">
            <v>-1.5389149831036567E-2</v>
          </cell>
        </row>
        <row r="753">
          <cell r="H753">
            <v>1.4916061401522662E-2</v>
          </cell>
        </row>
        <row r="754">
          <cell r="H754">
            <v>1.3813810778194416E-2</v>
          </cell>
        </row>
        <row r="755">
          <cell r="H755">
            <v>-4.3273008153330185E-4</v>
          </cell>
        </row>
        <row r="756">
          <cell r="H756">
            <v>-5.3942591511088626E-3</v>
          </cell>
        </row>
        <row r="757">
          <cell r="H757">
            <v>-8.611386035112148E-3</v>
          </cell>
        </row>
        <row r="758">
          <cell r="H758">
            <v>-2.9066064901515816E-3</v>
          </cell>
        </row>
        <row r="759">
          <cell r="H759">
            <v>2.3573757695867325E-3</v>
          </cell>
        </row>
        <row r="760">
          <cell r="H760">
            <v>-1.4407145370736625E-2</v>
          </cell>
        </row>
        <row r="761">
          <cell r="H761">
            <v>2.1412204990261707E-3</v>
          </cell>
        </row>
        <row r="762">
          <cell r="H762">
            <v>-2.3727177963647518E-2</v>
          </cell>
        </row>
        <row r="763">
          <cell r="H763">
            <v>1.7092908353384222E-2</v>
          </cell>
        </row>
        <row r="764">
          <cell r="H764">
            <v>2.0106591064286434E-3</v>
          </cell>
        </row>
        <row r="765">
          <cell r="H765">
            <v>-1.5456269438810151E-2</v>
          </cell>
        </row>
        <row r="766">
          <cell r="H766">
            <v>3.3698927366638438E-2</v>
          </cell>
        </row>
        <row r="767">
          <cell r="H767">
            <v>-1.8463439424865708E-3</v>
          </cell>
        </row>
        <row r="768">
          <cell r="H768">
            <v>5.2262648155572645E-3</v>
          </cell>
        </row>
        <row r="769">
          <cell r="H769">
            <v>8.2691600800597568E-3</v>
          </cell>
        </row>
        <row r="770">
          <cell r="H770">
            <v>2.5951252866642767E-3</v>
          </cell>
        </row>
        <row r="771">
          <cell r="H771">
            <v>-3.1249921932153093E-3</v>
          </cell>
        </row>
        <row r="772">
          <cell r="H772">
            <v>-2.8978113456228729E-3</v>
          </cell>
        </row>
        <row r="773">
          <cell r="H773">
            <v>3.3051013212530137E-3</v>
          </cell>
        </row>
        <row r="774">
          <cell r="H774">
            <v>3.6220120713622637E-3</v>
          </cell>
        </row>
        <row r="775">
          <cell r="H775">
            <v>-1.1545000137081784E-3</v>
          </cell>
        </row>
        <row r="776">
          <cell r="H776">
            <v>2.6278038701362316E-2</v>
          </cell>
        </row>
        <row r="777">
          <cell r="H777">
            <v>-6.1879966301194066E-3</v>
          </cell>
        </row>
        <row r="778">
          <cell r="H778">
            <v>-4.1387405212680584E-3</v>
          </cell>
        </row>
        <row r="779">
          <cell r="H779">
            <v>-1.6744930763156187E-3</v>
          </cell>
        </row>
        <row r="780">
          <cell r="H780">
            <v>5.2964311011331608E-3</v>
          </cell>
        </row>
        <row r="781">
          <cell r="H781">
            <v>1.3621554660385045E-2</v>
          </cell>
        </row>
        <row r="782">
          <cell r="H782">
            <v>-6.335915555324056E-3</v>
          </cell>
        </row>
        <row r="783">
          <cell r="H783">
            <v>7.6006000965425863E-4</v>
          </cell>
        </row>
        <row r="784">
          <cell r="H784">
            <v>-3.3131727409697336E-3</v>
          </cell>
        </row>
        <row r="785">
          <cell r="H785">
            <v>-7.6558819357478E-4</v>
          </cell>
        </row>
        <row r="786">
          <cell r="H786">
            <v>6.7667408906916626E-4</v>
          </cell>
        </row>
        <row r="787">
          <cell r="H787">
            <v>-3.6492281699569511E-4</v>
          </cell>
        </row>
        <row r="788">
          <cell r="H788">
            <v>1.7125130376576647E-2</v>
          </cell>
        </row>
        <row r="789">
          <cell r="H789">
            <v>-3.8054905282403147E-3</v>
          </cell>
        </row>
        <row r="790">
          <cell r="H790">
            <v>-2.6729155625663088E-2</v>
          </cell>
        </row>
        <row r="791">
          <cell r="H791">
            <v>-1.0455366884070859E-2</v>
          </cell>
        </row>
        <row r="792">
          <cell r="H792">
            <v>9.884637656713869E-3</v>
          </cell>
        </row>
        <row r="793">
          <cell r="H793">
            <v>1.0122050442099129E-2</v>
          </cell>
        </row>
        <row r="794">
          <cell r="H794">
            <v>3.6975869948433805E-3</v>
          </cell>
        </row>
        <row r="795">
          <cell r="H795">
            <v>-6.9336585016583309E-3</v>
          </cell>
        </row>
        <row r="796">
          <cell r="H796">
            <v>1.8937217500191578E-2</v>
          </cell>
        </row>
        <row r="797">
          <cell r="H797">
            <v>-5.3063771956013079E-5</v>
          </cell>
        </row>
        <row r="798">
          <cell r="H798">
            <v>8.8588270207217411E-4</v>
          </cell>
        </row>
        <row r="799">
          <cell r="H799">
            <v>8.2021437677682902E-3</v>
          </cell>
        </row>
        <row r="800">
          <cell r="H800">
            <v>1.8690232047833795E-3</v>
          </cell>
        </row>
        <row r="801">
          <cell r="H801">
            <v>3.0131381860037053E-3</v>
          </cell>
        </row>
        <row r="802">
          <cell r="H802">
            <v>4.1622186117954074E-3</v>
          </cell>
        </row>
        <row r="803">
          <cell r="H803">
            <v>3.0768528561875281E-3</v>
          </cell>
        </row>
        <row r="804">
          <cell r="H804">
            <v>-4.6322618139087923E-3</v>
          </cell>
        </row>
        <row r="805">
          <cell r="H805">
            <v>2.4644168669111901E-3</v>
          </cell>
        </row>
        <row r="806">
          <cell r="H806">
            <v>7.4715814865692698E-3</v>
          </cell>
        </row>
        <row r="807">
          <cell r="H807">
            <v>-7.7743328919255142E-4</v>
          </cell>
        </row>
        <row r="808">
          <cell r="H808">
            <v>2.4222290330375546E-3</v>
          </cell>
        </row>
        <row r="809">
          <cell r="H809">
            <v>-2.8492462901052377E-3</v>
          </cell>
        </row>
        <row r="810">
          <cell r="H810">
            <v>-6.0262606508036196E-3</v>
          </cell>
        </row>
        <row r="811">
          <cell r="H811">
            <v>-5.2058519869368812E-3</v>
          </cell>
        </row>
        <row r="812">
          <cell r="H812">
            <v>7.4744128182980731E-3</v>
          </cell>
        </row>
        <row r="813">
          <cell r="H813">
            <v>-1.6728530924325117E-3</v>
          </cell>
        </row>
        <row r="814">
          <cell r="H814">
            <v>4.1860050942071477E-3</v>
          </cell>
        </row>
        <row r="815">
          <cell r="H815">
            <v>1.3013340174597746E-3</v>
          </cell>
        </row>
        <row r="816">
          <cell r="H816">
            <v>8.4764582185821377E-3</v>
          </cell>
        </row>
        <row r="817">
          <cell r="H817">
            <v>-2.4500785958268038E-3</v>
          </cell>
        </row>
        <row r="818">
          <cell r="H818">
            <v>1.1267900383561348E-2</v>
          </cell>
        </row>
        <row r="819">
          <cell r="H819">
            <v>-1.5652705119535003E-2</v>
          </cell>
        </row>
        <row r="820">
          <cell r="H820">
            <v>-4.6475525565942396E-3</v>
          </cell>
        </row>
        <row r="821">
          <cell r="H821">
            <v>-1.608577342495961E-2</v>
          </cell>
        </row>
        <row r="822">
          <cell r="H822">
            <v>-1.5416463428695919E-3</v>
          </cell>
        </row>
        <row r="823">
          <cell r="H823">
            <v>6.418641228055166E-3</v>
          </cell>
        </row>
        <row r="824">
          <cell r="H824">
            <v>-3.8568304503534815E-5</v>
          </cell>
        </row>
        <row r="825">
          <cell r="H825">
            <v>7.9867633083446725E-4</v>
          </cell>
        </row>
        <row r="826">
          <cell r="H826">
            <v>8.5647979783176932E-3</v>
          </cell>
        </row>
        <row r="827">
          <cell r="H827">
            <v>1.3530249285298467E-2</v>
          </cell>
        </row>
        <row r="828">
          <cell r="H828">
            <v>6.2317981389949807E-3</v>
          </cell>
        </row>
        <row r="829">
          <cell r="H829">
            <v>1.6981192461773726E-2</v>
          </cell>
        </row>
        <row r="830">
          <cell r="H830">
            <v>2.8114647243456213E-3</v>
          </cell>
        </row>
        <row r="831">
          <cell r="H831">
            <v>1.8134981889704263E-3</v>
          </cell>
        </row>
        <row r="832">
          <cell r="H832">
            <v>-3.8593317096526393E-3</v>
          </cell>
        </row>
        <row r="833">
          <cell r="H833">
            <v>-9.4312715709891724E-3</v>
          </cell>
        </row>
        <row r="834">
          <cell r="H834">
            <v>4.669804198308692E-3</v>
          </cell>
        </row>
        <row r="835">
          <cell r="H835">
            <v>2.4601259892120695E-3</v>
          </cell>
        </row>
        <row r="836">
          <cell r="H836">
            <v>5.4234107465677694E-3</v>
          </cell>
        </row>
        <row r="837">
          <cell r="H837">
            <v>1.695892020129988E-3</v>
          </cell>
        </row>
        <row r="838">
          <cell r="H838">
            <v>6.7419426302423504E-3</v>
          </cell>
        </row>
        <row r="839">
          <cell r="H839">
            <v>4.276392877924807E-3</v>
          </cell>
        </row>
        <row r="840">
          <cell r="H840">
            <v>5.7038536941442725E-3</v>
          </cell>
        </row>
        <row r="841">
          <cell r="H841">
            <v>1.0734494953812742E-3</v>
          </cell>
        </row>
        <row r="842">
          <cell r="H842">
            <v>6.3463142513093644E-3</v>
          </cell>
        </row>
        <row r="843">
          <cell r="H843">
            <v>-2.4819418096423836E-3</v>
          </cell>
        </row>
        <row r="844">
          <cell r="H844">
            <v>2.6525393676536139E-3</v>
          </cell>
        </row>
        <row r="845">
          <cell r="H845">
            <v>1.0426029765940794E-3</v>
          </cell>
        </row>
        <row r="846">
          <cell r="H846">
            <v>1.3027678095102906E-3</v>
          </cell>
        </row>
        <row r="847">
          <cell r="H847">
            <v>1.0854142159902032E-4</v>
          </cell>
        </row>
        <row r="848">
          <cell r="H848">
            <v>5.4538507742467436E-3</v>
          </cell>
        </row>
        <row r="849">
          <cell r="H849">
            <v>-1.014038927715457E-2</v>
          </cell>
        </row>
        <row r="850">
          <cell r="H850">
            <v>-1.5800565387524335E-2</v>
          </cell>
        </row>
        <row r="851">
          <cell r="H851">
            <v>7.21006590010568E-3</v>
          </cell>
        </row>
        <row r="852">
          <cell r="H852">
            <v>-1.6913871531045659E-2</v>
          </cell>
        </row>
        <row r="853">
          <cell r="H853">
            <v>7.1747728863758922E-3</v>
          </cell>
        </row>
        <row r="854">
          <cell r="H854">
            <v>-1.5189242784951422E-2</v>
          </cell>
        </row>
        <row r="855">
          <cell r="H855">
            <v>9.6803157637042198E-3</v>
          </cell>
        </row>
        <row r="856">
          <cell r="H856">
            <v>9.0021360705851133E-3</v>
          </cell>
        </row>
        <row r="857">
          <cell r="H857">
            <v>1.742209008641514E-2</v>
          </cell>
        </row>
        <row r="858">
          <cell r="H858">
            <v>-5.8023996290216357E-3</v>
          </cell>
        </row>
        <row r="859">
          <cell r="H859">
            <v>-1.6149305745089E-2</v>
          </cell>
        </row>
        <row r="860">
          <cell r="H860">
            <v>8.4857758320790316E-3</v>
          </cell>
        </row>
        <row r="861">
          <cell r="H861">
            <v>2.0809955941846017E-3</v>
          </cell>
        </row>
        <row r="862">
          <cell r="H862">
            <v>-1.7777524529249546E-2</v>
          </cell>
        </row>
        <row r="863">
          <cell r="H863">
            <v>4.9052770307223721E-3</v>
          </cell>
        </row>
        <row r="864">
          <cell r="H864">
            <v>5.0070309319364889E-3</v>
          </cell>
        </row>
        <row r="865">
          <cell r="H865">
            <v>-3.6558053264561436E-3</v>
          </cell>
        </row>
        <row r="866">
          <cell r="H866">
            <v>-1.5734551537429267E-2</v>
          </cell>
        </row>
        <row r="867">
          <cell r="H867">
            <v>5.4292567911279075E-3</v>
          </cell>
        </row>
        <row r="868">
          <cell r="H868">
            <v>-1.4723496468816211E-2</v>
          </cell>
        </row>
        <row r="869">
          <cell r="H869">
            <v>5.6255331255122883E-3</v>
          </cell>
        </row>
        <row r="870">
          <cell r="H870">
            <v>1.5124500310234358E-2</v>
          </cell>
        </row>
        <row r="871">
          <cell r="H871">
            <v>8.05238590948831E-4</v>
          </cell>
        </row>
        <row r="872">
          <cell r="H872">
            <v>-2.3095202238490411E-3</v>
          </cell>
        </row>
        <row r="873">
          <cell r="H873">
            <v>7.7168206610413806E-3</v>
          </cell>
        </row>
        <row r="874">
          <cell r="H874">
            <v>9.167804425649748E-3</v>
          </cell>
        </row>
        <row r="875">
          <cell r="H875">
            <v>-3.3012924206247888E-3</v>
          </cell>
        </row>
        <row r="876">
          <cell r="H876">
            <v>4.405045228528197E-3</v>
          </cell>
        </row>
        <row r="877">
          <cell r="H877">
            <v>-5.970015339254447E-3</v>
          </cell>
        </row>
        <row r="878">
          <cell r="H878">
            <v>-8.7464680880362312E-4</v>
          </cell>
        </row>
        <row r="879">
          <cell r="H879">
            <v>2.034861355132575E-2</v>
          </cell>
        </row>
        <row r="880">
          <cell r="H880">
            <v>-1.8829222940782689E-3</v>
          </cell>
        </row>
        <row r="881">
          <cell r="H881">
            <v>3.8070650159418916E-3</v>
          </cell>
        </row>
        <row r="882">
          <cell r="H882">
            <v>-1.2520629814783137E-3</v>
          </cell>
        </row>
        <row r="883">
          <cell r="H883">
            <v>-5.2957887419910737E-3</v>
          </cell>
        </row>
        <row r="884">
          <cell r="H884">
            <v>-3.7581668297702805E-3</v>
          </cell>
        </row>
        <row r="885">
          <cell r="H885">
            <v>1.380379051329247E-3</v>
          </cell>
        </row>
        <row r="886">
          <cell r="H886">
            <v>2.0995743143366915E-3</v>
          </cell>
        </row>
        <row r="887">
          <cell r="H887">
            <v>1.0412290505152782E-2</v>
          </cell>
        </row>
        <row r="888">
          <cell r="H888">
            <v>9.8864470697048283E-3</v>
          </cell>
        </row>
        <row r="889">
          <cell r="H889">
            <v>4.2645811004024184E-4</v>
          </cell>
        </row>
        <row r="890">
          <cell r="H890">
            <v>7.1463646470072487E-3</v>
          </cell>
        </row>
        <row r="891">
          <cell r="H891">
            <v>1.0827438877697606E-3</v>
          </cell>
        </row>
        <row r="892">
          <cell r="H892">
            <v>-4.859113381743765E-3</v>
          </cell>
        </row>
        <row r="893">
          <cell r="H893">
            <v>-1.9907265572451779E-3</v>
          </cell>
        </row>
        <row r="894">
          <cell r="H894">
            <v>-8.5271158547602522E-3</v>
          </cell>
        </row>
        <row r="895">
          <cell r="H895">
            <v>-5.0769425596330527E-3</v>
          </cell>
        </row>
        <row r="896">
          <cell r="H896">
            <v>-3.3369975196350815E-3</v>
          </cell>
        </row>
        <row r="897">
          <cell r="H897">
            <v>-7.1356781449684141E-4</v>
          </cell>
        </row>
        <row r="898">
          <cell r="H898">
            <v>5.1949904225458655E-3</v>
          </cell>
        </row>
        <row r="899">
          <cell r="H899">
            <v>3.5221349821230922E-3</v>
          </cell>
        </row>
        <row r="900">
          <cell r="H900">
            <v>-7.2351116586384543E-3</v>
          </cell>
        </row>
        <row r="901">
          <cell r="H901">
            <v>-9.1710871374830732E-3</v>
          </cell>
        </row>
        <row r="902">
          <cell r="H902">
            <v>2.635026192690835E-3</v>
          </cell>
        </row>
        <row r="903">
          <cell r="H903">
            <v>2.3923254313557092E-3</v>
          </cell>
        </row>
        <row r="904">
          <cell r="H904">
            <v>1.6383211271027549E-2</v>
          </cell>
        </row>
        <row r="905">
          <cell r="H905">
            <v>2.5738597871476257E-3</v>
          </cell>
        </row>
        <row r="906">
          <cell r="H906">
            <v>-1.2839691438603302E-2</v>
          </cell>
        </row>
        <row r="907">
          <cell r="H907">
            <v>4.6756444154452239E-3</v>
          </cell>
        </row>
        <row r="908">
          <cell r="H908">
            <v>-1.9570720565205893E-4</v>
          </cell>
        </row>
        <row r="909">
          <cell r="H909">
            <v>-2.1762041618867311E-2</v>
          </cell>
        </row>
        <row r="910">
          <cell r="H910">
            <v>3.4410947832415068E-3</v>
          </cell>
        </row>
        <row r="911">
          <cell r="H911">
            <v>5.2596719507748343E-3</v>
          </cell>
        </row>
        <row r="912">
          <cell r="H912">
            <v>-3.1070373646897541E-2</v>
          </cell>
        </row>
        <row r="913">
          <cell r="H913">
            <v>-1.8019097696159284E-2</v>
          </cell>
        </row>
        <row r="914">
          <cell r="H914">
            <v>-7.7668421451317369E-3</v>
          </cell>
        </row>
        <row r="915">
          <cell r="H915">
            <v>7.1050064382219497E-3</v>
          </cell>
        </row>
        <row r="916">
          <cell r="H916">
            <v>1.6760278489695996E-2</v>
          </cell>
        </row>
        <row r="917">
          <cell r="H917">
            <v>-1.279907989705235E-2</v>
          </cell>
        </row>
        <row r="918">
          <cell r="H918">
            <v>-1.207487492129201E-3</v>
          </cell>
        </row>
        <row r="919">
          <cell r="H919">
            <v>6.0318601949659427E-3</v>
          </cell>
        </row>
        <row r="920">
          <cell r="H920">
            <v>-2.1912074978209812E-2</v>
          </cell>
        </row>
        <row r="921">
          <cell r="H921">
            <v>-6.9601147962458539E-3</v>
          </cell>
        </row>
        <row r="922">
          <cell r="H922">
            <v>1.3149448203238911E-2</v>
          </cell>
        </row>
        <row r="923">
          <cell r="H923">
            <v>1.3200148054108711E-2</v>
          </cell>
        </row>
        <row r="924">
          <cell r="H924">
            <v>-5.4791635568435387E-3</v>
          </cell>
        </row>
        <row r="925">
          <cell r="H925">
            <v>1.3017559170957711E-2</v>
          </cell>
        </row>
        <row r="926">
          <cell r="H926">
            <v>-4.7284826841684831E-3</v>
          </cell>
        </row>
        <row r="927">
          <cell r="H927">
            <v>-1.1537397723174673E-2</v>
          </cell>
        </row>
        <row r="928">
          <cell r="H928">
            <v>4.0072543482887087E-3</v>
          </cell>
        </row>
        <row r="929">
          <cell r="H929">
            <v>6.1742361288179819E-3</v>
          </cell>
        </row>
        <row r="930">
          <cell r="H930">
            <v>-2.4722891486547859E-3</v>
          </cell>
        </row>
        <row r="931">
          <cell r="H931">
            <v>1.1781909399839946E-2</v>
          </cell>
        </row>
        <row r="932">
          <cell r="H932">
            <v>8.4805649683269702E-3</v>
          </cell>
        </row>
        <row r="933">
          <cell r="H933">
            <v>1.2144785672542524E-3</v>
          </cell>
        </row>
        <row r="934">
          <cell r="H934">
            <v>-3.5904893698727111E-3</v>
          </cell>
        </row>
        <row r="935">
          <cell r="H935">
            <v>9.5861829981767413E-3</v>
          </cell>
        </row>
        <row r="936">
          <cell r="H936">
            <v>8.4606981490318173E-3</v>
          </cell>
        </row>
        <row r="937">
          <cell r="H937">
            <v>5.3559308025568752E-3</v>
          </cell>
        </row>
        <row r="938">
          <cell r="H938">
            <v>2.8190534631151298E-3</v>
          </cell>
        </row>
        <row r="939">
          <cell r="H939">
            <v>3.4851958811649895E-3</v>
          </cell>
        </row>
        <row r="940">
          <cell r="H940">
            <v>7.3651062163209357E-3</v>
          </cell>
        </row>
        <row r="941">
          <cell r="H941">
            <v>4.1410628553642916E-3</v>
          </cell>
        </row>
        <row r="942">
          <cell r="H942">
            <v>4.6961401261054617E-3</v>
          </cell>
        </row>
        <row r="943">
          <cell r="H943">
            <v>-7.075469286948642E-3</v>
          </cell>
        </row>
        <row r="944">
          <cell r="H944">
            <v>-6.218922036211851E-4</v>
          </cell>
        </row>
        <row r="945">
          <cell r="H945">
            <v>1.3747919409141593E-3</v>
          </cell>
        </row>
        <row r="946">
          <cell r="H946">
            <v>5.4949286061309706E-3</v>
          </cell>
        </row>
        <row r="947">
          <cell r="H947">
            <v>8.2756615094474733E-4</v>
          </cell>
        </row>
        <row r="948">
          <cell r="H948">
            <v>-1.0080172405921932E-2</v>
          </cell>
        </row>
        <row r="949">
          <cell r="H949">
            <v>-2.8503278374242204E-3</v>
          </cell>
        </row>
        <row r="950">
          <cell r="H950">
            <v>-5.9291306827095594E-3</v>
          </cell>
        </row>
        <row r="951">
          <cell r="H951">
            <v>4.4433180144737589E-3</v>
          </cell>
        </row>
        <row r="952">
          <cell r="H952">
            <v>7.5192326107699509E-3</v>
          </cell>
        </row>
        <row r="953">
          <cell r="H953">
            <v>3.8074367828939068E-3</v>
          </cell>
        </row>
        <row r="954">
          <cell r="H954">
            <v>-1.3216039723686112E-2</v>
          </cell>
        </row>
        <row r="955">
          <cell r="H955">
            <v>-2.7608020972777283E-2</v>
          </cell>
        </row>
        <row r="956">
          <cell r="H956">
            <v>7.3423676652480613E-3</v>
          </cell>
        </row>
        <row r="957">
          <cell r="H957">
            <v>7.0441571146957534E-3</v>
          </cell>
        </row>
        <row r="958">
          <cell r="H958">
            <v>-1.0517068193932597E-2</v>
          </cell>
        </row>
        <row r="959">
          <cell r="H959">
            <v>1.0364034767924763E-2</v>
          </cell>
        </row>
        <row r="960">
          <cell r="H960">
            <v>5.7829441696481774E-3</v>
          </cell>
        </row>
        <row r="961">
          <cell r="H961">
            <v>2.8563340822261089E-2</v>
          </cell>
        </row>
        <row r="962">
          <cell r="H962">
            <v>-2.0053965876514861E-3</v>
          </cell>
        </row>
        <row r="963">
          <cell r="H963">
            <v>1.1470771287883272E-2</v>
          </cell>
        </row>
        <row r="964">
          <cell r="H964">
            <v>3.1924769038514157E-3</v>
          </cell>
        </row>
        <row r="965">
          <cell r="H965">
            <v>-1.1965291997324394E-3</v>
          </cell>
        </row>
        <row r="966">
          <cell r="H966">
            <v>-1.6871331511390953E-3</v>
          </cell>
        </row>
        <row r="967">
          <cell r="H967">
            <v>9.052079814095974E-3</v>
          </cell>
        </row>
        <row r="968">
          <cell r="H968">
            <v>5.2796439748718197E-4</v>
          </cell>
        </row>
        <row r="969">
          <cell r="H969">
            <v>3.4105100581418028E-3</v>
          </cell>
        </row>
        <row r="970">
          <cell r="H970">
            <v>5.7749710323696298E-3</v>
          </cell>
        </row>
        <row r="971">
          <cell r="H971">
            <v>1.7409869159441208E-3</v>
          </cell>
        </row>
        <row r="972">
          <cell r="H972">
            <v>3.6604877468438424E-3</v>
          </cell>
        </row>
        <row r="973">
          <cell r="H973">
            <v>-1.614812885080762E-4</v>
          </cell>
        </row>
        <row r="974">
          <cell r="H974">
            <v>-2.2712914084230614E-3</v>
          </cell>
        </row>
        <row r="975">
          <cell r="H975">
            <v>-3.3648067014999902E-3</v>
          </cell>
        </row>
        <row r="976">
          <cell r="H976">
            <v>7.3258183054432475E-3</v>
          </cell>
        </row>
        <row r="977">
          <cell r="H977">
            <v>1.3519774295782805E-2</v>
          </cell>
        </row>
        <row r="978">
          <cell r="H978">
            <v>9.3022733574860085E-4</v>
          </cell>
        </row>
        <row r="979">
          <cell r="H979">
            <v>2.3873177929041567E-3</v>
          </cell>
        </row>
        <row r="980">
          <cell r="H980">
            <v>8.31344691999201E-3</v>
          </cell>
        </row>
        <row r="981">
          <cell r="H981">
            <v>-4.5826084113818593E-3</v>
          </cell>
        </row>
        <row r="982">
          <cell r="H982">
            <v>-2.2821421213888859E-3</v>
          </cell>
        </row>
        <row r="983">
          <cell r="H983">
            <v>6.4507699242602494E-3</v>
          </cell>
        </row>
        <row r="984">
          <cell r="H984">
            <v>-4.0229919608130056E-3</v>
          </cell>
        </row>
        <row r="985">
          <cell r="H985">
            <v>-3.7671639546032459E-3</v>
          </cell>
        </row>
        <row r="986">
          <cell r="H986">
            <v>4.6675610980167846E-3</v>
          </cell>
        </row>
        <row r="987">
          <cell r="H987">
            <v>-2.6235379764759782E-3</v>
          </cell>
        </row>
        <row r="988">
          <cell r="H988">
            <v>1.0683986193700506E-3</v>
          </cell>
        </row>
        <row r="989">
          <cell r="H989">
            <v>-4.7636258079993121E-3</v>
          </cell>
        </row>
        <row r="990">
          <cell r="H990">
            <v>-1.5533695147480523E-3</v>
          </cell>
        </row>
        <row r="991">
          <cell r="H991">
            <v>1.9927146769541707E-3</v>
          </cell>
        </row>
        <row r="992">
          <cell r="H992">
            <v>6.2724905372793759E-3</v>
          </cell>
        </row>
        <row r="993">
          <cell r="H993">
            <v>-7.5720459839016569E-4</v>
          </cell>
        </row>
        <row r="994">
          <cell r="H994">
            <v>3.8265929381566381E-3</v>
          </cell>
        </row>
        <row r="995">
          <cell r="H995">
            <v>-3.1226022006826796E-3</v>
          </cell>
        </row>
        <row r="996">
          <cell r="H996">
            <v>-6.9458603895212947E-4</v>
          </cell>
        </row>
        <row r="997">
          <cell r="H997">
            <v>-2.0526775251362695E-2</v>
          </cell>
        </row>
        <row r="998">
          <cell r="H998">
            <v>1.8982613988356759E-3</v>
          </cell>
        </row>
        <row r="999">
          <cell r="H999">
            <v>1.1646539075329415E-2</v>
          </cell>
        </row>
        <row r="1000">
          <cell r="H1000">
            <v>-6.5271526240490967E-3</v>
          </cell>
        </row>
        <row r="1001">
          <cell r="H1001">
            <v>8.5623889044386843E-3</v>
          </cell>
        </row>
        <row r="1002">
          <cell r="H1002">
            <v>-4.6306425540125875E-3</v>
          </cell>
        </row>
        <row r="1003">
          <cell r="H1003">
            <v>-2.6622663167057662E-3</v>
          </cell>
        </row>
        <row r="1004">
          <cell r="H1004">
            <v>5.8160918899489988E-3</v>
          </cell>
        </row>
        <row r="1005">
          <cell r="H1005">
            <v>5.6971852084135065E-3</v>
          </cell>
        </row>
        <row r="1006">
          <cell r="H1006">
            <v>4.619705318412516E-3</v>
          </cell>
        </row>
        <row r="1007">
          <cell r="H1007">
            <v>9.4062384487441815E-3</v>
          </cell>
        </row>
        <row r="1008">
          <cell r="H1008">
            <v>-8.9374340194903028E-3</v>
          </cell>
        </row>
        <row r="1009">
          <cell r="H1009">
            <v>-4.9421103080424982E-3</v>
          </cell>
        </row>
        <row r="1010">
          <cell r="H1010">
            <v>-7.7144694056445516E-4</v>
          </cell>
        </row>
        <row r="1011">
          <cell r="H1011">
            <v>8.0942139028329693E-3</v>
          </cell>
        </row>
        <row r="1012">
          <cell r="H1012">
            <v>-1.345450560776638E-3</v>
          </cell>
        </row>
        <row r="1013">
          <cell r="H1013">
            <v>2.7163323098027179E-3</v>
          </cell>
        </row>
        <row r="1014">
          <cell r="H1014">
            <v>-6.6056727188126725E-3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57" workbookViewId="0"/>
  </sheetViews>
  <sheetFormatPr defaultColWidth="14.42578125" defaultRowHeight="15" customHeight="1" x14ac:dyDescent="0.2"/>
  <cols>
    <col min="1" max="1" width="54.42578125" customWidth="1"/>
    <col min="2" max="4" width="9.42578125" customWidth="1"/>
    <col min="5" max="5" width="10.42578125" customWidth="1"/>
    <col min="6" max="6" width="14.42578125" customWidth="1"/>
  </cols>
  <sheetData>
    <row r="1" spans="1:8" ht="15.75" customHeight="1" x14ac:dyDescent="0.2">
      <c r="A1" s="1" t="s">
        <v>0</v>
      </c>
      <c r="B1" s="1"/>
      <c r="C1" s="1"/>
      <c r="D1" s="1"/>
      <c r="E1" s="1"/>
    </row>
    <row r="2" spans="1:8" ht="15.75" customHeight="1" x14ac:dyDescent="0.2">
      <c r="A2" s="2" t="s">
        <v>1</v>
      </c>
      <c r="B2" s="1">
        <v>2016</v>
      </c>
      <c r="C2" s="1">
        <v>2017</v>
      </c>
      <c r="D2" s="1">
        <v>2018</v>
      </c>
      <c r="E2" s="1">
        <v>2019</v>
      </c>
    </row>
    <row r="3" spans="1:8" ht="15.75" customHeight="1" x14ac:dyDescent="0.2">
      <c r="A3" s="3" t="s">
        <v>2</v>
      </c>
      <c r="B3" s="4">
        <f t="shared" ref="B3:E3" si="0">SUM(B4:B5)</f>
        <v>94163</v>
      </c>
      <c r="C3" s="4">
        <f t="shared" si="0"/>
        <v>98282</v>
      </c>
      <c r="D3" s="4">
        <f t="shared" si="0"/>
        <v>96855</v>
      </c>
      <c r="E3" s="4">
        <f t="shared" si="0"/>
        <v>104210</v>
      </c>
    </row>
    <row r="4" spans="1:8" ht="15.75" customHeight="1" x14ac:dyDescent="0.2">
      <c r="A4" s="5" t="s">
        <v>3</v>
      </c>
      <c r="B4" s="6">
        <v>94163</v>
      </c>
      <c r="C4" s="6">
        <v>98282</v>
      </c>
      <c r="D4" s="6">
        <v>96855</v>
      </c>
      <c r="E4" s="6">
        <v>104210</v>
      </c>
    </row>
    <row r="5" spans="1:8" ht="15.75" customHeight="1" x14ac:dyDescent="0.2">
      <c r="A5" s="5" t="s">
        <v>4</v>
      </c>
      <c r="B5" s="6">
        <v>0</v>
      </c>
      <c r="C5" s="6">
        <v>0</v>
      </c>
      <c r="D5" s="6">
        <v>0</v>
      </c>
      <c r="E5" s="6">
        <v>0</v>
      </c>
      <c r="H5" s="7"/>
    </row>
    <row r="6" spans="1:8" ht="15.75" customHeight="1" x14ac:dyDescent="0.2">
      <c r="A6" s="5" t="s">
        <v>5</v>
      </c>
      <c r="B6" s="6">
        <v>75442</v>
      </c>
      <c r="C6" s="6">
        <v>78329</v>
      </c>
      <c r="D6" s="6">
        <v>78477</v>
      </c>
      <c r="E6" s="6">
        <v>86147</v>
      </c>
      <c r="H6" s="7"/>
    </row>
    <row r="7" spans="1:8" ht="15.75" customHeight="1" x14ac:dyDescent="0.2">
      <c r="A7" s="3" t="s">
        <v>6</v>
      </c>
      <c r="B7" s="4">
        <f t="shared" ref="B7:E7" si="1">B3-B6</f>
        <v>18721</v>
      </c>
      <c r="C7" s="4">
        <f t="shared" si="1"/>
        <v>19953</v>
      </c>
      <c r="D7" s="4">
        <f t="shared" si="1"/>
        <v>18378</v>
      </c>
      <c r="E7" s="4">
        <f t="shared" si="1"/>
        <v>18063</v>
      </c>
    </row>
    <row r="8" spans="1:8" ht="15.75" customHeight="1" x14ac:dyDescent="0.2">
      <c r="A8" s="3" t="s">
        <v>7</v>
      </c>
      <c r="B8" s="4">
        <f t="shared" ref="B8:E8" si="2">B6+SUM(B9:B14)</f>
        <v>84777</v>
      </c>
      <c r="C8" s="4">
        <f t="shared" si="2"/>
        <v>88383</v>
      </c>
      <c r="D8" s="4">
        <f t="shared" si="2"/>
        <v>87922</v>
      </c>
      <c r="E8" s="4">
        <f t="shared" si="2"/>
        <v>96799</v>
      </c>
      <c r="H8" s="8"/>
    </row>
    <row r="9" spans="1:8" ht="15.75" customHeight="1" x14ac:dyDescent="0.2">
      <c r="A9" s="5" t="s">
        <v>8</v>
      </c>
      <c r="B9" s="6">
        <v>9158</v>
      </c>
      <c r="C9" s="6">
        <v>9560</v>
      </c>
      <c r="D9" s="6">
        <v>9568</v>
      </c>
      <c r="E9" s="6">
        <v>9367</v>
      </c>
      <c r="H9" s="8"/>
    </row>
    <row r="10" spans="1:8" ht="15.75" customHeight="1" x14ac:dyDescent="0.2">
      <c r="A10" s="5" t="s">
        <v>9</v>
      </c>
      <c r="B10" s="6">
        <v>0</v>
      </c>
      <c r="C10" s="6">
        <v>0</v>
      </c>
      <c r="D10" s="6">
        <v>0</v>
      </c>
      <c r="E10" s="6">
        <v>0</v>
      </c>
    </row>
    <row r="11" spans="1:8" ht="15.75" customHeight="1" x14ac:dyDescent="0.2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H11" s="8"/>
    </row>
    <row r="12" spans="1:8" ht="15.75" customHeight="1" x14ac:dyDescent="0.2">
      <c r="A12" s="5" t="s">
        <v>11</v>
      </c>
      <c r="B12" s="6">
        <v>-13</v>
      </c>
      <c r="C12" s="6">
        <v>-36</v>
      </c>
      <c r="D12" s="6">
        <v>-50</v>
      </c>
      <c r="E12" s="6">
        <v>33</v>
      </c>
      <c r="H12" s="8"/>
    </row>
    <row r="13" spans="1:8" ht="15.75" customHeight="1" x14ac:dyDescent="0.2">
      <c r="A13" s="5" t="s">
        <v>12</v>
      </c>
      <c r="B13" s="6">
        <v>-69</v>
      </c>
      <c r="C13" s="6">
        <v>-59</v>
      </c>
      <c r="D13" s="6">
        <v>-63</v>
      </c>
      <c r="E13" s="6">
        <v>124</v>
      </c>
    </row>
    <row r="14" spans="1:8" ht="15.75" customHeight="1" x14ac:dyDescent="0.2">
      <c r="A14" s="5" t="s">
        <v>13</v>
      </c>
      <c r="B14" s="6">
        <v>259</v>
      </c>
      <c r="C14" s="6">
        <v>589</v>
      </c>
      <c r="D14" s="6">
        <v>-10</v>
      </c>
      <c r="E14" s="6">
        <v>1128</v>
      </c>
    </row>
    <row r="15" spans="1:8" ht="15.75" customHeight="1" x14ac:dyDescent="0.2">
      <c r="A15" s="9" t="s">
        <v>14</v>
      </c>
      <c r="B15" s="4">
        <f t="shared" ref="B15:E15" si="3">B7-SUM(B9:B14)</f>
        <v>9386</v>
      </c>
      <c r="C15" s="4">
        <f t="shared" si="3"/>
        <v>9899</v>
      </c>
      <c r="D15" s="4">
        <f t="shared" si="3"/>
        <v>8933</v>
      </c>
      <c r="E15" s="4">
        <f t="shared" si="3"/>
        <v>7411</v>
      </c>
    </row>
    <row r="16" spans="1:8" ht="15.75" customHeight="1" x14ac:dyDescent="0.2">
      <c r="A16" s="10" t="s">
        <v>15</v>
      </c>
      <c r="B16" s="6">
        <v>363</v>
      </c>
      <c r="C16" s="6">
        <v>842</v>
      </c>
      <c r="D16" s="6">
        <v>785</v>
      </c>
      <c r="E16" s="6">
        <v>-67</v>
      </c>
    </row>
    <row r="17" spans="1:5" ht="15.75" customHeight="1" x14ac:dyDescent="0.2">
      <c r="A17" s="10" t="s">
        <v>16</v>
      </c>
      <c r="B17" s="6">
        <v>0</v>
      </c>
      <c r="C17" s="6">
        <v>0</v>
      </c>
      <c r="D17" s="6">
        <v>0</v>
      </c>
      <c r="E17" s="6">
        <v>0</v>
      </c>
    </row>
    <row r="18" spans="1:5" ht="15.75" customHeight="1" x14ac:dyDescent="0.2">
      <c r="A18" s="10" t="s">
        <v>17</v>
      </c>
      <c r="B18" s="6">
        <v>-84</v>
      </c>
      <c r="C18" s="6">
        <v>-66</v>
      </c>
      <c r="D18" s="6">
        <v>-91</v>
      </c>
      <c r="E18" s="6">
        <v>-226</v>
      </c>
    </row>
    <row r="19" spans="1:5" ht="15.75" customHeight="1" x14ac:dyDescent="0.2">
      <c r="A19" s="9" t="s">
        <v>18</v>
      </c>
      <c r="B19" s="4">
        <f t="shared" ref="B19:E19" si="4">SUM(B15:B18)</f>
        <v>9665</v>
      </c>
      <c r="C19" s="4">
        <f t="shared" si="4"/>
        <v>10675</v>
      </c>
      <c r="D19" s="4">
        <f t="shared" si="4"/>
        <v>9627</v>
      </c>
      <c r="E19" s="4">
        <f t="shared" si="4"/>
        <v>7118</v>
      </c>
    </row>
    <row r="20" spans="1:5" ht="15.75" customHeight="1" x14ac:dyDescent="0.2">
      <c r="A20" s="10" t="s">
        <v>19</v>
      </c>
      <c r="B20" s="6">
        <v>2755</v>
      </c>
      <c r="C20" s="6">
        <v>2000</v>
      </c>
      <c r="D20" s="6">
        <v>2530</v>
      </c>
      <c r="E20" s="6">
        <v>2140</v>
      </c>
    </row>
    <row r="21" spans="1:5" ht="15.75" customHeight="1" x14ac:dyDescent="0.2">
      <c r="A21" s="9" t="s">
        <v>20</v>
      </c>
      <c r="B21" s="4">
        <f t="shared" ref="B21:E21" si="5">B19-B20</f>
        <v>6910</v>
      </c>
      <c r="C21" s="4">
        <f t="shared" si="5"/>
        <v>8675</v>
      </c>
      <c r="D21" s="4">
        <f t="shared" si="5"/>
        <v>7097</v>
      </c>
      <c r="E21" s="4">
        <f t="shared" si="5"/>
        <v>4978</v>
      </c>
    </row>
    <row r="22" spans="1:5" ht="15.75" customHeight="1" x14ac:dyDescent="0.2">
      <c r="A22" s="10" t="s">
        <v>21</v>
      </c>
      <c r="B22" s="6">
        <v>-47</v>
      </c>
      <c r="C22" s="6">
        <v>-86</v>
      </c>
      <c r="D22" s="6">
        <v>-90</v>
      </c>
      <c r="E22" s="6">
        <v>-107</v>
      </c>
    </row>
    <row r="23" spans="1:5" ht="15.75" customHeight="1" x14ac:dyDescent="0.2">
      <c r="A23" s="10" t="s">
        <v>22</v>
      </c>
      <c r="B23" s="6">
        <v>0</v>
      </c>
      <c r="C23" s="6">
        <v>0</v>
      </c>
      <c r="D23" s="6">
        <v>0</v>
      </c>
      <c r="E23" s="6">
        <v>0</v>
      </c>
    </row>
    <row r="24" spans="1:5" ht="15.75" customHeight="1" x14ac:dyDescent="0.2">
      <c r="A24" s="10" t="s">
        <v>23</v>
      </c>
      <c r="B24" s="6">
        <v>0</v>
      </c>
      <c r="C24" s="6">
        <v>0</v>
      </c>
      <c r="D24" s="6">
        <v>0</v>
      </c>
      <c r="E24" s="6">
        <v>0</v>
      </c>
    </row>
    <row r="25" spans="1:5" ht="15.75" customHeight="1" x14ac:dyDescent="0.2">
      <c r="A25" s="9" t="s">
        <v>24</v>
      </c>
      <c r="B25" s="4">
        <f t="shared" ref="B25:E25" si="6">SUM(B21:B24)</f>
        <v>6863</v>
      </c>
      <c r="C25" s="4">
        <f t="shared" si="6"/>
        <v>8589</v>
      </c>
      <c r="D25" s="4">
        <f t="shared" si="6"/>
        <v>7007</v>
      </c>
      <c r="E25" s="4">
        <f t="shared" si="6"/>
        <v>4871</v>
      </c>
    </row>
    <row r="26" spans="1:5" ht="15.75" customHeight="1" x14ac:dyDescent="0.2">
      <c r="A26" s="10" t="s">
        <v>25</v>
      </c>
      <c r="B26" s="6">
        <v>0</v>
      </c>
      <c r="C26" s="6">
        <v>0</v>
      </c>
      <c r="D26" s="6">
        <v>-33</v>
      </c>
      <c r="E26" s="6">
        <v>44</v>
      </c>
    </row>
    <row r="27" spans="1:5" ht="15.75" customHeight="1" x14ac:dyDescent="0.2">
      <c r="A27" s="9" t="s">
        <v>26</v>
      </c>
      <c r="B27" s="4">
        <f t="shared" ref="B27:E27" si="7">SUM(B25:B26)</f>
        <v>6863</v>
      </c>
      <c r="C27" s="4">
        <f t="shared" si="7"/>
        <v>8589</v>
      </c>
      <c r="D27" s="4">
        <f t="shared" si="7"/>
        <v>6974</v>
      </c>
      <c r="E27" s="4">
        <f t="shared" si="7"/>
        <v>4915</v>
      </c>
    </row>
    <row r="28" spans="1:5" ht="15.75" customHeight="1" x14ac:dyDescent="0.2">
      <c r="A28" s="10" t="s">
        <v>27</v>
      </c>
      <c r="B28" s="6">
        <v>0</v>
      </c>
      <c r="C28" s="6">
        <v>0</v>
      </c>
      <c r="D28" s="6">
        <v>0</v>
      </c>
      <c r="E28" s="6">
        <v>0</v>
      </c>
    </row>
    <row r="29" spans="1:5" ht="15.75" customHeight="1" x14ac:dyDescent="0.2">
      <c r="A29" s="9" t="s">
        <v>28</v>
      </c>
      <c r="B29" s="4">
        <f t="shared" ref="B29:E29" si="8">SUM(B27:B28)</f>
        <v>6863</v>
      </c>
      <c r="C29" s="4">
        <f t="shared" si="8"/>
        <v>8589</v>
      </c>
      <c r="D29" s="4">
        <f t="shared" si="8"/>
        <v>6974</v>
      </c>
      <c r="E29" s="4">
        <f t="shared" si="8"/>
        <v>4915</v>
      </c>
    </row>
    <row r="30" spans="1:5" ht="15.75" customHeight="1" x14ac:dyDescent="0.2">
      <c r="A30" s="10" t="s">
        <v>29</v>
      </c>
      <c r="B30" s="6">
        <v>0</v>
      </c>
      <c r="C30" s="6">
        <v>0</v>
      </c>
      <c r="D30" s="6">
        <v>0</v>
      </c>
      <c r="E30" s="6">
        <v>0</v>
      </c>
    </row>
    <row r="31" spans="1:5" ht="15.75" customHeight="1" x14ac:dyDescent="0.2">
      <c r="A31" s="10" t="s">
        <v>30</v>
      </c>
      <c r="B31" s="11">
        <f t="shared" ref="B31:E31" si="9">SUM(B29:B30)</f>
        <v>6863</v>
      </c>
      <c r="C31" s="11">
        <f t="shared" si="9"/>
        <v>8589</v>
      </c>
      <c r="D31" s="11">
        <f t="shared" si="9"/>
        <v>6974</v>
      </c>
      <c r="E31" s="11">
        <f t="shared" si="9"/>
        <v>4915</v>
      </c>
    </row>
    <row r="32" spans="1:5" ht="15.75" customHeight="1" x14ac:dyDescent="0.2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spans="1:5" ht="15.75" customHeight="1" x14ac:dyDescent="0.2">
      <c r="A33" s="3" t="s">
        <v>32</v>
      </c>
      <c r="B33" s="12">
        <f t="shared" ref="B33:E33" si="10">B31/B32</f>
        <v>10.449147381242389</v>
      </c>
      <c r="C33" s="12">
        <f t="shared" si="10"/>
        <v>13.07087093485109</v>
      </c>
      <c r="D33" s="12">
        <f t="shared" si="10"/>
        <v>10.605231143552311</v>
      </c>
      <c r="E33" s="12">
        <f t="shared" si="10"/>
        <v>7.4682428736400652</v>
      </c>
    </row>
    <row r="34" spans="1:5" ht="15.75" customHeight="1" x14ac:dyDescent="0.2">
      <c r="A34" s="10" t="s">
        <v>33</v>
      </c>
      <c r="B34" s="6">
        <v>3.5</v>
      </c>
      <c r="C34" s="6">
        <v>4</v>
      </c>
      <c r="D34" s="6">
        <v>3.5</v>
      </c>
      <c r="E34" s="6">
        <v>2.5</v>
      </c>
    </row>
    <row r="35" spans="1:5" ht="15.75" customHeight="1" x14ac:dyDescent="0.2">
      <c r="A35" s="10" t="s">
        <v>34</v>
      </c>
      <c r="B35" s="6">
        <v>10.37</v>
      </c>
      <c r="C35" s="6">
        <v>13</v>
      </c>
      <c r="D35" s="6">
        <v>10.58</v>
      </c>
      <c r="E35" s="6">
        <v>7.53</v>
      </c>
    </row>
    <row r="36" spans="1:5" ht="15.75" customHeight="1" x14ac:dyDescent="0.2">
      <c r="A36" s="13"/>
      <c r="B36" s="14"/>
      <c r="C36" s="14"/>
      <c r="D36" s="14"/>
      <c r="E36" s="14"/>
    </row>
    <row r="37" spans="1:5" ht="15.75" customHeight="1" x14ac:dyDescent="0.2">
      <c r="A37" s="1" t="s">
        <v>35</v>
      </c>
      <c r="B37" s="1"/>
      <c r="C37" s="1"/>
      <c r="D37" s="1"/>
      <c r="E37" s="1"/>
    </row>
    <row r="38" spans="1:5" ht="15.75" customHeight="1" x14ac:dyDescent="0.2">
      <c r="A38" s="2" t="s">
        <v>1</v>
      </c>
      <c r="B38" s="1">
        <v>2016</v>
      </c>
      <c r="C38" s="1">
        <v>2017</v>
      </c>
      <c r="D38" s="1">
        <v>2018</v>
      </c>
      <c r="E38" s="1">
        <v>2019</v>
      </c>
    </row>
    <row r="39" spans="1:5" ht="15.75" customHeight="1" x14ac:dyDescent="0.2">
      <c r="A39" s="9" t="s">
        <v>36</v>
      </c>
      <c r="B39" s="15">
        <f t="shared" ref="B39:E39" si="11">B40+B44+B46+B47+B48</f>
        <v>66864</v>
      </c>
      <c r="C39" s="15">
        <f t="shared" si="11"/>
        <v>73542</v>
      </c>
      <c r="D39" s="15">
        <f t="shared" si="11"/>
        <v>84736</v>
      </c>
      <c r="E39" s="15">
        <f t="shared" si="11"/>
        <v>90630</v>
      </c>
    </row>
    <row r="40" spans="1:5" ht="15.75" customHeight="1" x14ac:dyDescent="0.2">
      <c r="A40" s="10" t="s">
        <v>37</v>
      </c>
      <c r="B40" s="16">
        <f t="shared" ref="B40:E40" si="12">SUM(B41:B43)</f>
        <v>14945</v>
      </c>
      <c r="C40" s="16">
        <f t="shared" si="12"/>
        <v>17004</v>
      </c>
      <c r="D40" s="16">
        <f t="shared" si="12"/>
        <v>17654</v>
      </c>
      <c r="E40" s="16">
        <f t="shared" si="12"/>
        <v>17991</v>
      </c>
    </row>
    <row r="41" spans="1:5" ht="15.75" customHeight="1" x14ac:dyDescent="0.2">
      <c r="A41" s="10" t="s">
        <v>38</v>
      </c>
      <c r="B41" s="17">
        <v>0</v>
      </c>
      <c r="C41" s="17">
        <v>0</v>
      </c>
      <c r="D41" s="17">
        <v>0</v>
      </c>
      <c r="E41" s="17">
        <v>0</v>
      </c>
    </row>
    <row r="42" spans="1:5" ht="15.75" customHeight="1" x14ac:dyDescent="0.2">
      <c r="A42" s="10" t="s">
        <v>39</v>
      </c>
      <c r="B42" s="17">
        <v>7880</v>
      </c>
      <c r="C42" s="17">
        <v>9039</v>
      </c>
      <c r="D42" s="17">
        <v>10979</v>
      </c>
      <c r="E42" s="17">
        <v>12036</v>
      </c>
    </row>
    <row r="43" spans="1:5" ht="15.75" customHeight="1" x14ac:dyDescent="0.2">
      <c r="A43" s="10" t="s">
        <v>40</v>
      </c>
      <c r="B43" s="17">
        <v>7065</v>
      </c>
      <c r="C43" s="17">
        <v>7965</v>
      </c>
      <c r="D43" s="17">
        <v>6675</v>
      </c>
      <c r="E43" s="17">
        <v>5955</v>
      </c>
    </row>
    <row r="44" spans="1:5" ht="15.75" customHeight="1" x14ac:dyDescent="0.2">
      <c r="A44" s="10" t="s">
        <v>41</v>
      </c>
      <c r="B44" s="17">
        <v>34991</v>
      </c>
      <c r="C44" s="17">
        <v>36346</v>
      </c>
      <c r="D44" s="17">
        <v>42624</v>
      </c>
      <c r="E44" s="17">
        <v>45134</v>
      </c>
    </row>
    <row r="45" spans="1:5" ht="15.75" customHeight="1" x14ac:dyDescent="0.2">
      <c r="A45" s="10" t="s">
        <v>42</v>
      </c>
      <c r="B45" s="17">
        <v>33053</v>
      </c>
      <c r="C45" s="17">
        <v>34780</v>
      </c>
      <c r="D45" s="17">
        <v>41246</v>
      </c>
      <c r="E45" s="17">
        <v>43925</v>
      </c>
    </row>
    <row r="46" spans="1:5" ht="15.75" customHeight="1" x14ac:dyDescent="0.2">
      <c r="A46" s="10" t="s">
        <v>43</v>
      </c>
      <c r="B46" s="17">
        <v>11841</v>
      </c>
      <c r="C46" s="17">
        <v>12707</v>
      </c>
      <c r="D46" s="17">
        <v>14248</v>
      </c>
      <c r="E46" s="17">
        <v>15891</v>
      </c>
    </row>
    <row r="47" spans="1:5" ht="15.75" customHeight="1" x14ac:dyDescent="0.2">
      <c r="A47" s="10" t="s">
        <v>44</v>
      </c>
      <c r="B47" s="17">
        <v>0</v>
      </c>
      <c r="C47" s="17">
        <v>0</v>
      </c>
      <c r="D47" s="17">
        <v>0</v>
      </c>
      <c r="E47" s="17">
        <v>0</v>
      </c>
    </row>
    <row r="48" spans="1:5" ht="15.75" customHeight="1" x14ac:dyDescent="0.2">
      <c r="A48" s="10" t="s">
        <v>45</v>
      </c>
      <c r="B48" s="17">
        <v>5087</v>
      </c>
      <c r="C48" s="17">
        <v>7485</v>
      </c>
      <c r="D48" s="17">
        <v>10210</v>
      </c>
      <c r="E48" s="17">
        <v>11614</v>
      </c>
    </row>
    <row r="49" spans="1:5" ht="15.75" customHeight="1" x14ac:dyDescent="0.2">
      <c r="A49" s="9" t="s">
        <v>46</v>
      </c>
      <c r="B49" s="15">
        <f t="shared" ref="B49:E49" si="13">B50+SUM(B53:B58)+B39</f>
        <v>188535</v>
      </c>
      <c r="C49" s="15">
        <f t="shared" si="13"/>
        <v>195506</v>
      </c>
      <c r="D49" s="15">
        <f t="shared" si="13"/>
        <v>208938</v>
      </c>
      <c r="E49" s="15">
        <f t="shared" si="13"/>
        <v>228034</v>
      </c>
    </row>
    <row r="50" spans="1:5" ht="15.75" customHeight="1" x14ac:dyDescent="0.2">
      <c r="A50" s="10" t="s">
        <v>47</v>
      </c>
      <c r="B50" s="16">
        <f t="shared" ref="B50:E50" si="14">SUM(B51:B52)</f>
        <v>55749</v>
      </c>
      <c r="C50" s="16">
        <f t="shared" si="14"/>
        <v>54728</v>
      </c>
      <c r="D50" s="16">
        <f t="shared" si="14"/>
        <v>58060</v>
      </c>
      <c r="E50" s="16">
        <f t="shared" si="14"/>
        <v>65854</v>
      </c>
    </row>
    <row r="51" spans="1:5" ht="15.75" customHeight="1" x14ac:dyDescent="0.2">
      <c r="A51" s="10" t="s">
        <v>48</v>
      </c>
      <c r="B51" s="17">
        <v>97377</v>
      </c>
      <c r="C51" s="17">
        <v>97388</v>
      </c>
      <c r="D51" s="17">
        <v>101155</v>
      </c>
      <c r="E51" s="17">
        <v>110615</v>
      </c>
    </row>
    <row r="52" spans="1:5" ht="15.75" customHeight="1" x14ac:dyDescent="0.2">
      <c r="A52" s="10" t="s">
        <v>49</v>
      </c>
      <c r="B52" s="17">
        <v>-41628</v>
      </c>
      <c r="C52" s="17">
        <v>-42660</v>
      </c>
      <c r="D52" s="17">
        <v>-43095</v>
      </c>
      <c r="E52" s="17">
        <v>-44761</v>
      </c>
    </row>
    <row r="53" spans="1:5" ht="15.75" customHeight="1" x14ac:dyDescent="0.2">
      <c r="A53" s="10" t="s">
        <v>50</v>
      </c>
      <c r="B53" s="17">
        <v>364</v>
      </c>
      <c r="C53" s="17">
        <v>380</v>
      </c>
      <c r="D53" s="17">
        <v>380</v>
      </c>
      <c r="E53" s="17">
        <v>380</v>
      </c>
    </row>
    <row r="54" spans="1:5" ht="15.75" customHeight="1" x14ac:dyDescent="0.2">
      <c r="A54" s="10" t="s">
        <v>51</v>
      </c>
      <c r="B54" s="17">
        <v>7793</v>
      </c>
      <c r="C54" s="17">
        <v>9084</v>
      </c>
      <c r="D54" s="17">
        <v>10591</v>
      </c>
      <c r="E54" s="17">
        <v>11349</v>
      </c>
    </row>
    <row r="55" spans="1:5" ht="15.75" customHeight="1" x14ac:dyDescent="0.2">
      <c r="A55" s="10" t="s">
        <v>52</v>
      </c>
      <c r="B55" s="17">
        <v>5811</v>
      </c>
      <c r="C55" s="17">
        <v>5828</v>
      </c>
      <c r="D55" s="17">
        <v>4373</v>
      </c>
      <c r="E55" s="17">
        <v>5272</v>
      </c>
    </row>
    <row r="56" spans="1:5" ht="15.75" customHeight="1" x14ac:dyDescent="0.2">
      <c r="A56" s="10" t="s">
        <v>53</v>
      </c>
      <c r="B56" s="17">
        <v>48032</v>
      </c>
      <c r="C56" s="17">
        <v>48321</v>
      </c>
      <c r="D56" s="17">
        <v>48313</v>
      </c>
      <c r="E56" s="17">
        <v>51030</v>
      </c>
    </row>
    <row r="57" spans="1:5" ht="15.75" customHeight="1" x14ac:dyDescent="0.2">
      <c r="A57" s="10" t="s">
        <v>54</v>
      </c>
      <c r="B57" s="17">
        <v>3922</v>
      </c>
      <c r="C57" s="17">
        <v>3623</v>
      </c>
      <c r="D57" s="17">
        <v>2485</v>
      </c>
      <c r="E57" s="17">
        <v>3519</v>
      </c>
    </row>
    <row r="58" spans="1:5" ht="15.75" customHeight="1" x14ac:dyDescent="0.2">
      <c r="A58" s="10" t="s">
        <v>55</v>
      </c>
      <c r="B58" s="17">
        <v>0</v>
      </c>
      <c r="C58" s="17">
        <v>0</v>
      </c>
      <c r="D58" s="17">
        <v>0</v>
      </c>
      <c r="E58" s="17">
        <v>0</v>
      </c>
    </row>
    <row r="59" spans="1:5" ht="15.75" customHeight="1" x14ac:dyDescent="0.2">
      <c r="A59" s="9" t="s">
        <v>56</v>
      </c>
      <c r="B59" s="15">
        <f t="shared" ref="B59:C59" si="15">SUM(B60:B65)</f>
        <v>67989</v>
      </c>
      <c r="C59" s="15">
        <f t="shared" si="15"/>
        <v>71765</v>
      </c>
      <c r="D59" s="18">
        <v>71411</v>
      </c>
      <c r="E59" s="15">
        <f>SUM(E60:E65)</f>
        <v>82625</v>
      </c>
    </row>
    <row r="60" spans="1:5" ht="15.75" customHeight="1" x14ac:dyDescent="0.2">
      <c r="A60" s="10" t="s">
        <v>57</v>
      </c>
      <c r="B60" s="17">
        <v>9226</v>
      </c>
      <c r="C60" s="17">
        <v>10604</v>
      </c>
      <c r="D60" s="17">
        <v>9669</v>
      </c>
      <c r="E60" s="17">
        <v>10182</v>
      </c>
    </row>
    <row r="61" spans="1:5" ht="15.75" customHeight="1" x14ac:dyDescent="0.2">
      <c r="A61" s="10" t="s">
        <v>58</v>
      </c>
      <c r="B61" s="17">
        <v>0</v>
      </c>
      <c r="C61" s="17">
        <v>0</v>
      </c>
      <c r="D61" s="17">
        <v>0</v>
      </c>
      <c r="E61" s="17">
        <v>0</v>
      </c>
    </row>
    <row r="62" spans="1:5" ht="15.75" customHeight="1" x14ac:dyDescent="0.2">
      <c r="A62" s="10" t="s">
        <v>59</v>
      </c>
      <c r="B62" s="17">
        <v>4331</v>
      </c>
      <c r="C62" s="17">
        <v>2359</v>
      </c>
      <c r="D62" s="17">
        <v>4214</v>
      </c>
      <c r="E62" s="17">
        <v>0</v>
      </c>
    </row>
    <row r="63" spans="1:5" ht="15.75" customHeight="1" x14ac:dyDescent="0.2">
      <c r="A63" s="10" t="s">
        <v>60</v>
      </c>
      <c r="B63" s="17">
        <v>3852</v>
      </c>
      <c r="C63" s="17">
        <v>4461</v>
      </c>
      <c r="D63" s="17">
        <v>2480</v>
      </c>
      <c r="E63" s="17">
        <v>2615</v>
      </c>
    </row>
    <row r="64" spans="1:5" ht="15.75" customHeight="1" x14ac:dyDescent="0.2">
      <c r="A64" s="10" t="s">
        <v>61</v>
      </c>
      <c r="B64" s="17">
        <v>36818</v>
      </c>
      <c r="C64" s="17">
        <v>36266</v>
      </c>
      <c r="D64" s="17">
        <v>35699</v>
      </c>
      <c r="E64" s="17">
        <v>42329</v>
      </c>
    </row>
    <row r="65" spans="1:5" ht="15.75" customHeight="1" x14ac:dyDescent="0.2">
      <c r="A65" s="10" t="s">
        <v>62</v>
      </c>
      <c r="B65" s="17">
        <v>13762</v>
      </c>
      <c r="C65" s="17">
        <v>18075</v>
      </c>
      <c r="D65" s="17">
        <v>23563</v>
      </c>
      <c r="E65" s="17">
        <v>27499</v>
      </c>
    </row>
    <row r="66" spans="1:5" ht="15.75" customHeight="1" x14ac:dyDescent="0.2">
      <c r="A66" s="9" t="s">
        <v>63</v>
      </c>
      <c r="B66" s="15">
        <f t="shared" ref="B66:E66" si="16">B67+B70+B71+B72+B59</f>
        <v>141427</v>
      </c>
      <c r="C66" s="15">
        <f t="shared" si="16"/>
        <v>141835</v>
      </c>
      <c r="D66" s="15">
        <f t="shared" si="16"/>
        <v>151638</v>
      </c>
      <c r="E66" s="15">
        <f t="shared" si="16"/>
        <v>168710</v>
      </c>
    </row>
    <row r="67" spans="1:5" ht="15.75" customHeight="1" x14ac:dyDescent="0.2">
      <c r="A67" s="10" t="s">
        <v>64</v>
      </c>
      <c r="B67" s="16">
        <f t="shared" ref="B67:E67" si="17">SUM(B68:B69)</f>
        <v>53730</v>
      </c>
      <c r="C67" s="16">
        <f t="shared" si="17"/>
        <v>52831</v>
      </c>
      <c r="D67" s="16">
        <f t="shared" si="17"/>
        <v>63743</v>
      </c>
      <c r="E67" s="16">
        <f t="shared" si="17"/>
        <v>69700</v>
      </c>
    </row>
    <row r="68" spans="1:5" ht="15.75" customHeight="1" x14ac:dyDescent="0.2">
      <c r="A68" s="10" t="s">
        <v>65</v>
      </c>
      <c r="B68" s="17">
        <v>53730</v>
      </c>
      <c r="C68" s="17">
        <v>52831</v>
      </c>
      <c r="D68" s="17">
        <v>63734</v>
      </c>
      <c r="E68" s="17">
        <v>69156</v>
      </c>
    </row>
    <row r="69" spans="1:5" ht="15.75" customHeight="1" x14ac:dyDescent="0.2">
      <c r="A69" s="10" t="s">
        <v>66</v>
      </c>
      <c r="B69" s="17">
        <v>0</v>
      </c>
      <c r="C69" s="17">
        <v>0</v>
      </c>
      <c r="D69" s="17">
        <v>9</v>
      </c>
      <c r="E69" s="17">
        <v>544</v>
      </c>
    </row>
    <row r="70" spans="1:5" ht="15.75" customHeight="1" x14ac:dyDescent="0.2">
      <c r="A70" s="10" t="s">
        <v>67</v>
      </c>
      <c r="B70" s="17">
        <v>2795</v>
      </c>
      <c r="C70" s="17">
        <v>2157</v>
      </c>
      <c r="D70" s="17">
        <v>1773</v>
      </c>
      <c r="E70" s="17">
        <v>632</v>
      </c>
    </row>
    <row r="71" spans="1:5" ht="15.75" customHeight="1" x14ac:dyDescent="0.2">
      <c r="A71" s="10" t="s">
        <v>68</v>
      </c>
      <c r="B71" s="17">
        <v>255</v>
      </c>
      <c r="C71" s="17">
        <v>436</v>
      </c>
      <c r="D71" s="17">
        <v>529</v>
      </c>
      <c r="E71" s="17">
        <v>583</v>
      </c>
    </row>
    <row r="72" spans="1:5" ht="15.75" customHeight="1" x14ac:dyDescent="0.2">
      <c r="A72" s="10" t="s">
        <v>69</v>
      </c>
      <c r="B72" s="17">
        <v>16658</v>
      </c>
      <c r="C72" s="17">
        <v>14646</v>
      </c>
      <c r="D72" s="17">
        <v>14182</v>
      </c>
      <c r="E72" s="17">
        <v>15170</v>
      </c>
    </row>
    <row r="73" spans="1:5" ht="15.75" customHeight="1" x14ac:dyDescent="0.2">
      <c r="A73" s="9" t="s">
        <v>70</v>
      </c>
      <c r="B73" s="15">
        <f>SUM(B74:B82)</f>
        <v>47108</v>
      </c>
      <c r="C73" s="18">
        <v>53671</v>
      </c>
      <c r="D73" s="18">
        <v>57300</v>
      </c>
      <c r="E73" s="15">
        <f>SUM(E74:E82)</f>
        <v>59324</v>
      </c>
    </row>
    <row r="74" spans="1:5" ht="15.75" customHeight="1" x14ac:dyDescent="0.2">
      <c r="A74" s="10" t="s">
        <v>71</v>
      </c>
      <c r="B74" s="17">
        <v>0</v>
      </c>
      <c r="C74" s="17">
        <v>0</v>
      </c>
      <c r="D74" s="17">
        <v>0</v>
      </c>
      <c r="E74" s="17">
        <v>0</v>
      </c>
    </row>
    <row r="75" spans="1:5" ht="15.75" customHeight="1" x14ac:dyDescent="0.2">
      <c r="A75" s="10" t="s">
        <v>72</v>
      </c>
      <c r="B75" s="17">
        <v>0</v>
      </c>
      <c r="C75" s="17">
        <v>0</v>
      </c>
      <c r="D75" s="17">
        <v>0</v>
      </c>
      <c r="E75" s="17">
        <v>0</v>
      </c>
    </row>
    <row r="76" spans="1:5" ht="15.75" customHeight="1" x14ac:dyDescent="0.2">
      <c r="A76" s="10" t="s">
        <v>73</v>
      </c>
      <c r="B76" s="17">
        <v>657</v>
      </c>
      <c r="C76" s="17">
        <v>658</v>
      </c>
      <c r="D76" s="17">
        <v>658</v>
      </c>
      <c r="E76" s="17">
        <v>659</v>
      </c>
    </row>
    <row r="77" spans="1:5" ht="15.75" customHeight="1" x14ac:dyDescent="0.2">
      <c r="A77" s="10" t="s">
        <v>74</v>
      </c>
      <c r="B77" s="17">
        <v>2047</v>
      </c>
      <c r="C77" s="17">
        <v>2084</v>
      </c>
      <c r="D77" s="17">
        <v>2118</v>
      </c>
      <c r="E77" s="17">
        <v>0</v>
      </c>
    </row>
    <row r="78" spans="1:5" ht="15.75" customHeight="1" x14ac:dyDescent="0.2">
      <c r="A78" s="10" t="s">
        <v>75</v>
      </c>
      <c r="B78" s="17">
        <v>44445</v>
      </c>
      <c r="C78" s="17">
        <v>52899</v>
      </c>
      <c r="D78" s="17">
        <v>57980</v>
      </c>
      <c r="E78" s="17">
        <v>59828</v>
      </c>
    </row>
    <row r="79" spans="1:5" ht="15.75" customHeight="1" x14ac:dyDescent="0.2">
      <c r="A79" s="10" t="s">
        <v>76</v>
      </c>
      <c r="B79" s="17">
        <v>0</v>
      </c>
      <c r="C79" s="17">
        <v>0</v>
      </c>
      <c r="D79" s="17">
        <v>0</v>
      </c>
      <c r="E79" s="17">
        <v>0</v>
      </c>
    </row>
    <row r="80" spans="1:5" ht="15.75" customHeight="1" x14ac:dyDescent="0.2">
      <c r="A80" s="10" t="s">
        <v>77</v>
      </c>
      <c r="B80" s="17">
        <v>0</v>
      </c>
      <c r="C80" s="17">
        <v>0</v>
      </c>
      <c r="D80" s="17">
        <v>0</v>
      </c>
      <c r="E80" s="17">
        <v>0</v>
      </c>
    </row>
    <row r="81" spans="1:5" ht="15.75" customHeight="1" x14ac:dyDescent="0.2">
      <c r="A81" s="10" t="s">
        <v>78</v>
      </c>
      <c r="B81" s="17">
        <v>52</v>
      </c>
      <c r="C81" s="17">
        <v>93</v>
      </c>
      <c r="D81" s="17">
        <v>-1</v>
      </c>
      <c r="E81" s="17">
        <v>29</v>
      </c>
    </row>
    <row r="82" spans="1:5" ht="15.75" customHeight="1" x14ac:dyDescent="0.2">
      <c r="A82" s="10" t="s">
        <v>79</v>
      </c>
      <c r="B82" s="17">
        <v>-93</v>
      </c>
      <c r="C82" s="17">
        <v>21</v>
      </c>
      <c r="D82" s="17">
        <v>-1337</v>
      </c>
      <c r="E82" s="17">
        <v>-1192</v>
      </c>
    </row>
    <row r="83" spans="1:5" ht="15.75" customHeight="1" x14ac:dyDescent="0.2">
      <c r="A83" s="9" t="s">
        <v>80</v>
      </c>
      <c r="B83" s="15">
        <f t="shared" ref="B83:E83" si="18">B66+B73</f>
        <v>188535</v>
      </c>
      <c r="C83" s="15">
        <f t="shared" si="18"/>
        <v>195506</v>
      </c>
      <c r="D83" s="15">
        <f t="shared" si="18"/>
        <v>208938</v>
      </c>
      <c r="E83" s="15">
        <f t="shared" si="18"/>
        <v>228034</v>
      </c>
    </row>
    <row r="84" spans="1:5" ht="15.75" customHeight="1" x14ac:dyDescent="0.2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spans="1:5" ht="15.75" customHeight="1" x14ac:dyDescent="0.2">
      <c r="A85" s="9" t="s">
        <v>82</v>
      </c>
      <c r="B85" s="18">
        <v>0</v>
      </c>
      <c r="C85" s="18">
        <v>0</v>
      </c>
      <c r="D85" s="18">
        <v>0</v>
      </c>
      <c r="E85" s="18">
        <v>0</v>
      </c>
    </row>
    <row r="86" spans="1:5" ht="15.75" customHeight="1" x14ac:dyDescent="0.2">
      <c r="A86" s="19"/>
      <c r="B86" s="14"/>
      <c r="C86" s="14"/>
      <c r="D86" s="14"/>
      <c r="E86" s="14"/>
    </row>
    <row r="87" spans="1:5" ht="15.75" customHeight="1" x14ac:dyDescent="0.2">
      <c r="A87" s="1" t="s">
        <v>83</v>
      </c>
      <c r="B87" s="1"/>
      <c r="C87" s="1"/>
      <c r="D87" s="1"/>
      <c r="E87" s="1"/>
    </row>
    <row r="88" spans="1:5" ht="15.75" customHeight="1" x14ac:dyDescent="0.2">
      <c r="A88" s="2" t="s">
        <v>1</v>
      </c>
      <c r="B88" s="1">
        <v>2016</v>
      </c>
      <c r="C88" s="1">
        <v>2017</v>
      </c>
      <c r="D88" s="1">
        <v>2018</v>
      </c>
      <c r="E88" s="1">
        <v>2019</v>
      </c>
    </row>
    <row r="89" spans="1:5" ht="15.75" customHeight="1" x14ac:dyDescent="0.2">
      <c r="A89" s="20" t="s">
        <v>84</v>
      </c>
      <c r="B89" s="18">
        <v>6910</v>
      </c>
      <c r="C89" s="18">
        <v>8675</v>
      </c>
      <c r="D89" s="18">
        <v>7064</v>
      </c>
      <c r="E89" s="18">
        <v>5022</v>
      </c>
    </row>
    <row r="90" spans="1:5" ht="15.75" customHeight="1" x14ac:dyDescent="0.2">
      <c r="A90" s="20" t="s">
        <v>85</v>
      </c>
      <c r="B90" s="18">
        <v>3211</v>
      </c>
      <c r="C90" s="18">
        <v>5973</v>
      </c>
      <c r="D90" s="18">
        <v>5026</v>
      </c>
      <c r="E90" s="18">
        <v>3579</v>
      </c>
    </row>
    <row r="91" spans="1:5" ht="15.75" customHeight="1" x14ac:dyDescent="0.2">
      <c r="A91" s="21" t="s">
        <v>86</v>
      </c>
      <c r="B91" s="17">
        <v>4998</v>
      </c>
      <c r="C91" s="17">
        <v>4822</v>
      </c>
      <c r="D91" s="17">
        <v>5113</v>
      </c>
      <c r="E91" s="17">
        <v>6017</v>
      </c>
    </row>
    <row r="92" spans="1:5" ht="15.75" customHeight="1" x14ac:dyDescent="0.2">
      <c r="A92" s="21" t="s">
        <v>87</v>
      </c>
      <c r="B92" s="17">
        <v>0</v>
      </c>
      <c r="C92" s="17">
        <v>0</v>
      </c>
      <c r="D92" s="17">
        <v>0</v>
      </c>
      <c r="E92" s="17">
        <v>0</v>
      </c>
    </row>
    <row r="93" spans="1:5" ht="15.75" customHeight="1" x14ac:dyDescent="0.2">
      <c r="A93" s="21" t="s">
        <v>88</v>
      </c>
      <c r="B93" s="17">
        <v>85</v>
      </c>
      <c r="C93" s="17">
        <v>-559</v>
      </c>
      <c r="D93" s="17">
        <v>312</v>
      </c>
      <c r="E93" s="17">
        <v>-1176</v>
      </c>
    </row>
    <row r="94" spans="1:5" ht="15.75" customHeight="1" x14ac:dyDescent="0.2">
      <c r="A94" s="21" t="s">
        <v>89</v>
      </c>
      <c r="B94" s="17">
        <v>-7670</v>
      </c>
      <c r="C94" s="17">
        <v>-6230</v>
      </c>
      <c r="D94" s="17">
        <v>-5957</v>
      </c>
      <c r="E94" s="17">
        <v>-2882</v>
      </c>
    </row>
    <row r="95" spans="1:5" ht="15.75" customHeight="1" x14ac:dyDescent="0.2">
      <c r="A95" s="21" t="s">
        <v>90</v>
      </c>
      <c r="B95" s="17">
        <v>0</v>
      </c>
      <c r="C95" s="17">
        <v>0</v>
      </c>
      <c r="D95" s="17">
        <v>0</v>
      </c>
      <c r="E95" s="17">
        <v>0</v>
      </c>
    </row>
    <row r="96" spans="1:5" ht="15.75" customHeight="1" x14ac:dyDescent="0.2">
      <c r="A96" s="21" t="s">
        <v>91</v>
      </c>
      <c r="B96" s="17">
        <v>0</v>
      </c>
      <c r="C96" s="17">
        <v>0</v>
      </c>
      <c r="D96" s="17">
        <v>0</v>
      </c>
      <c r="E96" s="17">
        <v>0</v>
      </c>
    </row>
    <row r="97" spans="1:5" ht="15.75" customHeight="1" x14ac:dyDescent="0.2">
      <c r="A97" s="21" t="s">
        <v>92</v>
      </c>
      <c r="B97" s="17">
        <v>2417</v>
      </c>
      <c r="C97" s="17">
        <v>2301</v>
      </c>
      <c r="D97" s="17">
        <v>1972</v>
      </c>
      <c r="E97" s="17">
        <v>3389</v>
      </c>
    </row>
    <row r="98" spans="1:5" ht="15.75" customHeight="1" x14ac:dyDescent="0.2">
      <c r="A98" s="21" t="s">
        <v>93</v>
      </c>
      <c r="B98" s="17">
        <v>118</v>
      </c>
      <c r="C98" s="17">
        <v>165</v>
      </c>
      <c r="D98" s="17">
        <v>136</v>
      </c>
      <c r="E98" s="17">
        <v>199</v>
      </c>
    </row>
    <row r="99" spans="1:5" ht="15.75" customHeight="1" x14ac:dyDescent="0.2">
      <c r="A99" s="21" t="s">
        <v>94</v>
      </c>
      <c r="B99" s="17">
        <v>-1112</v>
      </c>
      <c r="C99" s="17">
        <v>-735</v>
      </c>
      <c r="D99" s="17">
        <v>-1506</v>
      </c>
      <c r="E99" s="17">
        <v>-3402</v>
      </c>
    </row>
    <row r="100" spans="1:5" ht="15.75" customHeight="1" x14ac:dyDescent="0.2">
      <c r="A100" s="20" t="s">
        <v>95</v>
      </c>
      <c r="B100" s="15">
        <f t="shared" ref="B100:E100" si="19">SUM(B101:B102)</f>
        <v>-5863</v>
      </c>
      <c r="C100" s="15">
        <f t="shared" si="19"/>
        <v>-6163</v>
      </c>
      <c r="D100" s="15">
        <f t="shared" si="19"/>
        <v>-7363</v>
      </c>
      <c r="E100" s="15">
        <f t="shared" si="19"/>
        <v>-7284</v>
      </c>
    </row>
    <row r="101" spans="1:5" ht="15.75" customHeight="1" x14ac:dyDescent="0.2">
      <c r="A101" s="21" t="s">
        <v>96</v>
      </c>
      <c r="B101" s="17">
        <v>-5823</v>
      </c>
      <c r="C101" s="17">
        <v>-7112</v>
      </c>
      <c r="D101" s="17">
        <v>-7777</v>
      </c>
      <c r="E101" s="17">
        <v>-6902</v>
      </c>
    </row>
    <row r="102" spans="1:5" ht="15.75" customHeight="1" x14ac:dyDescent="0.2">
      <c r="A102" s="21" t="s">
        <v>97</v>
      </c>
      <c r="B102" s="17">
        <v>-40</v>
      </c>
      <c r="C102" s="17">
        <v>949</v>
      </c>
      <c r="D102" s="17">
        <v>414</v>
      </c>
      <c r="E102" s="17">
        <v>-382</v>
      </c>
    </row>
    <row r="103" spans="1:5" ht="15.75" customHeight="1" x14ac:dyDescent="0.2">
      <c r="A103" s="20" t="s">
        <v>98</v>
      </c>
      <c r="B103" s="18">
        <v>4393</v>
      </c>
      <c r="C103" s="18">
        <v>1572</v>
      </c>
      <c r="D103" s="18">
        <v>4296</v>
      </c>
      <c r="E103" s="18">
        <v>4790</v>
      </c>
    </row>
    <row r="104" spans="1:5" ht="15.75" customHeight="1" x14ac:dyDescent="0.2">
      <c r="A104" s="21" t="s">
        <v>99</v>
      </c>
      <c r="B104" s="17">
        <v>-98</v>
      </c>
      <c r="C104" s="17">
        <v>-127</v>
      </c>
      <c r="D104" s="17">
        <v>-111</v>
      </c>
      <c r="E104" s="17">
        <v>-166</v>
      </c>
    </row>
    <row r="105" spans="1:5" ht="15.75" customHeight="1" x14ac:dyDescent="0.2">
      <c r="A105" s="21" t="s">
        <v>100</v>
      </c>
      <c r="B105" s="17">
        <v>-2121</v>
      </c>
      <c r="C105" s="17">
        <v>-2324</v>
      </c>
      <c r="D105" s="17">
        <v>-2630</v>
      </c>
      <c r="E105" s="17">
        <v>-2366</v>
      </c>
    </row>
    <row r="106" spans="1:5" ht="15.75" customHeight="1" x14ac:dyDescent="0.2">
      <c r="A106" s="21" t="s">
        <v>101</v>
      </c>
      <c r="B106" s="17">
        <v>0</v>
      </c>
      <c r="C106" s="17">
        <v>0</v>
      </c>
      <c r="D106" s="17">
        <v>0</v>
      </c>
      <c r="E106" s="17">
        <v>0</v>
      </c>
    </row>
    <row r="107" spans="1:5" ht="15.75" customHeight="1" x14ac:dyDescent="0.2">
      <c r="A107" s="21" t="s">
        <v>102</v>
      </c>
      <c r="B107" s="17">
        <v>6612</v>
      </c>
      <c r="C107" s="17">
        <v>4023</v>
      </c>
      <c r="D107" s="17">
        <v>7037</v>
      </c>
      <c r="E107" s="17">
        <v>7322</v>
      </c>
    </row>
    <row r="108" spans="1:5" ht="15.75" customHeight="1" x14ac:dyDescent="0.2">
      <c r="A108" s="21" t="s">
        <v>103</v>
      </c>
      <c r="B108" s="17">
        <v>17</v>
      </c>
      <c r="C108" s="17">
        <v>-223</v>
      </c>
      <c r="D108" s="17">
        <v>-19</v>
      </c>
      <c r="E108" s="17">
        <v>-28</v>
      </c>
    </row>
    <row r="109" spans="1:5" ht="15.75" customHeight="1" x14ac:dyDescent="0.2">
      <c r="A109" s="20" t="s">
        <v>104</v>
      </c>
      <c r="B109" s="18">
        <v>1758</v>
      </c>
      <c r="C109" s="18">
        <v>1159</v>
      </c>
      <c r="D109" s="18">
        <v>1940</v>
      </c>
      <c r="E109" s="18">
        <v>1057</v>
      </c>
    </row>
    <row r="110" spans="1:5" ht="15.75" customHeight="1" x14ac:dyDescent="0.2">
      <c r="A110" s="21" t="s">
        <v>105</v>
      </c>
      <c r="B110" s="17">
        <v>0</v>
      </c>
      <c r="C110" s="17">
        <v>7880</v>
      </c>
      <c r="D110" s="17">
        <v>9039</v>
      </c>
      <c r="E110" s="17">
        <v>10979</v>
      </c>
    </row>
    <row r="111" spans="1:5" ht="15.75" customHeight="1" x14ac:dyDescent="0.2">
      <c r="A111" s="21" t="s">
        <v>106</v>
      </c>
      <c r="B111" s="17">
        <v>0</v>
      </c>
      <c r="C111" s="17">
        <v>9039</v>
      </c>
      <c r="D111" s="17">
        <v>10979</v>
      </c>
      <c r="E111" s="17">
        <v>12036</v>
      </c>
    </row>
    <row r="112" spans="1:5" ht="15.75" customHeight="1" x14ac:dyDescent="0.2">
      <c r="A112" s="21" t="s">
        <v>107</v>
      </c>
      <c r="B112" s="17">
        <v>0</v>
      </c>
      <c r="C112" s="17">
        <v>-1139</v>
      </c>
      <c r="D112" s="17">
        <v>-2751</v>
      </c>
      <c r="E112" s="17">
        <v>-3323</v>
      </c>
    </row>
    <row r="113" spans="1:6" ht="15.75" customHeight="1" x14ac:dyDescent="0.2">
      <c r="A113" s="21" t="s">
        <v>108</v>
      </c>
      <c r="B113" s="17">
        <v>0</v>
      </c>
      <c r="C113" s="17">
        <v>0</v>
      </c>
      <c r="D113" s="17">
        <v>-141.53</v>
      </c>
      <c r="E113" s="17">
        <v>-20.79</v>
      </c>
    </row>
    <row r="114" spans="1:6" ht="15.75" customHeight="1" x14ac:dyDescent="0.2">
      <c r="A114" s="21" t="s">
        <v>109</v>
      </c>
      <c r="B114" s="17">
        <v>0</v>
      </c>
      <c r="C114" s="17">
        <v>0</v>
      </c>
      <c r="D114" s="17">
        <v>-5.81</v>
      </c>
      <c r="E114" s="17">
        <v>-12.89</v>
      </c>
    </row>
    <row r="115" spans="1:6" ht="15.75" customHeight="1" x14ac:dyDescent="0.2"/>
    <row r="116" spans="1:6" ht="15.75" customHeight="1" x14ac:dyDescent="0.2">
      <c r="A116" s="3"/>
      <c r="B116" s="14"/>
      <c r="C116" s="14"/>
      <c r="D116" s="14"/>
      <c r="E116" s="14"/>
    </row>
    <row r="117" spans="1:6" ht="15.75" customHeight="1" x14ac:dyDescent="0.2">
      <c r="A117" s="19"/>
      <c r="B117" s="14"/>
      <c r="C117" s="14"/>
      <c r="D117" s="14"/>
      <c r="E117" s="14"/>
    </row>
    <row r="118" spans="1:6" ht="15.75" customHeight="1" x14ac:dyDescent="0.2">
      <c r="A118" s="22"/>
      <c r="B118" s="14"/>
      <c r="C118" s="14"/>
      <c r="D118" s="14"/>
      <c r="E118" s="14"/>
    </row>
    <row r="119" spans="1:6" ht="15.75" customHeight="1" x14ac:dyDescent="0.2">
      <c r="A119" s="24" t="s">
        <v>110</v>
      </c>
      <c r="B119" s="25"/>
      <c r="C119" s="25"/>
      <c r="D119" s="25"/>
      <c r="E119" s="25"/>
      <c r="F119" s="25"/>
    </row>
    <row r="120" spans="1:6" ht="15.75" customHeight="1" x14ac:dyDescent="0.2">
      <c r="A120" s="25"/>
      <c r="B120" s="25"/>
      <c r="C120" s="25"/>
      <c r="D120" s="25"/>
      <c r="E120" s="25"/>
      <c r="F120" s="25"/>
    </row>
    <row r="121" spans="1:6" ht="15.75" customHeight="1" x14ac:dyDescent="0.2">
      <c r="A121" s="25"/>
      <c r="B121" s="25"/>
      <c r="C121" s="25"/>
      <c r="D121" s="25"/>
      <c r="E121" s="25"/>
      <c r="F121" s="25"/>
    </row>
    <row r="122" spans="1:6" ht="15.75" customHeight="1" x14ac:dyDescent="0.2">
      <c r="A122" s="25"/>
      <c r="B122" s="25"/>
      <c r="C122" s="25"/>
      <c r="D122" s="25"/>
      <c r="E122" s="25"/>
      <c r="F122" s="25"/>
    </row>
    <row r="123" spans="1:6" ht="15.75" customHeight="1" x14ac:dyDescent="0.2">
      <c r="A123" s="25"/>
      <c r="B123" s="25"/>
      <c r="C123" s="25"/>
      <c r="D123" s="25"/>
      <c r="E123" s="25"/>
      <c r="F123" s="25"/>
    </row>
    <row r="124" spans="1:6" ht="15.75" customHeight="1" x14ac:dyDescent="0.2">
      <c r="A124" s="25"/>
      <c r="B124" s="25"/>
      <c r="C124" s="25"/>
      <c r="D124" s="25"/>
      <c r="E124" s="25"/>
      <c r="F124" s="25"/>
    </row>
    <row r="125" spans="1:6" ht="15.75" customHeight="1" x14ac:dyDescent="0.2">
      <c r="A125" s="22"/>
      <c r="B125" s="14"/>
      <c r="C125" s="14"/>
      <c r="D125" s="14"/>
      <c r="E125" s="14"/>
    </row>
    <row r="126" spans="1:6" ht="15.75" customHeight="1" x14ac:dyDescent="0.2">
      <c r="A126" s="22"/>
      <c r="B126" s="14"/>
      <c r="C126" s="14"/>
      <c r="D126" s="14"/>
      <c r="E126" s="14"/>
    </row>
    <row r="127" spans="1:6" ht="15.75" customHeight="1" x14ac:dyDescent="0.2">
      <c r="A127" s="22"/>
      <c r="B127" s="14"/>
      <c r="C127" s="14"/>
      <c r="D127" s="14"/>
      <c r="E127" s="14"/>
    </row>
    <row r="128" spans="1:6" ht="15.75" customHeight="1" x14ac:dyDescent="0.2">
      <c r="A128" s="14"/>
      <c r="B128" s="14"/>
      <c r="C128" s="14"/>
      <c r="D128" s="14"/>
      <c r="E128" s="14"/>
    </row>
    <row r="129" spans="1:5" ht="15.75" customHeight="1" x14ac:dyDescent="0.2">
      <c r="A129" s="14"/>
      <c r="B129" s="14"/>
      <c r="C129" s="14"/>
      <c r="D129" s="14"/>
      <c r="E129" s="14"/>
    </row>
    <row r="130" spans="1:5" ht="15.75" customHeight="1" x14ac:dyDescent="0.2">
      <c r="A130" s="14"/>
      <c r="B130" s="14"/>
      <c r="C130" s="14"/>
      <c r="D130" s="14"/>
      <c r="E130" s="14"/>
    </row>
    <row r="131" spans="1:5" ht="15.75" customHeight="1" x14ac:dyDescent="0.2">
      <c r="A131" s="14"/>
      <c r="B131" s="14"/>
      <c r="C131" s="14"/>
      <c r="D131" s="14"/>
      <c r="E131" s="14"/>
    </row>
    <row r="132" spans="1:5" ht="15.75" customHeight="1" x14ac:dyDescent="0.2">
      <c r="A132" s="14"/>
      <c r="B132" s="14"/>
      <c r="C132" s="14"/>
      <c r="D132" s="14"/>
      <c r="E132" s="14"/>
    </row>
    <row r="133" spans="1:5" ht="15.75" customHeight="1" x14ac:dyDescent="0.2">
      <c r="A133" s="14"/>
      <c r="B133" s="14"/>
      <c r="C133" s="14"/>
      <c r="D133" s="14"/>
      <c r="E133" s="14"/>
    </row>
    <row r="134" spans="1:5" ht="15.75" customHeight="1" x14ac:dyDescent="0.2">
      <c r="A134" s="14"/>
      <c r="B134" s="14"/>
      <c r="C134" s="14"/>
      <c r="D134" s="14"/>
      <c r="E134" s="14"/>
    </row>
    <row r="135" spans="1:5" ht="15.75" customHeight="1" x14ac:dyDescent="0.2">
      <c r="A135" s="14"/>
      <c r="B135" s="14"/>
      <c r="C135" s="14"/>
      <c r="D135" s="14"/>
      <c r="E135" s="14"/>
    </row>
    <row r="136" spans="1:5" ht="15.75" customHeight="1" x14ac:dyDescent="0.2">
      <c r="A136" s="14"/>
      <c r="B136" s="14"/>
      <c r="C136" s="14"/>
      <c r="D136" s="14"/>
      <c r="E136" s="14"/>
    </row>
    <row r="137" spans="1:5" ht="15.75" customHeight="1" x14ac:dyDescent="0.2">
      <c r="A137" s="14"/>
      <c r="B137" s="14"/>
      <c r="C137" s="14"/>
      <c r="D137" s="14"/>
      <c r="E137" s="14"/>
    </row>
    <row r="138" spans="1:5" ht="15.75" customHeight="1" x14ac:dyDescent="0.2">
      <c r="A138" s="14"/>
      <c r="B138" s="14"/>
      <c r="C138" s="14"/>
      <c r="D138" s="14"/>
      <c r="E138" s="14"/>
    </row>
    <row r="139" spans="1:5" ht="15.75" customHeight="1" x14ac:dyDescent="0.2">
      <c r="A139" s="14"/>
      <c r="B139" s="14"/>
      <c r="C139" s="14"/>
      <c r="D139" s="14"/>
      <c r="E139" s="14"/>
    </row>
    <row r="140" spans="1:5" ht="15.75" customHeight="1" x14ac:dyDescent="0.2">
      <c r="A140" s="14"/>
      <c r="B140" s="14"/>
      <c r="C140" s="14"/>
      <c r="D140" s="14"/>
      <c r="E140" s="14"/>
    </row>
    <row r="141" spans="1:5" ht="15.75" customHeight="1" x14ac:dyDescent="0.2">
      <c r="A141" s="14"/>
      <c r="B141" s="14"/>
      <c r="C141" s="14"/>
      <c r="D141" s="14"/>
      <c r="E141" s="14"/>
    </row>
    <row r="142" spans="1:5" ht="15.75" customHeight="1" x14ac:dyDescent="0.2">
      <c r="A142" s="14"/>
      <c r="B142" s="14"/>
      <c r="C142" s="14"/>
      <c r="D142" s="14"/>
      <c r="E142" s="14"/>
    </row>
    <row r="143" spans="1:5" ht="15.75" customHeight="1" x14ac:dyDescent="0.2">
      <c r="A143" s="14"/>
      <c r="B143" s="14"/>
      <c r="C143" s="14"/>
      <c r="D143" s="14"/>
      <c r="E143" s="14"/>
    </row>
    <row r="144" spans="1:5" ht="15.75" customHeight="1" x14ac:dyDescent="0.2">
      <c r="A144" s="14"/>
      <c r="B144" s="14"/>
      <c r="C144" s="14"/>
      <c r="D144" s="14"/>
      <c r="E144" s="14"/>
    </row>
    <row r="145" spans="1:5" ht="15.75" customHeight="1" x14ac:dyDescent="0.2">
      <c r="A145" s="14"/>
      <c r="B145" s="14"/>
      <c r="C145" s="14"/>
      <c r="D145" s="14"/>
      <c r="E145" s="14"/>
    </row>
    <row r="146" spans="1:5" ht="15.75" customHeight="1" x14ac:dyDescent="0.2">
      <c r="A146" s="14"/>
      <c r="B146" s="14"/>
      <c r="C146" s="14"/>
      <c r="D146" s="14"/>
      <c r="E146" s="14"/>
    </row>
    <row r="147" spans="1:5" ht="15.75" customHeight="1" x14ac:dyDescent="0.2">
      <c r="A147" s="14"/>
      <c r="B147" s="14"/>
      <c r="C147" s="14"/>
      <c r="D147" s="14"/>
      <c r="E147" s="14"/>
    </row>
    <row r="148" spans="1:5" ht="15.75" customHeight="1" x14ac:dyDescent="0.2">
      <c r="A148" s="14"/>
      <c r="B148" s="14"/>
      <c r="C148" s="14"/>
      <c r="D148" s="14"/>
      <c r="E148" s="14"/>
    </row>
    <row r="149" spans="1:5" ht="15.75" customHeight="1" x14ac:dyDescent="0.2">
      <c r="A149" s="14"/>
      <c r="B149" s="14"/>
      <c r="C149" s="14"/>
      <c r="D149" s="14"/>
      <c r="E149" s="14"/>
    </row>
    <row r="150" spans="1:5" ht="15.75" customHeight="1" x14ac:dyDescent="0.2">
      <c r="A150" s="14"/>
      <c r="B150" s="14"/>
      <c r="C150" s="14"/>
      <c r="D150" s="14"/>
      <c r="E150" s="14"/>
    </row>
    <row r="151" spans="1:5" ht="15.75" customHeight="1" x14ac:dyDescent="0.2">
      <c r="A151" s="14"/>
      <c r="B151" s="14"/>
      <c r="C151" s="14"/>
      <c r="D151" s="14"/>
      <c r="E151" s="14"/>
    </row>
    <row r="152" spans="1:5" ht="15.75" customHeight="1" x14ac:dyDescent="0.2">
      <c r="A152" s="14"/>
      <c r="B152" s="14"/>
      <c r="C152" s="14"/>
      <c r="D152" s="14"/>
      <c r="E152" s="14"/>
    </row>
    <row r="153" spans="1:5" ht="15.75" customHeight="1" x14ac:dyDescent="0.2">
      <c r="A153" s="14"/>
      <c r="B153" s="14"/>
      <c r="C153" s="14"/>
      <c r="D153" s="14"/>
      <c r="E153" s="14"/>
    </row>
    <row r="154" spans="1:5" ht="15.75" customHeight="1" x14ac:dyDescent="0.2">
      <c r="A154" s="14"/>
      <c r="B154" s="14"/>
      <c r="C154" s="14"/>
      <c r="D154" s="14"/>
      <c r="E154" s="14"/>
    </row>
    <row r="155" spans="1:5" ht="15.75" customHeight="1" x14ac:dyDescent="0.2">
      <c r="A155" s="14"/>
      <c r="B155" s="14"/>
      <c r="C155" s="14"/>
      <c r="D155" s="14"/>
      <c r="E155" s="14"/>
    </row>
    <row r="156" spans="1:5" ht="15.75" customHeight="1" x14ac:dyDescent="0.2">
      <c r="A156" s="14"/>
      <c r="B156" s="14"/>
      <c r="C156" s="14"/>
      <c r="D156" s="14"/>
      <c r="E156" s="14"/>
    </row>
    <row r="157" spans="1:5" ht="15.75" customHeight="1" x14ac:dyDescent="0.2">
      <c r="A157" s="14"/>
      <c r="B157" s="14"/>
      <c r="C157" s="14"/>
      <c r="D157" s="14"/>
      <c r="E157" s="14"/>
    </row>
    <row r="158" spans="1:5" ht="15.75" customHeight="1" x14ac:dyDescent="0.2">
      <c r="A158" s="14"/>
      <c r="B158" s="14"/>
      <c r="C158" s="14"/>
      <c r="D158" s="14"/>
      <c r="E158" s="14"/>
    </row>
    <row r="159" spans="1:5" ht="15.75" customHeight="1" x14ac:dyDescent="0.2">
      <c r="A159" s="14"/>
      <c r="B159" s="14"/>
      <c r="C159" s="14"/>
      <c r="D159" s="14"/>
      <c r="E159" s="14"/>
    </row>
    <row r="160" spans="1:5" ht="15.75" customHeight="1" x14ac:dyDescent="0.2">
      <c r="A160" s="14"/>
      <c r="B160" s="14"/>
      <c r="C160" s="14"/>
      <c r="D160" s="14"/>
      <c r="E160" s="14"/>
    </row>
    <row r="161" spans="1:5" ht="15.75" customHeight="1" x14ac:dyDescent="0.2">
      <c r="A161" s="14"/>
      <c r="B161" s="14"/>
      <c r="C161" s="14"/>
      <c r="D161" s="14"/>
      <c r="E161" s="14"/>
    </row>
    <row r="162" spans="1:5" ht="15.75" customHeight="1" x14ac:dyDescent="0.2">
      <c r="A162" s="14"/>
      <c r="B162" s="14"/>
      <c r="C162" s="14"/>
      <c r="D162" s="14"/>
      <c r="E162" s="14"/>
    </row>
    <row r="163" spans="1:5" ht="15.75" customHeight="1" x14ac:dyDescent="0.2">
      <c r="A163" s="14"/>
      <c r="B163" s="14"/>
      <c r="C163" s="14"/>
      <c r="D163" s="14"/>
      <c r="E163" s="14"/>
    </row>
    <row r="164" spans="1:5" ht="15.75" customHeight="1" x14ac:dyDescent="0.2">
      <c r="A164" s="14"/>
      <c r="B164" s="14"/>
      <c r="C164" s="14"/>
      <c r="D164" s="14"/>
      <c r="E164" s="14"/>
    </row>
    <row r="165" spans="1:5" ht="15.75" customHeight="1" x14ac:dyDescent="0.2">
      <c r="A165" s="14"/>
      <c r="B165" s="14"/>
      <c r="C165" s="14"/>
      <c r="D165" s="14"/>
      <c r="E165" s="14"/>
    </row>
    <row r="166" spans="1:5" ht="15.75" customHeight="1" x14ac:dyDescent="0.2">
      <c r="A166" s="14"/>
      <c r="B166" s="14"/>
      <c r="C166" s="14"/>
      <c r="D166" s="14"/>
      <c r="E166" s="14"/>
    </row>
    <row r="167" spans="1:5" ht="15.75" customHeight="1" x14ac:dyDescent="0.2">
      <c r="A167" s="14"/>
      <c r="B167" s="14"/>
      <c r="C167" s="14"/>
      <c r="D167" s="14"/>
      <c r="E167" s="14"/>
    </row>
    <row r="168" spans="1:5" ht="15.75" customHeight="1" x14ac:dyDescent="0.2">
      <c r="A168" s="14"/>
      <c r="B168" s="14"/>
      <c r="C168" s="14"/>
      <c r="D168" s="14"/>
      <c r="E168" s="14"/>
    </row>
    <row r="169" spans="1:5" ht="15.75" customHeight="1" x14ac:dyDescent="0.2">
      <c r="A169" s="14"/>
      <c r="B169" s="14"/>
      <c r="C169" s="14"/>
      <c r="D169" s="14"/>
      <c r="E169" s="14"/>
    </row>
    <row r="170" spans="1:5" ht="15.75" customHeight="1" x14ac:dyDescent="0.2">
      <c r="A170" s="14"/>
      <c r="B170" s="14"/>
      <c r="C170" s="14"/>
      <c r="D170" s="14"/>
      <c r="E170" s="14"/>
    </row>
    <row r="171" spans="1:5" ht="15.75" customHeight="1" x14ac:dyDescent="0.2">
      <c r="A171" s="14"/>
      <c r="B171" s="14"/>
      <c r="C171" s="14"/>
      <c r="D171" s="14"/>
      <c r="E171" s="14"/>
    </row>
    <row r="172" spans="1:5" ht="15.75" customHeight="1" x14ac:dyDescent="0.2">
      <c r="A172" s="14"/>
      <c r="B172" s="14"/>
      <c r="C172" s="14"/>
      <c r="D172" s="14"/>
      <c r="E172" s="14"/>
    </row>
    <row r="173" spans="1:5" ht="15.75" customHeight="1" x14ac:dyDescent="0.2">
      <c r="A173" s="14"/>
      <c r="B173" s="14"/>
      <c r="C173" s="14"/>
      <c r="D173" s="14"/>
      <c r="E173" s="14"/>
    </row>
    <row r="174" spans="1:5" ht="15.75" customHeight="1" x14ac:dyDescent="0.2">
      <c r="A174" s="14"/>
      <c r="B174" s="14"/>
      <c r="C174" s="14"/>
      <c r="D174" s="14"/>
      <c r="E174" s="14"/>
    </row>
    <row r="175" spans="1:5" ht="15.75" customHeight="1" x14ac:dyDescent="0.2">
      <c r="A175" s="14"/>
      <c r="B175" s="14"/>
      <c r="C175" s="14"/>
      <c r="D175" s="14"/>
      <c r="E175" s="14"/>
    </row>
    <row r="176" spans="1:5" ht="15.75" customHeight="1" x14ac:dyDescent="0.2">
      <c r="A176" s="14"/>
      <c r="B176" s="14"/>
      <c r="C176" s="14"/>
      <c r="D176" s="14"/>
      <c r="E176" s="14"/>
    </row>
    <row r="177" spans="1:5" ht="15.75" customHeight="1" x14ac:dyDescent="0.2">
      <c r="A177" s="14"/>
      <c r="B177" s="14"/>
      <c r="C177" s="14"/>
      <c r="D177" s="14"/>
      <c r="E177" s="14"/>
    </row>
    <row r="178" spans="1:5" ht="15.75" customHeight="1" x14ac:dyDescent="0.2">
      <c r="A178" s="14"/>
      <c r="B178" s="14"/>
      <c r="C178" s="14"/>
      <c r="D178" s="14"/>
      <c r="E178" s="14"/>
    </row>
    <row r="179" spans="1:5" ht="15.75" customHeight="1" x14ac:dyDescent="0.2">
      <c r="A179" s="14"/>
      <c r="B179" s="14"/>
      <c r="C179" s="14"/>
      <c r="D179" s="14"/>
      <c r="E179" s="14"/>
    </row>
    <row r="180" spans="1:5" ht="15.75" customHeight="1" x14ac:dyDescent="0.2">
      <c r="A180" s="14"/>
      <c r="B180" s="14"/>
      <c r="C180" s="14"/>
      <c r="D180" s="14"/>
      <c r="E180" s="14"/>
    </row>
    <row r="181" spans="1:5" ht="15.75" customHeight="1" x14ac:dyDescent="0.2">
      <c r="A181" s="14"/>
      <c r="B181" s="14"/>
      <c r="C181" s="14"/>
      <c r="D181" s="14"/>
      <c r="E181" s="14"/>
    </row>
    <row r="182" spans="1:5" ht="15.75" customHeight="1" x14ac:dyDescent="0.2">
      <c r="A182" s="14"/>
      <c r="B182" s="14"/>
      <c r="C182" s="14"/>
      <c r="D182" s="14"/>
      <c r="E182" s="14"/>
    </row>
    <row r="183" spans="1:5" ht="15.75" customHeight="1" x14ac:dyDescent="0.2">
      <c r="A183" s="14"/>
      <c r="B183" s="14"/>
      <c r="C183" s="14"/>
      <c r="D183" s="14"/>
      <c r="E183" s="14"/>
    </row>
    <row r="184" spans="1:5" ht="15.75" customHeight="1" x14ac:dyDescent="0.2">
      <c r="A184" s="14"/>
      <c r="B184" s="14"/>
      <c r="C184" s="14"/>
      <c r="D184" s="14"/>
      <c r="E184" s="14"/>
    </row>
    <row r="185" spans="1:5" ht="15.75" customHeight="1" x14ac:dyDescent="0.2">
      <c r="A185" s="14"/>
      <c r="B185" s="14"/>
      <c r="C185" s="14"/>
      <c r="D185" s="14"/>
      <c r="E185" s="14"/>
    </row>
    <row r="186" spans="1:5" ht="15.75" customHeight="1" x14ac:dyDescent="0.2">
      <c r="A186" s="14"/>
      <c r="B186" s="14"/>
      <c r="C186" s="14"/>
      <c r="D186" s="14"/>
      <c r="E186" s="14"/>
    </row>
    <row r="187" spans="1:5" ht="15.75" customHeight="1" x14ac:dyDescent="0.2">
      <c r="A187" s="14"/>
      <c r="B187" s="14"/>
      <c r="C187" s="14"/>
      <c r="D187" s="14"/>
      <c r="E187" s="14"/>
    </row>
    <row r="188" spans="1:5" ht="15.75" customHeight="1" x14ac:dyDescent="0.2">
      <c r="A188" s="14"/>
      <c r="B188" s="14"/>
      <c r="C188" s="14"/>
      <c r="D188" s="14"/>
      <c r="E188" s="14"/>
    </row>
    <row r="189" spans="1:5" ht="15.75" customHeight="1" x14ac:dyDescent="0.2">
      <c r="A189" s="14"/>
      <c r="B189" s="14"/>
      <c r="C189" s="14"/>
      <c r="D189" s="14"/>
      <c r="E189" s="14"/>
    </row>
    <row r="190" spans="1:5" ht="15.75" customHeight="1" x14ac:dyDescent="0.2">
      <c r="A190" s="14"/>
      <c r="B190" s="14"/>
      <c r="C190" s="14"/>
      <c r="D190" s="14"/>
      <c r="E190" s="14"/>
    </row>
    <row r="191" spans="1:5" ht="15.75" customHeight="1" x14ac:dyDescent="0.2">
      <c r="A191" s="14"/>
      <c r="B191" s="14"/>
      <c r="C191" s="14"/>
      <c r="D191" s="14"/>
      <c r="E191" s="14"/>
    </row>
    <row r="192" spans="1:5" ht="15.75" customHeight="1" x14ac:dyDescent="0.2">
      <c r="A192" s="14"/>
      <c r="B192" s="14"/>
      <c r="C192" s="14"/>
      <c r="D192" s="14"/>
      <c r="E192" s="14"/>
    </row>
    <row r="193" spans="1:5" ht="15.75" customHeight="1" x14ac:dyDescent="0.2">
      <c r="A193" s="14"/>
      <c r="B193" s="14"/>
      <c r="C193" s="14"/>
      <c r="D193" s="14"/>
      <c r="E193" s="14"/>
    </row>
    <row r="194" spans="1:5" ht="15.75" customHeight="1" x14ac:dyDescent="0.2">
      <c r="A194" s="14"/>
      <c r="B194" s="14"/>
      <c r="C194" s="14"/>
      <c r="D194" s="14"/>
      <c r="E194" s="14"/>
    </row>
    <row r="195" spans="1:5" ht="15.75" customHeight="1" x14ac:dyDescent="0.2">
      <c r="A195" s="14"/>
      <c r="B195" s="14"/>
      <c r="C195" s="14"/>
      <c r="D195" s="14"/>
      <c r="E195" s="14"/>
    </row>
    <row r="196" spans="1:5" ht="15.75" customHeight="1" x14ac:dyDescent="0.2">
      <c r="A196" s="14"/>
      <c r="B196" s="14"/>
      <c r="C196" s="14"/>
      <c r="D196" s="14"/>
      <c r="E196" s="14"/>
    </row>
    <row r="197" spans="1:5" ht="15.75" customHeight="1" x14ac:dyDescent="0.2">
      <c r="A197" s="14"/>
      <c r="B197" s="14"/>
      <c r="C197" s="14"/>
      <c r="D197" s="14"/>
      <c r="E197" s="14"/>
    </row>
    <row r="198" spans="1:5" ht="15.75" customHeight="1" x14ac:dyDescent="0.2">
      <c r="A198" s="14"/>
      <c r="B198" s="14"/>
      <c r="C198" s="14"/>
      <c r="D198" s="14"/>
      <c r="E198" s="14"/>
    </row>
    <row r="199" spans="1:5" ht="15.75" customHeight="1" x14ac:dyDescent="0.2">
      <c r="A199" s="14"/>
      <c r="B199" s="14"/>
      <c r="C199" s="14"/>
      <c r="D199" s="14"/>
      <c r="E199" s="14"/>
    </row>
    <row r="200" spans="1:5" ht="15.75" customHeight="1" x14ac:dyDescent="0.2">
      <c r="A200" s="14"/>
      <c r="B200" s="14"/>
      <c r="C200" s="14"/>
      <c r="D200" s="14"/>
      <c r="E200" s="14"/>
    </row>
    <row r="201" spans="1:5" ht="15.75" customHeight="1" x14ac:dyDescent="0.2">
      <c r="A201" s="14"/>
      <c r="B201" s="14"/>
      <c r="C201" s="14"/>
      <c r="D201" s="14"/>
      <c r="E201" s="14"/>
    </row>
    <row r="202" spans="1:5" ht="15.75" customHeight="1" x14ac:dyDescent="0.2">
      <c r="A202" s="14"/>
      <c r="B202" s="14"/>
      <c r="C202" s="14"/>
      <c r="D202" s="14"/>
      <c r="E202" s="14"/>
    </row>
    <row r="203" spans="1:5" ht="15.75" customHeight="1" x14ac:dyDescent="0.2">
      <c r="A203" s="14"/>
      <c r="B203" s="14"/>
      <c r="C203" s="14"/>
      <c r="D203" s="14"/>
      <c r="E203" s="14"/>
    </row>
    <row r="204" spans="1:5" ht="15.75" customHeight="1" x14ac:dyDescent="0.2">
      <c r="A204" s="14"/>
      <c r="B204" s="14"/>
      <c r="C204" s="14"/>
      <c r="D204" s="14"/>
      <c r="E204" s="14"/>
    </row>
    <row r="205" spans="1:5" ht="15.75" customHeight="1" x14ac:dyDescent="0.2">
      <c r="A205" s="14"/>
      <c r="B205" s="14"/>
      <c r="C205" s="14"/>
      <c r="D205" s="14"/>
      <c r="E205" s="14"/>
    </row>
    <row r="206" spans="1:5" ht="15.75" customHeight="1" x14ac:dyDescent="0.2">
      <c r="A206" s="14"/>
      <c r="B206" s="14"/>
      <c r="C206" s="14"/>
      <c r="D206" s="14"/>
      <c r="E206" s="14"/>
    </row>
    <row r="207" spans="1:5" ht="15.75" customHeight="1" x14ac:dyDescent="0.2">
      <c r="A207" s="14"/>
      <c r="B207" s="14"/>
      <c r="C207" s="14"/>
      <c r="D207" s="14"/>
      <c r="E207" s="14"/>
    </row>
    <row r="208" spans="1:5" ht="15.75" customHeight="1" x14ac:dyDescent="0.2">
      <c r="A208" s="14"/>
      <c r="B208" s="14"/>
      <c r="C208" s="14"/>
      <c r="D208" s="14"/>
      <c r="E208" s="14"/>
    </row>
    <row r="209" spans="1:5" ht="15.75" customHeight="1" x14ac:dyDescent="0.2">
      <c r="A209" s="14"/>
      <c r="B209" s="14"/>
      <c r="C209" s="14"/>
      <c r="D209" s="14"/>
      <c r="E209" s="14"/>
    </row>
    <row r="210" spans="1:5" ht="15.75" customHeight="1" x14ac:dyDescent="0.2">
      <c r="A210" s="14"/>
      <c r="B210" s="14"/>
      <c r="C210" s="14"/>
      <c r="D210" s="14"/>
      <c r="E210" s="14"/>
    </row>
    <row r="211" spans="1:5" ht="15.75" customHeight="1" x14ac:dyDescent="0.2">
      <c r="A211" s="14"/>
      <c r="B211" s="14"/>
      <c r="C211" s="14"/>
      <c r="D211" s="14"/>
      <c r="E211" s="14"/>
    </row>
    <row r="212" spans="1:5" ht="15.75" customHeight="1" x14ac:dyDescent="0.2">
      <c r="A212" s="14"/>
      <c r="B212" s="14"/>
      <c r="C212" s="14"/>
      <c r="D212" s="14"/>
      <c r="E212" s="14"/>
    </row>
    <row r="213" spans="1:5" ht="15.75" customHeight="1" x14ac:dyDescent="0.2">
      <c r="A213" s="14"/>
      <c r="B213" s="14"/>
      <c r="C213" s="14"/>
      <c r="D213" s="14"/>
      <c r="E213" s="14"/>
    </row>
    <row r="214" spans="1:5" ht="15.75" customHeight="1" x14ac:dyDescent="0.2">
      <c r="A214" s="14"/>
      <c r="B214" s="14"/>
      <c r="C214" s="14"/>
      <c r="D214" s="14"/>
      <c r="E214" s="14"/>
    </row>
    <row r="215" spans="1:5" ht="15.75" customHeight="1" x14ac:dyDescent="0.2">
      <c r="A215" s="14"/>
      <c r="B215" s="14"/>
      <c r="C215" s="14"/>
      <c r="D215" s="14"/>
      <c r="E215" s="14"/>
    </row>
    <row r="216" spans="1:5" ht="15.75" customHeight="1" x14ac:dyDescent="0.2">
      <c r="A216" s="14"/>
      <c r="B216" s="14"/>
      <c r="C216" s="14"/>
      <c r="D216" s="14"/>
      <c r="E216" s="14"/>
    </row>
    <row r="217" spans="1:5" ht="15.75" customHeight="1" x14ac:dyDescent="0.2">
      <c r="A217" s="14"/>
      <c r="B217" s="14"/>
      <c r="C217" s="14"/>
      <c r="D217" s="14"/>
      <c r="E217" s="14"/>
    </row>
    <row r="218" spans="1:5" ht="15.75" customHeight="1" x14ac:dyDescent="0.2">
      <c r="A218" s="14"/>
      <c r="B218" s="14"/>
      <c r="C218" s="14"/>
      <c r="D218" s="14"/>
      <c r="E218" s="14"/>
    </row>
    <row r="219" spans="1:5" ht="15.75" customHeight="1" x14ac:dyDescent="0.2">
      <c r="A219" s="14"/>
      <c r="B219" s="14"/>
      <c r="C219" s="14"/>
      <c r="D219" s="14"/>
      <c r="E219" s="14"/>
    </row>
    <row r="220" spans="1:5" ht="15.75" customHeight="1" x14ac:dyDescent="0.2">
      <c r="A220" s="14"/>
      <c r="B220" s="14"/>
      <c r="C220" s="14"/>
      <c r="D220" s="14"/>
      <c r="E220" s="14"/>
    </row>
    <row r="221" spans="1:5" ht="15.75" customHeight="1" x14ac:dyDescent="0.2">
      <c r="A221" s="14"/>
      <c r="B221" s="14"/>
      <c r="C221" s="14"/>
      <c r="D221" s="14"/>
      <c r="E221" s="14"/>
    </row>
    <row r="222" spans="1:5" ht="15.75" customHeight="1" x14ac:dyDescent="0.2">
      <c r="A222" s="14"/>
      <c r="B222" s="14"/>
      <c r="C222" s="14"/>
      <c r="D222" s="14"/>
      <c r="E222" s="14"/>
    </row>
    <row r="223" spans="1:5" ht="15.75" customHeight="1" x14ac:dyDescent="0.2">
      <c r="A223" s="14"/>
      <c r="B223" s="14"/>
      <c r="C223" s="14"/>
      <c r="D223" s="14"/>
      <c r="E223" s="14"/>
    </row>
    <row r="224" spans="1:5" ht="15.75" customHeight="1" x14ac:dyDescent="0.2">
      <c r="A224" s="14"/>
      <c r="B224" s="14"/>
      <c r="C224" s="14"/>
      <c r="D224" s="14"/>
      <c r="E224" s="14"/>
    </row>
    <row r="225" spans="1:5" ht="15.75" customHeight="1" x14ac:dyDescent="0.2">
      <c r="A225" s="14"/>
      <c r="B225" s="14"/>
      <c r="C225" s="14"/>
      <c r="D225" s="14"/>
      <c r="E225" s="14"/>
    </row>
    <row r="226" spans="1:5" ht="15.75" customHeight="1" x14ac:dyDescent="0.2">
      <c r="A226" s="14"/>
      <c r="B226" s="14"/>
      <c r="C226" s="14"/>
      <c r="D226" s="14"/>
      <c r="E226" s="14"/>
    </row>
    <row r="227" spans="1:5" ht="15.75" customHeight="1" x14ac:dyDescent="0.2">
      <c r="A227" s="14"/>
      <c r="B227" s="14"/>
      <c r="C227" s="14"/>
      <c r="D227" s="14"/>
      <c r="E227" s="14"/>
    </row>
    <row r="228" spans="1:5" ht="15.75" customHeight="1" x14ac:dyDescent="0.2">
      <c r="A228" s="14"/>
      <c r="B228" s="14"/>
      <c r="C228" s="14"/>
      <c r="D228" s="14"/>
      <c r="E228" s="14"/>
    </row>
    <row r="229" spans="1:5" ht="15.75" customHeight="1" x14ac:dyDescent="0.2">
      <c r="A229" s="14"/>
      <c r="B229" s="14"/>
      <c r="C229" s="14"/>
      <c r="D229" s="14"/>
      <c r="E229" s="14"/>
    </row>
    <row r="230" spans="1:5" ht="15.75" customHeight="1" x14ac:dyDescent="0.2">
      <c r="A230" s="14"/>
      <c r="B230" s="14"/>
      <c r="C230" s="14"/>
      <c r="D230" s="14"/>
      <c r="E230" s="14"/>
    </row>
    <row r="231" spans="1:5" ht="15.75" customHeight="1" x14ac:dyDescent="0.2">
      <c r="A231" s="14"/>
      <c r="B231" s="14"/>
      <c r="C231" s="14"/>
      <c r="D231" s="14"/>
      <c r="E231" s="14"/>
    </row>
    <row r="232" spans="1:5" ht="15.75" customHeight="1" x14ac:dyDescent="0.2">
      <c r="A232" s="14"/>
      <c r="B232" s="14"/>
      <c r="C232" s="14"/>
      <c r="D232" s="14"/>
      <c r="E232" s="14"/>
    </row>
    <row r="233" spans="1:5" ht="15.75" customHeight="1" x14ac:dyDescent="0.2">
      <c r="A233" s="14"/>
      <c r="B233" s="14"/>
      <c r="C233" s="14"/>
      <c r="D233" s="14"/>
      <c r="E233" s="14"/>
    </row>
    <row r="234" spans="1:5" ht="15.75" customHeight="1" x14ac:dyDescent="0.2">
      <c r="A234" s="14"/>
      <c r="B234" s="14"/>
      <c r="C234" s="14"/>
      <c r="D234" s="14"/>
      <c r="E234" s="14"/>
    </row>
    <row r="235" spans="1:5" ht="15.75" customHeight="1" x14ac:dyDescent="0.2">
      <c r="A235" s="14"/>
      <c r="B235" s="14"/>
      <c r="C235" s="14"/>
      <c r="D235" s="14"/>
      <c r="E235" s="14"/>
    </row>
    <row r="236" spans="1:5" ht="15.75" customHeight="1" x14ac:dyDescent="0.2">
      <c r="A236" s="14"/>
      <c r="B236" s="14"/>
      <c r="C236" s="14"/>
      <c r="D236" s="14"/>
      <c r="E236" s="14"/>
    </row>
    <row r="237" spans="1:5" ht="15.75" customHeight="1" x14ac:dyDescent="0.2">
      <c r="A237" s="14"/>
      <c r="B237" s="14"/>
      <c r="C237" s="14"/>
      <c r="D237" s="14"/>
      <c r="E237" s="14"/>
    </row>
    <row r="238" spans="1:5" ht="15.75" customHeight="1" x14ac:dyDescent="0.2">
      <c r="A238" s="14"/>
      <c r="B238" s="14"/>
      <c r="C238" s="14"/>
      <c r="D238" s="14"/>
      <c r="E238" s="14"/>
    </row>
    <row r="239" spans="1:5" ht="15.75" customHeight="1" x14ac:dyDescent="0.2">
      <c r="A239" s="14"/>
      <c r="B239" s="14"/>
      <c r="C239" s="14"/>
      <c r="D239" s="14"/>
      <c r="E239" s="14"/>
    </row>
    <row r="240" spans="1:5" ht="15.75" customHeight="1" x14ac:dyDescent="0.2">
      <c r="A240" s="14"/>
      <c r="B240" s="14"/>
      <c r="C240" s="14"/>
      <c r="D240" s="14"/>
      <c r="E240" s="14"/>
    </row>
    <row r="241" spans="1:5" ht="15.75" customHeight="1" x14ac:dyDescent="0.2">
      <c r="A241" s="14"/>
      <c r="B241" s="14"/>
      <c r="C241" s="14"/>
      <c r="D241" s="14"/>
      <c r="E241" s="14"/>
    </row>
    <row r="242" spans="1:5" ht="15.75" customHeight="1" x14ac:dyDescent="0.2">
      <c r="A242" s="14"/>
      <c r="B242" s="14"/>
      <c r="C242" s="14"/>
      <c r="D242" s="14"/>
      <c r="E242" s="14"/>
    </row>
    <row r="243" spans="1:5" ht="15.75" customHeight="1" x14ac:dyDescent="0.2">
      <c r="A243" s="14"/>
      <c r="B243" s="14"/>
      <c r="C243" s="14"/>
      <c r="D243" s="14"/>
      <c r="E243" s="14"/>
    </row>
    <row r="244" spans="1:5" ht="15.75" customHeight="1" x14ac:dyDescent="0.2">
      <c r="A244" s="14"/>
      <c r="B244" s="14"/>
      <c r="C244" s="14"/>
      <c r="D244" s="14"/>
      <c r="E244" s="14"/>
    </row>
    <row r="245" spans="1:5" ht="15.75" customHeight="1" x14ac:dyDescent="0.2">
      <c r="A245" s="14"/>
      <c r="B245" s="14"/>
      <c r="C245" s="14"/>
      <c r="D245" s="14"/>
      <c r="E245" s="14"/>
    </row>
    <row r="246" spans="1:5" ht="15.75" customHeight="1" x14ac:dyDescent="0.2">
      <c r="A246" s="14"/>
      <c r="B246" s="14"/>
      <c r="C246" s="14"/>
      <c r="D246" s="14"/>
      <c r="E246" s="14"/>
    </row>
    <row r="247" spans="1:5" ht="15.75" customHeight="1" x14ac:dyDescent="0.2">
      <c r="A247" s="14"/>
      <c r="B247" s="14"/>
      <c r="C247" s="14"/>
      <c r="D247" s="14"/>
      <c r="E247" s="14"/>
    </row>
    <row r="248" spans="1:5" ht="15.75" customHeight="1" x14ac:dyDescent="0.2">
      <c r="A248" s="14"/>
      <c r="B248" s="14"/>
      <c r="C248" s="14"/>
      <c r="D248" s="14"/>
      <c r="E248" s="14"/>
    </row>
    <row r="249" spans="1:5" ht="15.75" customHeight="1" x14ac:dyDescent="0.2">
      <c r="A249" s="14"/>
      <c r="B249" s="14"/>
      <c r="C249" s="14"/>
      <c r="D249" s="14"/>
      <c r="E249" s="14"/>
    </row>
    <row r="250" spans="1:5" ht="15.75" customHeight="1" x14ac:dyDescent="0.2">
      <c r="A250" s="14"/>
      <c r="B250" s="14"/>
      <c r="C250" s="14"/>
      <c r="D250" s="14"/>
      <c r="E250" s="14"/>
    </row>
    <row r="251" spans="1:5" ht="15.75" customHeight="1" x14ac:dyDescent="0.2">
      <c r="A251" s="14"/>
      <c r="B251" s="14"/>
      <c r="C251" s="14"/>
      <c r="D251" s="14"/>
      <c r="E251" s="14"/>
    </row>
    <row r="252" spans="1:5" ht="15.75" customHeight="1" x14ac:dyDescent="0.2">
      <c r="A252" s="14"/>
      <c r="B252" s="14"/>
      <c r="C252" s="14"/>
      <c r="D252" s="14"/>
      <c r="E252" s="14"/>
    </row>
    <row r="253" spans="1:5" ht="15.75" customHeight="1" x14ac:dyDescent="0.2">
      <c r="A253" s="14"/>
      <c r="B253" s="14"/>
      <c r="C253" s="14"/>
      <c r="D253" s="14"/>
      <c r="E253" s="14"/>
    </row>
    <row r="254" spans="1:5" ht="15.75" customHeight="1" x14ac:dyDescent="0.2">
      <c r="A254" s="14"/>
      <c r="B254" s="14"/>
      <c r="C254" s="14"/>
      <c r="D254" s="14"/>
      <c r="E254" s="14"/>
    </row>
    <row r="255" spans="1:5" ht="15.75" customHeight="1" x14ac:dyDescent="0.2">
      <c r="A255" s="14"/>
      <c r="B255" s="14"/>
      <c r="C255" s="14"/>
      <c r="D255" s="14"/>
      <c r="E255" s="14"/>
    </row>
    <row r="256" spans="1:5" ht="15.75" customHeight="1" x14ac:dyDescent="0.2">
      <c r="A256" s="14"/>
      <c r="B256" s="14"/>
      <c r="C256" s="14"/>
      <c r="D256" s="14"/>
      <c r="E256" s="14"/>
    </row>
    <row r="257" spans="1:5" ht="15.75" customHeight="1" x14ac:dyDescent="0.2">
      <c r="A257" s="14"/>
      <c r="B257" s="14"/>
      <c r="C257" s="14"/>
      <c r="D257" s="14"/>
      <c r="E257" s="14"/>
    </row>
    <row r="258" spans="1:5" ht="15.75" customHeight="1" x14ac:dyDescent="0.2">
      <c r="A258" s="14"/>
      <c r="B258" s="14"/>
      <c r="C258" s="14"/>
      <c r="D258" s="14"/>
      <c r="E258" s="14"/>
    </row>
    <row r="259" spans="1:5" ht="15.75" customHeight="1" x14ac:dyDescent="0.2">
      <c r="A259" s="14"/>
      <c r="B259" s="14"/>
      <c r="C259" s="14"/>
      <c r="D259" s="14"/>
      <c r="E259" s="14"/>
    </row>
    <row r="260" spans="1:5" ht="15.75" customHeight="1" x14ac:dyDescent="0.2">
      <c r="A260" s="14"/>
      <c r="B260" s="14"/>
      <c r="C260" s="14"/>
      <c r="D260" s="14"/>
      <c r="E260" s="14"/>
    </row>
    <row r="261" spans="1:5" ht="15.75" customHeight="1" x14ac:dyDescent="0.2">
      <c r="A261" s="14"/>
      <c r="B261" s="14"/>
      <c r="C261" s="14"/>
      <c r="D261" s="14"/>
      <c r="E261" s="14"/>
    </row>
    <row r="262" spans="1:5" ht="15.75" customHeight="1" x14ac:dyDescent="0.2">
      <c r="A262" s="14"/>
      <c r="B262" s="14"/>
      <c r="C262" s="14"/>
      <c r="D262" s="14"/>
      <c r="E262" s="14"/>
    </row>
    <row r="263" spans="1:5" ht="15.75" customHeight="1" x14ac:dyDescent="0.2">
      <c r="A263" s="14"/>
      <c r="B263" s="14"/>
      <c r="C263" s="14"/>
      <c r="D263" s="14"/>
      <c r="E263" s="14"/>
    </row>
    <row r="264" spans="1:5" ht="15.75" customHeight="1" x14ac:dyDescent="0.2">
      <c r="A264" s="14"/>
      <c r="B264" s="14"/>
      <c r="C264" s="14"/>
      <c r="D264" s="14"/>
      <c r="E264" s="14"/>
    </row>
    <row r="265" spans="1:5" ht="15.75" customHeight="1" x14ac:dyDescent="0.2">
      <c r="A265" s="14"/>
      <c r="B265" s="14"/>
      <c r="C265" s="14"/>
      <c r="D265" s="14"/>
      <c r="E265" s="14"/>
    </row>
    <row r="266" spans="1:5" ht="15.75" customHeight="1" x14ac:dyDescent="0.2">
      <c r="A266" s="14"/>
      <c r="B266" s="14"/>
      <c r="C266" s="14"/>
      <c r="D266" s="14"/>
      <c r="E266" s="14"/>
    </row>
    <row r="267" spans="1:5" ht="15.75" customHeight="1" x14ac:dyDescent="0.2">
      <c r="A267" s="14"/>
      <c r="B267" s="14"/>
      <c r="C267" s="14"/>
      <c r="D267" s="14"/>
      <c r="E267" s="14"/>
    </row>
    <row r="268" spans="1:5" ht="15.75" customHeight="1" x14ac:dyDescent="0.2">
      <c r="A268" s="14"/>
      <c r="B268" s="14"/>
      <c r="C268" s="14"/>
      <c r="D268" s="14"/>
      <c r="E268" s="14"/>
    </row>
    <row r="269" spans="1:5" ht="15.75" customHeight="1" x14ac:dyDescent="0.2">
      <c r="A269" s="14"/>
      <c r="B269" s="14"/>
      <c r="C269" s="14"/>
      <c r="D269" s="14"/>
      <c r="E269" s="14"/>
    </row>
    <row r="270" spans="1:5" ht="15.75" customHeight="1" x14ac:dyDescent="0.2">
      <c r="A270" s="14"/>
      <c r="B270" s="14"/>
      <c r="C270" s="14"/>
      <c r="D270" s="14"/>
      <c r="E270" s="14"/>
    </row>
    <row r="271" spans="1:5" ht="15.75" customHeight="1" x14ac:dyDescent="0.2">
      <c r="A271" s="14"/>
      <c r="B271" s="14"/>
      <c r="C271" s="14"/>
      <c r="D271" s="14"/>
      <c r="E271" s="14"/>
    </row>
    <row r="272" spans="1:5" ht="15.75" customHeight="1" x14ac:dyDescent="0.2">
      <c r="A272" s="14"/>
      <c r="B272" s="14"/>
      <c r="C272" s="14"/>
      <c r="D272" s="14"/>
      <c r="E272" s="14"/>
    </row>
    <row r="273" spans="1:5" ht="15.75" customHeight="1" x14ac:dyDescent="0.2">
      <c r="A273" s="14"/>
      <c r="B273" s="14"/>
      <c r="C273" s="14"/>
      <c r="D273" s="14"/>
      <c r="E273" s="14"/>
    </row>
    <row r="274" spans="1:5" ht="15.75" customHeight="1" x14ac:dyDescent="0.2">
      <c r="A274" s="14"/>
      <c r="B274" s="14"/>
      <c r="C274" s="14"/>
      <c r="D274" s="14"/>
      <c r="E274" s="14"/>
    </row>
    <row r="275" spans="1:5" ht="15.75" customHeight="1" x14ac:dyDescent="0.2">
      <c r="A275" s="14"/>
      <c r="B275" s="14"/>
      <c r="C275" s="14"/>
      <c r="D275" s="14"/>
      <c r="E275" s="14"/>
    </row>
    <row r="276" spans="1:5" ht="15.75" customHeight="1" x14ac:dyDescent="0.2">
      <c r="A276" s="14"/>
      <c r="B276" s="14"/>
      <c r="C276" s="14"/>
      <c r="D276" s="14"/>
      <c r="E276" s="14"/>
    </row>
    <row r="277" spans="1:5" ht="15.75" customHeight="1" x14ac:dyDescent="0.2">
      <c r="A277" s="14"/>
      <c r="B277" s="14"/>
      <c r="C277" s="14"/>
      <c r="D277" s="14"/>
      <c r="E277" s="14"/>
    </row>
    <row r="278" spans="1:5" ht="15.75" customHeight="1" x14ac:dyDescent="0.2">
      <c r="A278" s="14"/>
      <c r="B278" s="14"/>
      <c r="C278" s="14"/>
      <c r="D278" s="14"/>
      <c r="E278" s="14"/>
    </row>
    <row r="279" spans="1:5" ht="15.75" customHeight="1" x14ac:dyDescent="0.2">
      <c r="A279" s="14"/>
      <c r="B279" s="14"/>
      <c r="C279" s="14"/>
      <c r="D279" s="14"/>
      <c r="E279" s="14"/>
    </row>
    <row r="280" spans="1:5" ht="15.75" customHeight="1" x14ac:dyDescent="0.2">
      <c r="A280" s="14"/>
      <c r="B280" s="14"/>
      <c r="C280" s="14"/>
      <c r="D280" s="14"/>
      <c r="E280" s="14"/>
    </row>
    <row r="281" spans="1:5" ht="15.75" customHeight="1" x14ac:dyDescent="0.2">
      <c r="A281" s="14"/>
      <c r="B281" s="14"/>
      <c r="C281" s="14"/>
      <c r="D281" s="14"/>
      <c r="E281" s="14"/>
    </row>
    <row r="282" spans="1:5" ht="15.75" customHeight="1" x14ac:dyDescent="0.2">
      <c r="A282" s="14"/>
      <c r="B282" s="14"/>
      <c r="C282" s="14"/>
      <c r="D282" s="14"/>
      <c r="E282" s="14"/>
    </row>
    <row r="283" spans="1:5" ht="15.75" customHeight="1" x14ac:dyDescent="0.2">
      <c r="A283" s="14"/>
      <c r="B283" s="14"/>
      <c r="C283" s="14"/>
      <c r="D283" s="14"/>
      <c r="E283" s="14"/>
    </row>
    <row r="284" spans="1:5" ht="15.75" customHeight="1" x14ac:dyDescent="0.2">
      <c r="A284" s="14"/>
      <c r="B284" s="14"/>
      <c r="C284" s="14"/>
      <c r="D284" s="14"/>
      <c r="E284" s="14"/>
    </row>
    <row r="285" spans="1:5" ht="15.75" customHeight="1" x14ac:dyDescent="0.2">
      <c r="A285" s="14"/>
      <c r="B285" s="14"/>
      <c r="C285" s="14"/>
      <c r="D285" s="14"/>
      <c r="E285" s="14"/>
    </row>
    <row r="286" spans="1:5" ht="15.75" customHeight="1" x14ac:dyDescent="0.2">
      <c r="A286" s="14"/>
      <c r="B286" s="14"/>
      <c r="C286" s="14"/>
      <c r="D286" s="14"/>
      <c r="E286" s="14"/>
    </row>
    <row r="287" spans="1:5" ht="15.75" customHeight="1" x14ac:dyDescent="0.2">
      <c r="A287" s="14"/>
      <c r="B287" s="14"/>
      <c r="C287" s="14"/>
      <c r="D287" s="14"/>
      <c r="E287" s="14"/>
    </row>
    <row r="288" spans="1:5" ht="15.75" customHeight="1" x14ac:dyDescent="0.2">
      <c r="A288" s="14"/>
      <c r="B288" s="14"/>
      <c r="C288" s="14"/>
      <c r="D288" s="14"/>
      <c r="E288" s="14"/>
    </row>
    <row r="289" spans="1:5" ht="15.75" customHeight="1" x14ac:dyDescent="0.2">
      <c r="A289" s="14"/>
      <c r="B289" s="14"/>
      <c r="C289" s="14"/>
      <c r="D289" s="14"/>
      <c r="E289" s="14"/>
    </row>
    <row r="290" spans="1:5" ht="15.75" customHeight="1" x14ac:dyDescent="0.2">
      <c r="A290" s="14"/>
      <c r="B290" s="14"/>
      <c r="C290" s="14"/>
      <c r="D290" s="14"/>
      <c r="E290" s="14"/>
    </row>
    <row r="291" spans="1:5" ht="15.75" customHeight="1" x14ac:dyDescent="0.2">
      <c r="A291" s="14"/>
      <c r="B291" s="14"/>
      <c r="C291" s="14"/>
      <c r="D291" s="14"/>
      <c r="E291" s="14"/>
    </row>
    <row r="292" spans="1:5" ht="15.75" customHeight="1" x14ac:dyDescent="0.2">
      <c r="A292" s="14"/>
      <c r="B292" s="14"/>
      <c r="C292" s="14"/>
      <c r="D292" s="14"/>
      <c r="E292" s="14"/>
    </row>
    <row r="293" spans="1:5" ht="15.75" customHeight="1" x14ac:dyDescent="0.2">
      <c r="A293" s="14"/>
      <c r="B293" s="14"/>
      <c r="C293" s="14"/>
      <c r="D293" s="14"/>
      <c r="E293" s="14"/>
    </row>
    <row r="294" spans="1:5" ht="15.75" customHeight="1" x14ac:dyDescent="0.2">
      <c r="A294" s="14"/>
      <c r="B294" s="14"/>
      <c r="C294" s="14"/>
      <c r="D294" s="14"/>
      <c r="E294" s="14"/>
    </row>
    <row r="295" spans="1:5" ht="15.75" customHeight="1" x14ac:dyDescent="0.2">
      <c r="A295" s="14"/>
      <c r="B295" s="14"/>
      <c r="C295" s="14"/>
      <c r="D295" s="14"/>
      <c r="E295" s="14"/>
    </row>
    <row r="296" spans="1:5" ht="15.75" customHeight="1" x14ac:dyDescent="0.2">
      <c r="A296" s="14"/>
      <c r="B296" s="14"/>
      <c r="C296" s="14"/>
      <c r="D296" s="14"/>
      <c r="E296" s="14"/>
    </row>
    <row r="297" spans="1:5" ht="15.75" customHeight="1" x14ac:dyDescent="0.2">
      <c r="A297" s="14"/>
      <c r="B297" s="14"/>
      <c r="C297" s="14"/>
      <c r="D297" s="14"/>
      <c r="E297" s="14"/>
    </row>
    <row r="298" spans="1:5" ht="15.75" customHeight="1" x14ac:dyDescent="0.2">
      <c r="A298" s="14"/>
      <c r="B298" s="14"/>
      <c r="C298" s="14"/>
      <c r="D298" s="14"/>
      <c r="E298" s="14"/>
    </row>
    <row r="299" spans="1:5" ht="15.75" customHeight="1" x14ac:dyDescent="0.2">
      <c r="A299" s="14"/>
      <c r="B299" s="14"/>
      <c r="C299" s="14"/>
      <c r="D299" s="14"/>
      <c r="E299" s="14"/>
    </row>
    <row r="300" spans="1:5" ht="15.75" customHeight="1" x14ac:dyDescent="0.2">
      <c r="A300" s="14"/>
      <c r="B300" s="14"/>
      <c r="C300" s="14"/>
      <c r="D300" s="14"/>
      <c r="E300" s="14"/>
    </row>
    <row r="301" spans="1:5" ht="15.75" customHeight="1" x14ac:dyDescent="0.2">
      <c r="A301" s="14"/>
      <c r="B301" s="14"/>
      <c r="C301" s="14"/>
      <c r="D301" s="14"/>
      <c r="E301" s="14"/>
    </row>
    <row r="302" spans="1:5" ht="15.75" customHeight="1" x14ac:dyDescent="0.2">
      <c r="A302" s="14"/>
      <c r="B302" s="14"/>
      <c r="C302" s="14"/>
      <c r="D302" s="14"/>
      <c r="E302" s="14"/>
    </row>
    <row r="303" spans="1:5" ht="15.75" customHeight="1" x14ac:dyDescent="0.2">
      <c r="A303" s="14"/>
      <c r="B303" s="14"/>
      <c r="C303" s="14"/>
      <c r="D303" s="14"/>
      <c r="E303" s="14"/>
    </row>
    <row r="304" spans="1:5" ht="15.75" customHeight="1" x14ac:dyDescent="0.2">
      <c r="A304" s="14"/>
      <c r="B304" s="14"/>
      <c r="C304" s="14"/>
      <c r="D304" s="14"/>
      <c r="E304" s="14"/>
    </row>
    <row r="305" spans="1:5" ht="15.75" customHeight="1" x14ac:dyDescent="0.2">
      <c r="A305" s="14"/>
      <c r="B305" s="14"/>
      <c r="C305" s="14"/>
      <c r="D305" s="14"/>
      <c r="E305" s="14"/>
    </row>
    <row r="306" spans="1:5" ht="15.75" customHeight="1" x14ac:dyDescent="0.2">
      <c r="A306" s="14"/>
      <c r="B306" s="14"/>
      <c r="C306" s="14"/>
      <c r="D306" s="14"/>
      <c r="E306" s="14"/>
    </row>
    <row r="307" spans="1:5" ht="15.75" customHeight="1" x14ac:dyDescent="0.2">
      <c r="A307" s="14"/>
      <c r="B307" s="14"/>
      <c r="C307" s="14"/>
      <c r="D307" s="14"/>
      <c r="E307" s="14"/>
    </row>
    <row r="308" spans="1:5" ht="15.75" customHeight="1" x14ac:dyDescent="0.2">
      <c r="A308" s="14"/>
      <c r="B308" s="14"/>
      <c r="C308" s="14"/>
      <c r="D308" s="14"/>
      <c r="E308" s="14"/>
    </row>
    <row r="309" spans="1:5" ht="15.75" customHeight="1" x14ac:dyDescent="0.2">
      <c r="A309" s="14"/>
      <c r="B309" s="14"/>
      <c r="C309" s="14"/>
      <c r="D309" s="14"/>
      <c r="E309" s="14"/>
    </row>
    <row r="310" spans="1:5" ht="15.75" customHeight="1" x14ac:dyDescent="0.2">
      <c r="A310" s="14"/>
      <c r="B310" s="14"/>
      <c r="C310" s="14"/>
      <c r="D310" s="14"/>
      <c r="E310" s="14"/>
    </row>
    <row r="311" spans="1:5" ht="15.75" customHeight="1" x14ac:dyDescent="0.2">
      <c r="A311" s="14"/>
      <c r="B311" s="14"/>
      <c r="C311" s="14"/>
      <c r="D311" s="14"/>
      <c r="E311" s="14"/>
    </row>
    <row r="312" spans="1:5" ht="15.75" customHeight="1" x14ac:dyDescent="0.2">
      <c r="A312" s="14"/>
      <c r="B312" s="14"/>
      <c r="C312" s="14"/>
      <c r="D312" s="14"/>
      <c r="E312" s="14"/>
    </row>
    <row r="313" spans="1:5" ht="15.75" customHeight="1" x14ac:dyDescent="0.2">
      <c r="A313" s="14"/>
      <c r="B313" s="14"/>
      <c r="C313" s="14"/>
      <c r="D313" s="14"/>
      <c r="E313" s="14"/>
    </row>
    <row r="314" spans="1:5" ht="15.75" customHeight="1" x14ac:dyDescent="0.2">
      <c r="A314" s="14"/>
      <c r="B314" s="14"/>
      <c r="C314" s="14"/>
      <c r="D314" s="14"/>
      <c r="E314" s="14"/>
    </row>
    <row r="315" spans="1:5" ht="15.75" customHeight="1" x14ac:dyDescent="0.2">
      <c r="A315" s="14"/>
      <c r="B315" s="14"/>
      <c r="C315" s="14"/>
      <c r="D315" s="14"/>
      <c r="E315" s="14"/>
    </row>
    <row r="316" spans="1:5" ht="15.75" customHeight="1" x14ac:dyDescent="0.2">
      <c r="A316" s="14"/>
      <c r="B316" s="14"/>
      <c r="C316" s="14"/>
      <c r="D316" s="14"/>
      <c r="E316" s="14"/>
    </row>
    <row r="317" spans="1:5" ht="15.75" customHeight="1" x14ac:dyDescent="0.2">
      <c r="A317" s="14"/>
      <c r="B317" s="14"/>
      <c r="C317" s="14"/>
      <c r="D317" s="14"/>
      <c r="E317" s="14"/>
    </row>
    <row r="318" spans="1:5" ht="15.75" customHeight="1" x14ac:dyDescent="0.2">
      <c r="A318" s="14"/>
      <c r="B318" s="14"/>
      <c r="C318" s="14"/>
      <c r="D318" s="14"/>
      <c r="E318" s="14"/>
    </row>
    <row r="319" spans="1:5" ht="15.75" customHeight="1" x14ac:dyDescent="0.2">
      <c r="A319" s="14"/>
      <c r="B319" s="14"/>
      <c r="C319" s="14"/>
      <c r="D319" s="14"/>
      <c r="E319" s="14"/>
    </row>
    <row r="320" spans="1:5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19:F124"/>
  </mergeCell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>
      <selection activeCell="B11" sqref="B11"/>
    </sheetView>
  </sheetViews>
  <sheetFormatPr defaultColWidth="14.42578125" defaultRowHeight="15" customHeight="1" x14ac:dyDescent="0.2"/>
  <cols>
    <col min="1" max="1" width="19.5703125" customWidth="1"/>
    <col min="2" max="2" width="9.85546875" customWidth="1"/>
    <col min="3" max="3" width="14.42578125" customWidth="1"/>
    <col min="4" max="4" width="24.7109375" customWidth="1"/>
    <col min="5" max="9" width="9.28515625" customWidth="1"/>
    <col min="10" max="11" width="9.7109375" customWidth="1"/>
  </cols>
  <sheetData>
    <row r="1" spans="1:15" ht="15.75" customHeight="1" x14ac:dyDescent="0.2">
      <c r="A1" s="26"/>
      <c r="B1" s="26"/>
      <c r="C1" s="26"/>
      <c r="D1" s="27"/>
      <c r="E1" s="26"/>
      <c r="F1" s="26"/>
      <c r="G1" s="26"/>
      <c r="H1" s="26"/>
      <c r="I1" s="26"/>
      <c r="J1" s="26"/>
      <c r="K1" s="26"/>
      <c r="L1" s="26"/>
    </row>
    <row r="2" spans="1:15" ht="15.75" customHeight="1" x14ac:dyDescent="0.2">
      <c r="A2" s="27" t="s">
        <v>111</v>
      </c>
      <c r="B2" s="35">
        <f>B3*B4+B5</f>
        <v>4.2506092599298731E-2</v>
      </c>
      <c r="C2" s="26"/>
      <c r="D2" s="26"/>
      <c r="E2" s="28">
        <v>2016</v>
      </c>
      <c r="F2" s="27">
        <v>2017</v>
      </c>
      <c r="G2" s="28">
        <v>2018</v>
      </c>
      <c r="H2" s="28">
        <v>2019</v>
      </c>
      <c r="I2" s="26"/>
      <c r="L2" s="26"/>
    </row>
    <row r="3" spans="1:15" ht="15.75" customHeight="1" x14ac:dyDescent="0.2">
      <c r="A3" s="26" t="s">
        <v>137</v>
      </c>
      <c r="B3" s="29">
        <v>5.7000000000000002E-2</v>
      </c>
      <c r="C3" s="39"/>
      <c r="D3" s="30" t="s">
        <v>112</v>
      </c>
      <c r="E3" s="31">
        <f>[1]Financials!B20/[1]Financials!B19</f>
        <v>0.28504914640455253</v>
      </c>
      <c r="F3" s="31">
        <f>[1]Financials!C20/[1]Financials!C19</f>
        <v>0.18735362997658081</v>
      </c>
      <c r="G3" s="31">
        <f>[1]Financials!D20/[1]Financials!D19</f>
        <v>0.26280253453827779</v>
      </c>
      <c r="H3" s="31">
        <f>[1]Financials!E20/[1]Financials!E19</f>
        <v>0.30064624894633324</v>
      </c>
      <c r="I3" s="26"/>
      <c r="L3" s="26"/>
    </row>
    <row r="4" spans="1:15" ht="15.75" customHeight="1" x14ac:dyDescent="0.2">
      <c r="A4" s="26" t="s">
        <v>138</v>
      </c>
      <c r="B4" s="58">
        <f>COVAR('[1]BMW Returns'!H3:H1014,'[1]DAX Returns'!H3:H1014)/VAR('[1]BMW Returns'!H3:H1014)</f>
        <v>0.55273846665436377</v>
      </c>
      <c r="C4" s="32"/>
      <c r="D4" s="30" t="s">
        <v>139</v>
      </c>
      <c r="E4" s="31">
        <f>[1]Financials!B98/[1]Financials!B66</f>
        <v>8.3435270492904462E-4</v>
      </c>
      <c r="F4" s="31">
        <f>[1]Financials!C98/[1]Financials!C66</f>
        <v>1.1633235802164486E-3</v>
      </c>
      <c r="G4" s="31">
        <f>[1]Financials!D98/[1]Financials!D66</f>
        <v>8.9687281552117539E-4</v>
      </c>
      <c r="H4" s="31">
        <f>[1]Financials!E98/[1]Financials!E66</f>
        <v>1.1795388536541996E-3</v>
      </c>
      <c r="I4" s="26"/>
      <c r="L4" s="26"/>
      <c r="O4" s="26"/>
    </row>
    <row r="5" spans="1:15" ht="15.75" customHeight="1" x14ac:dyDescent="0.2">
      <c r="A5" s="26" t="s">
        <v>140</v>
      </c>
      <c r="B5" s="29">
        <v>1.0999999999999999E-2</v>
      </c>
      <c r="C5" s="39"/>
      <c r="D5" s="30" t="s">
        <v>141</v>
      </c>
      <c r="E5" s="33"/>
      <c r="F5" s="34">
        <f>[1]Financials!C109/[1]Financials!B109-1</f>
        <v>-0.34072810011376564</v>
      </c>
      <c r="G5" s="34">
        <f>[1]Financials!D109/[1]Financials!C109-1</f>
        <v>0.67385677308024161</v>
      </c>
      <c r="H5" s="34">
        <f>[1]Financials!E109/[1]Financials!D109-1</f>
        <v>-0.45515463917525778</v>
      </c>
      <c r="I5" s="34"/>
      <c r="L5" s="26"/>
      <c r="O5" s="26"/>
    </row>
    <row r="6" spans="1:15" ht="15.75" customHeight="1" x14ac:dyDescent="0.2">
      <c r="A6" s="26"/>
      <c r="B6" s="26"/>
      <c r="C6" s="26"/>
      <c r="D6" s="26"/>
      <c r="E6" s="26"/>
      <c r="F6" s="26"/>
      <c r="G6" s="26"/>
      <c r="H6" s="26"/>
      <c r="I6" s="26"/>
      <c r="L6" s="26"/>
      <c r="O6" s="26"/>
    </row>
    <row r="7" spans="1:15" ht="15.75" customHeight="1" x14ac:dyDescent="0.2">
      <c r="A7" s="27" t="s">
        <v>113</v>
      </c>
      <c r="B7" s="35">
        <f>B8*B9</f>
        <v>2.5565780296157956E-2</v>
      </c>
      <c r="C7" s="26"/>
      <c r="D7" s="26"/>
      <c r="E7" s="28">
        <v>2020</v>
      </c>
      <c r="F7" s="28">
        <v>2021</v>
      </c>
      <c r="G7" s="28">
        <v>2022</v>
      </c>
      <c r="H7" s="28">
        <v>2023</v>
      </c>
      <c r="I7" s="28">
        <v>2024</v>
      </c>
      <c r="L7" s="26"/>
      <c r="O7" s="26"/>
    </row>
    <row r="8" spans="1:15" ht="15.75" customHeight="1" x14ac:dyDescent="0.2">
      <c r="A8" s="30" t="s">
        <v>142</v>
      </c>
      <c r="B8" s="29">
        <v>3.4500000000000003E-2</v>
      </c>
      <c r="C8" s="39"/>
      <c r="D8" s="30" t="s">
        <v>144</v>
      </c>
      <c r="E8" s="36">
        <f>AVERAGE([1]Financials!D109:E109)*(AVERAGE(F5:H5)+1.1)</f>
        <v>1587.3980298787137</v>
      </c>
      <c r="F8" s="37">
        <f>E8*(AVERAGE($F$5:$H$5)+1.1)</f>
        <v>1681.5699067486298</v>
      </c>
      <c r="G8" s="37">
        <f>F8*(AVERAGE($F$5:$H$5)+1.1)</f>
        <v>1781.3284998839554</v>
      </c>
      <c r="H8" s="37">
        <f>G8*(AVERAGE($F$5:$H$5)+1.1)</f>
        <v>1887.0052394278246</v>
      </c>
      <c r="I8" s="37">
        <f>H8*(AVERAGE($F$5:$H$5)+1.1)</f>
        <v>1998.9512175098694</v>
      </c>
      <c r="O8" s="26"/>
    </row>
    <row r="9" spans="1:15" ht="15.75" customHeight="1" x14ac:dyDescent="0.2">
      <c r="A9" s="30" t="s">
        <v>143</v>
      </c>
      <c r="B9" s="31">
        <f>1-AVERAGE(E3:H3)</f>
        <v>0.74103711003356387</v>
      </c>
      <c r="C9" s="26"/>
      <c r="O9" s="26"/>
    </row>
    <row r="10" spans="1:15" ht="15.75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O10" s="26"/>
    </row>
    <row r="11" spans="1:15" ht="15.75" customHeight="1" x14ac:dyDescent="0.2">
      <c r="A11" s="27" t="s">
        <v>114</v>
      </c>
      <c r="B11" s="59">
        <f>B2*B12+B7*B13</f>
        <v>3.5245203320847608E-2</v>
      </c>
      <c r="C11" s="26"/>
      <c r="D11" s="26"/>
      <c r="E11" s="26"/>
      <c r="F11" s="26"/>
      <c r="G11" s="26"/>
      <c r="H11" s="26"/>
      <c r="I11" s="26"/>
      <c r="J11" s="26"/>
      <c r="K11" s="26"/>
      <c r="O11" s="26"/>
    </row>
    <row r="12" spans="1:15" ht="15.75" customHeight="1" x14ac:dyDescent="0.2">
      <c r="A12" s="30" t="s">
        <v>145</v>
      </c>
      <c r="B12" s="34">
        <f>[1]Financials!B49/([1]Financials!B49+[1]Financials!B66)</f>
        <v>0.57138397754892989</v>
      </c>
      <c r="C12" s="26"/>
      <c r="D12" s="26"/>
      <c r="E12" s="26"/>
      <c r="F12" s="26"/>
      <c r="G12" s="26"/>
      <c r="H12" s="26"/>
      <c r="I12" s="26"/>
      <c r="J12" s="26"/>
      <c r="K12" s="26"/>
      <c r="O12" s="26"/>
    </row>
    <row r="13" spans="1:15" ht="15.75" customHeight="1" x14ac:dyDescent="0.2">
      <c r="A13" s="30" t="s">
        <v>146</v>
      </c>
      <c r="B13" s="34">
        <f>[1]Financials!B66/([1]Financials!B66+[1]Financials!B49)</f>
        <v>0.42861602245107011</v>
      </c>
      <c r="C13" s="26"/>
      <c r="F13" s="26"/>
      <c r="G13" s="27"/>
      <c r="H13" s="26"/>
      <c r="I13" s="26"/>
      <c r="J13" s="26"/>
      <c r="K13" s="26"/>
      <c r="O13" s="26"/>
    </row>
    <row r="14" spans="1:15" ht="15.75" customHeight="1" x14ac:dyDescent="0.2">
      <c r="A14" s="26"/>
      <c r="B14" s="26"/>
      <c r="C14" s="26"/>
      <c r="F14" s="26"/>
      <c r="G14" s="26"/>
      <c r="H14" s="26"/>
      <c r="I14" s="26"/>
      <c r="J14" s="26"/>
      <c r="K14" s="26"/>
      <c r="O14" s="26"/>
    </row>
    <row r="15" spans="1:15" ht="15.75" customHeight="1" x14ac:dyDescent="0.2">
      <c r="A15" s="27" t="s">
        <v>147</v>
      </c>
      <c r="B15" s="38">
        <f>NPV(B11,E8:I8)</f>
        <v>8031.819158807969</v>
      </c>
      <c r="C15" s="26"/>
      <c r="F15" s="26"/>
      <c r="G15" s="37"/>
      <c r="H15" s="37"/>
      <c r="I15" s="37"/>
      <c r="J15" s="37"/>
      <c r="K15" s="37"/>
    </row>
    <row r="16" spans="1:15" ht="15.75" customHeight="1" x14ac:dyDescent="0.2">
      <c r="A16" s="26"/>
      <c r="B16" s="26"/>
      <c r="C16" s="26"/>
      <c r="F16" s="26"/>
      <c r="G16" s="26"/>
      <c r="H16" s="26"/>
      <c r="I16" s="26"/>
      <c r="J16" s="26"/>
      <c r="K16" s="26"/>
    </row>
    <row r="17" spans="1:11" ht="15.75" customHeight="1" x14ac:dyDescent="0.2">
      <c r="A17" s="26"/>
      <c r="B17" s="26"/>
      <c r="C17" s="26"/>
      <c r="F17" s="26"/>
      <c r="G17" s="27"/>
      <c r="H17" s="26"/>
      <c r="I17" s="26"/>
      <c r="J17" s="26"/>
      <c r="K17" s="26"/>
    </row>
    <row r="18" spans="1:11" ht="15.75" customHeight="1" x14ac:dyDescent="0.2">
      <c r="A18" s="26"/>
      <c r="B18" s="26"/>
      <c r="C18" s="26"/>
      <c r="F18" s="26"/>
      <c r="G18" s="26"/>
      <c r="H18" s="26"/>
      <c r="I18" s="26"/>
      <c r="J18" s="26"/>
      <c r="K18" s="26"/>
    </row>
    <row r="19" spans="1:11" ht="15.75" customHeight="1" x14ac:dyDescent="0.2">
      <c r="G19" s="23"/>
      <c r="H19" s="23"/>
      <c r="I19" s="26"/>
      <c r="J19" s="26"/>
    </row>
    <row r="20" spans="1:11" ht="15.75" customHeight="1" x14ac:dyDescent="0.2">
      <c r="I20" s="26"/>
      <c r="J20" s="26"/>
    </row>
    <row r="21" spans="1:11" ht="15.75" customHeight="1" x14ac:dyDescent="0.2">
      <c r="I21" s="26"/>
      <c r="J21" s="26"/>
    </row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>
      <selection activeCell="K22" sqref="K22"/>
    </sheetView>
  </sheetViews>
  <sheetFormatPr defaultColWidth="14.42578125" defaultRowHeight="15" customHeight="1" x14ac:dyDescent="0.2"/>
  <cols>
    <col min="1" max="1" width="29.5703125" style="40" customWidth="1"/>
    <col min="2" max="5" width="14.42578125" style="40" customWidth="1"/>
    <col min="6" max="6" width="17.7109375" style="40" customWidth="1"/>
    <col min="7" max="11" width="14.42578125" style="40"/>
    <col min="12" max="12" width="14.5703125" style="40" customWidth="1"/>
    <col min="13" max="16384" width="14.42578125" style="40"/>
  </cols>
  <sheetData>
    <row r="1" spans="1:12" ht="15.75" customHeight="1" x14ac:dyDescent="0.2"/>
    <row r="2" spans="1:12" ht="15.75" customHeight="1" x14ac:dyDescent="0.2">
      <c r="A2" s="41" t="s">
        <v>1</v>
      </c>
      <c r="B2" s="43">
        <v>2016</v>
      </c>
      <c r="C2" s="43">
        <v>2017</v>
      </c>
      <c r="D2" s="43">
        <v>2018</v>
      </c>
      <c r="E2" s="43">
        <v>2019</v>
      </c>
      <c r="F2" s="19" t="s">
        <v>115</v>
      </c>
      <c r="G2" s="43">
        <v>2020</v>
      </c>
      <c r="H2" s="43">
        <v>2021</v>
      </c>
      <c r="I2" s="43">
        <v>2022</v>
      </c>
      <c r="J2" s="43">
        <v>2023</v>
      </c>
      <c r="K2" s="43">
        <v>2024</v>
      </c>
      <c r="L2" s="43" t="s">
        <v>116</v>
      </c>
    </row>
    <row r="3" spans="1:12" ht="15.75" customHeight="1" x14ac:dyDescent="0.2">
      <c r="A3" s="40" t="s">
        <v>117</v>
      </c>
      <c r="B3" s="45">
        <f>Financials!B3</f>
        <v>94163</v>
      </c>
      <c r="C3" s="45">
        <f>Financials!C3</f>
        <v>98282</v>
      </c>
      <c r="D3" s="45">
        <f>Financials!D3</f>
        <v>96855</v>
      </c>
      <c r="E3" s="45">
        <f>Financials!E3</f>
        <v>104210</v>
      </c>
      <c r="G3" s="45">
        <f>E3*(F4+1)</f>
        <v>107862.98117393587</v>
      </c>
      <c r="H3" s="45">
        <f>G3*($F$4+1)</f>
        <v>111644.01408433782</v>
      </c>
      <c r="I3" s="45">
        <f>H3*($F$4+1)</f>
        <v>115557.587461487</v>
      </c>
      <c r="J3" s="45">
        <f>I3*($F$4+1)</f>
        <v>119608.34738378102</v>
      </c>
      <c r="K3" s="45">
        <f>J3*($F$4+1)</f>
        <v>123801.10279342052</v>
      </c>
    </row>
    <row r="4" spans="1:12" ht="15.75" customHeight="1" x14ac:dyDescent="0.2">
      <c r="A4" s="41" t="s">
        <v>118</v>
      </c>
      <c r="B4" s="52"/>
      <c r="C4" s="44">
        <f>C3/B3-1</f>
        <v>4.3743296199143966E-2</v>
      </c>
      <c r="D4" s="44">
        <f t="shared" ref="D4:E4" si="0">D3/C3-1</f>
        <v>-1.4519444048757602E-2</v>
      </c>
      <c r="E4" s="44">
        <f t="shared" si="0"/>
        <v>7.5938258221052157E-2</v>
      </c>
      <c r="F4" s="44">
        <f>AVERAGE(C4:E4)</f>
        <v>3.5054036790479505E-2</v>
      </c>
      <c r="G4" s="47"/>
      <c r="H4" s="47"/>
      <c r="I4" s="47"/>
      <c r="J4" s="47"/>
      <c r="K4" s="47"/>
    </row>
    <row r="5" spans="1:12" ht="15.75" customHeight="1" x14ac:dyDescent="0.2">
      <c r="A5" s="40" t="s">
        <v>7</v>
      </c>
      <c r="B5" s="45">
        <f>Financials!B8</f>
        <v>84777</v>
      </c>
      <c r="C5" s="45">
        <f>Financials!C8</f>
        <v>88383</v>
      </c>
      <c r="D5" s="45">
        <f>Financials!D8</f>
        <v>87922</v>
      </c>
      <c r="E5" s="45">
        <f>Financials!E8</f>
        <v>96799</v>
      </c>
      <c r="G5" s="45">
        <f>E5*(F6+1)</f>
        <v>101260.90723653803</v>
      </c>
      <c r="H5" s="45">
        <f>G5*($F$6+1)</f>
        <v>105928.48412036033</v>
      </c>
      <c r="I5" s="45">
        <f>H5*($F$6+1)</f>
        <v>110811.21090320044</v>
      </c>
      <c r="J5" s="45">
        <f>I5*($F$6+1)</f>
        <v>115919.00482481669</v>
      </c>
      <c r="K5" s="45">
        <f>J5*($F$6+1)</f>
        <v>121262.24025576263</v>
      </c>
    </row>
    <row r="6" spans="1:12" ht="15.75" customHeight="1" x14ac:dyDescent="0.2">
      <c r="A6" s="42" t="s">
        <v>119</v>
      </c>
      <c r="B6" s="52"/>
      <c r="C6" s="44">
        <f>C5/B5-1</f>
        <v>4.2535121554195143E-2</v>
      </c>
      <c r="D6" s="44">
        <f t="shared" ref="D6:E6" si="1">D5/C5-1</f>
        <v>-5.2159351911567065E-3</v>
      </c>
      <c r="E6" s="44">
        <f t="shared" si="1"/>
        <v>0.10096449125361118</v>
      </c>
      <c r="F6" s="44">
        <f>AVERAGE(C6:E6)</f>
        <v>4.6094559205549869E-2</v>
      </c>
      <c r="G6" s="47"/>
      <c r="H6" s="47"/>
      <c r="I6" s="47"/>
      <c r="J6" s="47"/>
      <c r="K6" s="47"/>
    </row>
    <row r="7" spans="1:12" ht="15.75" customHeight="1" x14ac:dyDescent="0.2">
      <c r="A7" s="43" t="s">
        <v>120</v>
      </c>
      <c r="B7" s="45">
        <f>B3-B5</f>
        <v>9386</v>
      </c>
      <c r="C7" s="45">
        <f t="shared" ref="C7:E7" si="2">C3-C5</f>
        <v>9899</v>
      </c>
      <c r="D7" s="45">
        <f t="shared" si="2"/>
        <v>8933</v>
      </c>
      <c r="E7" s="45">
        <f t="shared" si="2"/>
        <v>7411</v>
      </c>
      <c r="G7" s="45">
        <f>G3-G5</f>
        <v>6602.0739373978431</v>
      </c>
      <c r="H7" s="45">
        <f t="shared" ref="H7:K7" si="3">H3-H5</f>
        <v>5715.5299639774894</v>
      </c>
      <c r="I7" s="45">
        <f t="shared" si="3"/>
        <v>4746.3765582865599</v>
      </c>
      <c r="J7" s="45">
        <f t="shared" si="3"/>
        <v>3689.3425589643302</v>
      </c>
      <c r="K7" s="45">
        <f t="shared" si="3"/>
        <v>2538.8625376578857</v>
      </c>
    </row>
    <row r="8" spans="1:12" ht="15.75" customHeight="1" x14ac:dyDescent="0.2">
      <c r="A8" s="43" t="s">
        <v>121</v>
      </c>
      <c r="B8" s="44" cm="1">
        <f t="array" ref="B8:E8">WACC!E3:H3</f>
        <v>0.28504914640455253</v>
      </c>
      <c r="C8" s="44">
        <v>0.18735362997658081</v>
      </c>
      <c r="D8" s="44">
        <v>0.26280253453827779</v>
      </c>
      <c r="E8" s="44">
        <v>0.30064624894633324</v>
      </c>
      <c r="F8" s="54">
        <f>AVERAGE(B8:E8)</f>
        <v>0.25896288996643613</v>
      </c>
      <c r="G8" s="54">
        <f>$F$8</f>
        <v>0.25896288996643613</v>
      </c>
      <c r="H8" s="54">
        <f>$F$8</f>
        <v>0.25896288996643613</v>
      </c>
      <c r="I8" s="54">
        <f>$F$8</f>
        <v>0.25896288996643613</v>
      </c>
      <c r="J8" s="54">
        <f>$F$8</f>
        <v>0.25896288996643613</v>
      </c>
      <c r="K8" s="54">
        <f>$F$8</f>
        <v>0.25896288996643613</v>
      </c>
    </row>
    <row r="9" spans="1:12" ht="15.75" customHeight="1" x14ac:dyDescent="0.2"/>
    <row r="10" spans="1:12" ht="15.75" customHeight="1" x14ac:dyDescent="0.2">
      <c r="A10" s="43" t="s">
        <v>122</v>
      </c>
      <c r="B10" s="46">
        <f>Financials!B91+Financials!B92</f>
        <v>4998</v>
      </c>
      <c r="C10" s="46">
        <f>Financials!C91+Financials!C92</f>
        <v>4822</v>
      </c>
      <c r="D10" s="46">
        <f>Financials!D91+Financials!D92</f>
        <v>5113</v>
      </c>
      <c r="E10" s="46">
        <f>Financials!E91+Financials!E92</f>
        <v>6017</v>
      </c>
      <c r="F10" s="55">
        <f>AVERAGE(B10:E10)</f>
        <v>5237.5</v>
      </c>
      <c r="G10" s="56">
        <f>$F$10</f>
        <v>5237.5</v>
      </c>
      <c r="H10" s="56">
        <f>$F$10</f>
        <v>5237.5</v>
      </c>
      <c r="I10" s="56">
        <f>$F$10</f>
        <v>5237.5</v>
      </c>
      <c r="J10" s="56">
        <f>$F$10</f>
        <v>5237.5</v>
      </c>
      <c r="K10" s="56">
        <f>$F$10</f>
        <v>5237.5</v>
      </c>
    </row>
    <row r="11" spans="1:12" ht="15.75" customHeight="1" x14ac:dyDescent="0.2">
      <c r="A11" s="43" t="s">
        <v>123</v>
      </c>
      <c r="B11" s="53">
        <f>Financials!B101</f>
        <v>-5823</v>
      </c>
      <c r="C11" s="53">
        <f>Financials!C101</f>
        <v>-7112</v>
      </c>
      <c r="D11" s="53">
        <f>Financials!D101</f>
        <v>-7777</v>
      </c>
      <c r="E11" s="53">
        <f>Financials!E101</f>
        <v>-6902</v>
      </c>
      <c r="F11" s="53">
        <f>AVERAGE(B11:E11)</f>
        <v>-6903.5</v>
      </c>
      <c r="G11" s="53">
        <f>$F$11</f>
        <v>-6903.5</v>
      </c>
      <c r="H11" s="53">
        <f>$F$11</f>
        <v>-6903.5</v>
      </c>
      <c r="I11" s="53">
        <f>$F$11</f>
        <v>-6903.5</v>
      </c>
      <c r="J11" s="53">
        <f>$F$11</f>
        <v>-6903.5</v>
      </c>
      <c r="K11" s="53">
        <f>$F$11</f>
        <v>-6903.5</v>
      </c>
    </row>
    <row r="12" spans="1:12" ht="15.75" customHeight="1" x14ac:dyDescent="0.2">
      <c r="A12" s="43" t="s">
        <v>124</v>
      </c>
      <c r="B12" s="53">
        <f>Financials!B99</f>
        <v>-1112</v>
      </c>
      <c r="C12" s="53">
        <f>Financials!C99</f>
        <v>-735</v>
      </c>
      <c r="D12" s="53">
        <f>Financials!D99</f>
        <v>-1506</v>
      </c>
      <c r="E12" s="53">
        <f>Financials!E99</f>
        <v>-3402</v>
      </c>
      <c r="F12" s="53">
        <f>AVERAGE(B12:E12)</f>
        <v>-1688.75</v>
      </c>
      <c r="G12" s="53">
        <f>$F$12</f>
        <v>-1688.75</v>
      </c>
      <c r="H12" s="53">
        <f>$F$12</f>
        <v>-1688.75</v>
      </c>
      <c r="I12" s="53">
        <f>$F$12</f>
        <v>-1688.75</v>
      </c>
      <c r="J12" s="53">
        <f>$F$12</f>
        <v>-1688.75</v>
      </c>
      <c r="K12" s="53">
        <f>$F$12</f>
        <v>-1688.75</v>
      </c>
    </row>
    <row r="13" spans="1:12" ht="15.75" customHeight="1" x14ac:dyDescent="0.2"/>
    <row r="14" spans="1:12" ht="15.75" customHeight="1" x14ac:dyDescent="0.2"/>
    <row r="15" spans="1:12" ht="15.75" customHeight="1" x14ac:dyDescent="0.2">
      <c r="F15" s="43" t="s">
        <v>125</v>
      </c>
      <c r="G15" s="57">
        <f>G7*(1-G8)+G10+G11-G12</f>
        <v>4915.1317907972098</v>
      </c>
      <c r="H15" s="57">
        <f>H7*(1-H8)+H10+H11-H12</f>
        <v>4258.1698068161186</v>
      </c>
      <c r="I15" s="57">
        <f>I7*(1-I8)+I10+I11-I12</f>
        <v>3539.9911678837252</v>
      </c>
      <c r="J15" s="57">
        <f>J7*(1-J8)+J10+J11-J12</f>
        <v>2756.6897478187602</v>
      </c>
      <c r="K15" s="57">
        <f>K7*(1-K8)+K10+K11-K12</f>
        <v>1904.1413576784798</v>
      </c>
      <c r="L15" s="48">
        <f>G20</f>
        <v>155527.25075315771</v>
      </c>
    </row>
    <row r="16" spans="1:12" ht="15.75" customHeight="1" x14ac:dyDescent="0.2"/>
    <row r="17" spans="1:7" ht="15.75" customHeight="1" x14ac:dyDescent="0.2">
      <c r="A17" s="43" t="s">
        <v>126</v>
      </c>
      <c r="B17" s="49">
        <f>NPV(WACC!B11,DCF!G15:L15)</f>
        <v>142254.74028460548</v>
      </c>
    </row>
    <row r="18" spans="1:7" ht="15.75" customHeight="1" x14ac:dyDescent="0.2">
      <c r="A18" s="43" t="s">
        <v>127</v>
      </c>
      <c r="B18" s="46">
        <f>Financials!E42</f>
        <v>12036</v>
      </c>
      <c r="F18" s="40" t="s">
        <v>128</v>
      </c>
      <c r="G18" s="50">
        <v>20</v>
      </c>
    </row>
    <row r="19" spans="1:7" ht="15.75" customHeight="1" x14ac:dyDescent="0.2">
      <c r="A19" s="43" t="s">
        <v>129</v>
      </c>
      <c r="B19" s="46">
        <f>Financials!E67+Financials!E64+Financials!E63</f>
        <v>114644</v>
      </c>
      <c r="F19" s="43" t="s">
        <v>130</v>
      </c>
    </row>
    <row r="20" spans="1:7" ht="15.75" customHeight="1" x14ac:dyDescent="0.2">
      <c r="A20" s="43" t="s">
        <v>131</v>
      </c>
      <c r="B20" s="49">
        <f>B17+B18-B19</f>
        <v>39646.740284605476</v>
      </c>
      <c r="F20" s="40" t="s">
        <v>132</v>
      </c>
      <c r="G20" s="46">
        <f>(K7+K10)*G18</f>
        <v>155527.25075315771</v>
      </c>
    </row>
    <row r="21" spans="1:7" ht="15.75" customHeight="1" x14ac:dyDescent="0.2">
      <c r="A21" s="40" t="s">
        <v>133</v>
      </c>
      <c r="B21" s="50">
        <v>659</v>
      </c>
    </row>
    <row r="22" spans="1:7" ht="15.75" customHeight="1" x14ac:dyDescent="0.2">
      <c r="A22" s="43" t="s">
        <v>134</v>
      </c>
      <c r="B22" s="51">
        <f>B20/B21</f>
        <v>60.161973117762479</v>
      </c>
    </row>
    <row r="23" spans="1:7" ht="15.75" customHeight="1" x14ac:dyDescent="0.2">
      <c r="A23" s="40" t="s">
        <v>135</v>
      </c>
      <c r="B23" s="50">
        <v>73.14</v>
      </c>
    </row>
    <row r="24" spans="1:7" ht="15.75" customHeight="1" x14ac:dyDescent="0.2">
      <c r="A24" s="43" t="s">
        <v>136</v>
      </c>
      <c r="B24" s="60">
        <f>B22/B23-1</f>
        <v>-0.17744089256545692</v>
      </c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s="40" customFormat="1" ht="15.75" customHeight="1" x14ac:dyDescent="0.2"/>
    <row r="34" s="40" customFormat="1" ht="15.75" customHeight="1" x14ac:dyDescent="0.2"/>
    <row r="35" s="40" customFormat="1" ht="15.75" customHeight="1" x14ac:dyDescent="0.2"/>
    <row r="36" s="40" customFormat="1" ht="15.75" customHeight="1" x14ac:dyDescent="0.2"/>
    <row r="37" s="40" customFormat="1" ht="15.75" customHeight="1" x14ac:dyDescent="0.2"/>
    <row r="38" s="40" customFormat="1" ht="15.75" customHeight="1" x14ac:dyDescent="0.2"/>
    <row r="39" s="40" customFormat="1" ht="15.75" customHeight="1" x14ac:dyDescent="0.2"/>
    <row r="40" s="40" customFormat="1" ht="15.75" customHeight="1" x14ac:dyDescent="0.2"/>
    <row r="41" s="40" customFormat="1" ht="15.75" customHeight="1" x14ac:dyDescent="0.2"/>
    <row r="42" s="40" customFormat="1" ht="15.75" customHeight="1" x14ac:dyDescent="0.2"/>
    <row r="43" s="40" customFormat="1" ht="15.75" customHeight="1" x14ac:dyDescent="0.2"/>
    <row r="44" s="40" customFormat="1" ht="15.75" customHeight="1" x14ac:dyDescent="0.2"/>
    <row r="45" s="40" customFormat="1" ht="15.75" customHeight="1" x14ac:dyDescent="0.2"/>
    <row r="46" s="40" customFormat="1" ht="15.75" customHeight="1" x14ac:dyDescent="0.2"/>
    <row r="47" s="40" customFormat="1" ht="15.75" customHeight="1" x14ac:dyDescent="0.2"/>
    <row r="48" s="40" customFormat="1" ht="15.75" customHeight="1" x14ac:dyDescent="0.2"/>
    <row r="49" s="40" customFormat="1" ht="15.75" customHeight="1" x14ac:dyDescent="0.2"/>
    <row r="50" s="40" customFormat="1" ht="15.75" customHeight="1" x14ac:dyDescent="0.2"/>
    <row r="51" s="40" customFormat="1" ht="15.75" customHeight="1" x14ac:dyDescent="0.2"/>
    <row r="52" s="40" customFormat="1" ht="15.75" customHeight="1" x14ac:dyDescent="0.2"/>
    <row r="53" s="40" customFormat="1" ht="15.75" customHeight="1" x14ac:dyDescent="0.2"/>
    <row r="54" s="40" customFormat="1" ht="15.75" customHeight="1" x14ac:dyDescent="0.2"/>
    <row r="55" s="40" customFormat="1" ht="15.75" customHeight="1" x14ac:dyDescent="0.2"/>
    <row r="56" s="40" customFormat="1" ht="15.75" customHeight="1" x14ac:dyDescent="0.2"/>
    <row r="57" s="40" customFormat="1" ht="15.75" customHeight="1" x14ac:dyDescent="0.2"/>
    <row r="58" s="40" customFormat="1" ht="15.75" customHeight="1" x14ac:dyDescent="0.2"/>
    <row r="59" s="40" customFormat="1" ht="15.75" customHeight="1" x14ac:dyDescent="0.2"/>
    <row r="60" s="40" customFormat="1" ht="15.75" customHeight="1" x14ac:dyDescent="0.2"/>
    <row r="61" s="40" customFormat="1" ht="15.75" customHeight="1" x14ac:dyDescent="0.2"/>
    <row r="62" s="40" customFormat="1" ht="15.75" customHeight="1" x14ac:dyDescent="0.2"/>
    <row r="63" s="40" customFormat="1" ht="15.75" customHeight="1" x14ac:dyDescent="0.2"/>
    <row r="64" s="40" customFormat="1" ht="15.75" customHeight="1" x14ac:dyDescent="0.2"/>
    <row r="65" s="40" customFormat="1" ht="15.75" customHeight="1" x14ac:dyDescent="0.2"/>
    <row r="66" s="40" customFormat="1" ht="15.75" customHeight="1" x14ac:dyDescent="0.2"/>
    <row r="67" s="40" customFormat="1" ht="15.75" customHeight="1" x14ac:dyDescent="0.2"/>
    <row r="68" s="40" customFormat="1" ht="15.75" customHeight="1" x14ac:dyDescent="0.2"/>
    <row r="69" s="40" customFormat="1" ht="15.75" customHeight="1" x14ac:dyDescent="0.2"/>
    <row r="70" s="40" customFormat="1" ht="15.75" customHeight="1" x14ac:dyDescent="0.2"/>
    <row r="71" s="40" customFormat="1" ht="15.75" customHeight="1" x14ac:dyDescent="0.2"/>
    <row r="72" s="40" customFormat="1" ht="15.75" customHeight="1" x14ac:dyDescent="0.2"/>
    <row r="73" s="40" customFormat="1" ht="15.75" customHeight="1" x14ac:dyDescent="0.2"/>
    <row r="74" s="40" customFormat="1" ht="15.75" customHeight="1" x14ac:dyDescent="0.2"/>
    <row r="75" s="40" customFormat="1" ht="15.75" customHeight="1" x14ac:dyDescent="0.2"/>
    <row r="76" s="40" customFormat="1" ht="15.75" customHeight="1" x14ac:dyDescent="0.2"/>
    <row r="77" s="40" customFormat="1" ht="15.75" customHeight="1" x14ac:dyDescent="0.2"/>
    <row r="78" s="40" customFormat="1" ht="15.75" customHeight="1" x14ac:dyDescent="0.2"/>
    <row r="79" s="40" customFormat="1" ht="15.75" customHeight="1" x14ac:dyDescent="0.2"/>
    <row r="80" s="40" customFormat="1" ht="15.75" customHeight="1" x14ac:dyDescent="0.2"/>
    <row r="81" s="40" customFormat="1" ht="15.75" customHeight="1" x14ac:dyDescent="0.2"/>
    <row r="82" s="40" customFormat="1" ht="15.75" customHeight="1" x14ac:dyDescent="0.2"/>
    <row r="83" s="40" customFormat="1" ht="15.75" customHeight="1" x14ac:dyDescent="0.2"/>
    <row r="84" s="40" customFormat="1" ht="15.75" customHeight="1" x14ac:dyDescent="0.2"/>
    <row r="85" s="40" customFormat="1" ht="15.75" customHeight="1" x14ac:dyDescent="0.2"/>
    <row r="86" s="40" customFormat="1" ht="15.75" customHeight="1" x14ac:dyDescent="0.2"/>
    <row r="87" s="40" customFormat="1" ht="15.75" customHeight="1" x14ac:dyDescent="0.2"/>
    <row r="88" s="40" customFormat="1" ht="15.75" customHeight="1" x14ac:dyDescent="0.2"/>
    <row r="89" s="40" customFormat="1" ht="15.75" customHeight="1" x14ac:dyDescent="0.2"/>
    <row r="90" s="40" customFormat="1" ht="15.75" customHeight="1" x14ac:dyDescent="0.2"/>
    <row r="91" s="40" customFormat="1" ht="15.75" customHeight="1" x14ac:dyDescent="0.2"/>
    <row r="92" s="40" customFormat="1" ht="15.75" customHeight="1" x14ac:dyDescent="0.2"/>
    <row r="93" s="40" customFormat="1" ht="15.75" customHeight="1" x14ac:dyDescent="0.2"/>
    <row r="94" s="40" customFormat="1" ht="15.75" customHeight="1" x14ac:dyDescent="0.2"/>
    <row r="95" s="40" customFormat="1" ht="15.75" customHeight="1" x14ac:dyDescent="0.2"/>
    <row r="96" s="40" customFormat="1" ht="15.75" customHeight="1" x14ac:dyDescent="0.2"/>
    <row r="97" s="40" customFormat="1" ht="15.75" customHeight="1" x14ac:dyDescent="0.2"/>
    <row r="98" s="40" customFormat="1" ht="15.75" customHeight="1" x14ac:dyDescent="0.2"/>
    <row r="99" s="40" customFormat="1" ht="15.75" customHeight="1" x14ac:dyDescent="0.2"/>
    <row r="100" s="40" customFormat="1" ht="15.75" customHeight="1" x14ac:dyDescent="0.2"/>
    <row r="101" s="40" customFormat="1" ht="15.75" customHeight="1" x14ac:dyDescent="0.2"/>
    <row r="102" s="40" customFormat="1" ht="15.75" customHeight="1" x14ac:dyDescent="0.2"/>
    <row r="103" s="40" customFormat="1" ht="15.75" customHeight="1" x14ac:dyDescent="0.2"/>
    <row r="104" s="40" customFormat="1" ht="15.75" customHeight="1" x14ac:dyDescent="0.2"/>
    <row r="105" s="40" customFormat="1" ht="15.75" customHeight="1" x14ac:dyDescent="0.2"/>
    <row r="106" s="40" customFormat="1" ht="15.75" customHeight="1" x14ac:dyDescent="0.2"/>
    <row r="107" s="40" customFormat="1" ht="15.75" customHeight="1" x14ac:dyDescent="0.2"/>
    <row r="108" s="40" customFormat="1" ht="15.75" customHeight="1" x14ac:dyDescent="0.2"/>
    <row r="109" s="40" customFormat="1" ht="15.75" customHeight="1" x14ac:dyDescent="0.2"/>
    <row r="110" s="40" customFormat="1" ht="15.75" customHeight="1" x14ac:dyDescent="0.2"/>
    <row r="111" s="40" customFormat="1" ht="15.75" customHeight="1" x14ac:dyDescent="0.2"/>
    <row r="112" s="40" customFormat="1" ht="15.75" customHeight="1" x14ac:dyDescent="0.2"/>
    <row r="113" s="40" customFormat="1" ht="15.75" customHeight="1" x14ac:dyDescent="0.2"/>
    <row r="114" s="40" customFormat="1" ht="15.75" customHeight="1" x14ac:dyDescent="0.2"/>
    <row r="115" s="40" customFormat="1" ht="15.75" customHeight="1" x14ac:dyDescent="0.2"/>
    <row r="116" s="40" customFormat="1" ht="15.75" customHeight="1" x14ac:dyDescent="0.2"/>
    <row r="117" s="40" customFormat="1" ht="15.75" customHeight="1" x14ac:dyDescent="0.2"/>
    <row r="118" s="40" customFormat="1" ht="15.75" customHeight="1" x14ac:dyDescent="0.2"/>
    <row r="119" s="40" customFormat="1" ht="15.75" customHeight="1" x14ac:dyDescent="0.2"/>
    <row r="120" s="40" customFormat="1" ht="15.75" customHeight="1" x14ac:dyDescent="0.2"/>
    <row r="121" s="40" customFormat="1" ht="15.75" customHeight="1" x14ac:dyDescent="0.2"/>
    <row r="122" s="40" customFormat="1" ht="15.75" customHeight="1" x14ac:dyDescent="0.2"/>
    <row r="123" s="40" customFormat="1" ht="15.75" customHeight="1" x14ac:dyDescent="0.2"/>
    <row r="124" s="40" customFormat="1" ht="15.75" customHeight="1" x14ac:dyDescent="0.2"/>
    <row r="125" s="40" customFormat="1" ht="15.75" customHeight="1" x14ac:dyDescent="0.2"/>
    <row r="126" s="40" customFormat="1" ht="15.75" customHeight="1" x14ac:dyDescent="0.2"/>
    <row r="127" s="40" customFormat="1" ht="15.75" customHeight="1" x14ac:dyDescent="0.2"/>
    <row r="128" s="40" customFormat="1" ht="15.75" customHeight="1" x14ac:dyDescent="0.2"/>
    <row r="129" s="40" customFormat="1" ht="15.75" customHeight="1" x14ac:dyDescent="0.2"/>
    <row r="130" s="40" customFormat="1" ht="15.75" customHeight="1" x14ac:dyDescent="0.2"/>
    <row r="131" s="40" customFormat="1" ht="15.75" customHeight="1" x14ac:dyDescent="0.2"/>
    <row r="132" s="40" customFormat="1" ht="15.75" customHeight="1" x14ac:dyDescent="0.2"/>
    <row r="133" s="40" customFormat="1" ht="15.75" customHeight="1" x14ac:dyDescent="0.2"/>
    <row r="134" s="40" customFormat="1" ht="15.75" customHeight="1" x14ac:dyDescent="0.2"/>
    <row r="135" s="40" customFormat="1" ht="15.75" customHeight="1" x14ac:dyDescent="0.2"/>
    <row r="136" s="40" customFormat="1" ht="15.75" customHeight="1" x14ac:dyDescent="0.2"/>
    <row r="137" s="40" customFormat="1" ht="15.75" customHeight="1" x14ac:dyDescent="0.2"/>
    <row r="138" s="40" customFormat="1" ht="15.75" customHeight="1" x14ac:dyDescent="0.2"/>
    <row r="139" s="40" customFormat="1" ht="15.75" customHeight="1" x14ac:dyDescent="0.2"/>
    <row r="140" s="40" customFormat="1" ht="15.75" customHeight="1" x14ac:dyDescent="0.2"/>
    <row r="141" s="40" customFormat="1" ht="15.75" customHeight="1" x14ac:dyDescent="0.2"/>
    <row r="142" s="40" customFormat="1" ht="15.75" customHeight="1" x14ac:dyDescent="0.2"/>
    <row r="143" s="40" customFormat="1" ht="15.75" customHeight="1" x14ac:dyDescent="0.2"/>
    <row r="144" s="40" customFormat="1" ht="15.75" customHeight="1" x14ac:dyDescent="0.2"/>
    <row r="145" s="40" customFormat="1" ht="15.75" customHeight="1" x14ac:dyDescent="0.2"/>
    <row r="146" s="40" customFormat="1" ht="15.75" customHeight="1" x14ac:dyDescent="0.2"/>
    <row r="147" s="40" customFormat="1" ht="15.75" customHeight="1" x14ac:dyDescent="0.2"/>
    <row r="148" s="40" customFormat="1" ht="15.75" customHeight="1" x14ac:dyDescent="0.2"/>
    <row r="149" s="40" customFormat="1" ht="15.75" customHeight="1" x14ac:dyDescent="0.2"/>
    <row r="150" s="40" customFormat="1" ht="15.75" customHeight="1" x14ac:dyDescent="0.2"/>
    <row r="151" s="40" customFormat="1" ht="15.75" customHeight="1" x14ac:dyDescent="0.2"/>
    <row r="152" s="40" customFormat="1" ht="15.75" customHeight="1" x14ac:dyDescent="0.2"/>
    <row r="153" s="40" customFormat="1" ht="15.75" customHeight="1" x14ac:dyDescent="0.2"/>
    <row r="154" s="40" customFormat="1" ht="15.75" customHeight="1" x14ac:dyDescent="0.2"/>
    <row r="155" s="40" customFormat="1" ht="15.75" customHeight="1" x14ac:dyDescent="0.2"/>
    <row r="156" s="40" customFormat="1" ht="15.75" customHeight="1" x14ac:dyDescent="0.2"/>
    <row r="157" s="40" customFormat="1" ht="15.75" customHeight="1" x14ac:dyDescent="0.2"/>
    <row r="158" s="40" customFormat="1" ht="15.75" customHeight="1" x14ac:dyDescent="0.2"/>
    <row r="159" s="40" customFormat="1" ht="15.75" customHeight="1" x14ac:dyDescent="0.2"/>
    <row r="160" s="40" customFormat="1" ht="15.75" customHeight="1" x14ac:dyDescent="0.2"/>
    <row r="161" s="40" customFormat="1" ht="15.75" customHeight="1" x14ac:dyDescent="0.2"/>
    <row r="162" s="40" customFormat="1" ht="15.75" customHeight="1" x14ac:dyDescent="0.2"/>
    <row r="163" s="40" customFormat="1" ht="15.75" customHeight="1" x14ac:dyDescent="0.2"/>
    <row r="164" s="40" customFormat="1" ht="15.75" customHeight="1" x14ac:dyDescent="0.2"/>
    <row r="165" s="40" customFormat="1" ht="15.75" customHeight="1" x14ac:dyDescent="0.2"/>
    <row r="166" s="40" customFormat="1" ht="15.75" customHeight="1" x14ac:dyDescent="0.2"/>
    <row r="167" s="40" customFormat="1" ht="15.75" customHeight="1" x14ac:dyDescent="0.2"/>
    <row r="168" s="40" customFormat="1" ht="15.75" customHeight="1" x14ac:dyDescent="0.2"/>
    <row r="169" s="40" customFormat="1" ht="15.75" customHeight="1" x14ac:dyDescent="0.2"/>
    <row r="170" s="40" customFormat="1" ht="15.75" customHeight="1" x14ac:dyDescent="0.2"/>
    <row r="171" s="40" customFormat="1" ht="15.75" customHeight="1" x14ac:dyDescent="0.2"/>
    <row r="172" s="40" customFormat="1" ht="15.75" customHeight="1" x14ac:dyDescent="0.2"/>
    <row r="173" s="40" customFormat="1" ht="15.75" customHeight="1" x14ac:dyDescent="0.2"/>
    <row r="174" s="40" customFormat="1" ht="15.75" customHeight="1" x14ac:dyDescent="0.2"/>
    <row r="175" s="40" customFormat="1" ht="15.75" customHeight="1" x14ac:dyDescent="0.2"/>
    <row r="176" s="40" customFormat="1" ht="15.75" customHeight="1" x14ac:dyDescent="0.2"/>
    <row r="177" s="40" customFormat="1" ht="15.75" customHeight="1" x14ac:dyDescent="0.2"/>
    <row r="178" s="40" customFormat="1" ht="15.75" customHeight="1" x14ac:dyDescent="0.2"/>
    <row r="179" s="40" customFormat="1" ht="15.75" customHeight="1" x14ac:dyDescent="0.2"/>
    <row r="180" s="40" customFormat="1" ht="15.75" customHeight="1" x14ac:dyDescent="0.2"/>
    <row r="181" s="40" customFormat="1" ht="15.75" customHeight="1" x14ac:dyDescent="0.2"/>
    <row r="182" s="40" customFormat="1" ht="15.75" customHeight="1" x14ac:dyDescent="0.2"/>
    <row r="183" s="40" customFormat="1" ht="15.75" customHeight="1" x14ac:dyDescent="0.2"/>
    <row r="184" s="40" customFormat="1" ht="15.75" customHeight="1" x14ac:dyDescent="0.2"/>
    <row r="185" s="40" customFormat="1" ht="15.75" customHeight="1" x14ac:dyDescent="0.2"/>
    <row r="186" s="40" customFormat="1" ht="15.75" customHeight="1" x14ac:dyDescent="0.2"/>
    <row r="187" s="40" customFormat="1" ht="15.75" customHeight="1" x14ac:dyDescent="0.2"/>
    <row r="188" s="40" customFormat="1" ht="15.75" customHeight="1" x14ac:dyDescent="0.2"/>
    <row r="189" s="40" customFormat="1" ht="15.75" customHeight="1" x14ac:dyDescent="0.2"/>
    <row r="190" s="40" customFormat="1" ht="15.75" customHeight="1" x14ac:dyDescent="0.2"/>
    <row r="191" s="40" customFormat="1" ht="15.75" customHeight="1" x14ac:dyDescent="0.2"/>
    <row r="192" s="40" customFormat="1" ht="15.75" customHeight="1" x14ac:dyDescent="0.2"/>
    <row r="193" s="40" customFormat="1" ht="15.75" customHeight="1" x14ac:dyDescent="0.2"/>
    <row r="194" s="40" customFormat="1" ht="15.75" customHeight="1" x14ac:dyDescent="0.2"/>
    <row r="195" s="40" customFormat="1" ht="15.75" customHeight="1" x14ac:dyDescent="0.2"/>
    <row r="196" s="40" customFormat="1" ht="15.75" customHeight="1" x14ac:dyDescent="0.2"/>
    <row r="197" s="40" customFormat="1" ht="15.75" customHeight="1" x14ac:dyDescent="0.2"/>
    <row r="198" s="40" customFormat="1" ht="15.75" customHeight="1" x14ac:dyDescent="0.2"/>
    <row r="199" s="40" customFormat="1" ht="15.75" customHeight="1" x14ac:dyDescent="0.2"/>
    <row r="200" s="40" customFormat="1" ht="15.75" customHeight="1" x14ac:dyDescent="0.2"/>
    <row r="201" s="40" customFormat="1" ht="15.75" customHeight="1" x14ac:dyDescent="0.2"/>
    <row r="202" s="40" customFormat="1" ht="15.75" customHeight="1" x14ac:dyDescent="0.2"/>
    <row r="203" s="40" customFormat="1" ht="15.75" customHeight="1" x14ac:dyDescent="0.2"/>
    <row r="204" s="40" customFormat="1" ht="15.75" customHeight="1" x14ac:dyDescent="0.2"/>
    <row r="205" s="40" customFormat="1" ht="15.75" customHeight="1" x14ac:dyDescent="0.2"/>
    <row r="206" s="40" customFormat="1" ht="15.75" customHeight="1" x14ac:dyDescent="0.2"/>
    <row r="207" s="40" customFormat="1" ht="15.75" customHeight="1" x14ac:dyDescent="0.2"/>
    <row r="208" s="40" customFormat="1" ht="15.75" customHeight="1" x14ac:dyDescent="0.2"/>
    <row r="209" s="40" customFormat="1" ht="15.75" customHeight="1" x14ac:dyDescent="0.2"/>
    <row r="210" s="40" customFormat="1" ht="15.75" customHeight="1" x14ac:dyDescent="0.2"/>
    <row r="211" s="40" customFormat="1" ht="15.75" customHeight="1" x14ac:dyDescent="0.2"/>
    <row r="212" s="40" customFormat="1" ht="15.75" customHeight="1" x14ac:dyDescent="0.2"/>
    <row r="213" s="40" customFormat="1" ht="15.75" customHeight="1" x14ac:dyDescent="0.2"/>
    <row r="214" s="40" customFormat="1" ht="15.75" customHeight="1" x14ac:dyDescent="0.2"/>
    <row r="215" s="40" customFormat="1" ht="15.75" customHeight="1" x14ac:dyDescent="0.2"/>
    <row r="216" s="40" customFormat="1" ht="15.75" customHeight="1" x14ac:dyDescent="0.2"/>
    <row r="217" s="40" customFormat="1" ht="15.75" customHeight="1" x14ac:dyDescent="0.2"/>
    <row r="218" s="40" customFormat="1" ht="15.75" customHeight="1" x14ac:dyDescent="0.2"/>
    <row r="219" s="40" customFormat="1" ht="15.75" customHeight="1" x14ac:dyDescent="0.2"/>
    <row r="220" s="40" customFormat="1" ht="15.75" customHeight="1" x14ac:dyDescent="0.2"/>
    <row r="221" s="40" customFormat="1" ht="15.75" customHeight="1" x14ac:dyDescent="0.2"/>
    <row r="222" s="40" customFormat="1" ht="15.75" customHeight="1" x14ac:dyDescent="0.2"/>
    <row r="223" s="40" customFormat="1" ht="15.75" customHeight="1" x14ac:dyDescent="0.2"/>
    <row r="224" s="40" customFormat="1" ht="15.75" customHeight="1" x14ac:dyDescent="0.2"/>
    <row r="225" s="40" customFormat="1" ht="15.75" customHeight="1" x14ac:dyDescent="0.2"/>
    <row r="226" s="40" customFormat="1" ht="15.75" customHeight="1" x14ac:dyDescent="0.2"/>
    <row r="227" s="40" customFormat="1" ht="15.75" customHeight="1" x14ac:dyDescent="0.2"/>
    <row r="228" s="40" customFormat="1" ht="15.75" customHeight="1" x14ac:dyDescent="0.2"/>
    <row r="229" s="40" customFormat="1" ht="15.75" customHeight="1" x14ac:dyDescent="0.2"/>
    <row r="230" s="40" customFormat="1" ht="15.75" customHeight="1" x14ac:dyDescent="0.2"/>
    <row r="231" s="40" customFormat="1" ht="15.75" customHeight="1" x14ac:dyDescent="0.2"/>
    <row r="232" s="40" customFormat="1" ht="15.75" customHeight="1" x14ac:dyDescent="0.2"/>
    <row r="233" s="40" customFormat="1" ht="15.75" customHeight="1" x14ac:dyDescent="0.2"/>
    <row r="234" s="40" customFormat="1" ht="15.75" customHeight="1" x14ac:dyDescent="0.2"/>
    <row r="235" s="40" customFormat="1" ht="15.75" customHeight="1" x14ac:dyDescent="0.2"/>
    <row r="236" s="40" customFormat="1" ht="15.75" customHeight="1" x14ac:dyDescent="0.2"/>
    <row r="237" s="40" customFormat="1" ht="15.75" customHeight="1" x14ac:dyDescent="0.2"/>
    <row r="238" s="40" customFormat="1" ht="15.75" customHeight="1" x14ac:dyDescent="0.2"/>
    <row r="239" s="40" customFormat="1" ht="15.75" customHeight="1" x14ac:dyDescent="0.2"/>
    <row r="240" s="40" customFormat="1" ht="15.75" customHeight="1" x14ac:dyDescent="0.2"/>
    <row r="241" s="40" customFormat="1" ht="15.75" customHeight="1" x14ac:dyDescent="0.2"/>
    <row r="242" s="40" customFormat="1" ht="15.75" customHeight="1" x14ac:dyDescent="0.2"/>
    <row r="243" s="40" customFormat="1" ht="15.75" customHeight="1" x14ac:dyDescent="0.2"/>
    <row r="244" s="40" customFormat="1" ht="15.75" customHeight="1" x14ac:dyDescent="0.2"/>
    <row r="245" s="40" customFormat="1" ht="15.75" customHeight="1" x14ac:dyDescent="0.2"/>
    <row r="246" s="40" customFormat="1" ht="15.75" customHeight="1" x14ac:dyDescent="0.2"/>
    <row r="247" s="40" customFormat="1" ht="15.75" customHeight="1" x14ac:dyDescent="0.2"/>
    <row r="248" s="40" customFormat="1" ht="15.75" customHeight="1" x14ac:dyDescent="0.2"/>
    <row r="249" s="40" customFormat="1" ht="15.75" customHeight="1" x14ac:dyDescent="0.2"/>
    <row r="250" s="40" customFormat="1" ht="15.75" customHeight="1" x14ac:dyDescent="0.2"/>
    <row r="251" s="40" customFormat="1" ht="15.75" customHeight="1" x14ac:dyDescent="0.2"/>
    <row r="252" s="40" customFormat="1" ht="15.75" customHeight="1" x14ac:dyDescent="0.2"/>
    <row r="253" s="40" customFormat="1" ht="15.75" customHeight="1" x14ac:dyDescent="0.2"/>
    <row r="254" s="40" customFormat="1" ht="15.75" customHeight="1" x14ac:dyDescent="0.2"/>
    <row r="255" s="40" customFormat="1" ht="15.75" customHeight="1" x14ac:dyDescent="0.2"/>
    <row r="256" s="40" customFormat="1" ht="15.75" customHeight="1" x14ac:dyDescent="0.2"/>
    <row r="257" s="40" customFormat="1" ht="15.75" customHeight="1" x14ac:dyDescent="0.2"/>
    <row r="258" s="40" customFormat="1" ht="15.75" customHeight="1" x14ac:dyDescent="0.2"/>
    <row r="259" s="40" customFormat="1" ht="15.75" customHeight="1" x14ac:dyDescent="0.2"/>
    <row r="260" s="40" customFormat="1" ht="15.75" customHeight="1" x14ac:dyDescent="0.2"/>
    <row r="261" s="40" customFormat="1" ht="15.75" customHeight="1" x14ac:dyDescent="0.2"/>
    <row r="262" s="40" customFormat="1" ht="15.75" customHeight="1" x14ac:dyDescent="0.2"/>
    <row r="263" s="40" customFormat="1" ht="15.75" customHeight="1" x14ac:dyDescent="0.2"/>
    <row r="264" s="40" customFormat="1" ht="15.75" customHeight="1" x14ac:dyDescent="0.2"/>
    <row r="265" s="40" customFormat="1" ht="15.75" customHeight="1" x14ac:dyDescent="0.2"/>
    <row r="266" s="40" customFormat="1" ht="15.75" customHeight="1" x14ac:dyDescent="0.2"/>
    <row r="267" s="40" customFormat="1" ht="15.75" customHeight="1" x14ac:dyDescent="0.2"/>
    <row r="268" s="40" customFormat="1" ht="15.75" customHeight="1" x14ac:dyDescent="0.2"/>
    <row r="269" s="40" customFormat="1" ht="15.75" customHeight="1" x14ac:dyDescent="0.2"/>
    <row r="270" s="40" customFormat="1" ht="15.75" customHeight="1" x14ac:dyDescent="0.2"/>
    <row r="271" s="40" customFormat="1" ht="15.75" customHeight="1" x14ac:dyDescent="0.2"/>
    <row r="272" s="40" customFormat="1" ht="15.75" customHeight="1" x14ac:dyDescent="0.2"/>
    <row r="273" s="40" customFormat="1" ht="15.75" customHeight="1" x14ac:dyDescent="0.2"/>
    <row r="274" s="40" customFormat="1" ht="15.75" customHeight="1" x14ac:dyDescent="0.2"/>
    <row r="275" s="40" customFormat="1" ht="15.75" customHeight="1" x14ac:dyDescent="0.2"/>
    <row r="276" s="40" customFormat="1" ht="15.75" customHeight="1" x14ac:dyDescent="0.2"/>
    <row r="277" s="40" customFormat="1" ht="15.75" customHeight="1" x14ac:dyDescent="0.2"/>
    <row r="278" s="40" customFormat="1" ht="15.75" customHeight="1" x14ac:dyDescent="0.2"/>
    <row r="279" s="40" customFormat="1" ht="15.75" customHeight="1" x14ac:dyDescent="0.2"/>
    <row r="280" s="40" customFormat="1" ht="15.75" customHeight="1" x14ac:dyDescent="0.2"/>
    <row r="281" s="40" customFormat="1" ht="15.75" customHeight="1" x14ac:dyDescent="0.2"/>
    <row r="282" s="40" customFormat="1" ht="15.75" customHeight="1" x14ac:dyDescent="0.2"/>
    <row r="283" s="40" customFormat="1" ht="15.75" customHeight="1" x14ac:dyDescent="0.2"/>
    <row r="284" s="40" customFormat="1" ht="15.75" customHeight="1" x14ac:dyDescent="0.2"/>
    <row r="285" s="40" customFormat="1" ht="15.75" customHeight="1" x14ac:dyDescent="0.2"/>
    <row r="286" s="40" customFormat="1" ht="15.75" customHeight="1" x14ac:dyDescent="0.2"/>
    <row r="287" s="40" customFormat="1" ht="15.75" customHeight="1" x14ac:dyDescent="0.2"/>
    <row r="288" s="40" customFormat="1" ht="15.75" customHeight="1" x14ac:dyDescent="0.2"/>
    <row r="289" s="40" customFormat="1" ht="15.75" customHeight="1" x14ac:dyDescent="0.2"/>
    <row r="290" s="40" customFormat="1" ht="15.75" customHeight="1" x14ac:dyDescent="0.2"/>
    <row r="291" s="40" customFormat="1" ht="15.75" customHeight="1" x14ac:dyDescent="0.2"/>
    <row r="292" s="40" customFormat="1" ht="15.75" customHeight="1" x14ac:dyDescent="0.2"/>
    <row r="293" s="40" customFormat="1" ht="15.75" customHeight="1" x14ac:dyDescent="0.2"/>
    <row r="294" s="40" customFormat="1" ht="15.75" customHeight="1" x14ac:dyDescent="0.2"/>
    <row r="295" s="40" customFormat="1" ht="15.75" customHeight="1" x14ac:dyDescent="0.2"/>
    <row r="296" s="40" customFormat="1" ht="15.75" customHeight="1" x14ac:dyDescent="0.2"/>
    <row r="297" s="40" customFormat="1" ht="15.75" customHeight="1" x14ac:dyDescent="0.2"/>
    <row r="298" s="40" customFormat="1" ht="15.75" customHeight="1" x14ac:dyDescent="0.2"/>
    <row r="299" s="40" customFormat="1" ht="15.75" customHeight="1" x14ac:dyDescent="0.2"/>
    <row r="300" s="40" customFormat="1" ht="15.75" customHeight="1" x14ac:dyDescent="0.2"/>
    <row r="301" s="40" customFormat="1" ht="15.75" customHeight="1" x14ac:dyDescent="0.2"/>
    <row r="302" s="40" customFormat="1" ht="15.75" customHeight="1" x14ac:dyDescent="0.2"/>
    <row r="303" s="40" customFormat="1" ht="15.75" customHeight="1" x14ac:dyDescent="0.2"/>
    <row r="304" s="40" customFormat="1" ht="15.75" customHeight="1" x14ac:dyDescent="0.2"/>
    <row r="305" s="40" customFormat="1" ht="15.75" customHeight="1" x14ac:dyDescent="0.2"/>
    <row r="306" s="40" customFormat="1" ht="15.75" customHeight="1" x14ac:dyDescent="0.2"/>
    <row r="307" s="40" customFormat="1" ht="15.75" customHeight="1" x14ac:dyDescent="0.2"/>
    <row r="308" s="40" customFormat="1" ht="15.75" customHeight="1" x14ac:dyDescent="0.2"/>
    <row r="309" s="40" customFormat="1" ht="15.75" customHeight="1" x14ac:dyDescent="0.2"/>
    <row r="310" s="40" customFormat="1" ht="15.75" customHeight="1" x14ac:dyDescent="0.2"/>
    <row r="311" s="40" customFormat="1" ht="15.75" customHeight="1" x14ac:dyDescent="0.2"/>
    <row r="312" s="40" customFormat="1" ht="15.75" customHeight="1" x14ac:dyDescent="0.2"/>
    <row r="313" s="40" customFormat="1" ht="15.75" customHeight="1" x14ac:dyDescent="0.2"/>
    <row r="314" s="40" customFormat="1" ht="15.75" customHeight="1" x14ac:dyDescent="0.2"/>
    <row r="315" s="40" customFormat="1" ht="15.75" customHeight="1" x14ac:dyDescent="0.2"/>
    <row r="316" s="40" customFormat="1" ht="15.75" customHeight="1" x14ac:dyDescent="0.2"/>
    <row r="317" s="40" customFormat="1" ht="15.75" customHeight="1" x14ac:dyDescent="0.2"/>
    <row r="318" s="40" customFormat="1" ht="15.75" customHeight="1" x14ac:dyDescent="0.2"/>
    <row r="319" s="40" customFormat="1" ht="15.75" customHeight="1" x14ac:dyDescent="0.2"/>
    <row r="320" s="40" customFormat="1" ht="15.75" customHeight="1" x14ac:dyDescent="0.2"/>
    <row r="321" s="40" customFormat="1" ht="15.75" customHeight="1" x14ac:dyDescent="0.2"/>
    <row r="322" s="40" customFormat="1" ht="15.75" customHeight="1" x14ac:dyDescent="0.2"/>
    <row r="323" s="40" customFormat="1" ht="15.75" customHeight="1" x14ac:dyDescent="0.2"/>
    <row r="324" s="40" customFormat="1" ht="15.75" customHeight="1" x14ac:dyDescent="0.2"/>
    <row r="325" s="40" customFormat="1" ht="15.75" customHeight="1" x14ac:dyDescent="0.2"/>
    <row r="326" s="40" customFormat="1" ht="15.75" customHeight="1" x14ac:dyDescent="0.2"/>
    <row r="327" s="40" customFormat="1" ht="15.75" customHeight="1" x14ac:dyDescent="0.2"/>
    <row r="328" s="40" customFormat="1" ht="15.75" customHeight="1" x14ac:dyDescent="0.2"/>
    <row r="329" s="40" customFormat="1" ht="15.75" customHeight="1" x14ac:dyDescent="0.2"/>
    <row r="330" s="40" customFormat="1" ht="15.75" customHeight="1" x14ac:dyDescent="0.2"/>
    <row r="331" s="40" customFormat="1" ht="15.75" customHeight="1" x14ac:dyDescent="0.2"/>
    <row r="332" s="40" customFormat="1" ht="15.75" customHeight="1" x14ac:dyDescent="0.2"/>
    <row r="333" s="40" customFormat="1" ht="15.75" customHeight="1" x14ac:dyDescent="0.2"/>
    <row r="334" s="40" customFormat="1" ht="15.75" customHeight="1" x14ac:dyDescent="0.2"/>
    <row r="335" s="40" customFormat="1" ht="15.75" customHeight="1" x14ac:dyDescent="0.2"/>
    <row r="336" s="40" customFormat="1" ht="15.75" customHeight="1" x14ac:dyDescent="0.2"/>
    <row r="337" s="40" customFormat="1" ht="15.75" customHeight="1" x14ac:dyDescent="0.2"/>
    <row r="338" s="40" customFormat="1" ht="15.75" customHeight="1" x14ac:dyDescent="0.2"/>
    <row r="339" s="40" customFormat="1" ht="15.75" customHeight="1" x14ac:dyDescent="0.2"/>
    <row r="340" s="40" customFormat="1" ht="15.75" customHeight="1" x14ac:dyDescent="0.2"/>
    <row r="341" s="40" customFormat="1" ht="15.75" customHeight="1" x14ac:dyDescent="0.2"/>
    <row r="342" s="40" customFormat="1" ht="15.75" customHeight="1" x14ac:dyDescent="0.2"/>
    <row r="343" s="40" customFormat="1" ht="15.75" customHeight="1" x14ac:dyDescent="0.2"/>
    <row r="344" s="40" customFormat="1" ht="15.75" customHeight="1" x14ac:dyDescent="0.2"/>
    <row r="345" s="40" customFormat="1" ht="15.75" customHeight="1" x14ac:dyDescent="0.2"/>
    <row r="346" s="40" customFormat="1" ht="15.75" customHeight="1" x14ac:dyDescent="0.2"/>
    <row r="347" s="40" customFormat="1" ht="15.75" customHeight="1" x14ac:dyDescent="0.2"/>
    <row r="348" s="40" customFormat="1" ht="15.75" customHeight="1" x14ac:dyDescent="0.2"/>
    <row r="349" s="40" customFormat="1" ht="15.75" customHeight="1" x14ac:dyDescent="0.2"/>
    <row r="350" s="40" customFormat="1" ht="15.75" customHeight="1" x14ac:dyDescent="0.2"/>
    <row r="351" s="40" customFormat="1" ht="15.75" customHeight="1" x14ac:dyDescent="0.2"/>
    <row r="352" s="40" customFormat="1" ht="15.75" customHeight="1" x14ac:dyDescent="0.2"/>
    <row r="353" s="40" customFormat="1" ht="15.75" customHeight="1" x14ac:dyDescent="0.2"/>
    <row r="354" s="40" customFormat="1" ht="15.75" customHeight="1" x14ac:dyDescent="0.2"/>
    <row r="355" s="40" customFormat="1" ht="15.75" customHeight="1" x14ac:dyDescent="0.2"/>
    <row r="356" s="40" customFormat="1" ht="15.75" customHeight="1" x14ac:dyDescent="0.2"/>
    <row r="357" s="40" customFormat="1" ht="15.75" customHeight="1" x14ac:dyDescent="0.2"/>
    <row r="358" s="40" customFormat="1" ht="15.75" customHeight="1" x14ac:dyDescent="0.2"/>
    <row r="359" s="40" customFormat="1" ht="15.75" customHeight="1" x14ac:dyDescent="0.2"/>
    <row r="360" s="40" customFormat="1" ht="15.75" customHeight="1" x14ac:dyDescent="0.2"/>
    <row r="361" s="40" customFormat="1" ht="15.75" customHeight="1" x14ac:dyDescent="0.2"/>
    <row r="362" s="40" customFormat="1" ht="15.75" customHeight="1" x14ac:dyDescent="0.2"/>
    <row r="363" s="40" customFormat="1" ht="15.75" customHeight="1" x14ac:dyDescent="0.2"/>
    <row r="364" s="40" customFormat="1" ht="15.75" customHeight="1" x14ac:dyDescent="0.2"/>
    <row r="365" s="40" customFormat="1" ht="15.75" customHeight="1" x14ac:dyDescent="0.2"/>
    <row r="366" s="40" customFormat="1" ht="15.75" customHeight="1" x14ac:dyDescent="0.2"/>
    <row r="367" s="40" customFormat="1" ht="15.75" customHeight="1" x14ac:dyDescent="0.2"/>
    <row r="368" s="40" customFormat="1" ht="15.75" customHeight="1" x14ac:dyDescent="0.2"/>
    <row r="369" s="40" customFormat="1" ht="15.75" customHeight="1" x14ac:dyDescent="0.2"/>
    <row r="370" s="40" customFormat="1" ht="15.75" customHeight="1" x14ac:dyDescent="0.2"/>
    <row r="371" s="40" customFormat="1" ht="15.75" customHeight="1" x14ac:dyDescent="0.2"/>
    <row r="372" s="40" customFormat="1" ht="15.75" customHeight="1" x14ac:dyDescent="0.2"/>
    <row r="373" s="40" customFormat="1" ht="15.75" customHeight="1" x14ac:dyDescent="0.2"/>
    <row r="374" s="40" customFormat="1" ht="15.75" customHeight="1" x14ac:dyDescent="0.2"/>
    <row r="375" s="40" customFormat="1" ht="15.75" customHeight="1" x14ac:dyDescent="0.2"/>
    <row r="376" s="40" customFormat="1" ht="15.75" customHeight="1" x14ac:dyDescent="0.2"/>
    <row r="377" s="40" customFormat="1" ht="15.75" customHeight="1" x14ac:dyDescent="0.2"/>
    <row r="378" s="40" customFormat="1" ht="15.75" customHeight="1" x14ac:dyDescent="0.2"/>
    <row r="379" s="40" customFormat="1" ht="15.75" customHeight="1" x14ac:dyDescent="0.2"/>
    <row r="380" s="40" customFormat="1" ht="15.75" customHeight="1" x14ac:dyDescent="0.2"/>
    <row r="381" s="40" customFormat="1" ht="15.75" customHeight="1" x14ac:dyDescent="0.2"/>
    <row r="382" s="40" customFormat="1" ht="15.75" customHeight="1" x14ac:dyDescent="0.2"/>
    <row r="383" s="40" customFormat="1" ht="15.75" customHeight="1" x14ac:dyDescent="0.2"/>
    <row r="384" s="40" customFormat="1" ht="15.75" customHeight="1" x14ac:dyDescent="0.2"/>
    <row r="385" s="40" customFormat="1" ht="15.75" customHeight="1" x14ac:dyDescent="0.2"/>
    <row r="386" s="40" customFormat="1" ht="15.75" customHeight="1" x14ac:dyDescent="0.2"/>
    <row r="387" s="40" customFormat="1" ht="15.75" customHeight="1" x14ac:dyDescent="0.2"/>
    <row r="388" s="40" customFormat="1" ht="15.75" customHeight="1" x14ac:dyDescent="0.2"/>
    <row r="389" s="40" customFormat="1" ht="15.75" customHeight="1" x14ac:dyDescent="0.2"/>
    <row r="390" s="40" customFormat="1" ht="15.75" customHeight="1" x14ac:dyDescent="0.2"/>
    <row r="391" s="40" customFormat="1" ht="15.75" customHeight="1" x14ac:dyDescent="0.2"/>
    <row r="392" s="40" customFormat="1" ht="15.75" customHeight="1" x14ac:dyDescent="0.2"/>
    <row r="393" s="40" customFormat="1" ht="15.75" customHeight="1" x14ac:dyDescent="0.2"/>
    <row r="394" s="40" customFormat="1" ht="15.75" customHeight="1" x14ac:dyDescent="0.2"/>
    <row r="395" s="40" customFormat="1" ht="15.75" customHeight="1" x14ac:dyDescent="0.2"/>
    <row r="396" s="40" customFormat="1" ht="15.75" customHeight="1" x14ac:dyDescent="0.2"/>
    <row r="397" s="40" customFormat="1" ht="15.75" customHeight="1" x14ac:dyDescent="0.2"/>
    <row r="398" s="40" customFormat="1" ht="15.75" customHeight="1" x14ac:dyDescent="0.2"/>
    <row r="399" s="40" customFormat="1" ht="15.75" customHeight="1" x14ac:dyDescent="0.2"/>
    <row r="400" s="40" customFormat="1" ht="15.75" customHeight="1" x14ac:dyDescent="0.2"/>
    <row r="401" s="40" customFormat="1" ht="15.75" customHeight="1" x14ac:dyDescent="0.2"/>
    <row r="402" s="40" customFormat="1" ht="15.75" customHeight="1" x14ac:dyDescent="0.2"/>
    <row r="403" s="40" customFormat="1" ht="15.75" customHeight="1" x14ac:dyDescent="0.2"/>
    <row r="404" s="40" customFormat="1" ht="15.75" customHeight="1" x14ac:dyDescent="0.2"/>
    <row r="405" s="40" customFormat="1" ht="15.75" customHeight="1" x14ac:dyDescent="0.2"/>
    <row r="406" s="40" customFormat="1" ht="15.75" customHeight="1" x14ac:dyDescent="0.2"/>
    <row r="407" s="40" customFormat="1" ht="15.75" customHeight="1" x14ac:dyDescent="0.2"/>
    <row r="408" s="40" customFormat="1" ht="15.75" customHeight="1" x14ac:dyDescent="0.2"/>
    <row r="409" s="40" customFormat="1" ht="15.75" customHeight="1" x14ac:dyDescent="0.2"/>
    <row r="410" s="40" customFormat="1" ht="15.75" customHeight="1" x14ac:dyDescent="0.2"/>
    <row r="411" s="40" customFormat="1" ht="15.75" customHeight="1" x14ac:dyDescent="0.2"/>
    <row r="412" s="40" customFormat="1" ht="15.75" customHeight="1" x14ac:dyDescent="0.2"/>
    <row r="413" s="40" customFormat="1" ht="15.75" customHeight="1" x14ac:dyDescent="0.2"/>
    <row r="414" s="40" customFormat="1" ht="15.75" customHeight="1" x14ac:dyDescent="0.2"/>
    <row r="415" s="40" customFormat="1" ht="15.75" customHeight="1" x14ac:dyDescent="0.2"/>
    <row r="416" s="40" customFormat="1" ht="15.75" customHeight="1" x14ac:dyDescent="0.2"/>
    <row r="417" s="40" customFormat="1" ht="15.75" customHeight="1" x14ac:dyDescent="0.2"/>
    <row r="418" s="40" customFormat="1" ht="15.75" customHeight="1" x14ac:dyDescent="0.2"/>
    <row r="419" s="40" customFormat="1" ht="15.75" customHeight="1" x14ac:dyDescent="0.2"/>
    <row r="420" s="40" customFormat="1" ht="15.75" customHeight="1" x14ac:dyDescent="0.2"/>
    <row r="421" s="40" customFormat="1" ht="15.75" customHeight="1" x14ac:dyDescent="0.2"/>
    <row r="422" s="40" customFormat="1" ht="15.75" customHeight="1" x14ac:dyDescent="0.2"/>
    <row r="423" s="40" customFormat="1" ht="15.75" customHeight="1" x14ac:dyDescent="0.2"/>
    <row r="424" s="40" customFormat="1" ht="15.75" customHeight="1" x14ac:dyDescent="0.2"/>
    <row r="425" s="40" customFormat="1" ht="15.75" customHeight="1" x14ac:dyDescent="0.2"/>
    <row r="426" s="40" customFormat="1" ht="15.75" customHeight="1" x14ac:dyDescent="0.2"/>
    <row r="427" s="40" customFormat="1" ht="15.75" customHeight="1" x14ac:dyDescent="0.2"/>
    <row r="428" s="40" customFormat="1" ht="15.75" customHeight="1" x14ac:dyDescent="0.2"/>
    <row r="429" s="40" customFormat="1" ht="15.75" customHeight="1" x14ac:dyDescent="0.2"/>
    <row r="430" s="40" customFormat="1" ht="15.75" customHeight="1" x14ac:dyDescent="0.2"/>
    <row r="431" s="40" customFormat="1" ht="15.75" customHeight="1" x14ac:dyDescent="0.2"/>
    <row r="432" s="40" customFormat="1" ht="15.75" customHeight="1" x14ac:dyDescent="0.2"/>
    <row r="433" s="40" customFormat="1" ht="15.75" customHeight="1" x14ac:dyDescent="0.2"/>
    <row r="434" s="40" customFormat="1" ht="15.75" customHeight="1" x14ac:dyDescent="0.2"/>
    <row r="435" s="40" customFormat="1" ht="15.75" customHeight="1" x14ac:dyDescent="0.2"/>
    <row r="436" s="40" customFormat="1" ht="15.75" customHeight="1" x14ac:dyDescent="0.2"/>
    <row r="437" s="40" customFormat="1" ht="15.75" customHeight="1" x14ac:dyDescent="0.2"/>
    <row r="438" s="40" customFormat="1" ht="15.75" customHeight="1" x14ac:dyDescent="0.2"/>
    <row r="439" s="40" customFormat="1" ht="15.75" customHeight="1" x14ac:dyDescent="0.2"/>
    <row r="440" s="40" customFormat="1" ht="15.75" customHeight="1" x14ac:dyDescent="0.2"/>
    <row r="441" s="40" customFormat="1" ht="15.75" customHeight="1" x14ac:dyDescent="0.2"/>
    <row r="442" s="40" customFormat="1" ht="15.75" customHeight="1" x14ac:dyDescent="0.2"/>
    <row r="443" s="40" customFormat="1" ht="15.75" customHeight="1" x14ac:dyDescent="0.2"/>
    <row r="444" s="40" customFormat="1" ht="15.75" customHeight="1" x14ac:dyDescent="0.2"/>
    <row r="445" s="40" customFormat="1" ht="15.75" customHeight="1" x14ac:dyDescent="0.2"/>
    <row r="446" s="40" customFormat="1" ht="15.75" customHeight="1" x14ac:dyDescent="0.2"/>
    <row r="447" s="40" customFormat="1" ht="15.75" customHeight="1" x14ac:dyDescent="0.2"/>
    <row r="448" s="40" customFormat="1" ht="15.75" customHeight="1" x14ac:dyDescent="0.2"/>
    <row r="449" s="40" customFormat="1" ht="15.75" customHeight="1" x14ac:dyDescent="0.2"/>
    <row r="450" s="40" customFormat="1" ht="15.75" customHeight="1" x14ac:dyDescent="0.2"/>
    <row r="451" s="40" customFormat="1" ht="15.75" customHeight="1" x14ac:dyDescent="0.2"/>
    <row r="452" s="40" customFormat="1" ht="15.75" customHeight="1" x14ac:dyDescent="0.2"/>
    <row r="453" s="40" customFormat="1" ht="15.75" customHeight="1" x14ac:dyDescent="0.2"/>
    <row r="454" s="40" customFormat="1" ht="15.75" customHeight="1" x14ac:dyDescent="0.2"/>
    <row r="455" s="40" customFormat="1" ht="15.75" customHeight="1" x14ac:dyDescent="0.2"/>
    <row r="456" s="40" customFormat="1" ht="15.75" customHeight="1" x14ac:dyDescent="0.2"/>
    <row r="457" s="40" customFormat="1" ht="15.75" customHeight="1" x14ac:dyDescent="0.2"/>
    <row r="458" s="40" customFormat="1" ht="15.75" customHeight="1" x14ac:dyDescent="0.2"/>
    <row r="459" s="40" customFormat="1" ht="15.75" customHeight="1" x14ac:dyDescent="0.2"/>
    <row r="460" s="40" customFormat="1" ht="15.75" customHeight="1" x14ac:dyDescent="0.2"/>
    <row r="461" s="40" customFormat="1" ht="15.75" customHeight="1" x14ac:dyDescent="0.2"/>
    <row r="462" s="40" customFormat="1" ht="15.75" customHeight="1" x14ac:dyDescent="0.2"/>
    <row r="463" s="40" customFormat="1" ht="15.75" customHeight="1" x14ac:dyDescent="0.2"/>
    <row r="464" s="40" customFormat="1" ht="15.75" customHeight="1" x14ac:dyDescent="0.2"/>
    <row r="465" s="40" customFormat="1" ht="15.75" customHeight="1" x14ac:dyDescent="0.2"/>
    <row r="466" s="40" customFormat="1" ht="15.75" customHeight="1" x14ac:dyDescent="0.2"/>
    <row r="467" s="40" customFormat="1" ht="15.75" customHeight="1" x14ac:dyDescent="0.2"/>
    <row r="468" s="40" customFormat="1" ht="15.75" customHeight="1" x14ac:dyDescent="0.2"/>
    <row r="469" s="40" customFormat="1" ht="15.75" customHeight="1" x14ac:dyDescent="0.2"/>
    <row r="470" s="40" customFormat="1" ht="15.75" customHeight="1" x14ac:dyDescent="0.2"/>
    <row r="471" s="40" customFormat="1" ht="15.75" customHeight="1" x14ac:dyDescent="0.2"/>
    <row r="472" s="40" customFormat="1" ht="15.75" customHeight="1" x14ac:dyDescent="0.2"/>
    <row r="473" s="40" customFormat="1" ht="15.75" customHeight="1" x14ac:dyDescent="0.2"/>
    <row r="474" s="40" customFormat="1" ht="15.75" customHeight="1" x14ac:dyDescent="0.2"/>
    <row r="475" s="40" customFormat="1" ht="15.75" customHeight="1" x14ac:dyDescent="0.2"/>
    <row r="476" s="40" customFormat="1" ht="15.75" customHeight="1" x14ac:dyDescent="0.2"/>
    <row r="477" s="40" customFormat="1" ht="15.75" customHeight="1" x14ac:dyDescent="0.2"/>
    <row r="478" s="40" customFormat="1" ht="15.75" customHeight="1" x14ac:dyDescent="0.2"/>
    <row r="479" s="40" customFormat="1" ht="15.75" customHeight="1" x14ac:dyDescent="0.2"/>
    <row r="480" s="40" customFormat="1" ht="15.75" customHeight="1" x14ac:dyDescent="0.2"/>
    <row r="481" s="40" customFormat="1" ht="15.75" customHeight="1" x14ac:dyDescent="0.2"/>
    <row r="482" s="40" customFormat="1" ht="15.75" customHeight="1" x14ac:dyDescent="0.2"/>
    <row r="483" s="40" customFormat="1" ht="15.75" customHeight="1" x14ac:dyDescent="0.2"/>
    <row r="484" s="40" customFormat="1" ht="15.75" customHeight="1" x14ac:dyDescent="0.2"/>
    <row r="485" s="40" customFormat="1" ht="15.75" customHeight="1" x14ac:dyDescent="0.2"/>
    <row r="486" s="40" customFormat="1" ht="15.75" customHeight="1" x14ac:dyDescent="0.2"/>
    <row r="487" s="40" customFormat="1" ht="15.75" customHeight="1" x14ac:dyDescent="0.2"/>
    <row r="488" s="40" customFormat="1" ht="15.75" customHeight="1" x14ac:dyDescent="0.2"/>
    <row r="489" s="40" customFormat="1" ht="15.75" customHeight="1" x14ac:dyDescent="0.2"/>
    <row r="490" s="40" customFormat="1" ht="15.75" customHeight="1" x14ac:dyDescent="0.2"/>
    <row r="491" s="40" customFormat="1" ht="15.75" customHeight="1" x14ac:dyDescent="0.2"/>
    <row r="492" s="40" customFormat="1" ht="15.75" customHeight="1" x14ac:dyDescent="0.2"/>
    <row r="493" s="40" customFormat="1" ht="15.75" customHeight="1" x14ac:dyDescent="0.2"/>
    <row r="494" s="40" customFormat="1" ht="15.75" customHeight="1" x14ac:dyDescent="0.2"/>
    <row r="495" s="40" customFormat="1" ht="15.75" customHeight="1" x14ac:dyDescent="0.2"/>
    <row r="496" s="40" customFormat="1" ht="15.75" customHeight="1" x14ac:dyDescent="0.2"/>
    <row r="497" s="40" customFormat="1" ht="15.75" customHeight="1" x14ac:dyDescent="0.2"/>
    <row r="498" s="40" customFormat="1" ht="15.75" customHeight="1" x14ac:dyDescent="0.2"/>
    <row r="499" s="40" customFormat="1" ht="15.75" customHeight="1" x14ac:dyDescent="0.2"/>
    <row r="500" s="40" customFormat="1" ht="15.75" customHeight="1" x14ac:dyDescent="0.2"/>
    <row r="501" s="40" customFormat="1" ht="15.75" customHeight="1" x14ac:dyDescent="0.2"/>
    <row r="502" s="40" customFormat="1" ht="15.75" customHeight="1" x14ac:dyDescent="0.2"/>
    <row r="503" s="40" customFormat="1" ht="15.75" customHeight="1" x14ac:dyDescent="0.2"/>
    <row r="504" s="40" customFormat="1" ht="15.75" customHeight="1" x14ac:dyDescent="0.2"/>
    <row r="505" s="40" customFormat="1" ht="15.75" customHeight="1" x14ac:dyDescent="0.2"/>
    <row r="506" s="40" customFormat="1" ht="15.75" customHeight="1" x14ac:dyDescent="0.2"/>
    <row r="507" s="40" customFormat="1" ht="15.75" customHeight="1" x14ac:dyDescent="0.2"/>
    <row r="508" s="40" customFormat="1" ht="15.75" customHeight="1" x14ac:dyDescent="0.2"/>
    <row r="509" s="40" customFormat="1" ht="15.75" customHeight="1" x14ac:dyDescent="0.2"/>
    <row r="510" s="40" customFormat="1" ht="15.75" customHeight="1" x14ac:dyDescent="0.2"/>
    <row r="511" s="40" customFormat="1" ht="15.75" customHeight="1" x14ac:dyDescent="0.2"/>
    <row r="512" s="40" customFormat="1" ht="15.75" customHeight="1" x14ac:dyDescent="0.2"/>
    <row r="513" s="40" customFormat="1" ht="15.75" customHeight="1" x14ac:dyDescent="0.2"/>
    <row r="514" s="40" customFormat="1" ht="15.75" customHeight="1" x14ac:dyDescent="0.2"/>
    <row r="515" s="40" customFormat="1" ht="15.75" customHeight="1" x14ac:dyDescent="0.2"/>
    <row r="516" s="40" customFormat="1" ht="15.75" customHeight="1" x14ac:dyDescent="0.2"/>
    <row r="517" s="40" customFormat="1" ht="15.75" customHeight="1" x14ac:dyDescent="0.2"/>
    <row r="518" s="40" customFormat="1" ht="15.75" customHeight="1" x14ac:dyDescent="0.2"/>
    <row r="519" s="40" customFormat="1" ht="15.75" customHeight="1" x14ac:dyDescent="0.2"/>
    <row r="520" s="40" customFormat="1" ht="15.75" customHeight="1" x14ac:dyDescent="0.2"/>
    <row r="521" s="40" customFormat="1" ht="15.75" customHeight="1" x14ac:dyDescent="0.2"/>
    <row r="522" s="40" customFormat="1" ht="15.75" customHeight="1" x14ac:dyDescent="0.2"/>
    <row r="523" s="40" customFormat="1" ht="15.75" customHeight="1" x14ac:dyDescent="0.2"/>
    <row r="524" s="40" customFormat="1" ht="15.75" customHeight="1" x14ac:dyDescent="0.2"/>
    <row r="525" s="40" customFormat="1" ht="15.75" customHeight="1" x14ac:dyDescent="0.2"/>
    <row r="526" s="40" customFormat="1" ht="15.75" customHeight="1" x14ac:dyDescent="0.2"/>
    <row r="527" s="40" customFormat="1" ht="15.75" customHeight="1" x14ac:dyDescent="0.2"/>
    <row r="528" s="40" customFormat="1" ht="15.75" customHeight="1" x14ac:dyDescent="0.2"/>
    <row r="529" s="40" customFormat="1" ht="15.75" customHeight="1" x14ac:dyDescent="0.2"/>
    <row r="530" s="40" customFormat="1" ht="15.75" customHeight="1" x14ac:dyDescent="0.2"/>
    <row r="531" s="40" customFormat="1" ht="15.75" customHeight="1" x14ac:dyDescent="0.2"/>
    <row r="532" s="40" customFormat="1" ht="15.75" customHeight="1" x14ac:dyDescent="0.2"/>
    <row r="533" s="40" customFormat="1" ht="15.75" customHeight="1" x14ac:dyDescent="0.2"/>
    <row r="534" s="40" customFormat="1" ht="15.75" customHeight="1" x14ac:dyDescent="0.2"/>
    <row r="535" s="40" customFormat="1" ht="15.75" customHeight="1" x14ac:dyDescent="0.2"/>
    <row r="536" s="40" customFormat="1" ht="15.75" customHeight="1" x14ac:dyDescent="0.2"/>
    <row r="537" s="40" customFormat="1" ht="15.75" customHeight="1" x14ac:dyDescent="0.2"/>
    <row r="538" s="40" customFormat="1" ht="15.75" customHeight="1" x14ac:dyDescent="0.2"/>
    <row r="539" s="40" customFormat="1" ht="15.75" customHeight="1" x14ac:dyDescent="0.2"/>
    <row r="540" s="40" customFormat="1" ht="15.75" customHeight="1" x14ac:dyDescent="0.2"/>
    <row r="541" s="40" customFormat="1" ht="15.75" customHeight="1" x14ac:dyDescent="0.2"/>
    <row r="542" s="40" customFormat="1" ht="15.75" customHeight="1" x14ac:dyDescent="0.2"/>
    <row r="543" s="40" customFormat="1" ht="15.75" customHeight="1" x14ac:dyDescent="0.2"/>
    <row r="544" s="40" customFormat="1" ht="15.75" customHeight="1" x14ac:dyDescent="0.2"/>
    <row r="545" s="40" customFormat="1" ht="15.75" customHeight="1" x14ac:dyDescent="0.2"/>
    <row r="546" s="40" customFormat="1" ht="15.75" customHeight="1" x14ac:dyDescent="0.2"/>
    <row r="547" s="40" customFormat="1" ht="15.75" customHeight="1" x14ac:dyDescent="0.2"/>
    <row r="548" s="40" customFormat="1" ht="15.75" customHeight="1" x14ac:dyDescent="0.2"/>
    <row r="549" s="40" customFormat="1" ht="15.75" customHeight="1" x14ac:dyDescent="0.2"/>
    <row r="550" s="40" customFormat="1" ht="15.75" customHeight="1" x14ac:dyDescent="0.2"/>
    <row r="551" s="40" customFormat="1" ht="15.75" customHeight="1" x14ac:dyDescent="0.2"/>
    <row r="552" s="40" customFormat="1" ht="15.75" customHeight="1" x14ac:dyDescent="0.2"/>
    <row r="553" s="40" customFormat="1" ht="15.75" customHeight="1" x14ac:dyDescent="0.2"/>
    <row r="554" s="40" customFormat="1" ht="15.75" customHeight="1" x14ac:dyDescent="0.2"/>
    <row r="555" s="40" customFormat="1" ht="15.75" customHeight="1" x14ac:dyDescent="0.2"/>
    <row r="556" s="40" customFormat="1" ht="15.75" customHeight="1" x14ac:dyDescent="0.2"/>
    <row r="557" s="40" customFormat="1" ht="15.75" customHeight="1" x14ac:dyDescent="0.2"/>
    <row r="558" s="40" customFormat="1" ht="15.75" customHeight="1" x14ac:dyDescent="0.2"/>
    <row r="559" s="40" customFormat="1" ht="15.75" customHeight="1" x14ac:dyDescent="0.2"/>
    <row r="560" s="40" customFormat="1" ht="15.75" customHeight="1" x14ac:dyDescent="0.2"/>
    <row r="561" s="40" customFormat="1" ht="15.75" customHeight="1" x14ac:dyDescent="0.2"/>
    <row r="562" s="40" customFormat="1" ht="15.75" customHeight="1" x14ac:dyDescent="0.2"/>
    <row r="563" s="40" customFormat="1" ht="15.75" customHeight="1" x14ac:dyDescent="0.2"/>
    <row r="564" s="40" customFormat="1" ht="15.75" customHeight="1" x14ac:dyDescent="0.2"/>
    <row r="565" s="40" customFormat="1" ht="15.75" customHeight="1" x14ac:dyDescent="0.2"/>
    <row r="566" s="40" customFormat="1" ht="15.75" customHeight="1" x14ac:dyDescent="0.2"/>
    <row r="567" s="40" customFormat="1" ht="15.75" customHeight="1" x14ac:dyDescent="0.2"/>
    <row r="568" s="40" customFormat="1" ht="15.75" customHeight="1" x14ac:dyDescent="0.2"/>
    <row r="569" s="40" customFormat="1" ht="15.75" customHeight="1" x14ac:dyDescent="0.2"/>
    <row r="570" s="40" customFormat="1" ht="15.75" customHeight="1" x14ac:dyDescent="0.2"/>
    <row r="571" s="40" customFormat="1" ht="15.75" customHeight="1" x14ac:dyDescent="0.2"/>
    <row r="572" s="40" customFormat="1" ht="15.75" customHeight="1" x14ac:dyDescent="0.2"/>
    <row r="573" s="40" customFormat="1" ht="15.75" customHeight="1" x14ac:dyDescent="0.2"/>
    <row r="574" s="40" customFormat="1" ht="15.75" customHeight="1" x14ac:dyDescent="0.2"/>
    <row r="575" s="40" customFormat="1" ht="15.75" customHeight="1" x14ac:dyDescent="0.2"/>
    <row r="576" s="40" customFormat="1" ht="15.75" customHeight="1" x14ac:dyDescent="0.2"/>
    <row r="577" s="40" customFormat="1" ht="15.75" customHeight="1" x14ac:dyDescent="0.2"/>
    <row r="578" s="40" customFormat="1" ht="15.75" customHeight="1" x14ac:dyDescent="0.2"/>
    <row r="579" s="40" customFormat="1" ht="15.75" customHeight="1" x14ac:dyDescent="0.2"/>
    <row r="580" s="40" customFormat="1" ht="15.75" customHeight="1" x14ac:dyDescent="0.2"/>
    <row r="581" s="40" customFormat="1" ht="15.75" customHeight="1" x14ac:dyDescent="0.2"/>
    <row r="582" s="40" customFormat="1" ht="15.75" customHeight="1" x14ac:dyDescent="0.2"/>
    <row r="583" s="40" customFormat="1" ht="15.75" customHeight="1" x14ac:dyDescent="0.2"/>
    <row r="584" s="40" customFormat="1" ht="15.75" customHeight="1" x14ac:dyDescent="0.2"/>
    <row r="585" s="40" customFormat="1" ht="15.75" customHeight="1" x14ac:dyDescent="0.2"/>
    <row r="586" s="40" customFormat="1" ht="15.75" customHeight="1" x14ac:dyDescent="0.2"/>
    <row r="587" s="40" customFormat="1" ht="15.75" customHeight="1" x14ac:dyDescent="0.2"/>
    <row r="588" s="40" customFormat="1" ht="15.75" customHeight="1" x14ac:dyDescent="0.2"/>
    <row r="589" s="40" customFormat="1" ht="15.75" customHeight="1" x14ac:dyDescent="0.2"/>
    <row r="590" s="40" customFormat="1" ht="15.75" customHeight="1" x14ac:dyDescent="0.2"/>
    <row r="591" s="40" customFormat="1" ht="15.75" customHeight="1" x14ac:dyDescent="0.2"/>
    <row r="592" s="40" customFormat="1" ht="15.75" customHeight="1" x14ac:dyDescent="0.2"/>
    <row r="593" s="40" customFormat="1" ht="15.75" customHeight="1" x14ac:dyDescent="0.2"/>
    <row r="594" s="40" customFormat="1" ht="15.75" customHeight="1" x14ac:dyDescent="0.2"/>
    <row r="595" s="40" customFormat="1" ht="15.75" customHeight="1" x14ac:dyDescent="0.2"/>
    <row r="596" s="40" customFormat="1" ht="15.75" customHeight="1" x14ac:dyDescent="0.2"/>
    <row r="597" s="40" customFormat="1" ht="15.75" customHeight="1" x14ac:dyDescent="0.2"/>
    <row r="598" s="40" customFormat="1" ht="15.75" customHeight="1" x14ac:dyDescent="0.2"/>
    <row r="599" s="40" customFormat="1" ht="15.75" customHeight="1" x14ac:dyDescent="0.2"/>
    <row r="600" s="40" customFormat="1" ht="15.75" customHeight="1" x14ac:dyDescent="0.2"/>
    <row r="601" s="40" customFormat="1" ht="15.75" customHeight="1" x14ac:dyDescent="0.2"/>
    <row r="602" s="40" customFormat="1" ht="15.75" customHeight="1" x14ac:dyDescent="0.2"/>
    <row r="603" s="40" customFormat="1" ht="15.75" customHeight="1" x14ac:dyDescent="0.2"/>
    <row r="604" s="40" customFormat="1" ht="15.75" customHeight="1" x14ac:dyDescent="0.2"/>
    <row r="605" s="40" customFormat="1" ht="15.75" customHeight="1" x14ac:dyDescent="0.2"/>
    <row r="606" s="40" customFormat="1" ht="15.75" customHeight="1" x14ac:dyDescent="0.2"/>
    <row r="607" s="40" customFormat="1" ht="15.75" customHeight="1" x14ac:dyDescent="0.2"/>
    <row r="608" s="40" customFormat="1" ht="15.75" customHeight="1" x14ac:dyDescent="0.2"/>
    <row r="609" s="40" customFormat="1" ht="15.75" customHeight="1" x14ac:dyDescent="0.2"/>
    <row r="610" s="40" customFormat="1" ht="15.75" customHeight="1" x14ac:dyDescent="0.2"/>
    <row r="611" s="40" customFormat="1" ht="15.75" customHeight="1" x14ac:dyDescent="0.2"/>
    <row r="612" s="40" customFormat="1" ht="15.75" customHeight="1" x14ac:dyDescent="0.2"/>
    <row r="613" s="40" customFormat="1" ht="15.75" customHeight="1" x14ac:dyDescent="0.2"/>
    <row r="614" s="40" customFormat="1" ht="15.75" customHeight="1" x14ac:dyDescent="0.2"/>
    <row r="615" s="40" customFormat="1" ht="15.75" customHeight="1" x14ac:dyDescent="0.2"/>
    <row r="616" s="40" customFormat="1" ht="15.75" customHeight="1" x14ac:dyDescent="0.2"/>
    <row r="617" s="40" customFormat="1" ht="15.75" customHeight="1" x14ac:dyDescent="0.2"/>
    <row r="618" s="40" customFormat="1" ht="15.75" customHeight="1" x14ac:dyDescent="0.2"/>
    <row r="619" s="40" customFormat="1" ht="15.75" customHeight="1" x14ac:dyDescent="0.2"/>
    <row r="620" s="40" customFormat="1" ht="15.75" customHeight="1" x14ac:dyDescent="0.2"/>
    <row r="621" s="40" customFormat="1" ht="15.75" customHeight="1" x14ac:dyDescent="0.2"/>
    <row r="622" s="40" customFormat="1" ht="15.75" customHeight="1" x14ac:dyDescent="0.2"/>
    <row r="623" s="40" customFormat="1" ht="15.75" customHeight="1" x14ac:dyDescent="0.2"/>
    <row r="624" s="40" customFormat="1" ht="15.75" customHeight="1" x14ac:dyDescent="0.2"/>
    <row r="625" s="40" customFormat="1" ht="15.75" customHeight="1" x14ac:dyDescent="0.2"/>
    <row r="626" s="40" customFormat="1" ht="15.75" customHeight="1" x14ac:dyDescent="0.2"/>
    <row r="627" s="40" customFormat="1" ht="15.75" customHeight="1" x14ac:dyDescent="0.2"/>
    <row r="628" s="40" customFormat="1" ht="15.75" customHeight="1" x14ac:dyDescent="0.2"/>
    <row r="629" s="40" customFormat="1" ht="15.75" customHeight="1" x14ac:dyDescent="0.2"/>
    <row r="630" s="40" customFormat="1" ht="15.75" customHeight="1" x14ac:dyDescent="0.2"/>
    <row r="631" s="40" customFormat="1" ht="15.75" customHeight="1" x14ac:dyDescent="0.2"/>
    <row r="632" s="40" customFormat="1" ht="15.75" customHeight="1" x14ac:dyDescent="0.2"/>
    <row r="633" s="40" customFormat="1" ht="15.75" customHeight="1" x14ac:dyDescent="0.2"/>
    <row r="634" s="40" customFormat="1" ht="15.75" customHeight="1" x14ac:dyDescent="0.2"/>
    <row r="635" s="40" customFormat="1" ht="15.75" customHeight="1" x14ac:dyDescent="0.2"/>
    <row r="636" s="40" customFormat="1" ht="15.75" customHeight="1" x14ac:dyDescent="0.2"/>
    <row r="637" s="40" customFormat="1" ht="15.75" customHeight="1" x14ac:dyDescent="0.2"/>
    <row r="638" s="40" customFormat="1" ht="15.75" customHeight="1" x14ac:dyDescent="0.2"/>
    <row r="639" s="40" customFormat="1" ht="15.75" customHeight="1" x14ac:dyDescent="0.2"/>
    <row r="640" s="40" customFormat="1" ht="15.75" customHeight="1" x14ac:dyDescent="0.2"/>
    <row r="641" s="40" customFormat="1" ht="15.75" customHeight="1" x14ac:dyDescent="0.2"/>
    <row r="642" s="40" customFormat="1" ht="15.75" customHeight="1" x14ac:dyDescent="0.2"/>
    <row r="643" s="40" customFormat="1" ht="15.75" customHeight="1" x14ac:dyDescent="0.2"/>
    <row r="644" s="40" customFormat="1" ht="15.75" customHeight="1" x14ac:dyDescent="0.2"/>
    <row r="645" s="40" customFormat="1" ht="15.75" customHeight="1" x14ac:dyDescent="0.2"/>
    <row r="646" s="40" customFormat="1" ht="15.75" customHeight="1" x14ac:dyDescent="0.2"/>
    <row r="647" s="40" customFormat="1" ht="15.75" customHeight="1" x14ac:dyDescent="0.2"/>
    <row r="648" s="40" customFormat="1" ht="15.75" customHeight="1" x14ac:dyDescent="0.2"/>
    <row r="649" s="40" customFormat="1" ht="15.75" customHeight="1" x14ac:dyDescent="0.2"/>
    <row r="650" s="40" customFormat="1" ht="15.75" customHeight="1" x14ac:dyDescent="0.2"/>
    <row r="651" s="40" customFormat="1" ht="15.75" customHeight="1" x14ac:dyDescent="0.2"/>
    <row r="652" s="40" customFormat="1" ht="15.75" customHeight="1" x14ac:dyDescent="0.2"/>
    <row r="653" s="40" customFormat="1" ht="15.75" customHeight="1" x14ac:dyDescent="0.2"/>
    <row r="654" s="40" customFormat="1" ht="15.75" customHeight="1" x14ac:dyDescent="0.2"/>
    <row r="655" s="40" customFormat="1" ht="15.75" customHeight="1" x14ac:dyDescent="0.2"/>
    <row r="656" s="40" customFormat="1" ht="15.75" customHeight="1" x14ac:dyDescent="0.2"/>
    <row r="657" s="40" customFormat="1" ht="15.75" customHeight="1" x14ac:dyDescent="0.2"/>
    <row r="658" s="40" customFormat="1" ht="15.75" customHeight="1" x14ac:dyDescent="0.2"/>
    <row r="659" s="40" customFormat="1" ht="15.75" customHeight="1" x14ac:dyDescent="0.2"/>
    <row r="660" s="40" customFormat="1" ht="15.75" customHeight="1" x14ac:dyDescent="0.2"/>
    <row r="661" s="40" customFormat="1" ht="15.75" customHeight="1" x14ac:dyDescent="0.2"/>
    <row r="662" s="40" customFormat="1" ht="15.75" customHeight="1" x14ac:dyDescent="0.2"/>
    <row r="663" s="40" customFormat="1" ht="15.75" customHeight="1" x14ac:dyDescent="0.2"/>
    <row r="664" s="40" customFormat="1" ht="15.75" customHeight="1" x14ac:dyDescent="0.2"/>
    <row r="665" s="40" customFormat="1" ht="15.75" customHeight="1" x14ac:dyDescent="0.2"/>
    <row r="666" s="40" customFormat="1" ht="15.75" customHeight="1" x14ac:dyDescent="0.2"/>
    <row r="667" s="40" customFormat="1" ht="15.75" customHeight="1" x14ac:dyDescent="0.2"/>
    <row r="668" s="40" customFormat="1" ht="15.75" customHeight="1" x14ac:dyDescent="0.2"/>
    <row r="669" s="40" customFormat="1" ht="15.75" customHeight="1" x14ac:dyDescent="0.2"/>
    <row r="670" s="40" customFormat="1" ht="15.75" customHeight="1" x14ac:dyDescent="0.2"/>
    <row r="671" s="40" customFormat="1" ht="15.75" customHeight="1" x14ac:dyDescent="0.2"/>
    <row r="672" s="40" customFormat="1" ht="15.75" customHeight="1" x14ac:dyDescent="0.2"/>
    <row r="673" s="40" customFormat="1" ht="15.75" customHeight="1" x14ac:dyDescent="0.2"/>
    <row r="674" s="40" customFormat="1" ht="15.75" customHeight="1" x14ac:dyDescent="0.2"/>
    <row r="675" s="40" customFormat="1" ht="15.75" customHeight="1" x14ac:dyDescent="0.2"/>
    <row r="676" s="40" customFormat="1" ht="15.75" customHeight="1" x14ac:dyDescent="0.2"/>
    <row r="677" s="40" customFormat="1" ht="15.75" customHeight="1" x14ac:dyDescent="0.2"/>
    <row r="678" s="40" customFormat="1" ht="15.75" customHeight="1" x14ac:dyDescent="0.2"/>
    <row r="679" s="40" customFormat="1" ht="15.75" customHeight="1" x14ac:dyDescent="0.2"/>
    <row r="680" s="40" customFormat="1" ht="15.75" customHeight="1" x14ac:dyDescent="0.2"/>
    <row r="681" s="40" customFormat="1" ht="15.75" customHeight="1" x14ac:dyDescent="0.2"/>
    <row r="682" s="40" customFormat="1" ht="15.75" customHeight="1" x14ac:dyDescent="0.2"/>
    <row r="683" s="40" customFormat="1" ht="15.75" customHeight="1" x14ac:dyDescent="0.2"/>
    <row r="684" s="40" customFormat="1" ht="15.75" customHeight="1" x14ac:dyDescent="0.2"/>
    <row r="685" s="40" customFormat="1" ht="15.75" customHeight="1" x14ac:dyDescent="0.2"/>
    <row r="686" s="40" customFormat="1" ht="15.75" customHeight="1" x14ac:dyDescent="0.2"/>
    <row r="687" s="40" customFormat="1" ht="15.75" customHeight="1" x14ac:dyDescent="0.2"/>
    <row r="688" s="40" customFormat="1" ht="15.75" customHeight="1" x14ac:dyDescent="0.2"/>
    <row r="689" s="40" customFormat="1" ht="15.75" customHeight="1" x14ac:dyDescent="0.2"/>
    <row r="690" s="40" customFormat="1" ht="15.75" customHeight="1" x14ac:dyDescent="0.2"/>
    <row r="691" s="40" customFormat="1" ht="15.75" customHeight="1" x14ac:dyDescent="0.2"/>
    <row r="692" s="40" customFormat="1" ht="15.75" customHeight="1" x14ac:dyDescent="0.2"/>
    <row r="693" s="40" customFormat="1" ht="15.75" customHeight="1" x14ac:dyDescent="0.2"/>
    <row r="694" s="40" customFormat="1" ht="15.75" customHeight="1" x14ac:dyDescent="0.2"/>
    <row r="695" s="40" customFormat="1" ht="15.75" customHeight="1" x14ac:dyDescent="0.2"/>
    <row r="696" s="40" customFormat="1" ht="15.75" customHeight="1" x14ac:dyDescent="0.2"/>
    <row r="697" s="40" customFormat="1" ht="15.75" customHeight="1" x14ac:dyDescent="0.2"/>
    <row r="698" s="40" customFormat="1" ht="15.75" customHeight="1" x14ac:dyDescent="0.2"/>
    <row r="699" s="40" customFormat="1" ht="15.75" customHeight="1" x14ac:dyDescent="0.2"/>
    <row r="700" s="40" customFormat="1" ht="15.75" customHeight="1" x14ac:dyDescent="0.2"/>
    <row r="701" s="40" customFormat="1" ht="15.75" customHeight="1" x14ac:dyDescent="0.2"/>
    <row r="702" s="40" customFormat="1" ht="15.75" customHeight="1" x14ac:dyDescent="0.2"/>
    <row r="703" s="40" customFormat="1" ht="15.75" customHeight="1" x14ac:dyDescent="0.2"/>
    <row r="704" s="40" customFormat="1" ht="15.75" customHeight="1" x14ac:dyDescent="0.2"/>
    <row r="705" s="40" customFormat="1" ht="15.75" customHeight="1" x14ac:dyDescent="0.2"/>
    <row r="706" s="40" customFormat="1" ht="15.75" customHeight="1" x14ac:dyDescent="0.2"/>
    <row r="707" s="40" customFormat="1" ht="15.75" customHeight="1" x14ac:dyDescent="0.2"/>
    <row r="708" s="40" customFormat="1" ht="15.75" customHeight="1" x14ac:dyDescent="0.2"/>
    <row r="709" s="40" customFormat="1" ht="15.75" customHeight="1" x14ac:dyDescent="0.2"/>
    <row r="710" s="40" customFormat="1" ht="15.75" customHeight="1" x14ac:dyDescent="0.2"/>
    <row r="711" s="40" customFormat="1" ht="15.75" customHeight="1" x14ac:dyDescent="0.2"/>
    <row r="712" s="40" customFormat="1" ht="15.75" customHeight="1" x14ac:dyDescent="0.2"/>
    <row r="713" s="40" customFormat="1" ht="15.75" customHeight="1" x14ac:dyDescent="0.2"/>
    <row r="714" s="40" customFormat="1" ht="15.75" customHeight="1" x14ac:dyDescent="0.2"/>
    <row r="715" s="40" customFormat="1" ht="15.75" customHeight="1" x14ac:dyDescent="0.2"/>
    <row r="716" s="40" customFormat="1" ht="15.75" customHeight="1" x14ac:dyDescent="0.2"/>
    <row r="717" s="40" customFormat="1" ht="15.75" customHeight="1" x14ac:dyDescent="0.2"/>
    <row r="718" s="40" customFormat="1" ht="15.75" customHeight="1" x14ac:dyDescent="0.2"/>
    <row r="719" s="40" customFormat="1" ht="15.75" customHeight="1" x14ac:dyDescent="0.2"/>
    <row r="720" s="40" customFormat="1" ht="15.75" customHeight="1" x14ac:dyDescent="0.2"/>
    <row r="721" s="40" customFormat="1" ht="15.75" customHeight="1" x14ac:dyDescent="0.2"/>
    <row r="722" s="40" customFormat="1" ht="15.75" customHeight="1" x14ac:dyDescent="0.2"/>
    <row r="723" s="40" customFormat="1" ht="15.75" customHeight="1" x14ac:dyDescent="0.2"/>
    <row r="724" s="40" customFormat="1" ht="15.75" customHeight="1" x14ac:dyDescent="0.2"/>
    <row r="725" s="40" customFormat="1" ht="15.75" customHeight="1" x14ac:dyDescent="0.2"/>
    <row r="726" s="40" customFormat="1" ht="15.75" customHeight="1" x14ac:dyDescent="0.2"/>
    <row r="727" s="40" customFormat="1" ht="15.75" customHeight="1" x14ac:dyDescent="0.2"/>
    <row r="728" s="40" customFormat="1" ht="15.75" customHeight="1" x14ac:dyDescent="0.2"/>
    <row r="729" s="40" customFormat="1" ht="15.75" customHeight="1" x14ac:dyDescent="0.2"/>
    <row r="730" s="40" customFormat="1" ht="15.75" customHeight="1" x14ac:dyDescent="0.2"/>
    <row r="731" s="40" customFormat="1" ht="15.75" customHeight="1" x14ac:dyDescent="0.2"/>
    <row r="732" s="40" customFormat="1" ht="15.75" customHeight="1" x14ac:dyDescent="0.2"/>
    <row r="733" s="40" customFormat="1" ht="15.75" customHeight="1" x14ac:dyDescent="0.2"/>
    <row r="734" s="40" customFormat="1" ht="15.75" customHeight="1" x14ac:dyDescent="0.2"/>
    <row r="735" s="40" customFormat="1" ht="15.75" customHeight="1" x14ac:dyDescent="0.2"/>
    <row r="736" s="40" customFormat="1" ht="15.75" customHeight="1" x14ac:dyDescent="0.2"/>
    <row r="737" s="40" customFormat="1" ht="15.75" customHeight="1" x14ac:dyDescent="0.2"/>
    <row r="738" s="40" customFormat="1" ht="15.75" customHeight="1" x14ac:dyDescent="0.2"/>
    <row r="739" s="40" customFormat="1" ht="15.75" customHeight="1" x14ac:dyDescent="0.2"/>
    <row r="740" s="40" customFormat="1" ht="15.75" customHeight="1" x14ac:dyDescent="0.2"/>
    <row r="741" s="40" customFormat="1" ht="15.75" customHeight="1" x14ac:dyDescent="0.2"/>
    <row r="742" s="40" customFormat="1" ht="15.75" customHeight="1" x14ac:dyDescent="0.2"/>
    <row r="743" s="40" customFormat="1" ht="15.75" customHeight="1" x14ac:dyDescent="0.2"/>
    <row r="744" s="40" customFormat="1" ht="15.75" customHeight="1" x14ac:dyDescent="0.2"/>
    <row r="745" s="40" customFormat="1" ht="15.75" customHeight="1" x14ac:dyDescent="0.2"/>
    <row r="746" s="40" customFormat="1" ht="15.75" customHeight="1" x14ac:dyDescent="0.2"/>
    <row r="747" s="40" customFormat="1" ht="15.75" customHeight="1" x14ac:dyDescent="0.2"/>
    <row r="748" s="40" customFormat="1" ht="15.75" customHeight="1" x14ac:dyDescent="0.2"/>
    <row r="749" s="40" customFormat="1" ht="15.75" customHeight="1" x14ac:dyDescent="0.2"/>
    <row r="750" s="40" customFormat="1" ht="15.75" customHeight="1" x14ac:dyDescent="0.2"/>
    <row r="751" s="40" customFormat="1" ht="15.75" customHeight="1" x14ac:dyDescent="0.2"/>
    <row r="752" s="40" customFormat="1" ht="15.75" customHeight="1" x14ac:dyDescent="0.2"/>
    <row r="753" s="40" customFormat="1" ht="15.75" customHeight="1" x14ac:dyDescent="0.2"/>
    <row r="754" s="40" customFormat="1" ht="15.75" customHeight="1" x14ac:dyDescent="0.2"/>
    <row r="755" s="40" customFormat="1" ht="15.75" customHeight="1" x14ac:dyDescent="0.2"/>
    <row r="756" s="40" customFormat="1" ht="15.75" customHeight="1" x14ac:dyDescent="0.2"/>
    <row r="757" s="40" customFormat="1" ht="15.75" customHeight="1" x14ac:dyDescent="0.2"/>
    <row r="758" s="40" customFormat="1" ht="15.75" customHeight="1" x14ac:dyDescent="0.2"/>
    <row r="759" s="40" customFormat="1" ht="15.75" customHeight="1" x14ac:dyDescent="0.2"/>
    <row r="760" s="40" customFormat="1" ht="15.75" customHeight="1" x14ac:dyDescent="0.2"/>
    <row r="761" s="40" customFormat="1" ht="15.75" customHeight="1" x14ac:dyDescent="0.2"/>
    <row r="762" s="40" customFormat="1" ht="15.75" customHeight="1" x14ac:dyDescent="0.2"/>
    <row r="763" s="40" customFormat="1" ht="15.75" customHeight="1" x14ac:dyDescent="0.2"/>
    <row r="764" s="40" customFormat="1" ht="15.75" customHeight="1" x14ac:dyDescent="0.2"/>
    <row r="765" s="40" customFormat="1" ht="15.75" customHeight="1" x14ac:dyDescent="0.2"/>
    <row r="766" s="40" customFormat="1" ht="15.75" customHeight="1" x14ac:dyDescent="0.2"/>
    <row r="767" s="40" customFormat="1" ht="15.75" customHeight="1" x14ac:dyDescent="0.2"/>
    <row r="768" s="40" customFormat="1" ht="15.75" customHeight="1" x14ac:dyDescent="0.2"/>
    <row r="769" s="40" customFormat="1" ht="15.75" customHeight="1" x14ac:dyDescent="0.2"/>
    <row r="770" s="40" customFormat="1" ht="15.75" customHeight="1" x14ac:dyDescent="0.2"/>
    <row r="771" s="40" customFormat="1" ht="15.75" customHeight="1" x14ac:dyDescent="0.2"/>
    <row r="772" s="40" customFormat="1" ht="15.75" customHeight="1" x14ac:dyDescent="0.2"/>
    <row r="773" s="40" customFormat="1" ht="15.75" customHeight="1" x14ac:dyDescent="0.2"/>
    <row r="774" s="40" customFormat="1" ht="15.75" customHeight="1" x14ac:dyDescent="0.2"/>
    <row r="775" s="40" customFormat="1" ht="15.75" customHeight="1" x14ac:dyDescent="0.2"/>
    <row r="776" s="40" customFormat="1" ht="15.75" customHeight="1" x14ac:dyDescent="0.2"/>
    <row r="777" s="40" customFormat="1" ht="15.75" customHeight="1" x14ac:dyDescent="0.2"/>
    <row r="778" s="40" customFormat="1" ht="15.75" customHeight="1" x14ac:dyDescent="0.2"/>
    <row r="779" s="40" customFormat="1" ht="15.75" customHeight="1" x14ac:dyDescent="0.2"/>
    <row r="780" s="40" customFormat="1" ht="15.75" customHeight="1" x14ac:dyDescent="0.2"/>
    <row r="781" s="40" customFormat="1" ht="15.75" customHeight="1" x14ac:dyDescent="0.2"/>
    <row r="782" s="40" customFormat="1" ht="15.75" customHeight="1" x14ac:dyDescent="0.2"/>
    <row r="783" s="40" customFormat="1" ht="15.75" customHeight="1" x14ac:dyDescent="0.2"/>
    <row r="784" s="40" customFormat="1" ht="15.75" customHeight="1" x14ac:dyDescent="0.2"/>
    <row r="785" s="40" customFormat="1" ht="15.75" customHeight="1" x14ac:dyDescent="0.2"/>
    <row r="786" s="40" customFormat="1" ht="15.75" customHeight="1" x14ac:dyDescent="0.2"/>
    <row r="787" s="40" customFormat="1" ht="15.75" customHeight="1" x14ac:dyDescent="0.2"/>
    <row r="788" s="40" customFormat="1" ht="15.75" customHeight="1" x14ac:dyDescent="0.2"/>
    <row r="789" s="40" customFormat="1" ht="15.75" customHeight="1" x14ac:dyDescent="0.2"/>
    <row r="790" s="40" customFormat="1" ht="15.75" customHeight="1" x14ac:dyDescent="0.2"/>
    <row r="791" s="40" customFormat="1" ht="15.75" customHeight="1" x14ac:dyDescent="0.2"/>
    <row r="792" s="40" customFormat="1" ht="15.75" customHeight="1" x14ac:dyDescent="0.2"/>
    <row r="793" s="40" customFormat="1" ht="15.75" customHeight="1" x14ac:dyDescent="0.2"/>
    <row r="794" s="40" customFormat="1" ht="15.75" customHeight="1" x14ac:dyDescent="0.2"/>
    <row r="795" s="40" customFormat="1" ht="15.75" customHeight="1" x14ac:dyDescent="0.2"/>
    <row r="796" s="40" customFormat="1" ht="15.75" customHeight="1" x14ac:dyDescent="0.2"/>
    <row r="797" s="40" customFormat="1" ht="15.75" customHeight="1" x14ac:dyDescent="0.2"/>
    <row r="798" s="40" customFormat="1" ht="15.75" customHeight="1" x14ac:dyDescent="0.2"/>
    <row r="799" s="40" customFormat="1" ht="15.75" customHeight="1" x14ac:dyDescent="0.2"/>
    <row r="800" s="40" customFormat="1" ht="15.75" customHeight="1" x14ac:dyDescent="0.2"/>
    <row r="801" s="40" customFormat="1" ht="15.75" customHeight="1" x14ac:dyDescent="0.2"/>
    <row r="802" s="40" customFormat="1" ht="15.75" customHeight="1" x14ac:dyDescent="0.2"/>
    <row r="803" s="40" customFormat="1" ht="15.75" customHeight="1" x14ac:dyDescent="0.2"/>
    <row r="804" s="40" customFormat="1" ht="15.75" customHeight="1" x14ac:dyDescent="0.2"/>
    <row r="805" s="40" customFormat="1" ht="15.75" customHeight="1" x14ac:dyDescent="0.2"/>
    <row r="806" s="40" customFormat="1" ht="15.75" customHeight="1" x14ac:dyDescent="0.2"/>
    <row r="807" s="40" customFormat="1" ht="15.75" customHeight="1" x14ac:dyDescent="0.2"/>
    <row r="808" s="40" customFormat="1" ht="15.75" customHeight="1" x14ac:dyDescent="0.2"/>
    <row r="809" s="40" customFormat="1" ht="15.75" customHeight="1" x14ac:dyDescent="0.2"/>
    <row r="810" s="40" customFormat="1" ht="15.75" customHeight="1" x14ac:dyDescent="0.2"/>
    <row r="811" s="40" customFormat="1" ht="15.75" customHeight="1" x14ac:dyDescent="0.2"/>
    <row r="812" s="40" customFormat="1" ht="15.75" customHeight="1" x14ac:dyDescent="0.2"/>
    <row r="813" s="40" customFormat="1" ht="15.75" customHeight="1" x14ac:dyDescent="0.2"/>
    <row r="814" s="40" customFormat="1" ht="15.75" customHeight="1" x14ac:dyDescent="0.2"/>
    <row r="815" s="40" customFormat="1" ht="15.75" customHeight="1" x14ac:dyDescent="0.2"/>
    <row r="816" s="40" customFormat="1" ht="15.75" customHeight="1" x14ac:dyDescent="0.2"/>
    <row r="817" s="40" customFormat="1" ht="15.75" customHeight="1" x14ac:dyDescent="0.2"/>
    <row r="818" s="40" customFormat="1" ht="15.75" customHeight="1" x14ac:dyDescent="0.2"/>
    <row r="819" s="40" customFormat="1" ht="15.75" customHeight="1" x14ac:dyDescent="0.2"/>
    <row r="820" s="40" customFormat="1" ht="15.75" customHeight="1" x14ac:dyDescent="0.2"/>
    <row r="821" s="40" customFormat="1" ht="15.75" customHeight="1" x14ac:dyDescent="0.2"/>
    <row r="822" s="40" customFormat="1" ht="15.75" customHeight="1" x14ac:dyDescent="0.2"/>
    <row r="823" s="40" customFormat="1" ht="15.75" customHeight="1" x14ac:dyDescent="0.2"/>
    <row r="824" s="40" customFormat="1" ht="15.75" customHeight="1" x14ac:dyDescent="0.2"/>
    <row r="825" s="40" customFormat="1" ht="15.75" customHeight="1" x14ac:dyDescent="0.2"/>
    <row r="826" s="40" customFormat="1" ht="15.75" customHeight="1" x14ac:dyDescent="0.2"/>
    <row r="827" s="40" customFormat="1" ht="15.75" customHeight="1" x14ac:dyDescent="0.2"/>
    <row r="828" s="40" customFormat="1" ht="15.75" customHeight="1" x14ac:dyDescent="0.2"/>
    <row r="829" s="40" customFormat="1" ht="15.75" customHeight="1" x14ac:dyDescent="0.2"/>
    <row r="830" s="40" customFormat="1" ht="15.75" customHeight="1" x14ac:dyDescent="0.2"/>
    <row r="831" s="40" customFormat="1" ht="15.75" customHeight="1" x14ac:dyDescent="0.2"/>
    <row r="832" s="40" customFormat="1" ht="15.75" customHeight="1" x14ac:dyDescent="0.2"/>
    <row r="833" s="40" customFormat="1" ht="15.75" customHeight="1" x14ac:dyDescent="0.2"/>
    <row r="834" s="40" customFormat="1" ht="15.75" customHeight="1" x14ac:dyDescent="0.2"/>
    <row r="835" s="40" customFormat="1" ht="15.75" customHeight="1" x14ac:dyDescent="0.2"/>
    <row r="836" s="40" customFormat="1" ht="15.75" customHeight="1" x14ac:dyDescent="0.2"/>
    <row r="837" s="40" customFormat="1" ht="15.75" customHeight="1" x14ac:dyDescent="0.2"/>
    <row r="838" s="40" customFormat="1" ht="15.75" customHeight="1" x14ac:dyDescent="0.2"/>
    <row r="839" s="40" customFormat="1" ht="15.75" customHeight="1" x14ac:dyDescent="0.2"/>
    <row r="840" s="40" customFormat="1" ht="15.75" customHeight="1" x14ac:dyDescent="0.2"/>
    <row r="841" s="40" customFormat="1" ht="15.75" customHeight="1" x14ac:dyDescent="0.2"/>
    <row r="842" s="40" customFormat="1" ht="15.75" customHeight="1" x14ac:dyDescent="0.2"/>
    <row r="843" s="40" customFormat="1" ht="15.75" customHeight="1" x14ac:dyDescent="0.2"/>
    <row r="844" s="40" customFormat="1" ht="15.75" customHeight="1" x14ac:dyDescent="0.2"/>
    <row r="845" s="40" customFormat="1" ht="15.75" customHeight="1" x14ac:dyDescent="0.2"/>
    <row r="846" s="40" customFormat="1" ht="15.75" customHeight="1" x14ac:dyDescent="0.2"/>
    <row r="847" s="40" customFormat="1" ht="15.75" customHeight="1" x14ac:dyDescent="0.2"/>
    <row r="848" s="40" customFormat="1" ht="15.75" customHeight="1" x14ac:dyDescent="0.2"/>
    <row r="849" s="40" customFormat="1" ht="15.75" customHeight="1" x14ac:dyDescent="0.2"/>
    <row r="850" s="40" customFormat="1" ht="15.75" customHeight="1" x14ac:dyDescent="0.2"/>
    <row r="851" s="40" customFormat="1" ht="15.75" customHeight="1" x14ac:dyDescent="0.2"/>
    <row r="852" s="40" customFormat="1" ht="15.75" customHeight="1" x14ac:dyDescent="0.2"/>
    <row r="853" s="40" customFormat="1" ht="15.75" customHeight="1" x14ac:dyDescent="0.2"/>
    <row r="854" s="40" customFormat="1" ht="15.75" customHeight="1" x14ac:dyDescent="0.2"/>
    <row r="855" s="40" customFormat="1" ht="15.75" customHeight="1" x14ac:dyDescent="0.2"/>
    <row r="856" s="40" customFormat="1" ht="15.75" customHeight="1" x14ac:dyDescent="0.2"/>
    <row r="857" s="40" customFormat="1" ht="15.75" customHeight="1" x14ac:dyDescent="0.2"/>
    <row r="858" s="40" customFormat="1" ht="15.75" customHeight="1" x14ac:dyDescent="0.2"/>
    <row r="859" s="40" customFormat="1" ht="15.75" customHeight="1" x14ac:dyDescent="0.2"/>
    <row r="860" s="40" customFormat="1" ht="15.75" customHeight="1" x14ac:dyDescent="0.2"/>
    <row r="861" s="40" customFormat="1" ht="15.75" customHeight="1" x14ac:dyDescent="0.2"/>
    <row r="862" s="40" customFormat="1" ht="15.75" customHeight="1" x14ac:dyDescent="0.2"/>
    <row r="863" s="40" customFormat="1" ht="15.75" customHeight="1" x14ac:dyDescent="0.2"/>
    <row r="864" s="40" customFormat="1" ht="15.75" customHeight="1" x14ac:dyDescent="0.2"/>
    <row r="865" s="40" customFormat="1" ht="15.75" customHeight="1" x14ac:dyDescent="0.2"/>
    <row r="866" s="40" customFormat="1" ht="15.75" customHeight="1" x14ac:dyDescent="0.2"/>
    <row r="867" s="40" customFormat="1" ht="15.75" customHeight="1" x14ac:dyDescent="0.2"/>
    <row r="868" s="40" customFormat="1" ht="15.75" customHeight="1" x14ac:dyDescent="0.2"/>
    <row r="869" s="40" customFormat="1" ht="15.75" customHeight="1" x14ac:dyDescent="0.2"/>
    <row r="870" s="40" customFormat="1" ht="15.75" customHeight="1" x14ac:dyDescent="0.2"/>
    <row r="871" s="40" customFormat="1" ht="15.75" customHeight="1" x14ac:dyDescent="0.2"/>
    <row r="872" s="40" customFormat="1" ht="15.75" customHeight="1" x14ac:dyDescent="0.2"/>
    <row r="873" s="40" customFormat="1" ht="15.75" customHeight="1" x14ac:dyDescent="0.2"/>
    <row r="874" s="40" customFormat="1" ht="15.75" customHeight="1" x14ac:dyDescent="0.2"/>
    <row r="875" s="40" customFormat="1" ht="15.75" customHeight="1" x14ac:dyDescent="0.2"/>
    <row r="876" s="40" customFormat="1" ht="15.75" customHeight="1" x14ac:dyDescent="0.2"/>
    <row r="877" s="40" customFormat="1" ht="15.75" customHeight="1" x14ac:dyDescent="0.2"/>
    <row r="878" s="40" customFormat="1" ht="15.75" customHeight="1" x14ac:dyDescent="0.2"/>
    <row r="879" s="40" customFormat="1" ht="15.75" customHeight="1" x14ac:dyDescent="0.2"/>
    <row r="880" s="40" customFormat="1" ht="15.75" customHeight="1" x14ac:dyDescent="0.2"/>
    <row r="881" s="40" customFormat="1" ht="15.75" customHeight="1" x14ac:dyDescent="0.2"/>
    <row r="882" s="40" customFormat="1" ht="15.75" customHeight="1" x14ac:dyDescent="0.2"/>
    <row r="883" s="40" customFormat="1" ht="15.75" customHeight="1" x14ac:dyDescent="0.2"/>
    <row r="884" s="40" customFormat="1" ht="15.75" customHeight="1" x14ac:dyDescent="0.2"/>
    <row r="885" s="40" customFormat="1" ht="15.75" customHeight="1" x14ac:dyDescent="0.2"/>
    <row r="886" s="40" customFormat="1" ht="15.75" customHeight="1" x14ac:dyDescent="0.2"/>
    <row r="887" s="40" customFormat="1" ht="15.75" customHeight="1" x14ac:dyDescent="0.2"/>
    <row r="888" s="40" customFormat="1" ht="15.75" customHeight="1" x14ac:dyDescent="0.2"/>
    <row r="889" s="40" customFormat="1" ht="15.75" customHeight="1" x14ac:dyDescent="0.2"/>
    <row r="890" s="40" customFormat="1" ht="15.75" customHeight="1" x14ac:dyDescent="0.2"/>
    <row r="891" s="40" customFormat="1" ht="15.75" customHeight="1" x14ac:dyDescent="0.2"/>
    <row r="892" s="40" customFormat="1" ht="15.75" customHeight="1" x14ac:dyDescent="0.2"/>
    <row r="893" s="40" customFormat="1" ht="15.75" customHeight="1" x14ac:dyDescent="0.2"/>
    <row r="894" s="40" customFormat="1" ht="15.75" customHeight="1" x14ac:dyDescent="0.2"/>
    <row r="895" s="40" customFormat="1" ht="15.75" customHeight="1" x14ac:dyDescent="0.2"/>
    <row r="896" s="40" customFormat="1" ht="15.75" customHeight="1" x14ac:dyDescent="0.2"/>
    <row r="897" s="40" customFormat="1" ht="15.75" customHeight="1" x14ac:dyDescent="0.2"/>
    <row r="898" s="40" customFormat="1" ht="15.75" customHeight="1" x14ac:dyDescent="0.2"/>
    <row r="899" s="40" customFormat="1" ht="15.75" customHeight="1" x14ac:dyDescent="0.2"/>
    <row r="900" s="40" customFormat="1" ht="15.75" customHeight="1" x14ac:dyDescent="0.2"/>
    <row r="901" s="40" customFormat="1" ht="15.75" customHeight="1" x14ac:dyDescent="0.2"/>
    <row r="902" s="40" customFormat="1" ht="15.75" customHeight="1" x14ac:dyDescent="0.2"/>
    <row r="903" s="40" customFormat="1" ht="15.75" customHeight="1" x14ac:dyDescent="0.2"/>
    <row r="904" s="40" customFormat="1" ht="15.75" customHeight="1" x14ac:dyDescent="0.2"/>
    <row r="905" s="40" customFormat="1" ht="15.75" customHeight="1" x14ac:dyDescent="0.2"/>
    <row r="906" s="40" customFormat="1" ht="15.75" customHeight="1" x14ac:dyDescent="0.2"/>
    <row r="907" s="40" customFormat="1" ht="15.75" customHeight="1" x14ac:dyDescent="0.2"/>
    <row r="908" s="40" customFormat="1" ht="15.75" customHeight="1" x14ac:dyDescent="0.2"/>
    <row r="909" s="40" customFormat="1" ht="15.75" customHeight="1" x14ac:dyDescent="0.2"/>
    <row r="910" s="40" customFormat="1" ht="15.75" customHeight="1" x14ac:dyDescent="0.2"/>
    <row r="911" s="40" customFormat="1" ht="15.75" customHeight="1" x14ac:dyDescent="0.2"/>
    <row r="912" s="40" customFormat="1" ht="15.75" customHeight="1" x14ac:dyDescent="0.2"/>
    <row r="913" s="40" customFormat="1" ht="15.75" customHeight="1" x14ac:dyDescent="0.2"/>
    <row r="914" s="40" customFormat="1" ht="15.75" customHeight="1" x14ac:dyDescent="0.2"/>
    <row r="915" s="40" customFormat="1" ht="15.75" customHeight="1" x14ac:dyDescent="0.2"/>
    <row r="916" s="40" customFormat="1" ht="15.75" customHeight="1" x14ac:dyDescent="0.2"/>
    <row r="917" s="40" customFormat="1" ht="15.75" customHeight="1" x14ac:dyDescent="0.2"/>
    <row r="918" s="40" customFormat="1" ht="15.75" customHeight="1" x14ac:dyDescent="0.2"/>
    <row r="919" s="40" customFormat="1" ht="15.75" customHeight="1" x14ac:dyDescent="0.2"/>
    <row r="920" s="40" customFormat="1" ht="15.75" customHeight="1" x14ac:dyDescent="0.2"/>
    <row r="921" s="40" customFormat="1" ht="15.75" customHeight="1" x14ac:dyDescent="0.2"/>
    <row r="922" s="40" customFormat="1" ht="15.75" customHeight="1" x14ac:dyDescent="0.2"/>
    <row r="923" s="40" customFormat="1" ht="15.75" customHeight="1" x14ac:dyDescent="0.2"/>
    <row r="924" s="40" customFormat="1" ht="15.75" customHeight="1" x14ac:dyDescent="0.2"/>
    <row r="925" s="40" customFormat="1" ht="15.75" customHeight="1" x14ac:dyDescent="0.2"/>
    <row r="926" s="40" customFormat="1" ht="15.75" customHeight="1" x14ac:dyDescent="0.2"/>
    <row r="927" s="40" customFormat="1" ht="15.75" customHeight="1" x14ac:dyDescent="0.2"/>
    <row r="928" s="40" customFormat="1" ht="15.75" customHeight="1" x14ac:dyDescent="0.2"/>
    <row r="929" s="40" customFormat="1" ht="15.75" customHeight="1" x14ac:dyDescent="0.2"/>
    <row r="930" s="40" customFormat="1" ht="15.75" customHeight="1" x14ac:dyDescent="0.2"/>
    <row r="931" s="40" customFormat="1" ht="15.75" customHeight="1" x14ac:dyDescent="0.2"/>
    <row r="932" s="40" customFormat="1" ht="15.75" customHeight="1" x14ac:dyDescent="0.2"/>
    <row r="933" s="40" customFormat="1" ht="15.75" customHeight="1" x14ac:dyDescent="0.2"/>
    <row r="934" s="40" customFormat="1" ht="15.75" customHeight="1" x14ac:dyDescent="0.2"/>
    <row r="935" s="40" customFormat="1" ht="15.75" customHeight="1" x14ac:dyDescent="0.2"/>
    <row r="936" s="40" customFormat="1" ht="15.75" customHeight="1" x14ac:dyDescent="0.2"/>
    <row r="937" s="40" customFormat="1" ht="15.75" customHeight="1" x14ac:dyDescent="0.2"/>
    <row r="938" s="40" customFormat="1" ht="15.75" customHeight="1" x14ac:dyDescent="0.2"/>
    <row r="939" s="40" customFormat="1" ht="15.75" customHeight="1" x14ac:dyDescent="0.2"/>
    <row r="940" s="40" customFormat="1" ht="15.75" customHeight="1" x14ac:dyDescent="0.2"/>
    <row r="941" s="40" customFormat="1" ht="15.75" customHeight="1" x14ac:dyDescent="0.2"/>
    <row r="942" s="40" customFormat="1" ht="15.75" customHeight="1" x14ac:dyDescent="0.2"/>
    <row r="943" s="40" customFormat="1" ht="15.75" customHeight="1" x14ac:dyDescent="0.2"/>
    <row r="944" s="40" customFormat="1" ht="15.75" customHeight="1" x14ac:dyDescent="0.2"/>
    <row r="945" s="40" customFormat="1" ht="15.75" customHeight="1" x14ac:dyDescent="0.2"/>
    <row r="946" s="40" customFormat="1" ht="15.75" customHeight="1" x14ac:dyDescent="0.2"/>
    <row r="947" s="40" customFormat="1" ht="15.75" customHeight="1" x14ac:dyDescent="0.2"/>
    <row r="948" s="40" customFormat="1" ht="15.75" customHeight="1" x14ac:dyDescent="0.2"/>
    <row r="949" s="40" customFormat="1" ht="15.75" customHeight="1" x14ac:dyDescent="0.2"/>
    <row r="950" s="40" customFormat="1" ht="15.75" customHeight="1" x14ac:dyDescent="0.2"/>
    <row r="951" s="40" customFormat="1" ht="15.75" customHeight="1" x14ac:dyDescent="0.2"/>
    <row r="952" s="40" customFormat="1" ht="15.75" customHeight="1" x14ac:dyDescent="0.2"/>
    <row r="953" s="40" customFormat="1" ht="15.75" customHeight="1" x14ac:dyDescent="0.2"/>
    <row r="954" s="40" customFormat="1" ht="15.75" customHeight="1" x14ac:dyDescent="0.2"/>
    <row r="955" s="40" customFormat="1" ht="15.75" customHeight="1" x14ac:dyDescent="0.2"/>
    <row r="956" s="40" customFormat="1" ht="15.75" customHeight="1" x14ac:dyDescent="0.2"/>
    <row r="957" s="40" customFormat="1" ht="15.75" customHeight="1" x14ac:dyDescent="0.2"/>
    <row r="958" s="40" customFormat="1" ht="15.75" customHeight="1" x14ac:dyDescent="0.2"/>
    <row r="959" s="40" customFormat="1" ht="15.75" customHeight="1" x14ac:dyDescent="0.2"/>
    <row r="960" s="40" customFormat="1" ht="15.75" customHeight="1" x14ac:dyDescent="0.2"/>
    <row r="961" s="40" customFormat="1" ht="15.75" customHeight="1" x14ac:dyDescent="0.2"/>
    <row r="962" s="40" customFormat="1" ht="15.75" customHeight="1" x14ac:dyDescent="0.2"/>
    <row r="963" s="40" customFormat="1" ht="15.75" customHeight="1" x14ac:dyDescent="0.2"/>
    <row r="964" s="40" customFormat="1" ht="15.75" customHeight="1" x14ac:dyDescent="0.2"/>
    <row r="965" s="40" customFormat="1" ht="15.75" customHeight="1" x14ac:dyDescent="0.2"/>
    <row r="966" s="40" customFormat="1" ht="15.75" customHeight="1" x14ac:dyDescent="0.2"/>
    <row r="967" s="40" customFormat="1" ht="15.75" customHeight="1" x14ac:dyDescent="0.2"/>
    <row r="968" s="40" customFormat="1" ht="15.75" customHeight="1" x14ac:dyDescent="0.2"/>
    <row r="969" s="40" customFormat="1" ht="15.75" customHeight="1" x14ac:dyDescent="0.2"/>
    <row r="970" s="40" customFormat="1" ht="15.75" customHeight="1" x14ac:dyDescent="0.2"/>
    <row r="971" s="40" customFormat="1" ht="15.75" customHeight="1" x14ac:dyDescent="0.2"/>
    <row r="972" s="40" customFormat="1" ht="15.75" customHeight="1" x14ac:dyDescent="0.2"/>
    <row r="973" s="40" customFormat="1" ht="15.75" customHeight="1" x14ac:dyDescent="0.2"/>
    <row r="974" s="40" customFormat="1" ht="15.75" customHeight="1" x14ac:dyDescent="0.2"/>
    <row r="975" s="40" customFormat="1" ht="15.75" customHeight="1" x14ac:dyDescent="0.2"/>
    <row r="976" s="40" customFormat="1" ht="15.75" customHeight="1" x14ac:dyDescent="0.2"/>
    <row r="977" s="40" customFormat="1" ht="15.75" customHeight="1" x14ac:dyDescent="0.2"/>
    <row r="978" s="40" customFormat="1" ht="15.75" customHeight="1" x14ac:dyDescent="0.2"/>
    <row r="979" s="40" customFormat="1" ht="15.75" customHeight="1" x14ac:dyDescent="0.2"/>
    <row r="980" s="40" customFormat="1" ht="15.75" customHeight="1" x14ac:dyDescent="0.2"/>
    <row r="981" s="40" customFormat="1" ht="15.75" customHeight="1" x14ac:dyDescent="0.2"/>
    <row r="982" s="40" customFormat="1" ht="15.75" customHeight="1" x14ac:dyDescent="0.2"/>
    <row r="983" s="40" customFormat="1" ht="15.75" customHeight="1" x14ac:dyDescent="0.2"/>
    <row r="984" s="40" customFormat="1" ht="15.75" customHeight="1" x14ac:dyDescent="0.2"/>
    <row r="985" s="40" customFormat="1" ht="15.75" customHeight="1" x14ac:dyDescent="0.2"/>
    <row r="986" s="40" customFormat="1" ht="15.75" customHeight="1" x14ac:dyDescent="0.2"/>
    <row r="987" s="40" customFormat="1" ht="15.75" customHeight="1" x14ac:dyDescent="0.2"/>
    <row r="988" s="40" customFormat="1" ht="15.75" customHeight="1" x14ac:dyDescent="0.2"/>
    <row r="989" s="40" customFormat="1" ht="15.75" customHeight="1" x14ac:dyDescent="0.2"/>
    <row r="990" s="40" customFormat="1" ht="15.75" customHeight="1" x14ac:dyDescent="0.2"/>
    <row r="991" s="40" customFormat="1" ht="15.75" customHeight="1" x14ac:dyDescent="0.2"/>
    <row r="992" s="40" customFormat="1" ht="15.75" customHeight="1" x14ac:dyDescent="0.2"/>
    <row r="993" s="40" customFormat="1" ht="15.75" customHeight="1" x14ac:dyDescent="0.2"/>
    <row r="994" s="40" customFormat="1" ht="15.75" customHeight="1" x14ac:dyDescent="0.2"/>
    <row r="995" s="40" customFormat="1" ht="15.75" customHeight="1" x14ac:dyDescent="0.2"/>
    <row r="996" s="40" customFormat="1" ht="15.75" customHeight="1" x14ac:dyDescent="0.2"/>
    <row r="997" s="40" customFormat="1" ht="15.75" customHeight="1" x14ac:dyDescent="0.2"/>
    <row r="998" s="40" customFormat="1" ht="15.75" customHeight="1" x14ac:dyDescent="0.2"/>
    <row r="999" s="40" customFormat="1" ht="15.75" customHeight="1" x14ac:dyDescent="0.2"/>
    <row r="1000" s="40" customFormat="1" ht="15.75" customHeight="1" x14ac:dyDescent="0.2"/>
  </sheetData>
  <pageMargins left="0.74791666666666701" right="0.74791666666666701" top="0.98402777777777795" bottom="0.98402777777777795" header="0" footer="0"/>
  <pageSetup orientation="portrait"/>
  <ignoredErrors>
    <ignoredError sqref="C5:E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2B91A266-25F8-4B10-93CC-403970D701FA}">
            <xm:f>NOT(ISERROR(SEARCH("-",B11)))</xm:f>
            <xm:f>"-"</xm:f>
            <x14:dxf>
              <font>
                <strike val="0"/>
              </font>
              <numFmt numFmtId="33" formatCode="_(* #,##0_);_(* \(#,##0\);_(* &quot;-&quot;_);_(@_)"/>
            </x14:dxf>
          </x14:cfRule>
          <xm:sqref>B11:E11</xm:sqref>
        </x14:conditionalFormatting>
        <x14:conditionalFormatting xmlns:xm="http://schemas.microsoft.com/office/excel/2006/main">
          <x14:cfRule type="containsText" priority="1" operator="containsText" id="{088D98C5-3B85-4214-8632-54AF6194CC86}">
            <xm:f>NOT(ISERROR(SEARCH("-",G11)))</xm:f>
            <xm:f>"-"</xm:f>
            <x14:dxf>
              <font>
                <strike val="0"/>
              </font>
              <numFmt numFmtId="33" formatCode="_(* #,##0_);_(* \(#,##0\);_(* &quot;-&quot;_);_(@_)"/>
            </x14:dxf>
          </x14:cfRule>
          <xm:sqref>G11:K12</xm:sqref>
        </x14:conditionalFormatting>
        <x14:conditionalFormatting xmlns:xm="http://schemas.microsoft.com/office/excel/2006/main">
          <x14:cfRule type="containsText" priority="3" operator="containsText" id="{DD4524C3-65AA-458E-B218-F2CDAD2A9C1F}">
            <xm:f>NOT(ISERROR(SEARCH("-",B12)))</xm:f>
            <xm:f>"-"</xm:f>
            <x14:dxf>
              <font>
                <strike val="0"/>
              </font>
              <numFmt numFmtId="33" formatCode="_(* #,##0_);_(* \(#,##0\);_(* &quot;-&quot;_);_(@_)"/>
            </x14:dxf>
          </x14:cfRule>
          <xm:sqref>B12:E12</xm:sqref>
        </x14:conditionalFormatting>
        <x14:conditionalFormatting xmlns:xm="http://schemas.microsoft.com/office/excel/2006/main">
          <x14:cfRule type="containsText" priority="2" operator="containsText" id="{EC79C47D-F6AE-4BBD-B9A4-AD39167C9367}">
            <xm:f>NOT(ISERROR(SEARCH("-",F11)))</xm:f>
            <xm:f>"-"</xm:f>
            <x14:dxf>
              <font>
                <strike val="0"/>
              </font>
              <numFmt numFmtId="33" formatCode="_(* #,##0_);_(* \(#,##0\);_(* &quot;-&quot;_);_(@_)"/>
            </x14:dxf>
          </x14:cfRule>
          <xm:sqref>F11:F12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Financials</vt:lpstr>
      <vt:lpstr>WACC</vt:lpstr>
      <vt:lpstr>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p</dc:creator>
  <cp:lastModifiedBy>Nicholas phillips</cp:lastModifiedBy>
  <dcterms:created xsi:type="dcterms:W3CDTF">2021-06-03T21:03:56Z</dcterms:created>
  <dcterms:modified xsi:type="dcterms:W3CDTF">2021-06-03T21:06:45Z</dcterms:modified>
</cp:coreProperties>
</file>