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5F998B30-D6E3-4C71-AECF-2A0F7E6B3D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Плотность" sheetId="2" r:id="rId2"/>
    <sheet name="Лист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J2" i="2" l="1"/>
  <c r="H2" i="2" l="1"/>
  <c r="C11" i="3" l="1"/>
  <c r="C10" i="3"/>
  <c r="C8" i="3"/>
  <c r="F4" i="3"/>
  <c r="J4" i="2" l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C3" i="2" l="1"/>
  <c r="B3" i="2"/>
  <c r="B2" i="2"/>
  <c r="D4" i="2" l="1"/>
  <c r="D3" i="2"/>
  <c r="D2" i="2"/>
  <c r="J6" i="2"/>
  <c r="C4" i="2"/>
  <c r="B4" i="2"/>
  <c r="D5" i="2" l="1"/>
  <c r="C5" i="2"/>
  <c r="B5" i="2"/>
  <c r="D6" i="2" l="1"/>
  <c r="C6" i="2"/>
  <c r="B6" i="2"/>
  <c r="D7" i="2" l="1"/>
  <c r="C7" i="2"/>
  <c r="B7" i="2"/>
  <c r="D8" i="2" l="1"/>
  <c r="C8" i="2"/>
  <c r="B8" i="2"/>
  <c r="D9" i="2" l="1"/>
  <c r="C9" i="2"/>
  <c r="B9" i="2"/>
  <c r="D10" i="2" l="1"/>
  <c r="C10" i="2"/>
  <c r="B10" i="2"/>
  <c r="D11" i="2" l="1"/>
  <c r="C11" i="2"/>
  <c r="B11" i="2"/>
  <c r="D12" i="2" l="1"/>
  <c r="C12" i="2"/>
  <c r="B12" i="2"/>
  <c r="D13" i="2" l="1"/>
  <c r="C13" i="2"/>
  <c r="B13" i="2"/>
  <c r="D14" i="2" l="1"/>
  <c r="C14" i="2"/>
  <c r="B14" i="2"/>
  <c r="D15" i="2" l="1"/>
  <c r="C15" i="2"/>
  <c r="B15" i="2"/>
  <c r="D16" i="2" l="1"/>
  <c r="C16" i="2"/>
  <c r="B16" i="2"/>
  <c r="D17" i="2" l="1"/>
  <c r="C17" i="2"/>
  <c r="B17" i="2"/>
  <c r="D18" i="2" l="1"/>
  <c r="C18" i="2"/>
  <c r="B18" i="2"/>
  <c r="D19" i="2" l="1"/>
  <c r="C19" i="2"/>
  <c r="B19" i="2"/>
  <c r="D20" i="2" l="1"/>
  <c r="C20" i="2"/>
  <c r="B20" i="2"/>
  <c r="D21" i="2" l="1"/>
  <c r="C21" i="2"/>
  <c r="B21" i="2"/>
  <c r="D22" i="2" l="1"/>
  <c r="C22" i="2"/>
  <c r="B22" i="2"/>
  <c r="D23" i="2" l="1"/>
  <c r="C23" i="2"/>
  <c r="B23" i="2"/>
  <c r="D24" i="2" l="1"/>
  <c r="C24" i="2"/>
  <c r="B24" i="2"/>
  <c r="D25" i="2" l="1"/>
  <c r="C25" i="2"/>
  <c r="B25" i="2"/>
  <c r="D26" i="2" l="1"/>
  <c r="C26" i="2"/>
  <c r="B26" i="2"/>
  <c r="D27" i="2" l="1"/>
  <c r="C27" i="2"/>
  <c r="B27" i="2"/>
  <c r="D28" i="2" l="1"/>
  <c r="C28" i="2"/>
  <c r="B28" i="2"/>
  <c r="D29" i="2" l="1"/>
  <c r="C29" i="2"/>
  <c r="B29" i="2"/>
  <c r="D30" i="2" l="1"/>
  <c r="C30" i="2"/>
  <c r="B30" i="2"/>
  <c r="D31" i="2" l="1"/>
  <c r="C31" i="2"/>
  <c r="B31" i="2"/>
  <c r="D32" i="2" l="1"/>
  <c r="C32" i="2"/>
  <c r="B32" i="2"/>
  <c r="D33" i="2" l="1"/>
  <c r="C33" i="2"/>
  <c r="B33" i="2"/>
  <c r="D34" i="2" l="1"/>
  <c r="C34" i="2"/>
  <c r="B34" i="2"/>
  <c r="D35" i="2" l="1"/>
  <c r="C35" i="2"/>
  <c r="B35" i="2"/>
  <c r="D36" i="2" l="1"/>
  <c r="C36" i="2"/>
  <c r="B36" i="2"/>
  <c r="D37" i="2" l="1"/>
  <c r="C37" i="2"/>
  <c r="B37" i="2"/>
  <c r="D38" i="2" l="1"/>
  <c r="C38" i="2"/>
  <c r="B38" i="2"/>
  <c r="D39" i="2" l="1"/>
  <c r="C39" i="2"/>
  <c r="B39" i="2"/>
  <c r="D40" i="2" l="1"/>
  <c r="C40" i="2"/>
  <c r="B40" i="2"/>
  <c r="C41" i="2" l="1"/>
  <c r="B41" i="2"/>
  <c r="D41" i="2" s="1"/>
  <c r="C42" i="2" l="1"/>
  <c r="B42" i="2"/>
  <c r="D42" i="2" s="1"/>
  <c r="C43" i="2" l="1"/>
  <c r="B43" i="2"/>
  <c r="D43" i="2" s="1"/>
  <c r="C44" i="2" l="1"/>
  <c r="B44" i="2"/>
  <c r="D44" i="2" s="1"/>
  <c r="C45" i="2" l="1"/>
  <c r="B45" i="2"/>
  <c r="D45" i="2" s="1"/>
  <c r="C46" i="2" l="1"/>
  <c r="B46" i="2"/>
  <c r="D46" i="2" s="1"/>
  <c r="C47" i="2" l="1"/>
  <c r="B47" i="2"/>
  <c r="D47" i="2" s="1"/>
  <c r="C48" i="2" l="1"/>
  <c r="B48" i="2"/>
  <c r="D48" i="2" s="1"/>
  <c r="C49" i="2" l="1"/>
  <c r="B49" i="2"/>
  <c r="D49" i="2" s="1"/>
  <c r="C50" i="2" l="1"/>
  <c r="B50" i="2"/>
  <c r="D50" i="2" s="1"/>
  <c r="C51" i="2" l="1"/>
  <c r="B51" i="2"/>
  <c r="D51" i="2" s="1"/>
  <c r="C52" i="2" l="1"/>
  <c r="B52" i="2"/>
  <c r="D52" i="2" s="1"/>
  <c r="C53" i="2" l="1"/>
  <c r="B53" i="2"/>
  <c r="D53" i="2" s="1"/>
  <c r="C54" i="2" l="1"/>
  <c r="B54" i="2"/>
  <c r="D54" i="2" s="1"/>
  <c r="C55" i="2" l="1"/>
  <c r="B55" i="2"/>
  <c r="D55" i="2" s="1"/>
  <c r="C56" i="2" l="1"/>
  <c r="B56" i="2"/>
  <c r="D56" i="2" s="1"/>
  <c r="C57" i="2" l="1"/>
  <c r="B57" i="2"/>
  <c r="D57" i="2" s="1"/>
  <c r="C58" i="2" l="1"/>
  <c r="B58" i="2"/>
  <c r="D58" i="2" s="1"/>
  <c r="C59" i="2" l="1"/>
  <c r="B59" i="2"/>
  <c r="D59" i="2" s="1"/>
  <c r="C60" i="2" l="1"/>
  <c r="B60" i="2"/>
  <c r="D60" i="2" s="1"/>
  <c r="C61" i="2" l="1"/>
  <c r="B61" i="2"/>
  <c r="D61" i="2" s="1"/>
  <c r="C62" i="2" l="1"/>
  <c r="B62" i="2"/>
  <c r="D62" i="2" s="1"/>
  <c r="C63" i="2" l="1"/>
  <c r="B63" i="2"/>
  <c r="D63" i="2" s="1"/>
  <c r="C64" i="2" l="1"/>
  <c r="B64" i="2"/>
  <c r="D64" i="2" s="1"/>
  <c r="C65" i="2" l="1"/>
  <c r="B65" i="2"/>
  <c r="D65" i="2" s="1"/>
  <c r="C66" i="2" l="1"/>
  <c r="B66" i="2"/>
  <c r="D66" i="2" s="1"/>
  <c r="C67" i="2" l="1"/>
  <c r="B67" i="2"/>
  <c r="D67" i="2" s="1"/>
  <c r="C68" i="2" l="1"/>
  <c r="B68" i="2"/>
  <c r="D68" i="2" s="1"/>
  <c r="C69" i="2" l="1"/>
  <c r="B69" i="2"/>
  <c r="D69" i="2" s="1"/>
  <c r="C70" i="2" l="1"/>
  <c r="B70" i="2"/>
  <c r="D70" i="2" s="1"/>
  <c r="C71" i="2" l="1"/>
  <c r="B71" i="2"/>
  <c r="D71" i="2" s="1"/>
  <c r="C72" i="2" l="1"/>
  <c r="B72" i="2"/>
  <c r="D72" i="2" s="1"/>
  <c r="C73" i="2" l="1"/>
  <c r="B73" i="2"/>
  <c r="D73" i="2" s="1"/>
  <c r="C74" i="2" l="1"/>
  <c r="B74" i="2"/>
  <c r="D74" i="2" s="1"/>
  <c r="C75" i="2" l="1"/>
  <c r="B75" i="2"/>
  <c r="D75" i="2" s="1"/>
  <c r="C76" i="2" l="1"/>
  <c r="B76" i="2"/>
  <c r="D76" i="2" s="1"/>
  <c r="C77" i="2" l="1"/>
  <c r="B77" i="2"/>
  <c r="D77" i="2" s="1"/>
  <c r="C78" i="2" l="1"/>
  <c r="B78" i="2"/>
  <c r="D78" i="2" s="1"/>
  <c r="C79" i="2" l="1"/>
  <c r="B79" i="2"/>
  <c r="D79" i="2" s="1"/>
  <c r="C80" i="2" l="1"/>
  <c r="B80" i="2"/>
  <c r="D80" i="2" s="1"/>
  <c r="C81" i="2" l="1"/>
  <c r="B81" i="2"/>
  <c r="D81" i="2" s="1"/>
  <c r="C82" i="2" l="1"/>
  <c r="B82" i="2"/>
  <c r="D82" i="2" s="1"/>
  <c r="C83" i="2" l="1"/>
  <c r="B83" i="2"/>
  <c r="D83" i="2" s="1"/>
  <c r="C84" i="2" l="1"/>
  <c r="B84" i="2"/>
  <c r="D84" i="2" s="1"/>
  <c r="C85" i="2" l="1"/>
  <c r="B85" i="2"/>
  <c r="D85" i="2" s="1"/>
  <c r="C86" i="2" l="1"/>
  <c r="B86" i="2"/>
  <c r="D86" i="2" s="1"/>
  <c r="C87" i="2" l="1"/>
  <c r="B87" i="2"/>
  <c r="D87" i="2" s="1"/>
  <c r="C88" i="2" l="1"/>
  <c r="B88" i="2"/>
  <c r="D88" i="2" s="1"/>
  <c r="C89" i="2" l="1"/>
  <c r="B89" i="2"/>
  <c r="D89" i="2" s="1"/>
  <c r="C90" i="2" l="1"/>
  <c r="B90" i="2"/>
  <c r="D90" i="2" s="1"/>
  <c r="C91" i="2" l="1"/>
  <c r="B91" i="2"/>
  <c r="D91" i="2" s="1"/>
  <c r="C92" i="2" l="1"/>
  <c r="B92" i="2"/>
  <c r="D92" i="2" s="1"/>
  <c r="C93" i="2" l="1"/>
  <c r="B93" i="2"/>
  <c r="D93" i="2" s="1"/>
  <c r="C94" i="2" l="1"/>
  <c r="B94" i="2"/>
  <c r="D94" i="2" s="1"/>
  <c r="C95" i="2" l="1"/>
  <c r="B95" i="2"/>
  <c r="D95" i="2" s="1"/>
  <c r="C96" i="2" l="1"/>
  <c r="B96" i="2"/>
  <c r="D96" i="2" s="1"/>
  <c r="C97" i="2" l="1"/>
  <c r="B97" i="2"/>
  <c r="D97" i="2" s="1"/>
  <c r="C98" i="2" l="1"/>
  <c r="B98" i="2"/>
  <c r="D98" i="2" s="1"/>
  <c r="C99" i="2" l="1"/>
  <c r="B99" i="2"/>
  <c r="D99" i="2" s="1"/>
  <c r="C100" i="2" l="1"/>
  <c r="B100" i="2"/>
  <c r="D100" i="2" s="1"/>
  <c r="C101" i="2" l="1"/>
  <c r="B101" i="2"/>
  <c r="D101" i="2" s="1"/>
  <c r="C102" i="2" l="1"/>
  <c r="B102" i="2"/>
  <c r="D102" i="2" s="1"/>
  <c r="C103" i="2" l="1"/>
  <c r="B103" i="2"/>
  <c r="D103" i="2" s="1"/>
  <c r="C104" i="2" l="1"/>
  <c r="B104" i="2"/>
  <c r="D104" i="2" s="1"/>
  <c r="C105" i="2" l="1"/>
  <c r="B105" i="2"/>
  <c r="D105" i="2" s="1"/>
  <c r="C106" i="2" l="1"/>
  <c r="B106" i="2"/>
  <c r="D106" i="2" s="1"/>
  <c r="C107" i="2" l="1"/>
  <c r="B107" i="2"/>
  <c r="D107" i="2" s="1"/>
  <c r="C108" i="2" l="1"/>
  <c r="B108" i="2"/>
  <c r="D108" i="2" s="1"/>
  <c r="C109" i="2" l="1"/>
  <c r="B109" i="2"/>
  <c r="D109" i="2" s="1"/>
  <c r="C110" i="2" l="1"/>
  <c r="B110" i="2"/>
  <c r="D110" i="2" s="1"/>
  <c r="C111" i="2" l="1"/>
  <c r="B111" i="2"/>
  <c r="D111" i="2" s="1"/>
  <c r="C112" i="2" l="1"/>
  <c r="B112" i="2"/>
  <c r="D112" i="2" s="1"/>
  <c r="C113" i="2" l="1"/>
  <c r="B113" i="2"/>
  <c r="D113" i="2" s="1"/>
  <c r="C114" i="2" l="1"/>
  <c r="B114" i="2"/>
  <c r="D114" i="2" s="1"/>
  <c r="C115" i="2" l="1"/>
  <c r="B115" i="2"/>
  <c r="D115" i="2" s="1"/>
  <c r="C116" i="2" l="1"/>
  <c r="B116" i="2"/>
  <c r="D116" i="2" s="1"/>
  <c r="C117" i="2" l="1"/>
  <c r="B117" i="2"/>
  <c r="D117" i="2" s="1"/>
  <c r="C118" i="2" l="1"/>
  <c r="B118" i="2"/>
  <c r="D118" i="2" s="1"/>
  <c r="C119" i="2" l="1"/>
  <c r="B119" i="2"/>
  <c r="D119" i="2" s="1"/>
  <c r="C120" i="2" l="1"/>
  <c r="B120" i="2"/>
  <c r="D120" i="2" s="1"/>
  <c r="C121" i="2" l="1"/>
  <c r="B121" i="2"/>
  <c r="D121" i="2" s="1"/>
  <c r="C122" i="2" l="1"/>
  <c r="B122" i="2"/>
  <c r="D122" i="2" s="1"/>
  <c r="C123" i="2" l="1"/>
  <c r="B123" i="2"/>
  <c r="D123" i="2" s="1"/>
  <c r="C124" i="2" l="1"/>
  <c r="B124" i="2"/>
  <c r="D124" i="2" s="1"/>
  <c r="C125" i="2" l="1"/>
  <c r="B125" i="2"/>
  <c r="D125" i="2" s="1"/>
  <c r="C126" i="2" l="1"/>
  <c r="B126" i="2"/>
  <c r="D126" i="2" s="1"/>
  <c r="C127" i="2" l="1"/>
  <c r="B127" i="2"/>
  <c r="D127" i="2" s="1"/>
  <c r="C128" i="2" l="1"/>
  <c r="B128" i="2"/>
  <c r="D128" i="2" s="1"/>
  <c r="C129" i="2" l="1"/>
  <c r="B129" i="2"/>
  <c r="D129" i="2" s="1"/>
  <c r="C130" i="2" l="1"/>
  <c r="B130" i="2"/>
  <c r="D130" i="2" s="1"/>
  <c r="C131" i="2" l="1"/>
  <c r="B131" i="2"/>
  <c r="D131" i="2" s="1"/>
  <c r="C132" i="2" l="1"/>
  <c r="B132" i="2"/>
  <c r="D132" i="2" s="1"/>
  <c r="C133" i="2" l="1"/>
  <c r="B133" i="2"/>
  <c r="D133" i="2" s="1"/>
  <c r="C134" i="2" l="1"/>
  <c r="B134" i="2"/>
  <c r="D134" i="2" s="1"/>
  <c r="C135" i="2" l="1"/>
  <c r="B135" i="2"/>
  <c r="D135" i="2" s="1"/>
  <c r="C136" i="2" l="1"/>
  <c r="B136" i="2"/>
  <c r="D136" i="2" s="1"/>
  <c r="C137" i="2" l="1"/>
  <c r="B137" i="2"/>
  <c r="D137" i="2" s="1"/>
  <c r="C138" i="2" l="1"/>
  <c r="B138" i="2"/>
  <c r="D138" i="2" s="1"/>
  <c r="C139" i="2" l="1"/>
  <c r="B139" i="2"/>
  <c r="D139" i="2" s="1"/>
  <c r="C140" i="2" l="1"/>
  <c r="B140" i="2"/>
  <c r="D140" i="2" s="1"/>
  <c r="C141" i="2" l="1"/>
  <c r="B141" i="2"/>
  <c r="D141" i="2" s="1"/>
  <c r="C142" i="2" l="1"/>
  <c r="B142" i="2"/>
  <c r="D142" i="2" s="1"/>
  <c r="C143" i="2" l="1"/>
  <c r="B143" i="2"/>
  <c r="D143" i="2" s="1"/>
  <c r="C144" i="2" l="1"/>
  <c r="B144" i="2"/>
  <c r="D144" i="2" s="1"/>
  <c r="C145" i="2" l="1"/>
  <c r="B145" i="2"/>
  <c r="D145" i="2" s="1"/>
  <c r="C146" i="2" l="1"/>
  <c r="B146" i="2"/>
  <c r="D146" i="2" s="1"/>
  <c r="C147" i="2" l="1"/>
  <c r="B147" i="2"/>
  <c r="D147" i="2" s="1"/>
  <c r="C148" i="2" l="1"/>
  <c r="B148" i="2"/>
  <c r="D148" i="2" s="1"/>
  <c r="C149" i="2" l="1"/>
  <c r="B149" i="2"/>
  <c r="D149" i="2" s="1"/>
  <c r="C150" i="2" l="1"/>
  <c r="B150" i="2"/>
  <c r="D150" i="2" s="1"/>
  <c r="C151" i="2" l="1"/>
  <c r="B151" i="2"/>
  <c r="D151" i="2" s="1"/>
  <c r="C152" i="2" l="1"/>
  <c r="B152" i="2"/>
  <c r="D152" i="2" s="1"/>
  <c r="C153" i="2" l="1"/>
  <c r="B153" i="2"/>
  <c r="D153" i="2" s="1"/>
  <c r="C154" i="2" l="1"/>
  <c r="B154" i="2"/>
  <c r="D154" i="2" s="1"/>
  <c r="C155" i="2" l="1"/>
  <c r="B155" i="2"/>
  <c r="D155" i="2" s="1"/>
  <c r="C156" i="2" l="1"/>
  <c r="B156" i="2"/>
  <c r="D156" i="2" s="1"/>
  <c r="C157" i="2" l="1"/>
  <c r="B157" i="2"/>
  <c r="D157" i="2" s="1"/>
  <c r="C158" i="2" l="1"/>
  <c r="B158" i="2"/>
  <c r="D158" i="2" s="1"/>
  <c r="C159" i="2" l="1"/>
  <c r="B159" i="2"/>
  <c r="D159" i="2" s="1"/>
  <c r="C160" i="2" l="1"/>
  <c r="B160" i="2"/>
  <c r="D160" i="2" s="1"/>
  <c r="C161" i="2" l="1"/>
  <c r="B161" i="2"/>
  <c r="D161" i="2" s="1"/>
  <c r="C162" i="2" l="1"/>
  <c r="B162" i="2"/>
  <c r="D162" i="2" s="1"/>
  <c r="C163" i="2" l="1"/>
  <c r="B163" i="2"/>
  <c r="D163" i="2" s="1"/>
  <c r="C164" i="2" l="1"/>
  <c r="B164" i="2"/>
  <c r="D164" i="2" s="1"/>
  <c r="C165" i="2" l="1"/>
  <c r="B165" i="2"/>
  <c r="D165" i="2" s="1"/>
  <c r="C166" i="2" l="1"/>
  <c r="B166" i="2"/>
  <c r="D166" i="2" s="1"/>
  <c r="C167" i="2" l="1"/>
  <c r="B167" i="2"/>
  <c r="D167" i="2" s="1"/>
  <c r="C168" i="2" l="1"/>
  <c r="B168" i="2"/>
  <c r="D168" i="2" s="1"/>
  <c r="C169" i="2" l="1"/>
  <c r="B169" i="2"/>
  <c r="D169" i="2" s="1"/>
  <c r="C170" i="2" l="1"/>
  <c r="B170" i="2"/>
  <c r="D170" i="2" s="1"/>
  <c r="C171" i="2" l="1"/>
  <c r="B171" i="2"/>
  <c r="D171" i="2" s="1"/>
  <c r="C172" i="2" l="1"/>
  <c r="B172" i="2"/>
  <c r="D172" i="2" s="1"/>
  <c r="C173" i="2" l="1"/>
  <c r="B173" i="2"/>
  <c r="D173" i="2" s="1"/>
  <c r="C174" i="2" l="1"/>
  <c r="B174" i="2"/>
  <c r="D174" i="2" s="1"/>
  <c r="C175" i="2" l="1"/>
  <c r="B175" i="2"/>
  <c r="D175" i="2" s="1"/>
  <c r="C176" i="2" l="1"/>
  <c r="B176" i="2"/>
  <c r="D176" i="2" s="1"/>
  <c r="C177" i="2" l="1"/>
  <c r="B177" i="2"/>
  <c r="D177" i="2" s="1"/>
  <c r="C178" i="2" l="1"/>
  <c r="B178" i="2"/>
  <c r="D178" i="2" s="1"/>
  <c r="C179" i="2" l="1"/>
  <c r="B179" i="2"/>
  <c r="D179" i="2" s="1"/>
  <c r="C180" i="2" l="1"/>
  <c r="B180" i="2"/>
  <c r="D180" i="2" s="1"/>
  <c r="C181" i="2" l="1"/>
  <c r="B181" i="2"/>
  <c r="D181" i="2" s="1"/>
  <c r="C182" i="2" l="1"/>
  <c r="B182" i="2"/>
  <c r="D182" i="2" s="1"/>
  <c r="C183" i="2" l="1"/>
  <c r="B183" i="2"/>
  <c r="D183" i="2" s="1"/>
  <c r="C184" i="2" l="1"/>
  <c r="B184" i="2"/>
  <c r="D184" i="2" s="1"/>
  <c r="C185" i="2" l="1"/>
  <c r="B185" i="2"/>
  <c r="D185" i="2" s="1"/>
  <c r="C186" i="2" l="1"/>
  <c r="B186" i="2"/>
  <c r="D186" i="2" s="1"/>
  <c r="C187" i="2" l="1"/>
  <c r="B187" i="2"/>
  <c r="D187" i="2" s="1"/>
  <c r="C188" i="2" l="1"/>
  <c r="B188" i="2"/>
  <c r="D188" i="2" s="1"/>
  <c r="C189" i="2" l="1"/>
  <c r="B189" i="2"/>
  <c r="D189" i="2" s="1"/>
  <c r="C190" i="2" l="1"/>
  <c r="B190" i="2"/>
  <c r="D190" i="2" s="1"/>
  <c r="C191" i="2" l="1"/>
  <c r="B191" i="2"/>
  <c r="D191" i="2" s="1"/>
  <c r="C192" i="2" l="1"/>
  <c r="B192" i="2"/>
  <c r="D192" i="2" s="1"/>
  <c r="C193" i="2" l="1"/>
  <c r="B193" i="2"/>
  <c r="D193" i="2" s="1"/>
  <c r="C194" i="2" l="1"/>
  <c r="B194" i="2"/>
  <c r="D194" i="2" s="1"/>
  <c r="C195" i="2" l="1"/>
  <c r="B195" i="2"/>
  <c r="D195" i="2" s="1"/>
  <c r="C196" i="2" l="1"/>
  <c r="B196" i="2"/>
  <c r="D196" i="2" s="1"/>
  <c r="C197" i="2" l="1"/>
  <c r="B197" i="2"/>
  <c r="D197" i="2" s="1"/>
  <c r="C198" i="2" l="1"/>
  <c r="B198" i="2"/>
  <c r="D198" i="2" s="1"/>
  <c r="C199" i="2" l="1"/>
  <c r="B199" i="2"/>
  <c r="D199" i="2" s="1"/>
  <c r="C200" i="2" l="1"/>
  <c r="B200" i="2"/>
  <c r="D200" i="2" s="1"/>
  <c r="C201" i="2" l="1"/>
  <c r="B201" i="2"/>
  <c r="D201" i="2" s="1"/>
  <c r="C202" i="2" l="1"/>
  <c r="B202" i="2"/>
  <c r="D202" i="2" s="1"/>
  <c r="C203" i="2" l="1"/>
  <c r="B203" i="2"/>
  <c r="D203" i="2" s="1"/>
  <c r="C204" i="2" l="1"/>
  <c r="B204" i="2"/>
  <c r="D204" i="2" s="1"/>
  <c r="C205" i="2" l="1"/>
  <c r="B205" i="2"/>
  <c r="D205" i="2" s="1"/>
  <c r="C206" i="2" l="1"/>
  <c r="B206" i="2"/>
  <c r="D206" i="2" s="1"/>
  <c r="C207" i="2" l="1"/>
  <c r="B207" i="2"/>
  <c r="D207" i="2" s="1"/>
  <c r="C208" i="2" l="1"/>
  <c r="B208" i="2"/>
  <c r="D208" i="2" s="1"/>
  <c r="C209" i="2" l="1"/>
  <c r="B209" i="2"/>
  <c r="D209" i="2" s="1"/>
  <c r="C210" i="2" l="1"/>
  <c r="B210" i="2"/>
  <c r="D210" i="2" s="1"/>
  <c r="C211" i="2" l="1"/>
  <c r="B211" i="2"/>
  <c r="D211" i="2" s="1"/>
  <c r="C212" i="2" l="1"/>
  <c r="B212" i="2"/>
  <c r="D212" i="2" s="1"/>
  <c r="C213" i="2" l="1"/>
  <c r="B213" i="2"/>
  <c r="D213" i="2" s="1"/>
  <c r="C214" i="2" l="1"/>
  <c r="B214" i="2"/>
  <c r="D214" i="2" s="1"/>
  <c r="C215" i="2" l="1"/>
  <c r="B215" i="2"/>
  <c r="D215" i="2" s="1"/>
  <c r="C216" i="2" l="1"/>
  <c r="B216" i="2"/>
  <c r="D216" i="2" s="1"/>
  <c r="C217" i="2" l="1"/>
  <c r="B217" i="2"/>
  <c r="D217" i="2" s="1"/>
  <c r="C218" i="2" l="1"/>
  <c r="B218" i="2"/>
  <c r="D218" i="2" s="1"/>
  <c r="C219" i="2" l="1"/>
  <c r="B219" i="2"/>
  <c r="D219" i="2" s="1"/>
  <c r="C220" i="2" l="1"/>
  <c r="B220" i="2"/>
  <c r="D220" i="2" s="1"/>
  <c r="C221" i="2" l="1"/>
  <c r="B221" i="2"/>
  <c r="D221" i="2" s="1"/>
  <c r="C222" i="2" l="1"/>
  <c r="B222" i="2"/>
  <c r="D222" i="2" s="1"/>
  <c r="C223" i="2" l="1"/>
  <c r="B223" i="2"/>
  <c r="D223" i="2" s="1"/>
  <c r="C224" i="2" l="1"/>
  <c r="B224" i="2"/>
  <c r="D224" i="2" s="1"/>
  <c r="C225" i="2" l="1"/>
  <c r="B225" i="2"/>
  <c r="D225" i="2" s="1"/>
  <c r="C226" i="2" l="1"/>
  <c r="B226" i="2"/>
  <c r="D226" i="2" s="1"/>
  <c r="C227" i="2" l="1"/>
  <c r="B227" i="2"/>
  <c r="D227" i="2" s="1"/>
  <c r="C228" i="2" l="1"/>
  <c r="B228" i="2"/>
  <c r="D228" i="2" s="1"/>
  <c r="C229" i="2" l="1"/>
  <c r="B229" i="2"/>
  <c r="D229" i="2" s="1"/>
  <c r="C230" i="2" l="1"/>
  <c r="B230" i="2"/>
  <c r="D230" i="2" s="1"/>
  <c r="C231" i="2" l="1"/>
  <c r="B231" i="2"/>
  <c r="D231" i="2" s="1"/>
  <c r="C232" i="2" l="1"/>
  <c r="B232" i="2"/>
  <c r="D232" i="2" s="1"/>
  <c r="C233" i="2" l="1"/>
  <c r="B233" i="2"/>
  <c r="D233" i="2" s="1"/>
  <c r="C234" i="2" l="1"/>
  <c r="B234" i="2"/>
  <c r="D234" i="2" s="1"/>
  <c r="C235" i="2" l="1"/>
  <c r="B235" i="2"/>
  <c r="D235" i="2" s="1"/>
  <c r="C236" i="2" l="1"/>
  <c r="B236" i="2"/>
  <c r="D236" i="2" s="1"/>
  <c r="C237" i="2" l="1"/>
  <c r="B237" i="2"/>
  <c r="D237" i="2" s="1"/>
  <c r="C238" i="2" l="1"/>
  <c r="B238" i="2"/>
  <c r="D238" i="2" s="1"/>
  <c r="C239" i="2" l="1"/>
  <c r="B239" i="2"/>
  <c r="D239" i="2" s="1"/>
  <c r="C240" i="2" l="1"/>
  <c r="B240" i="2"/>
  <c r="D240" i="2" s="1"/>
  <c r="C241" i="2" l="1"/>
  <c r="B241" i="2"/>
  <c r="D241" i="2" s="1"/>
  <c r="C242" i="2" l="1"/>
  <c r="B242" i="2"/>
  <c r="D242" i="2" s="1"/>
  <c r="C243" i="2" l="1"/>
  <c r="B243" i="2"/>
  <c r="D243" i="2" s="1"/>
  <c r="C244" i="2" l="1"/>
  <c r="B244" i="2"/>
  <c r="D244" i="2" s="1"/>
  <c r="C245" i="2" l="1"/>
  <c r="B245" i="2"/>
  <c r="D245" i="2" s="1"/>
  <c r="C246" i="2" l="1"/>
  <c r="B246" i="2"/>
  <c r="D246" i="2" s="1"/>
  <c r="C247" i="2" l="1"/>
  <c r="B247" i="2"/>
  <c r="D247" i="2" s="1"/>
  <c r="C248" i="2" l="1"/>
  <c r="B248" i="2"/>
  <c r="D248" i="2" s="1"/>
  <c r="C249" i="2" l="1"/>
  <c r="B249" i="2"/>
  <c r="D249" i="2" s="1"/>
  <c r="C250" i="2" l="1"/>
  <c r="B250" i="2"/>
  <c r="D250" i="2" s="1"/>
  <c r="C251" i="2" l="1"/>
  <c r="B251" i="2"/>
  <c r="D251" i="2" s="1"/>
  <c r="C252" i="2" l="1"/>
  <c r="B252" i="2"/>
  <c r="D252" i="2" s="1"/>
  <c r="C253" i="2" l="1"/>
  <c r="B253" i="2"/>
  <c r="D253" i="2" s="1"/>
  <c r="C254" i="2" l="1"/>
  <c r="B254" i="2"/>
  <c r="D254" i="2" s="1"/>
  <c r="C255" i="2" l="1"/>
  <c r="B255" i="2"/>
  <c r="D255" i="2" s="1"/>
  <c r="C256" i="2" l="1"/>
  <c r="B256" i="2"/>
  <c r="D256" i="2" s="1"/>
  <c r="C257" i="2" l="1"/>
  <c r="B257" i="2"/>
  <c r="D257" i="2" s="1"/>
  <c r="C258" i="2" l="1"/>
  <c r="B258" i="2"/>
  <c r="D258" i="2" s="1"/>
  <c r="C259" i="2" l="1"/>
  <c r="B259" i="2"/>
  <c r="D259" i="2" s="1"/>
  <c r="C260" i="2" l="1"/>
  <c r="B260" i="2"/>
  <c r="D260" i="2" s="1"/>
  <c r="C261" i="2" l="1"/>
  <c r="B261" i="2"/>
  <c r="D261" i="2" s="1"/>
  <c r="C262" i="2" l="1"/>
  <c r="B262" i="2"/>
  <c r="D262" i="2" s="1"/>
  <c r="C263" i="2" l="1"/>
  <c r="B263" i="2"/>
  <c r="D263" i="2" s="1"/>
  <c r="C264" i="2" l="1"/>
  <c r="B264" i="2"/>
  <c r="D264" i="2" s="1"/>
  <c r="C265" i="2" l="1"/>
  <c r="B265" i="2"/>
  <c r="D265" i="2" s="1"/>
  <c r="C266" i="2" l="1"/>
  <c r="B266" i="2"/>
  <c r="D266" i="2" s="1"/>
  <c r="C267" i="2" l="1"/>
  <c r="B267" i="2"/>
  <c r="D267" i="2" s="1"/>
  <c r="C268" i="2" l="1"/>
  <c r="B268" i="2"/>
  <c r="D268" i="2" s="1"/>
  <c r="C269" i="2" l="1"/>
  <c r="B269" i="2"/>
  <c r="D269" i="2" s="1"/>
  <c r="C270" i="2" l="1"/>
  <c r="B270" i="2"/>
  <c r="D270" i="2" s="1"/>
  <c r="C271" i="2" l="1"/>
  <c r="B271" i="2"/>
  <c r="D271" i="2" s="1"/>
  <c r="C272" i="2" l="1"/>
  <c r="B272" i="2"/>
  <c r="D272" i="2" s="1"/>
  <c r="C273" i="2" l="1"/>
  <c r="B273" i="2"/>
  <c r="D273" i="2" s="1"/>
  <c r="C274" i="2" l="1"/>
  <c r="B274" i="2"/>
  <c r="D274" i="2" s="1"/>
  <c r="C275" i="2" l="1"/>
  <c r="B275" i="2"/>
  <c r="D275" i="2" s="1"/>
  <c r="C276" i="2" l="1"/>
  <c r="B276" i="2"/>
  <c r="D276" i="2" s="1"/>
  <c r="C277" i="2" l="1"/>
  <c r="B277" i="2"/>
  <c r="D277" i="2" s="1"/>
  <c r="C278" i="2" l="1"/>
  <c r="B278" i="2"/>
  <c r="D278" i="2" s="1"/>
  <c r="C279" i="2" l="1"/>
  <c r="B279" i="2"/>
  <c r="D279" i="2" s="1"/>
  <c r="C280" i="2" l="1"/>
  <c r="B280" i="2"/>
  <c r="D280" i="2" s="1"/>
  <c r="C281" i="2" l="1"/>
  <c r="B281" i="2"/>
  <c r="D281" i="2" s="1"/>
  <c r="C282" i="2" l="1"/>
  <c r="B282" i="2"/>
  <c r="D282" i="2" s="1"/>
  <c r="C283" i="2" l="1"/>
  <c r="B283" i="2"/>
  <c r="D283" i="2" s="1"/>
  <c r="C284" i="2" l="1"/>
  <c r="B284" i="2"/>
  <c r="D284" i="2" s="1"/>
  <c r="C285" i="2" l="1"/>
  <c r="B285" i="2"/>
  <c r="D285" i="2" s="1"/>
  <c r="C286" i="2" l="1"/>
  <c r="B286" i="2"/>
  <c r="D286" i="2" s="1"/>
  <c r="C287" i="2" l="1"/>
  <c r="B287" i="2"/>
  <c r="D287" i="2" s="1"/>
  <c r="C288" i="2" l="1"/>
  <c r="B288" i="2"/>
  <c r="D288" i="2" s="1"/>
  <c r="C289" i="2" l="1"/>
  <c r="B289" i="2"/>
  <c r="D289" i="2" s="1"/>
  <c r="C290" i="2" l="1"/>
  <c r="B290" i="2"/>
  <c r="D290" i="2" s="1"/>
  <c r="C291" i="2" l="1"/>
  <c r="B291" i="2"/>
  <c r="D291" i="2" s="1"/>
  <c r="C292" i="2" l="1"/>
  <c r="B292" i="2"/>
  <c r="D292" i="2" s="1"/>
  <c r="C293" i="2" l="1"/>
  <c r="B293" i="2"/>
  <c r="D293" i="2" s="1"/>
  <c r="C294" i="2" l="1"/>
  <c r="B294" i="2"/>
  <c r="D294" i="2" s="1"/>
  <c r="C295" i="2" l="1"/>
  <c r="B295" i="2"/>
  <c r="D295" i="2" s="1"/>
  <c r="C296" i="2" l="1"/>
  <c r="B296" i="2"/>
  <c r="D296" i="2" s="1"/>
  <c r="C297" i="2" l="1"/>
  <c r="B297" i="2"/>
  <c r="D297" i="2" s="1"/>
  <c r="C298" i="2" l="1"/>
  <c r="B298" i="2"/>
  <c r="D298" i="2" s="1"/>
  <c r="C299" i="2" l="1"/>
  <c r="B299" i="2"/>
  <c r="D299" i="2" s="1"/>
  <c r="C300" i="2" l="1"/>
  <c r="B300" i="2"/>
  <c r="D300" i="2" s="1"/>
  <c r="C301" i="2" l="1"/>
  <c r="B301" i="2"/>
  <c r="D301" i="2" s="1"/>
  <c r="C302" i="2" l="1"/>
  <c r="B302" i="2"/>
  <c r="D302" i="2" s="1"/>
  <c r="C303" i="2" l="1"/>
  <c r="B303" i="2"/>
  <c r="D303" i="2" s="1"/>
  <c r="C304" i="2" l="1"/>
  <c r="B304" i="2"/>
  <c r="D304" i="2" s="1"/>
  <c r="C305" i="2" l="1"/>
  <c r="B305" i="2"/>
  <c r="D305" i="2" s="1"/>
  <c r="C306" i="2" l="1"/>
  <c r="B306" i="2"/>
  <c r="D306" i="2" s="1"/>
  <c r="C307" i="2" l="1"/>
  <c r="B307" i="2"/>
  <c r="D307" i="2" s="1"/>
  <c r="C308" i="2" l="1"/>
  <c r="B308" i="2"/>
  <c r="D308" i="2" s="1"/>
  <c r="C309" i="2" l="1"/>
  <c r="B309" i="2"/>
  <c r="D309" i="2" s="1"/>
  <c r="C310" i="2" l="1"/>
  <c r="B310" i="2"/>
  <c r="D310" i="2" s="1"/>
  <c r="C311" i="2" l="1"/>
  <c r="B311" i="2"/>
  <c r="D311" i="2" s="1"/>
  <c r="C312" i="2" l="1"/>
  <c r="B312" i="2"/>
  <c r="D312" i="2" s="1"/>
  <c r="C313" i="2" l="1"/>
  <c r="B313" i="2"/>
  <c r="D313" i="2" s="1"/>
  <c r="C314" i="2" l="1"/>
  <c r="B314" i="2"/>
  <c r="D314" i="2" s="1"/>
  <c r="C315" i="2" l="1"/>
  <c r="B315" i="2"/>
  <c r="D315" i="2" s="1"/>
  <c r="C316" i="2" l="1"/>
  <c r="B316" i="2"/>
  <c r="D316" i="2" s="1"/>
  <c r="C317" i="2" l="1"/>
  <c r="B317" i="2"/>
  <c r="D317" i="2" s="1"/>
  <c r="C318" i="2" l="1"/>
  <c r="B318" i="2"/>
  <c r="D318" i="2" s="1"/>
  <c r="C319" i="2" l="1"/>
  <c r="B319" i="2"/>
  <c r="D319" i="2" s="1"/>
  <c r="C320" i="2" l="1"/>
  <c r="B320" i="2"/>
  <c r="D320" i="2" s="1"/>
  <c r="C321" i="2" l="1"/>
  <c r="B321" i="2"/>
  <c r="D321" i="2" s="1"/>
  <c r="C322" i="2" l="1"/>
  <c r="B322" i="2"/>
  <c r="D322" i="2" s="1"/>
  <c r="C323" i="2" l="1"/>
  <c r="B323" i="2"/>
  <c r="D323" i="2" s="1"/>
  <c r="C324" i="2" l="1"/>
  <c r="B324" i="2"/>
  <c r="D324" i="2" s="1"/>
  <c r="C325" i="2" l="1"/>
  <c r="B325" i="2"/>
  <c r="D325" i="2" s="1"/>
  <c r="C326" i="2" l="1"/>
  <c r="B326" i="2"/>
  <c r="D326" i="2" s="1"/>
  <c r="C327" i="2" l="1"/>
  <c r="B327" i="2"/>
  <c r="D327" i="2" s="1"/>
  <c r="C328" i="2" l="1"/>
  <c r="B328" i="2"/>
  <c r="D328" i="2" s="1"/>
  <c r="C329" i="2" l="1"/>
  <c r="B329" i="2"/>
  <c r="D329" i="2" s="1"/>
  <c r="C330" i="2" l="1"/>
  <c r="B330" i="2"/>
  <c r="D330" i="2" s="1"/>
  <c r="C331" i="2" l="1"/>
  <c r="B331" i="2"/>
  <c r="D331" i="2" s="1"/>
  <c r="C332" i="2" l="1"/>
  <c r="B332" i="2"/>
  <c r="D332" i="2" s="1"/>
  <c r="C333" i="2" l="1"/>
  <c r="B333" i="2"/>
  <c r="D333" i="2" s="1"/>
  <c r="C334" i="2" l="1"/>
  <c r="B334" i="2"/>
  <c r="D334" i="2" s="1"/>
  <c r="C335" i="2" l="1"/>
  <c r="B335" i="2"/>
  <c r="D335" i="2" s="1"/>
  <c r="C336" i="2" l="1"/>
  <c r="B336" i="2"/>
  <c r="D336" i="2" s="1"/>
  <c r="C337" i="2" l="1"/>
  <c r="B337" i="2"/>
  <c r="D337" i="2" s="1"/>
  <c r="C338" i="2" l="1"/>
  <c r="B338" i="2"/>
  <c r="D338" i="2" s="1"/>
  <c r="C339" i="2" l="1"/>
  <c r="B339" i="2"/>
  <c r="D339" i="2" s="1"/>
  <c r="C340" i="2" l="1"/>
  <c r="B340" i="2"/>
  <c r="D340" i="2" s="1"/>
  <c r="C341" i="2" l="1"/>
  <c r="B341" i="2"/>
  <c r="D341" i="2" s="1"/>
  <c r="C342" i="2" l="1"/>
  <c r="B342" i="2"/>
  <c r="D342" i="2" s="1"/>
  <c r="C343" i="2" l="1"/>
  <c r="B343" i="2"/>
  <c r="D343" i="2" s="1"/>
  <c r="C344" i="2" l="1"/>
  <c r="B344" i="2"/>
  <c r="D344" i="2" s="1"/>
  <c r="C345" i="2" l="1"/>
  <c r="B345" i="2"/>
  <c r="D345" i="2" s="1"/>
  <c r="C346" i="2" l="1"/>
  <c r="B346" i="2"/>
  <c r="D346" i="2" s="1"/>
  <c r="C347" i="2" l="1"/>
  <c r="B347" i="2"/>
  <c r="D347" i="2" s="1"/>
  <c r="C348" i="2" l="1"/>
  <c r="B348" i="2"/>
  <c r="D348" i="2" s="1"/>
  <c r="C349" i="2" l="1"/>
  <c r="B349" i="2"/>
  <c r="D349" i="2" s="1"/>
  <c r="C350" i="2" l="1"/>
  <c r="B350" i="2"/>
  <c r="D350" i="2" s="1"/>
  <c r="C351" i="2" l="1"/>
  <c r="B351" i="2"/>
  <c r="D351" i="2" s="1"/>
  <c r="C10" i="1" l="1"/>
  <c r="D5" i="1" s="1"/>
  <c r="E5" i="1" s="1"/>
  <c r="D4" i="1" l="1"/>
  <c r="H7" i="1" l="1"/>
  <c r="E4" i="1"/>
  <c r="E10" i="1" s="1"/>
  <c r="H4" i="1" s="1"/>
  <c r="H6" i="1" l="1"/>
  <c r="G2" i="2"/>
  <c r="E239" i="2" l="1"/>
  <c r="E176" i="2"/>
  <c r="E207" i="2"/>
  <c r="E131" i="2"/>
  <c r="E39" i="2"/>
  <c r="E77" i="2"/>
  <c r="E89" i="2"/>
  <c r="E306" i="2"/>
  <c r="E332" i="2"/>
  <c r="E168" i="2"/>
  <c r="E44" i="2"/>
  <c r="E293" i="2"/>
  <c r="E85" i="2"/>
  <c r="E4" i="2"/>
  <c r="E337" i="2"/>
  <c r="E272" i="2"/>
  <c r="E249" i="2"/>
  <c r="E130" i="2"/>
  <c r="E274" i="2"/>
  <c r="E75" i="2"/>
  <c r="E281" i="2"/>
  <c r="E73" i="2"/>
  <c r="E301" i="2"/>
  <c r="E279" i="2"/>
  <c r="E307" i="2"/>
  <c r="E283" i="2"/>
  <c r="E82" i="2"/>
  <c r="E175" i="2"/>
  <c r="E256" i="2"/>
  <c r="E287" i="2"/>
  <c r="E51" i="2"/>
  <c r="E338" i="2"/>
  <c r="E86" i="2"/>
  <c r="E253" i="2"/>
  <c r="E160" i="2"/>
  <c r="E285" i="2"/>
  <c r="E191" i="2"/>
  <c r="E227" i="2"/>
  <c r="E302" i="2"/>
  <c r="E312" i="2"/>
  <c r="E164" i="2"/>
  <c r="E313" i="2"/>
  <c r="E262" i="2"/>
  <c r="E27" i="2"/>
  <c r="E243" i="2"/>
  <c r="E329" i="2"/>
  <c r="E36" i="2"/>
  <c r="E7" i="2"/>
  <c r="E24" i="2"/>
  <c r="E286" i="2"/>
  <c r="E246" i="2"/>
  <c r="E35" i="2"/>
  <c r="E136" i="2"/>
  <c r="E110" i="2"/>
  <c r="E20" i="2"/>
  <c r="E236" i="2"/>
  <c r="E325" i="2"/>
  <c r="E119" i="2"/>
  <c r="E134" i="2"/>
  <c r="E311" i="2"/>
  <c r="E266" i="2"/>
  <c r="E162" i="2"/>
  <c r="E219" i="2"/>
  <c r="E322" i="2"/>
  <c r="E22" i="2"/>
  <c r="E230" i="2"/>
  <c r="E121" i="2"/>
  <c r="E221" i="2"/>
  <c r="E8" i="2"/>
  <c r="E213" i="2"/>
  <c r="E94" i="2"/>
  <c r="E2" i="2"/>
  <c r="E178" i="2"/>
  <c r="E215" i="2"/>
  <c r="E139" i="2"/>
  <c r="E16" i="2"/>
  <c r="E186" i="2"/>
  <c r="E116" i="2"/>
  <c r="E184" i="2"/>
  <c r="E155" i="2"/>
  <c r="E233" i="2"/>
  <c r="E18" i="2"/>
  <c r="E100" i="2"/>
  <c r="E209" i="2"/>
  <c r="E308" i="2"/>
  <c r="E245" i="2"/>
  <c r="E202" i="2"/>
  <c r="E319" i="2"/>
  <c r="E206" i="2"/>
  <c r="E270" i="2"/>
  <c r="E41" i="2"/>
  <c r="E93" i="2"/>
  <c r="E343" i="2"/>
  <c r="E25" i="2"/>
  <c r="E91" i="2"/>
  <c r="E13" i="2"/>
  <c r="E65" i="2"/>
  <c r="E161" i="2"/>
  <c r="E23" i="2"/>
  <c r="E264" i="2"/>
  <c r="E37" i="2"/>
  <c r="E335" i="2"/>
  <c r="E165" i="2"/>
  <c r="E58" i="2"/>
  <c r="E294" i="2"/>
  <c r="E320" i="2"/>
  <c r="E29" i="2"/>
  <c r="E158" i="2"/>
  <c r="E267" i="2"/>
  <c r="E88" i="2"/>
  <c r="E179" i="2"/>
  <c r="E180" i="2"/>
  <c r="E129" i="2"/>
  <c r="E330" i="2"/>
  <c r="E143" i="2"/>
  <c r="E347" i="2"/>
  <c r="E258" i="2"/>
  <c r="E234" i="2"/>
  <c r="E14" i="2"/>
  <c r="E61" i="2"/>
  <c r="E6" i="2"/>
  <c r="E80" i="2"/>
  <c r="E87" i="2"/>
  <c r="E201" i="2"/>
  <c r="E292" i="2"/>
  <c r="E34" i="2"/>
  <c r="E194" i="2"/>
  <c r="E140" i="2"/>
  <c r="E248" i="2"/>
  <c r="E277" i="2"/>
  <c r="E96" i="2"/>
  <c r="E9" i="2"/>
  <c r="E15" i="2"/>
  <c r="E189" i="2"/>
  <c r="E271" i="2"/>
  <c r="E90" i="2"/>
  <c r="E291" i="2"/>
  <c r="E169" i="2"/>
  <c r="E31" i="2"/>
  <c r="E137" i="2"/>
  <c r="E232" i="2"/>
  <c r="E254" i="2"/>
  <c r="E323" i="2"/>
  <c r="E255" i="2"/>
  <c r="E244" i="2"/>
  <c r="E144" i="2"/>
  <c r="E118" i="2"/>
  <c r="E56" i="2"/>
  <c r="E198" i="2"/>
  <c r="E314" i="2"/>
  <c r="E187" i="2"/>
  <c r="E288" i="2"/>
  <c r="E10" i="2"/>
  <c r="E141" i="2"/>
  <c r="E197" i="2"/>
  <c r="E350" i="2"/>
  <c r="E214" i="2"/>
  <c r="E99" i="2"/>
  <c r="E200" i="2"/>
  <c r="E174" i="2"/>
  <c r="E345" i="2"/>
  <c r="E156" i="2"/>
  <c r="E304" i="2"/>
  <c r="E185" i="2"/>
  <c r="E97" i="2"/>
  <c r="E199" i="2"/>
  <c r="E55" i="2"/>
  <c r="E108" i="2"/>
  <c r="E26" i="2"/>
  <c r="E146" i="2"/>
  <c r="E133" i="2"/>
  <c r="E28" i="2"/>
  <c r="E148" i="2"/>
  <c r="E327" i="2"/>
  <c r="E275" i="2"/>
  <c r="E42" i="2"/>
  <c r="E289" i="2"/>
  <c r="E222" i="2"/>
  <c r="E46" i="2"/>
  <c r="E231" i="2"/>
  <c r="E278" i="2"/>
  <c r="E40" i="2"/>
  <c r="E109" i="2"/>
  <c r="E157" i="2"/>
  <c r="E92" i="2"/>
  <c r="E177" i="2"/>
  <c r="E62" i="2"/>
  <c r="E204" i="2"/>
  <c r="E153" i="2"/>
  <c r="E120" i="2"/>
  <c r="E344" i="2"/>
  <c r="E273" i="2"/>
  <c r="E117" i="2"/>
  <c r="E38" i="2"/>
  <c r="E145" i="2"/>
  <c r="E298" i="2"/>
  <c r="E259" i="2"/>
  <c r="E76" i="2"/>
  <c r="E57" i="2"/>
  <c r="E212" i="2"/>
  <c r="E247" i="2"/>
  <c r="E195" i="2"/>
  <c r="E235" i="2"/>
  <c r="E170" i="2"/>
  <c r="E21" i="2"/>
  <c r="E33" i="2"/>
  <c r="E265" i="2"/>
  <c r="E182" i="2"/>
  <c r="E328" i="2"/>
  <c r="E48" i="2"/>
  <c r="E79" i="2"/>
  <c r="E240" i="2"/>
  <c r="E269" i="2"/>
  <c r="E342" i="2"/>
  <c r="E159" i="2"/>
  <c r="E125" i="2"/>
  <c r="E111" i="2"/>
  <c r="E333" i="2"/>
  <c r="E5" i="2"/>
  <c r="E113" i="2"/>
  <c r="E336" i="2"/>
  <c r="E123" i="2"/>
  <c r="E276" i="2"/>
  <c r="E316" i="2"/>
  <c r="E112" i="2"/>
  <c r="E318" i="2"/>
  <c r="E167" i="2"/>
  <c r="E241" i="2"/>
  <c r="E290" i="2"/>
  <c r="E107" i="2"/>
  <c r="E115" i="2"/>
  <c r="E268" i="2"/>
  <c r="E223" i="2"/>
  <c r="E122" i="2"/>
  <c r="E102" i="2"/>
  <c r="E166" i="2"/>
  <c r="E149" i="2"/>
  <c r="E303" i="2"/>
  <c r="E11" i="2"/>
  <c r="E101" i="2"/>
  <c r="E52" i="2"/>
  <c r="E351" i="2"/>
  <c r="E326" i="2"/>
  <c r="E84" i="2"/>
  <c r="E124" i="2"/>
  <c r="E127" i="2"/>
  <c r="E208" i="2"/>
  <c r="E152" i="2"/>
  <c r="E78" i="2"/>
  <c r="E211" i="2"/>
  <c r="E63" i="2"/>
  <c r="E132" i="2"/>
  <c r="E334" i="2"/>
  <c r="E106" i="2"/>
  <c r="E128" i="2"/>
  <c r="E81" i="2"/>
  <c r="E49" i="2"/>
  <c r="E188" i="2"/>
  <c r="E171" i="2"/>
  <c r="E299" i="2"/>
  <c r="E67" i="2"/>
  <c r="E68" i="2"/>
  <c r="E74" i="2"/>
  <c r="E309" i="2"/>
  <c r="E138" i="2"/>
  <c r="E3" i="2"/>
  <c r="E224" i="2"/>
  <c r="E105" i="2"/>
  <c r="E95" i="2"/>
  <c r="E163" i="2"/>
  <c r="E238" i="2"/>
  <c r="E321" i="2"/>
  <c r="E260" i="2"/>
  <c r="E103" i="2"/>
  <c r="E59" i="2"/>
  <c r="E331" i="2"/>
  <c r="E216" i="2"/>
  <c r="E229" i="2"/>
  <c r="E242" i="2"/>
  <c r="E305" i="2"/>
  <c r="E280" i="2"/>
  <c r="E339" i="2"/>
  <c r="E237" i="2"/>
  <c r="E341" i="2"/>
  <c r="E252" i="2"/>
  <c r="E282" i="2"/>
  <c r="E154" i="2"/>
  <c r="E147" i="2"/>
  <c r="E66" i="2"/>
  <c r="E12" i="2"/>
  <c r="E64" i="2"/>
  <c r="E60" i="2"/>
  <c r="E50" i="2"/>
  <c r="E218" i="2"/>
  <c r="E203" i="2"/>
  <c r="E257" i="2"/>
  <c r="E284" i="2"/>
  <c r="E183" i="2"/>
  <c r="E104" i="2"/>
  <c r="E226" i="2"/>
  <c r="E261" i="2"/>
  <c r="E349" i="2"/>
  <c r="E32" i="2"/>
  <c r="E17" i="2"/>
  <c r="E30" i="2"/>
  <c r="E181" i="2"/>
  <c r="E114" i="2"/>
  <c r="E151" i="2"/>
  <c r="E346" i="2"/>
  <c r="E69" i="2"/>
  <c r="E43" i="2"/>
  <c r="E196" i="2"/>
  <c r="E296" i="2"/>
  <c r="E315" i="2"/>
  <c r="E172" i="2"/>
  <c r="E98" i="2"/>
  <c r="E324" i="2"/>
  <c r="E295" i="2"/>
  <c r="E135" i="2"/>
  <c r="E228" i="2"/>
  <c r="E310" i="2"/>
  <c r="E72" i="2"/>
  <c r="E47" i="2"/>
  <c r="E205" i="2"/>
  <c r="E53" i="2"/>
  <c r="E173" i="2"/>
  <c r="E45" i="2"/>
  <c r="E251" i="2"/>
  <c r="E340" i="2"/>
  <c r="E217" i="2"/>
  <c r="E192" i="2"/>
  <c r="E190" i="2"/>
  <c r="E71" i="2"/>
  <c r="E300" i="2"/>
  <c r="E210" i="2"/>
  <c r="E250" i="2"/>
  <c r="E19" i="2"/>
  <c r="E297" i="2"/>
  <c r="E142" i="2"/>
  <c r="E220" i="2"/>
  <c r="E83" i="2"/>
  <c r="E193" i="2"/>
  <c r="E317" i="2"/>
  <c r="E150" i="2"/>
  <c r="E126" i="2"/>
  <c r="E54" i="2"/>
  <c r="E263" i="2"/>
  <c r="E70" i="2"/>
  <c r="E225" i="2"/>
  <c r="E348" i="2"/>
</calcChain>
</file>

<file path=xl/sharedStrings.xml><?xml version="1.0" encoding="utf-8"?>
<sst xmlns="http://schemas.openxmlformats.org/spreadsheetml/2006/main" count="21" uniqueCount="21">
  <si>
    <t>Частота</t>
  </si>
  <si>
    <t>Итого</t>
  </si>
  <si>
    <t>Наблюдаемая О</t>
  </si>
  <si>
    <t>Ожидаемая E</t>
  </si>
  <si>
    <t>Хи-квадрат</t>
  </si>
  <si>
    <t>Плотность</t>
  </si>
  <si>
    <t>Подписи</t>
  </si>
  <si>
    <t>Степень свободы</t>
  </si>
  <si>
    <t>Площадь</t>
  </si>
  <si>
    <t>Критич.уровень</t>
  </si>
  <si>
    <t>Точки</t>
  </si>
  <si>
    <t>Хи2</t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</si>
  <si>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</si>
  <si>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p-value</t>
  </si>
  <si>
    <t>Варианты</t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</si>
  <si>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0,05; 1</t>
    </r>
  </si>
  <si>
    <t>отклонение Пирсона (O-E)^2/E</t>
  </si>
  <si>
    <t>d.f. (степени свободы)</t>
  </si>
  <si>
    <r>
      <t>Тест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(функция экселя)</t>
    </r>
  </si>
  <si>
    <t>&gt;0,4</t>
  </si>
  <si>
    <t>&gt;0.05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</si>
</sst>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/>
    </xf>
    <xf numFmtId="0" fontId="1" fillId="0" borderId="2" xfId="0" applyFont="1" applyBorder="1"/>
    <xf numFmtId="0" fontId="0" fillId="0" borderId="2" xfId="0" applyBorder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Лист1!$C$3</c:f>
              <c:strCache>
                <c:ptCount val="1"/>
                <c:pt idx="0">
                  <c:v>Наблюдаемая О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Лист1!$C$4:$C$9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2-4025-8D2D-8AD8B8F3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489190048"/>
        <c:axId val="1889671024"/>
      </c:barChart>
      <c:lineChart>
        <c:grouping val="standard"/>
        <c:varyColors val="0"/>
        <c:ser>
          <c:idx val="2"/>
          <c:order val="1"/>
          <c:tx>
            <c:strRef>
              <c:f>Лист1!$D$3</c:f>
              <c:strCache>
                <c:ptCount val="1"/>
                <c:pt idx="0">
                  <c:v>Ожидаемая E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Лист1!$D$4:$D$9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2-4025-8D2D-8AD8B8F3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90048"/>
        <c:axId val="1889671024"/>
      </c:lineChart>
      <c:catAx>
        <c:axId val="148919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Очки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9671024"/>
        <c:crosses val="autoZero"/>
        <c:auto val="1"/>
        <c:lblAlgn val="ctr"/>
        <c:lblOffset val="100"/>
        <c:noMultiLvlLbl val="0"/>
      </c:catAx>
      <c:valAx>
        <c:axId val="1889671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48919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</a:t>
            </a:r>
            <a:r>
              <a:rPr lang="ru-RU" sz="1400" b="0" i="1" u="none" strike="noStrike" baseline="0">
                <a:effectLst/>
              </a:rPr>
              <a:t>χ</a:t>
            </a:r>
            <a:r>
              <a:rPr lang="ru-RU" sz="1400" b="0" i="1" u="none" strike="noStrike" baseline="30000">
                <a:effectLst/>
              </a:rPr>
              <a:t>2</a:t>
            </a:r>
            <a:r>
              <a:rPr lang="ru-RU" sz="1400" b="0" i="0" u="none" strike="noStrike" baseline="0">
                <a:effectLst/>
              </a:rPr>
              <a:t> (хи-квадрат) </a:t>
            </a:r>
            <a:endParaRPr lang="ru-RU" baseline="0"/>
          </a:p>
        </c:rich>
      </c:tx>
      <c:layout>
        <c:manualLayout>
          <c:xMode val="edge"/>
          <c:yMode val="edge"/>
          <c:x val="0.258020778652668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Плотность!$D$1</c:f>
              <c:strCache>
                <c:ptCount val="1"/>
                <c:pt idx="0">
                  <c:v>Площадь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val>
            <c:numRef>
              <c:f>Плотность!$D$2:$D$200</c:f>
              <c:numCache>
                <c:formatCode>General</c:formatCode>
                <c:ptCount val="1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2.8741109056577799E-2</c:v>
                </c:pt>
                <c:pt idx="40">
                  <c:v>2.6995483256594028E-2</c:v>
                </c:pt>
                <c:pt idx="41">
                  <c:v>2.5363807566206473E-2</c:v>
                </c:pt>
                <c:pt idx="42">
                  <c:v>2.3837845937227001E-2</c:v>
                </c:pt>
                <c:pt idx="43">
                  <c:v>2.2410043623681705E-2</c:v>
                </c:pt>
                <c:pt idx="44">
                  <c:v>2.1073460979030175E-2</c:v>
                </c:pt>
                <c:pt idx="45">
                  <c:v>1.9821714870604894E-2</c:v>
                </c:pt>
                <c:pt idx="46">
                  <c:v>1.8648926684969192E-2</c:v>
                </c:pt>
                <c:pt idx="47">
                  <c:v>1.7549676056447843E-2</c:v>
                </c:pt>
                <c:pt idx="48">
                  <c:v>1.6518959582145529E-2</c:v>
                </c:pt>
                <c:pt idx="49">
                  <c:v>1.5552153895594391E-2</c:v>
                </c:pt>
                <c:pt idx="50">
                  <c:v>1.4644982561926487E-2</c:v>
                </c:pt>
                <c:pt idx="51">
                  <c:v>1.3793486333463386E-2</c:v>
                </c:pt>
                <c:pt idx="52">
                  <c:v>1.2993996368507997E-2</c:v>
                </c:pt>
                <c:pt idx="53">
                  <c:v>1.2243110070043377E-2</c:v>
                </c:pt>
                <c:pt idx="54">
                  <c:v>1.1537669246713836E-2</c:v>
                </c:pt>
                <c:pt idx="55">
                  <c:v>1.0874740337283141E-2</c:v>
                </c:pt>
                <c:pt idx="56">
                  <c:v>1.0251596472870749E-2</c:v>
                </c:pt>
                <c:pt idx="57">
                  <c:v>9.665701179594182E-3</c:v>
                </c:pt>
                <c:pt idx="58">
                  <c:v>9.1146935485576369E-3</c:v>
                </c:pt>
                <c:pt idx="59">
                  <c:v>8.5963747210568327E-3</c:v>
                </c:pt>
                <c:pt idx="60">
                  <c:v>8.1086955549402422E-3</c:v>
                </c:pt>
                <c:pt idx="61">
                  <c:v>7.649745353711125E-3</c:v>
                </c:pt>
                <c:pt idx="62">
                  <c:v>7.217741553536299E-3</c:v>
                </c:pt>
                <c:pt idx="63">
                  <c:v>6.8110202751480624E-3</c:v>
                </c:pt>
                <c:pt idx="64">
                  <c:v>6.4280276579397081E-3</c:v>
                </c:pt>
                <c:pt idx="65">
                  <c:v>6.0673119025767353E-3</c:v>
                </c:pt>
                <c:pt idx="66">
                  <c:v>5.7275159563547479E-3</c:v>
                </c:pt>
                <c:pt idx="67">
                  <c:v>5.4073707824851252E-3</c:v>
                </c:pt>
                <c:pt idx="68">
                  <c:v>5.1056891606095388E-3</c:v>
                </c:pt>
                <c:pt idx="69">
                  <c:v>4.8213599712453644E-3</c:v>
                </c:pt>
                <c:pt idx="70">
                  <c:v>4.5533429216401732E-3</c:v>
                </c:pt>
                <c:pt idx="71">
                  <c:v>4.3006636747450391E-3</c:v>
                </c:pt>
                <c:pt idx="72">
                  <c:v>4.0624093467732884E-3</c:v>
                </c:pt>
                <c:pt idx="73">
                  <c:v>3.8377243421523419E-3</c:v>
                </c:pt>
                <c:pt idx="74">
                  <c:v>3.6258064976532399E-3</c:v>
                </c:pt>
                <c:pt idx="75">
                  <c:v>3.4259035101394824E-3</c:v>
                </c:pt>
                <c:pt idx="76">
                  <c:v>3.2373096247521448E-3</c:v>
                </c:pt>
                <c:pt idx="77">
                  <c:v>3.0593625624755249E-3</c:v>
                </c:pt>
                <c:pt idx="78">
                  <c:v>2.8914406679353853E-3</c:v>
                </c:pt>
                <c:pt idx="79">
                  <c:v>2.7329602599956869E-3</c:v>
                </c:pt>
                <c:pt idx="80">
                  <c:v>2.5833731692615066E-3</c:v>
                </c:pt>
                <c:pt idx="81">
                  <c:v>2.4421644479847415E-3</c:v>
                </c:pt>
                <c:pt idx="82">
                  <c:v>2.3088502391223637E-3</c:v>
                </c:pt>
                <c:pt idx="83">
                  <c:v>2.1829757924289169E-3</c:v>
                </c:pt>
                <c:pt idx="84">
                  <c:v>2.0641136164889669E-3</c:v>
                </c:pt>
                <c:pt idx="85">
                  <c:v>1.9518617565225447E-3</c:v>
                </c:pt>
                <c:pt idx="86">
                  <c:v>1.8458421886377117E-3</c:v>
                </c:pt>
                <c:pt idx="87">
                  <c:v>1.7456993219678054E-3</c:v>
                </c:pt>
                <c:pt idx="88">
                  <c:v>1.6510986008249913E-3</c:v>
                </c:pt>
                <c:pt idx="89">
                  <c:v>1.5617251996332693E-3</c:v>
                </c:pt>
                <c:pt idx="90">
                  <c:v>1.4772828039793357E-3</c:v>
                </c:pt>
                <c:pt idx="91">
                  <c:v>1.3974924716443785E-3</c:v>
                </c:pt>
                <c:pt idx="92">
                  <c:v>1.3220915679587331E-3</c:v>
                </c:pt>
                <c:pt idx="93">
                  <c:v>1.2508327702589377E-3</c:v>
                </c:pt>
                <c:pt idx="94">
                  <c:v>1.183483136626977E-3</c:v>
                </c:pt>
                <c:pt idx="95">
                  <c:v>1.1198232344578796E-3</c:v>
                </c:pt>
                <c:pt idx="96">
                  <c:v>1.0596463247376372E-3</c:v>
                </c:pt>
                <c:pt idx="97">
                  <c:v>1.0027575982212837E-3</c:v>
                </c:pt>
                <c:pt idx="98">
                  <c:v>9.4897345998364794E-4</c:v>
                </c:pt>
                <c:pt idx="99">
                  <c:v>8.981208590749392E-4</c:v>
                </c:pt>
                <c:pt idx="100">
                  <c:v>8.5003666025203423E-4</c:v>
                </c:pt>
                <c:pt idx="101">
                  <c:v>8.0456705497601805E-4</c:v>
                </c:pt>
                <c:pt idx="102">
                  <c:v>7.6156700906876331E-4</c:v>
                </c:pt>
                <c:pt idx="103">
                  <c:v>7.2089974460771988E-4</c:v>
                </c:pt>
                <c:pt idx="104">
                  <c:v>6.8243625380997122E-4</c:v>
                </c:pt>
                <c:pt idx="105">
                  <c:v>6.4605484281517439E-4</c:v>
                </c:pt>
                <c:pt idx="106">
                  <c:v>6.1164070342349447E-4</c:v>
                </c:pt>
                <c:pt idx="107">
                  <c:v>5.7908551097992332E-4</c:v>
                </c:pt>
                <c:pt idx="108">
                  <c:v>5.4828704672150693E-4</c:v>
                </c:pt>
                <c:pt idx="109">
                  <c:v>5.1914884301975186E-4</c:v>
                </c:pt>
                <c:pt idx="110">
                  <c:v>4.9157985005762153E-4</c:v>
                </c:pt>
                <c:pt idx="111">
                  <c:v>4.6549412257979728E-4</c:v>
                </c:pt>
                <c:pt idx="112">
                  <c:v>4.4081052544684188E-4</c:v>
                </c:pt>
                <c:pt idx="113">
                  <c:v>4.1745245680920186E-4</c:v>
                </c:pt>
                <c:pt idx="114">
                  <c:v>3.9534758779611267E-4</c:v>
                </c:pt>
                <c:pt idx="115">
                  <c:v>3.744276176879148E-4</c:v>
                </c:pt>
                <c:pt idx="116">
                  <c:v>3.5462804360851703E-4</c:v>
                </c:pt>
                <c:pt idx="117">
                  <c:v>3.3588794383811361E-4</c:v>
                </c:pt>
                <c:pt idx="118">
                  <c:v>3.18149773905189E-4</c:v>
                </c:pt>
                <c:pt idx="119">
                  <c:v>3.0135917467164348E-4</c:v>
                </c:pt>
                <c:pt idx="120">
                  <c:v>2.85464791675855E-4</c:v>
                </c:pt>
                <c:pt idx="121">
                  <c:v>2.7041810504596436E-4</c:v>
                </c:pt>
                <c:pt idx="122">
                  <c:v>2.5617326933986075E-4</c:v>
                </c:pt>
                <c:pt idx="123">
                  <c:v>2.4268696270952778E-4</c:v>
                </c:pt>
                <c:pt idx="124">
                  <c:v>2.2991824482578938E-4</c:v>
                </c:pt>
                <c:pt idx="125">
                  <c:v>2.1782842303527097E-4</c:v>
                </c:pt>
                <c:pt idx="126">
                  <c:v>2.0638092625477729E-4</c:v>
                </c:pt>
                <c:pt idx="127">
                  <c:v>1.955411861394221E-4</c:v>
                </c:pt>
                <c:pt idx="128">
                  <c:v>1.8527652508991584E-4</c:v>
                </c:pt>
                <c:pt idx="129">
                  <c:v>1.7555605069156176E-4</c:v>
                </c:pt>
                <c:pt idx="130">
                  <c:v>1.6635055620285903E-4</c:v>
                </c:pt>
                <c:pt idx="131">
                  <c:v>1.5763242673530364E-4</c:v>
                </c:pt>
                <c:pt idx="132">
                  <c:v>1.4937555078811652E-4</c:v>
                </c:pt>
                <c:pt idx="133">
                  <c:v>1.4155523682232759E-4</c:v>
                </c:pt>
                <c:pt idx="134">
                  <c:v>1.3414813457800909E-4</c:v>
                </c:pt>
                <c:pt idx="135">
                  <c:v>1.271321608565569E-4</c:v>
                </c:pt>
                <c:pt idx="136">
                  <c:v>1.2048642950687523E-4</c:v>
                </c:pt>
                <c:pt idx="137">
                  <c:v>1.1419118537017858E-4</c:v>
                </c:pt>
                <c:pt idx="138">
                  <c:v>1.0822774195298532E-4</c:v>
                </c:pt>
                <c:pt idx="139">
                  <c:v>1.0257842261178735E-4</c:v>
                </c:pt>
                <c:pt idx="140">
                  <c:v>9.7226505045914344E-5</c:v>
                </c:pt>
                <c:pt idx="141">
                  <c:v>9.215616890732693E-5</c:v>
                </c:pt>
                <c:pt idx="142">
                  <c:v>8.7352446347518258E-5</c:v>
                </c:pt>
                <c:pt idx="143">
                  <c:v>8.2801175332437502E-5</c:v>
                </c:pt>
                <c:pt idx="144">
                  <c:v>7.8488955566412928E-5</c:v>
                </c:pt>
                <c:pt idx="145">
                  <c:v>7.4403106875490756E-5</c:v>
                </c:pt>
                <c:pt idx="146">
                  <c:v>7.0531629909465293E-5</c:v>
                </c:pt>
                <c:pt idx="147">
                  <c:v>6.6863169030183283E-5</c:v>
                </c:pt>
                <c:pt idx="148">
                  <c:v>6.338697726150717E-5</c:v>
                </c:pt>
                <c:pt idx="149">
                  <c:v>6.0092883183644836E-5</c:v>
                </c:pt>
                <c:pt idx="150">
                  <c:v>5.6971259661427418E-5</c:v>
                </c:pt>
                <c:pt idx="151">
                  <c:v>5.4012994302576699E-5</c:v>
                </c:pt>
                <c:pt idx="152">
                  <c:v>5.1209461548066609E-5</c:v>
                </c:pt>
                <c:pt idx="153">
                  <c:v>4.8552496302384327E-5</c:v>
                </c:pt>
                <c:pt idx="154">
                  <c:v>4.6034369016850205E-5</c:v>
                </c:pt>
                <c:pt idx="155">
                  <c:v>4.3647762144189506E-5</c:v>
                </c:pt>
                <c:pt idx="156">
                  <c:v>4.1385747887280376E-5</c:v>
                </c:pt>
                <c:pt idx="157">
                  <c:v>3.9241767169450443E-5</c:v>
                </c:pt>
                <c:pt idx="158">
                  <c:v>3.7209609757877669E-5</c:v>
                </c:pt>
                <c:pt idx="159">
                  <c:v>3.5283395475585318E-5</c:v>
                </c:pt>
                <c:pt idx="160">
                  <c:v>3.3457556441221335E-5</c:v>
                </c:pt>
                <c:pt idx="161">
                  <c:v>3.1726820279294929E-5</c:v>
                </c:pt>
                <c:pt idx="162">
                  <c:v>3.0086194246818455E-5</c:v>
                </c:pt>
                <c:pt idx="163">
                  <c:v>2.8530950225385948E-5</c:v>
                </c:pt>
                <c:pt idx="164">
                  <c:v>2.7056610530623026E-5</c:v>
                </c:pt>
                <c:pt idx="165">
                  <c:v>2.565893449367219E-5</c:v>
                </c:pt>
                <c:pt idx="166">
                  <c:v>2.4333905771952883E-5</c:v>
                </c:pt>
                <c:pt idx="167">
                  <c:v>2.3077720348854618E-5</c:v>
                </c:pt>
                <c:pt idx="168">
                  <c:v>2.1886775184304524E-5</c:v>
                </c:pt>
                <c:pt idx="169">
                  <c:v>2.0757657480298749E-5</c:v>
                </c:pt>
                <c:pt idx="170">
                  <c:v>1.9687134527509612E-5</c:v>
                </c:pt>
                <c:pt idx="171">
                  <c:v>1.8672144100989577E-5</c:v>
                </c:pt>
                <c:pt idx="172">
                  <c:v>1.7709785374787326E-5</c:v>
                </c:pt>
                <c:pt idx="173">
                  <c:v>1.6797310326985902E-5</c:v>
                </c:pt>
                <c:pt idx="174">
                  <c:v>1.5932115608268411E-5</c:v>
                </c:pt>
                <c:pt idx="175">
                  <c:v>1.5111734848619763E-5</c:v>
                </c:pt>
                <c:pt idx="176">
                  <c:v>1.4333831378192686E-5</c:v>
                </c:pt>
                <c:pt idx="177">
                  <c:v>1.3596191339701256E-5</c:v>
                </c:pt>
                <c:pt idx="178">
                  <c:v>1.2896717170966876E-5</c:v>
                </c:pt>
                <c:pt idx="179">
                  <c:v>1.2233421437430145E-5</c:v>
                </c:pt>
                <c:pt idx="180">
                  <c:v>1.1604420995562321E-5</c:v>
                </c:pt>
                <c:pt idx="181">
                  <c:v>1.1007931469168734E-5</c:v>
                </c:pt>
                <c:pt idx="182">
                  <c:v>1.0442262021572668E-5</c:v>
                </c:pt>
                <c:pt idx="183">
                  <c:v>9.9058104076100469E-6</c:v>
                </c:pt>
                <c:pt idx="184">
                  <c:v>9.3970582902529548E-6</c:v>
                </c:pt>
                <c:pt idx="185">
                  <c:v>8.9145668075170811E-6</c:v>
                </c:pt>
                <c:pt idx="186">
                  <c:v>8.4569723760997884E-6</c:v>
                </c:pt>
                <c:pt idx="187">
                  <c:v>8.022982718940439E-6</c:v>
                </c:pt>
                <c:pt idx="188">
                  <c:v>7.611373104599543E-6</c:v>
                </c:pt>
                <c:pt idx="189">
                  <c:v>7.2209827870177931E-6</c:v>
                </c:pt>
                <c:pt idx="190">
                  <c:v>6.8507116348430993E-6</c:v>
                </c:pt>
                <c:pt idx="191">
                  <c:v>6.4995169401068086E-6</c:v>
                </c:pt>
                <c:pt idx="192">
                  <c:v>6.1664103965889089E-6</c:v>
                </c:pt>
                <c:pt idx="193">
                  <c:v>5.8504552387405327E-6</c:v>
                </c:pt>
                <c:pt idx="194">
                  <c:v>5.5507635325308065E-6</c:v>
                </c:pt>
                <c:pt idx="195">
                  <c:v>5.2664936100556304E-6</c:v>
                </c:pt>
                <c:pt idx="196">
                  <c:v>4.996847640191439E-6</c:v>
                </c:pt>
                <c:pt idx="197">
                  <c:v>4.7410693279965144E-6</c:v>
                </c:pt>
                <c:pt idx="198">
                  <c:v>4.4984417359597047E-6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9E-99E2-F3181646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37183"/>
        <c:axId val="1127165343"/>
      </c:areaChart>
      <c:lineChart>
        <c:grouping val="standard"/>
        <c:varyColors val="0"/>
        <c:ser>
          <c:idx val="1"/>
          <c:order val="0"/>
          <c:tx>
            <c:strRef>
              <c:f>Плотность!$B$1</c:f>
              <c:strCache>
                <c:ptCount val="1"/>
                <c:pt idx="0">
                  <c:v>Плотность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Плотность!$C$2:$C$200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cat>
          <c:val>
            <c:numRef>
              <c:f>Плотность!$B$2:$B$200</c:f>
              <c:numCache>
                <c:formatCode>General</c:formatCode>
                <c:ptCount val="199"/>
                <c:pt idx="0">
                  <c:v>#N/A</c:v>
                </c:pt>
                <c:pt idx="1">
                  <c:v>1.2000389484301359</c:v>
                </c:pt>
                <c:pt idx="2">
                  <c:v>0.80717112935768098</c:v>
                </c:pt>
                <c:pt idx="3">
                  <c:v>0.62691009922752072</c:v>
                </c:pt>
                <c:pt idx="4">
                  <c:v>0.51644154746727833</c:v>
                </c:pt>
                <c:pt idx="5">
                  <c:v>0.43939128946772238</c:v>
                </c:pt>
                <c:pt idx="6">
                  <c:v>0.38154528938409299</c:v>
                </c:pt>
                <c:pt idx="7">
                  <c:v>0.33601446772677029</c:v>
                </c:pt>
                <c:pt idx="8">
                  <c:v>0.29898353991820498</c:v>
                </c:pt>
                <c:pt idx="9">
                  <c:v>0.26813672105208297</c:v>
                </c:pt>
                <c:pt idx="10">
                  <c:v>0.24197072451914334</c:v>
                </c:pt>
                <c:pt idx="11">
                  <c:v>0.2194581724133437</c:v>
                </c:pt>
                <c:pt idx="12">
                  <c:v>0.19986776390173328</c:v>
                </c:pt>
                <c:pt idx="13">
                  <c:v>0.18266148179510908</c:v>
                </c:pt>
                <c:pt idx="14">
                  <c:v>0.1674325573450835</c:v>
                </c:pt>
                <c:pt idx="15">
                  <c:v>0.15386632280545526</c:v>
                </c:pt>
                <c:pt idx="16">
                  <c:v>0.14171456530622389</c:v>
                </c:pt>
                <c:pt idx="17">
                  <c:v>0.13077818192388813</c:v>
                </c:pt>
                <c:pt idx="18">
                  <c:v>0.12089512247320489</c:v>
                </c:pt>
                <c:pt idx="19">
                  <c:v>0.11193180508616993</c:v>
                </c:pt>
                <c:pt idx="20">
                  <c:v>0.10377687435514868</c:v>
                </c:pt>
                <c:pt idx="21">
                  <c:v>9.633657731357953E-2</c:v>
                </c:pt>
                <c:pt idx="22">
                  <c:v>8.9531280373142896E-2</c:v>
                </c:pt>
                <c:pt idx="23">
                  <c:v>8.3292806117575516E-2</c:v>
                </c:pt>
                <c:pt idx="24">
                  <c:v>7.7562369240259554E-2</c:v>
                </c:pt>
                <c:pt idx="25">
                  <c:v>7.2288957067272508E-2</c:v>
                </c:pt>
                <c:pt idx="26">
                  <c:v>6.7428044593231554E-2</c:v>
                </c:pt>
                <c:pt idx="27">
                  <c:v>6.2940564425544507E-2</c:v>
                </c:pt>
                <c:pt idx="28">
                  <c:v>5.8792073252544486E-2</c:v>
                </c:pt>
                <c:pt idx="29">
                  <c:v>5.495207145796055E-2</c:v>
                </c:pt>
                <c:pt idx="30">
                  <c:v>5.1393443267923083E-2</c:v>
                </c:pt>
                <c:pt idx="31">
                  <c:v>4.8091992638041196E-2</c:v>
                </c:pt>
                <c:pt idx="32">
                  <c:v>4.5026055840192078E-2</c:v>
                </c:pt>
                <c:pt idx="33">
                  <c:v>4.2176175986526149E-2</c:v>
                </c:pt>
                <c:pt idx="34">
                  <c:v>3.9524827942945664E-2</c:v>
                </c:pt>
                <c:pt idx="35">
                  <c:v>3.705618452374812E-2</c:v>
                </c:pt>
                <c:pt idx="36">
                  <c:v>3.4755916727138347E-2</c:v>
                </c:pt>
                <c:pt idx="37">
                  <c:v>3.2611022214010056E-2</c:v>
                </c:pt>
                <c:pt idx="38">
                  <c:v>3.0609677355586548E-2</c:v>
                </c:pt>
                <c:pt idx="39">
                  <c:v>2.8741109056577799E-2</c:v>
                </c:pt>
                <c:pt idx="40">
                  <c:v>2.6995483256594028E-2</c:v>
                </c:pt>
                <c:pt idx="41">
                  <c:v>2.5363807566206473E-2</c:v>
                </c:pt>
                <c:pt idx="42">
                  <c:v>2.3837845937227001E-2</c:v>
                </c:pt>
                <c:pt idx="43">
                  <c:v>2.2410043623681705E-2</c:v>
                </c:pt>
                <c:pt idx="44">
                  <c:v>2.1073460979030175E-2</c:v>
                </c:pt>
                <c:pt idx="45">
                  <c:v>1.9821714870604894E-2</c:v>
                </c:pt>
                <c:pt idx="46">
                  <c:v>1.8648926684969192E-2</c:v>
                </c:pt>
                <c:pt idx="47">
                  <c:v>1.7549676056447843E-2</c:v>
                </c:pt>
                <c:pt idx="48">
                  <c:v>1.6518959582145529E-2</c:v>
                </c:pt>
                <c:pt idx="49">
                  <c:v>1.5552153895594391E-2</c:v>
                </c:pt>
                <c:pt idx="50">
                  <c:v>1.4644982561926487E-2</c:v>
                </c:pt>
                <c:pt idx="51">
                  <c:v>1.3793486333463386E-2</c:v>
                </c:pt>
                <c:pt idx="52">
                  <c:v>1.2993996368507997E-2</c:v>
                </c:pt>
                <c:pt idx="53">
                  <c:v>1.2243110070043377E-2</c:v>
                </c:pt>
                <c:pt idx="54">
                  <c:v>1.1537669246713836E-2</c:v>
                </c:pt>
                <c:pt idx="55">
                  <c:v>1.0874740337283141E-2</c:v>
                </c:pt>
                <c:pt idx="56">
                  <c:v>1.0251596472870749E-2</c:v>
                </c:pt>
                <c:pt idx="57">
                  <c:v>9.665701179594182E-3</c:v>
                </c:pt>
                <c:pt idx="58">
                  <c:v>9.1146935485576369E-3</c:v>
                </c:pt>
                <c:pt idx="59">
                  <c:v>8.5963747210568327E-3</c:v>
                </c:pt>
                <c:pt idx="60">
                  <c:v>8.1086955549402422E-3</c:v>
                </c:pt>
                <c:pt idx="61">
                  <c:v>7.649745353711125E-3</c:v>
                </c:pt>
                <c:pt idx="62">
                  <c:v>7.217741553536299E-3</c:v>
                </c:pt>
                <c:pt idx="63">
                  <c:v>6.8110202751480624E-3</c:v>
                </c:pt>
                <c:pt idx="64">
                  <c:v>6.4280276579397081E-3</c:v>
                </c:pt>
                <c:pt idx="65">
                  <c:v>6.0673119025767353E-3</c:v>
                </c:pt>
                <c:pt idx="66">
                  <c:v>5.7275159563547479E-3</c:v>
                </c:pt>
                <c:pt idx="67">
                  <c:v>5.4073707824851252E-3</c:v>
                </c:pt>
                <c:pt idx="68">
                  <c:v>5.1056891606095388E-3</c:v>
                </c:pt>
                <c:pt idx="69">
                  <c:v>4.8213599712453644E-3</c:v>
                </c:pt>
                <c:pt idx="70">
                  <c:v>4.5533429216401732E-3</c:v>
                </c:pt>
                <c:pt idx="71">
                  <c:v>4.3006636747450391E-3</c:v>
                </c:pt>
                <c:pt idx="72">
                  <c:v>4.0624093467732884E-3</c:v>
                </c:pt>
                <c:pt idx="73">
                  <c:v>3.8377243421523419E-3</c:v>
                </c:pt>
                <c:pt idx="74">
                  <c:v>3.6258064976532399E-3</c:v>
                </c:pt>
                <c:pt idx="75">
                  <c:v>3.4259035101394824E-3</c:v>
                </c:pt>
                <c:pt idx="76">
                  <c:v>3.2373096247521448E-3</c:v>
                </c:pt>
                <c:pt idx="77">
                  <c:v>3.0593625624755249E-3</c:v>
                </c:pt>
                <c:pt idx="78">
                  <c:v>2.8914406679353853E-3</c:v>
                </c:pt>
                <c:pt idx="79">
                  <c:v>2.7329602599956869E-3</c:v>
                </c:pt>
                <c:pt idx="80">
                  <c:v>2.5833731692615066E-3</c:v>
                </c:pt>
                <c:pt idx="81">
                  <c:v>2.4421644479847415E-3</c:v>
                </c:pt>
                <c:pt idx="82">
                  <c:v>2.3088502391223637E-3</c:v>
                </c:pt>
                <c:pt idx="83">
                  <c:v>2.1829757924289169E-3</c:v>
                </c:pt>
                <c:pt idx="84">
                  <c:v>2.0641136164889669E-3</c:v>
                </c:pt>
                <c:pt idx="85">
                  <c:v>1.9518617565225447E-3</c:v>
                </c:pt>
                <c:pt idx="86">
                  <c:v>1.8458421886377117E-3</c:v>
                </c:pt>
                <c:pt idx="87">
                  <c:v>1.7456993219678054E-3</c:v>
                </c:pt>
                <c:pt idx="88">
                  <c:v>1.6510986008249913E-3</c:v>
                </c:pt>
                <c:pt idx="89">
                  <c:v>1.5617251996332693E-3</c:v>
                </c:pt>
                <c:pt idx="90">
                  <c:v>1.4772828039793357E-3</c:v>
                </c:pt>
                <c:pt idx="91">
                  <c:v>1.3974924716443785E-3</c:v>
                </c:pt>
                <c:pt idx="92">
                  <c:v>1.3220915679587331E-3</c:v>
                </c:pt>
                <c:pt idx="93">
                  <c:v>1.2508327702589377E-3</c:v>
                </c:pt>
                <c:pt idx="94">
                  <c:v>1.183483136626977E-3</c:v>
                </c:pt>
                <c:pt idx="95">
                  <c:v>1.1198232344578796E-3</c:v>
                </c:pt>
                <c:pt idx="96">
                  <c:v>1.0596463247376372E-3</c:v>
                </c:pt>
                <c:pt idx="97">
                  <c:v>1.0027575982212837E-3</c:v>
                </c:pt>
                <c:pt idx="98">
                  <c:v>9.4897345998364794E-4</c:v>
                </c:pt>
                <c:pt idx="99">
                  <c:v>8.981208590749392E-4</c:v>
                </c:pt>
                <c:pt idx="100">
                  <c:v>8.5003666025203423E-4</c:v>
                </c:pt>
                <c:pt idx="101">
                  <c:v>8.0456705497601805E-4</c:v>
                </c:pt>
                <c:pt idx="102">
                  <c:v>7.6156700906876331E-4</c:v>
                </c:pt>
                <c:pt idx="103">
                  <c:v>7.2089974460771988E-4</c:v>
                </c:pt>
                <c:pt idx="104">
                  <c:v>6.8243625380997122E-4</c:v>
                </c:pt>
                <c:pt idx="105">
                  <c:v>6.4605484281517439E-4</c:v>
                </c:pt>
                <c:pt idx="106">
                  <c:v>6.1164070342349447E-4</c:v>
                </c:pt>
                <c:pt idx="107">
                  <c:v>5.7908551097992332E-4</c:v>
                </c:pt>
                <c:pt idx="108">
                  <c:v>5.4828704672150693E-4</c:v>
                </c:pt>
                <c:pt idx="109">
                  <c:v>5.1914884301975186E-4</c:v>
                </c:pt>
                <c:pt idx="110">
                  <c:v>4.9157985005762153E-4</c:v>
                </c:pt>
                <c:pt idx="111">
                  <c:v>4.6549412257979728E-4</c:v>
                </c:pt>
                <c:pt idx="112">
                  <c:v>4.4081052544684188E-4</c:v>
                </c:pt>
                <c:pt idx="113">
                  <c:v>4.1745245680920186E-4</c:v>
                </c:pt>
                <c:pt idx="114">
                  <c:v>3.9534758779611267E-4</c:v>
                </c:pt>
                <c:pt idx="115">
                  <c:v>3.744276176879148E-4</c:v>
                </c:pt>
                <c:pt idx="116">
                  <c:v>3.5462804360851703E-4</c:v>
                </c:pt>
                <c:pt idx="117">
                  <c:v>3.3588794383811361E-4</c:v>
                </c:pt>
                <c:pt idx="118">
                  <c:v>3.18149773905189E-4</c:v>
                </c:pt>
                <c:pt idx="119">
                  <c:v>3.0135917467164348E-4</c:v>
                </c:pt>
                <c:pt idx="120">
                  <c:v>2.85464791675855E-4</c:v>
                </c:pt>
                <c:pt idx="121">
                  <c:v>2.7041810504596436E-4</c:v>
                </c:pt>
                <c:pt idx="122">
                  <c:v>2.5617326933986075E-4</c:v>
                </c:pt>
                <c:pt idx="123">
                  <c:v>2.4268696270952778E-4</c:v>
                </c:pt>
                <c:pt idx="124">
                  <c:v>2.2991824482578938E-4</c:v>
                </c:pt>
                <c:pt idx="125">
                  <c:v>2.1782842303527097E-4</c:v>
                </c:pt>
                <c:pt idx="126">
                  <c:v>2.0638092625477729E-4</c:v>
                </c:pt>
                <c:pt idx="127">
                  <c:v>1.955411861394221E-4</c:v>
                </c:pt>
                <c:pt idx="128">
                  <c:v>1.8527652508991584E-4</c:v>
                </c:pt>
                <c:pt idx="129">
                  <c:v>1.7555605069156176E-4</c:v>
                </c:pt>
                <c:pt idx="130">
                  <c:v>1.6635055620285903E-4</c:v>
                </c:pt>
                <c:pt idx="131">
                  <c:v>1.5763242673530364E-4</c:v>
                </c:pt>
                <c:pt idx="132">
                  <c:v>1.4937555078811652E-4</c:v>
                </c:pt>
                <c:pt idx="133">
                  <c:v>1.4155523682232759E-4</c:v>
                </c:pt>
                <c:pt idx="134">
                  <c:v>1.3414813457800909E-4</c:v>
                </c:pt>
                <c:pt idx="135">
                  <c:v>1.271321608565569E-4</c:v>
                </c:pt>
                <c:pt idx="136">
                  <c:v>1.2048642950687523E-4</c:v>
                </c:pt>
                <c:pt idx="137">
                  <c:v>1.1419118537017858E-4</c:v>
                </c:pt>
                <c:pt idx="138">
                  <c:v>1.0822774195298532E-4</c:v>
                </c:pt>
                <c:pt idx="139">
                  <c:v>1.0257842261178735E-4</c:v>
                </c:pt>
                <c:pt idx="140">
                  <c:v>9.7226505045914344E-5</c:v>
                </c:pt>
                <c:pt idx="141">
                  <c:v>9.215616890732693E-5</c:v>
                </c:pt>
                <c:pt idx="142">
                  <c:v>8.7352446347518258E-5</c:v>
                </c:pt>
                <c:pt idx="143">
                  <c:v>8.2801175332437502E-5</c:v>
                </c:pt>
                <c:pt idx="144">
                  <c:v>7.8488955566412928E-5</c:v>
                </c:pt>
                <c:pt idx="145">
                  <c:v>7.4403106875490756E-5</c:v>
                </c:pt>
                <c:pt idx="146">
                  <c:v>7.0531629909465293E-5</c:v>
                </c:pt>
                <c:pt idx="147">
                  <c:v>6.6863169030183283E-5</c:v>
                </c:pt>
                <c:pt idx="148">
                  <c:v>6.338697726150717E-5</c:v>
                </c:pt>
                <c:pt idx="149">
                  <c:v>6.0092883183644836E-5</c:v>
                </c:pt>
                <c:pt idx="150">
                  <c:v>5.6971259661427418E-5</c:v>
                </c:pt>
                <c:pt idx="151">
                  <c:v>5.4012994302576699E-5</c:v>
                </c:pt>
                <c:pt idx="152">
                  <c:v>5.1209461548066609E-5</c:v>
                </c:pt>
                <c:pt idx="153">
                  <c:v>4.8552496302384327E-5</c:v>
                </c:pt>
                <c:pt idx="154">
                  <c:v>4.6034369016850205E-5</c:v>
                </c:pt>
                <c:pt idx="155">
                  <c:v>4.3647762144189506E-5</c:v>
                </c:pt>
                <c:pt idx="156">
                  <c:v>4.1385747887280376E-5</c:v>
                </c:pt>
                <c:pt idx="157">
                  <c:v>3.9241767169450443E-5</c:v>
                </c:pt>
                <c:pt idx="158">
                  <c:v>3.7209609757877669E-5</c:v>
                </c:pt>
                <c:pt idx="159">
                  <c:v>3.5283395475585318E-5</c:v>
                </c:pt>
                <c:pt idx="160">
                  <c:v>3.3457556441221335E-5</c:v>
                </c:pt>
                <c:pt idx="161">
                  <c:v>3.1726820279294929E-5</c:v>
                </c:pt>
                <c:pt idx="162">
                  <c:v>3.0086194246818455E-5</c:v>
                </c:pt>
                <c:pt idx="163">
                  <c:v>2.8530950225385948E-5</c:v>
                </c:pt>
                <c:pt idx="164">
                  <c:v>2.7056610530623026E-5</c:v>
                </c:pt>
                <c:pt idx="165">
                  <c:v>2.565893449367219E-5</c:v>
                </c:pt>
                <c:pt idx="166">
                  <c:v>2.4333905771952883E-5</c:v>
                </c:pt>
                <c:pt idx="167">
                  <c:v>2.3077720348854618E-5</c:v>
                </c:pt>
                <c:pt idx="168">
                  <c:v>2.1886775184304524E-5</c:v>
                </c:pt>
                <c:pt idx="169">
                  <c:v>2.0757657480298749E-5</c:v>
                </c:pt>
                <c:pt idx="170">
                  <c:v>1.9687134527509612E-5</c:v>
                </c:pt>
                <c:pt idx="171">
                  <c:v>1.8672144100989577E-5</c:v>
                </c:pt>
                <c:pt idx="172">
                  <c:v>1.7709785374787326E-5</c:v>
                </c:pt>
                <c:pt idx="173">
                  <c:v>1.6797310326985902E-5</c:v>
                </c:pt>
                <c:pt idx="174">
                  <c:v>1.5932115608268411E-5</c:v>
                </c:pt>
                <c:pt idx="175">
                  <c:v>1.5111734848619763E-5</c:v>
                </c:pt>
                <c:pt idx="176">
                  <c:v>1.4333831378192686E-5</c:v>
                </c:pt>
                <c:pt idx="177">
                  <c:v>1.3596191339701256E-5</c:v>
                </c:pt>
                <c:pt idx="178">
                  <c:v>1.2896717170966876E-5</c:v>
                </c:pt>
                <c:pt idx="179">
                  <c:v>1.2233421437430145E-5</c:v>
                </c:pt>
                <c:pt idx="180">
                  <c:v>1.1604420995562321E-5</c:v>
                </c:pt>
                <c:pt idx="181">
                  <c:v>1.1007931469168734E-5</c:v>
                </c:pt>
                <c:pt idx="182">
                  <c:v>1.0442262021572668E-5</c:v>
                </c:pt>
                <c:pt idx="183">
                  <c:v>9.9058104076100469E-6</c:v>
                </c:pt>
                <c:pt idx="184">
                  <c:v>9.3970582902529548E-6</c:v>
                </c:pt>
                <c:pt idx="185">
                  <c:v>8.9145668075170811E-6</c:v>
                </c:pt>
                <c:pt idx="186">
                  <c:v>8.4569723760997884E-6</c:v>
                </c:pt>
                <c:pt idx="187">
                  <c:v>8.022982718940439E-6</c:v>
                </c:pt>
                <c:pt idx="188">
                  <c:v>7.611373104599543E-6</c:v>
                </c:pt>
                <c:pt idx="189">
                  <c:v>7.2209827870177931E-6</c:v>
                </c:pt>
                <c:pt idx="190">
                  <c:v>6.8507116348430993E-6</c:v>
                </c:pt>
                <c:pt idx="191">
                  <c:v>6.4995169401068086E-6</c:v>
                </c:pt>
                <c:pt idx="192">
                  <c:v>6.1664103965889089E-6</c:v>
                </c:pt>
                <c:pt idx="193">
                  <c:v>5.8504552387405327E-6</c:v>
                </c:pt>
                <c:pt idx="194">
                  <c:v>5.5507635325308065E-6</c:v>
                </c:pt>
                <c:pt idx="195">
                  <c:v>5.2664936100556304E-6</c:v>
                </c:pt>
                <c:pt idx="196">
                  <c:v>4.996847640191439E-6</c:v>
                </c:pt>
                <c:pt idx="197">
                  <c:v>4.7410693279965144E-6</c:v>
                </c:pt>
                <c:pt idx="198">
                  <c:v>4.4984417359597047E-6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C6-4E9E-99E2-F3181646BE25}"/>
            </c:ext>
          </c:extLst>
        </c:ser>
        <c:ser>
          <c:idx val="2"/>
          <c:order val="2"/>
          <c:tx>
            <c:strRef>
              <c:f>Плотность!$E$1</c:f>
              <c:strCache>
                <c:ptCount val="1"/>
                <c:pt idx="0">
                  <c:v>Точки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Плотность!$E$2:$E$200</c:f>
              <c:numCache>
                <c:formatCode>General</c:formatCode>
                <c:ptCount val="1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6-4E9E-99E2-F3181646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137183"/>
        <c:axId val="1127165343"/>
      </c:lineChart>
      <c:catAx>
        <c:axId val="10421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ru-RU" sz="1000" b="0" i="1" u="none" strike="noStrike" baseline="0">
                    <a:effectLst/>
                  </a:rPr>
                  <a:t>χ</a:t>
                </a:r>
                <a:r>
                  <a:rPr lang="ru-RU" sz="1000" b="0" i="1" u="none" strike="noStrike" baseline="30000">
                    <a:effectLst/>
                  </a:rPr>
                  <a:t>2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16534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12716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0421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</a:t>
            </a:r>
            <a:r>
              <a:rPr lang="ru-RU" sz="1400" b="0" i="1" u="none" strike="noStrike" baseline="0">
                <a:effectLst/>
              </a:rPr>
              <a:t>χ</a:t>
            </a:r>
            <a:r>
              <a:rPr lang="ru-RU" sz="1400" b="0" i="1" u="none" strike="noStrike" baseline="30000">
                <a:effectLst/>
              </a:rPr>
              <a:t>2</a:t>
            </a:r>
            <a:r>
              <a:rPr lang="ru-RU" sz="1400" b="0" i="0" u="none" strike="noStrike" baseline="0">
                <a:effectLst/>
              </a:rPr>
              <a:t> (хи-квадрат) </a:t>
            </a:r>
            <a:endParaRPr lang="ru-RU" baseline="0"/>
          </a:p>
        </c:rich>
      </c:tx>
      <c:layout>
        <c:manualLayout>
          <c:xMode val="edge"/>
          <c:yMode val="edge"/>
          <c:x val="0.258020778652668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Плотность!$B$1</c:f>
              <c:strCache>
                <c:ptCount val="1"/>
                <c:pt idx="0">
                  <c:v>Плотность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Плотность!$C$2:$C$351</c:f>
              <c:numCache>
                <c:formatCode>General</c:formatCode>
                <c:ptCount val="3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</c:numCache>
            </c:numRef>
          </c:cat>
          <c:val>
            <c:numRef>
              <c:f>Плотность!$B$2:$B$351</c:f>
              <c:numCache>
                <c:formatCode>General</c:formatCode>
                <c:ptCount val="350"/>
                <c:pt idx="0">
                  <c:v>#N/A</c:v>
                </c:pt>
                <c:pt idx="1">
                  <c:v>1.2000389484301359</c:v>
                </c:pt>
                <c:pt idx="2">
                  <c:v>0.80717112935768098</c:v>
                </c:pt>
                <c:pt idx="3">
                  <c:v>0.62691009922752072</c:v>
                </c:pt>
                <c:pt idx="4">
                  <c:v>0.51644154746727833</c:v>
                </c:pt>
                <c:pt idx="5">
                  <c:v>0.43939128946772238</c:v>
                </c:pt>
                <c:pt idx="6">
                  <c:v>0.38154528938409299</c:v>
                </c:pt>
                <c:pt idx="7">
                  <c:v>0.33601446772677029</c:v>
                </c:pt>
                <c:pt idx="8">
                  <c:v>0.29898353991820498</c:v>
                </c:pt>
                <c:pt idx="9">
                  <c:v>0.26813672105208297</c:v>
                </c:pt>
                <c:pt idx="10">
                  <c:v>0.24197072451914334</c:v>
                </c:pt>
                <c:pt idx="11">
                  <c:v>0.2194581724133437</c:v>
                </c:pt>
                <c:pt idx="12">
                  <c:v>0.19986776390173328</c:v>
                </c:pt>
                <c:pt idx="13">
                  <c:v>0.18266148179510908</c:v>
                </c:pt>
                <c:pt idx="14">
                  <c:v>0.1674325573450835</c:v>
                </c:pt>
                <c:pt idx="15">
                  <c:v>0.15386632280545526</c:v>
                </c:pt>
                <c:pt idx="16">
                  <c:v>0.14171456530622389</c:v>
                </c:pt>
                <c:pt idx="17">
                  <c:v>0.13077818192388813</c:v>
                </c:pt>
                <c:pt idx="18">
                  <c:v>0.12089512247320489</c:v>
                </c:pt>
                <c:pt idx="19">
                  <c:v>0.11193180508616993</c:v>
                </c:pt>
                <c:pt idx="20">
                  <c:v>0.10377687435514868</c:v>
                </c:pt>
                <c:pt idx="21">
                  <c:v>9.633657731357953E-2</c:v>
                </c:pt>
                <c:pt idx="22">
                  <c:v>8.9531280373142896E-2</c:v>
                </c:pt>
                <c:pt idx="23">
                  <c:v>8.3292806117575516E-2</c:v>
                </c:pt>
                <c:pt idx="24">
                  <c:v>7.7562369240259554E-2</c:v>
                </c:pt>
                <c:pt idx="25">
                  <c:v>7.2288957067272508E-2</c:v>
                </c:pt>
                <c:pt idx="26">
                  <c:v>6.7428044593231554E-2</c:v>
                </c:pt>
                <c:pt idx="27">
                  <c:v>6.2940564425544507E-2</c:v>
                </c:pt>
                <c:pt idx="28">
                  <c:v>5.8792073252544486E-2</c:v>
                </c:pt>
                <c:pt idx="29">
                  <c:v>5.495207145796055E-2</c:v>
                </c:pt>
                <c:pt idx="30">
                  <c:v>5.1393443267923083E-2</c:v>
                </c:pt>
                <c:pt idx="31">
                  <c:v>4.8091992638041196E-2</c:v>
                </c:pt>
                <c:pt idx="32">
                  <c:v>4.5026055840192078E-2</c:v>
                </c:pt>
                <c:pt idx="33">
                  <c:v>4.2176175986526149E-2</c:v>
                </c:pt>
                <c:pt idx="34">
                  <c:v>3.9524827942945664E-2</c:v>
                </c:pt>
                <c:pt idx="35">
                  <c:v>3.705618452374812E-2</c:v>
                </c:pt>
                <c:pt idx="36">
                  <c:v>3.4755916727138347E-2</c:v>
                </c:pt>
                <c:pt idx="37">
                  <c:v>3.2611022214010056E-2</c:v>
                </c:pt>
                <c:pt idx="38">
                  <c:v>3.0609677355586548E-2</c:v>
                </c:pt>
                <c:pt idx="39">
                  <c:v>2.8741109056577799E-2</c:v>
                </c:pt>
                <c:pt idx="40">
                  <c:v>2.6995483256594028E-2</c:v>
                </c:pt>
                <c:pt idx="41">
                  <c:v>2.5363807566206473E-2</c:v>
                </c:pt>
                <c:pt idx="42">
                  <c:v>2.3837845937227001E-2</c:v>
                </c:pt>
                <c:pt idx="43">
                  <c:v>2.2410043623681705E-2</c:v>
                </c:pt>
                <c:pt idx="44">
                  <c:v>2.1073460979030175E-2</c:v>
                </c:pt>
                <c:pt idx="45">
                  <c:v>1.9821714870604894E-2</c:v>
                </c:pt>
                <c:pt idx="46">
                  <c:v>1.8648926684969192E-2</c:v>
                </c:pt>
                <c:pt idx="47">
                  <c:v>1.7549676056447843E-2</c:v>
                </c:pt>
                <c:pt idx="48">
                  <c:v>1.6518959582145529E-2</c:v>
                </c:pt>
                <c:pt idx="49">
                  <c:v>1.5552153895594391E-2</c:v>
                </c:pt>
                <c:pt idx="50">
                  <c:v>1.4644982561926487E-2</c:v>
                </c:pt>
                <c:pt idx="51">
                  <c:v>1.3793486333463386E-2</c:v>
                </c:pt>
                <c:pt idx="52">
                  <c:v>1.2993996368507997E-2</c:v>
                </c:pt>
                <c:pt idx="53">
                  <c:v>1.2243110070043377E-2</c:v>
                </c:pt>
                <c:pt idx="54">
                  <c:v>1.1537669246713836E-2</c:v>
                </c:pt>
                <c:pt idx="55">
                  <c:v>1.0874740337283141E-2</c:v>
                </c:pt>
                <c:pt idx="56">
                  <c:v>1.0251596472870749E-2</c:v>
                </c:pt>
                <c:pt idx="57">
                  <c:v>9.665701179594182E-3</c:v>
                </c:pt>
                <c:pt idx="58">
                  <c:v>9.1146935485576369E-3</c:v>
                </c:pt>
                <c:pt idx="59">
                  <c:v>8.5963747210568327E-3</c:v>
                </c:pt>
                <c:pt idx="60">
                  <c:v>8.1086955549402422E-3</c:v>
                </c:pt>
                <c:pt idx="61">
                  <c:v>7.649745353711125E-3</c:v>
                </c:pt>
                <c:pt idx="62">
                  <c:v>7.217741553536299E-3</c:v>
                </c:pt>
                <c:pt idx="63">
                  <c:v>6.8110202751480624E-3</c:v>
                </c:pt>
                <c:pt idx="64">
                  <c:v>6.4280276579397081E-3</c:v>
                </c:pt>
                <c:pt idx="65">
                  <c:v>6.0673119025767353E-3</c:v>
                </c:pt>
                <c:pt idx="66">
                  <c:v>5.7275159563547479E-3</c:v>
                </c:pt>
                <c:pt idx="67">
                  <c:v>5.4073707824851252E-3</c:v>
                </c:pt>
                <c:pt idx="68">
                  <c:v>5.1056891606095388E-3</c:v>
                </c:pt>
                <c:pt idx="69">
                  <c:v>4.8213599712453644E-3</c:v>
                </c:pt>
                <c:pt idx="70">
                  <c:v>4.5533429216401732E-3</c:v>
                </c:pt>
                <c:pt idx="71">
                  <c:v>4.3006636747450391E-3</c:v>
                </c:pt>
                <c:pt idx="72">
                  <c:v>4.0624093467732884E-3</c:v>
                </c:pt>
                <c:pt idx="73">
                  <c:v>3.8377243421523419E-3</c:v>
                </c:pt>
                <c:pt idx="74">
                  <c:v>3.6258064976532399E-3</c:v>
                </c:pt>
                <c:pt idx="75">
                  <c:v>3.4259035101394824E-3</c:v>
                </c:pt>
                <c:pt idx="76">
                  <c:v>3.2373096247521448E-3</c:v>
                </c:pt>
                <c:pt idx="77">
                  <c:v>3.0593625624755249E-3</c:v>
                </c:pt>
                <c:pt idx="78">
                  <c:v>2.8914406679353853E-3</c:v>
                </c:pt>
                <c:pt idx="79">
                  <c:v>2.7329602599956869E-3</c:v>
                </c:pt>
                <c:pt idx="80">
                  <c:v>2.5833731692615066E-3</c:v>
                </c:pt>
                <c:pt idx="81">
                  <c:v>2.4421644479847415E-3</c:v>
                </c:pt>
                <c:pt idx="82">
                  <c:v>2.3088502391223637E-3</c:v>
                </c:pt>
                <c:pt idx="83">
                  <c:v>2.1829757924289169E-3</c:v>
                </c:pt>
                <c:pt idx="84">
                  <c:v>2.0641136164889669E-3</c:v>
                </c:pt>
                <c:pt idx="85">
                  <c:v>1.9518617565225447E-3</c:v>
                </c:pt>
                <c:pt idx="86">
                  <c:v>1.8458421886377117E-3</c:v>
                </c:pt>
                <c:pt idx="87">
                  <c:v>1.7456993219678054E-3</c:v>
                </c:pt>
                <c:pt idx="88">
                  <c:v>1.6510986008249913E-3</c:v>
                </c:pt>
                <c:pt idx="89">
                  <c:v>1.5617251996332693E-3</c:v>
                </c:pt>
                <c:pt idx="90">
                  <c:v>1.4772828039793357E-3</c:v>
                </c:pt>
                <c:pt idx="91">
                  <c:v>1.3974924716443785E-3</c:v>
                </c:pt>
                <c:pt idx="92">
                  <c:v>1.3220915679587331E-3</c:v>
                </c:pt>
                <c:pt idx="93">
                  <c:v>1.2508327702589377E-3</c:v>
                </c:pt>
                <c:pt idx="94">
                  <c:v>1.183483136626977E-3</c:v>
                </c:pt>
                <c:pt idx="95">
                  <c:v>1.1198232344578796E-3</c:v>
                </c:pt>
                <c:pt idx="96">
                  <c:v>1.0596463247376372E-3</c:v>
                </c:pt>
                <c:pt idx="97">
                  <c:v>1.0027575982212837E-3</c:v>
                </c:pt>
                <c:pt idx="98">
                  <c:v>9.4897345998364794E-4</c:v>
                </c:pt>
                <c:pt idx="99">
                  <c:v>8.981208590749392E-4</c:v>
                </c:pt>
                <c:pt idx="100">
                  <c:v>8.5003666025203423E-4</c:v>
                </c:pt>
                <c:pt idx="101">
                  <c:v>8.0456705497601805E-4</c:v>
                </c:pt>
                <c:pt idx="102">
                  <c:v>7.6156700906876331E-4</c:v>
                </c:pt>
                <c:pt idx="103">
                  <c:v>7.2089974460771988E-4</c:v>
                </c:pt>
                <c:pt idx="104">
                  <c:v>6.8243625380997122E-4</c:v>
                </c:pt>
                <c:pt idx="105">
                  <c:v>6.4605484281517439E-4</c:v>
                </c:pt>
                <c:pt idx="106">
                  <c:v>6.1164070342349447E-4</c:v>
                </c:pt>
                <c:pt idx="107">
                  <c:v>5.7908551097992332E-4</c:v>
                </c:pt>
                <c:pt idx="108">
                  <c:v>5.4828704672150693E-4</c:v>
                </c:pt>
                <c:pt idx="109">
                  <c:v>5.1914884301975186E-4</c:v>
                </c:pt>
                <c:pt idx="110">
                  <c:v>4.9157985005762153E-4</c:v>
                </c:pt>
                <c:pt idx="111">
                  <c:v>4.6549412257979728E-4</c:v>
                </c:pt>
                <c:pt idx="112">
                  <c:v>4.4081052544684188E-4</c:v>
                </c:pt>
                <c:pt idx="113">
                  <c:v>4.1745245680920186E-4</c:v>
                </c:pt>
                <c:pt idx="114">
                  <c:v>3.9534758779611267E-4</c:v>
                </c:pt>
                <c:pt idx="115">
                  <c:v>3.744276176879148E-4</c:v>
                </c:pt>
                <c:pt idx="116">
                  <c:v>3.5462804360851703E-4</c:v>
                </c:pt>
                <c:pt idx="117">
                  <c:v>3.3588794383811361E-4</c:v>
                </c:pt>
                <c:pt idx="118">
                  <c:v>3.18149773905189E-4</c:v>
                </c:pt>
                <c:pt idx="119">
                  <c:v>3.0135917467164348E-4</c:v>
                </c:pt>
                <c:pt idx="120">
                  <c:v>2.85464791675855E-4</c:v>
                </c:pt>
                <c:pt idx="121">
                  <c:v>2.7041810504596436E-4</c:v>
                </c:pt>
                <c:pt idx="122">
                  <c:v>2.5617326933986075E-4</c:v>
                </c:pt>
                <c:pt idx="123">
                  <c:v>2.4268696270952778E-4</c:v>
                </c:pt>
                <c:pt idx="124">
                  <c:v>2.2991824482578938E-4</c:v>
                </c:pt>
                <c:pt idx="125">
                  <c:v>2.1782842303527097E-4</c:v>
                </c:pt>
                <c:pt idx="126">
                  <c:v>2.0638092625477729E-4</c:v>
                </c:pt>
                <c:pt idx="127">
                  <c:v>1.955411861394221E-4</c:v>
                </c:pt>
                <c:pt idx="128">
                  <c:v>1.8527652508991584E-4</c:v>
                </c:pt>
                <c:pt idx="129">
                  <c:v>1.7555605069156176E-4</c:v>
                </c:pt>
                <c:pt idx="130">
                  <c:v>1.6635055620285903E-4</c:v>
                </c:pt>
                <c:pt idx="131">
                  <c:v>1.5763242673530364E-4</c:v>
                </c:pt>
                <c:pt idx="132">
                  <c:v>1.4937555078811652E-4</c:v>
                </c:pt>
                <c:pt idx="133">
                  <c:v>1.4155523682232759E-4</c:v>
                </c:pt>
                <c:pt idx="134">
                  <c:v>1.3414813457800909E-4</c:v>
                </c:pt>
                <c:pt idx="135">
                  <c:v>1.271321608565569E-4</c:v>
                </c:pt>
                <c:pt idx="136">
                  <c:v>1.2048642950687523E-4</c:v>
                </c:pt>
                <c:pt idx="137">
                  <c:v>1.1419118537017858E-4</c:v>
                </c:pt>
                <c:pt idx="138">
                  <c:v>1.0822774195298532E-4</c:v>
                </c:pt>
                <c:pt idx="139">
                  <c:v>1.0257842261178735E-4</c:v>
                </c:pt>
                <c:pt idx="140">
                  <c:v>9.7226505045914344E-5</c:v>
                </c:pt>
                <c:pt idx="141">
                  <c:v>9.215616890732693E-5</c:v>
                </c:pt>
                <c:pt idx="142">
                  <c:v>8.7352446347518258E-5</c:v>
                </c:pt>
                <c:pt idx="143">
                  <c:v>8.2801175332437502E-5</c:v>
                </c:pt>
                <c:pt idx="144">
                  <c:v>7.8488955566412928E-5</c:v>
                </c:pt>
                <c:pt idx="145">
                  <c:v>7.4403106875490756E-5</c:v>
                </c:pt>
                <c:pt idx="146">
                  <c:v>7.0531629909465293E-5</c:v>
                </c:pt>
                <c:pt idx="147">
                  <c:v>6.6863169030183283E-5</c:v>
                </c:pt>
                <c:pt idx="148">
                  <c:v>6.338697726150717E-5</c:v>
                </c:pt>
                <c:pt idx="149">
                  <c:v>6.0092883183644836E-5</c:v>
                </c:pt>
                <c:pt idx="150">
                  <c:v>5.6971259661427418E-5</c:v>
                </c:pt>
                <c:pt idx="151">
                  <c:v>5.4012994302576699E-5</c:v>
                </c:pt>
                <c:pt idx="152">
                  <c:v>5.1209461548066609E-5</c:v>
                </c:pt>
                <c:pt idx="153">
                  <c:v>4.8552496302384327E-5</c:v>
                </c:pt>
                <c:pt idx="154">
                  <c:v>4.6034369016850205E-5</c:v>
                </c:pt>
                <c:pt idx="155">
                  <c:v>4.3647762144189506E-5</c:v>
                </c:pt>
                <c:pt idx="156">
                  <c:v>4.1385747887280376E-5</c:v>
                </c:pt>
                <c:pt idx="157">
                  <c:v>3.9241767169450443E-5</c:v>
                </c:pt>
                <c:pt idx="158">
                  <c:v>3.7209609757877669E-5</c:v>
                </c:pt>
                <c:pt idx="159">
                  <c:v>3.5283395475585318E-5</c:v>
                </c:pt>
                <c:pt idx="160">
                  <c:v>3.3457556441221335E-5</c:v>
                </c:pt>
                <c:pt idx="161">
                  <c:v>3.1726820279294929E-5</c:v>
                </c:pt>
                <c:pt idx="162">
                  <c:v>3.0086194246818455E-5</c:v>
                </c:pt>
                <c:pt idx="163">
                  <c:v>2.8530950225385948E-5</c:v>
                </c:pt>
                <c:pt idx="164">
                  <c:v>2.7056610530623026E-5</c:v>
                </c:pt>
                <c:pt idx="165">
                  <c:v>2.565893449367219E-5</c:v>
                </c:pt>
                <c:pt idx="166">
                  <c:v>2.4333905771952883E-5</c:v>
                </c:pt>
                <c:pt idx="167">
                  <c:v>2.3077720348854618E-5</c:v>
                </c:pt>
                <c:pt idx="168">
                  <c:v>2.1886775184304524E-5</c:v>
                </c:pt>
                <c:pt idx="169">
                  <c:v>2.0757657480298749E-5</c:v>
                </c:pt>
                <c:pt idx="170">
                  <c:v>1.9687134527509612E-5</c:v>
                </c:pt>
                <c:pt idx="171">
                  <c:v>1.8672144100989577E-5</c:v>
                </c:pt>
                <c:pt idx="172">
                  <c:v>1.7709785374787326E-5</c:v>
                </c:pt>
                <c:pt idx="173">
                  <c:v>1.6797310326985902E-5</c:v>
                </c:pt>
                <c:pt idx="174">
                  <c:v>1.5932115608268411E-5</c:v>
                </c:pt>
                <c:pt idx="175">
                  <c:v>1.5111734848619763E-5</c:v>
                </c:pt>
                <c:pt idx="176">
                  <c:v>1.4333831378192686E-5</c:v>
                </c:pt>
                <c:pt idx="177">
                  <c:v>1.3596191339701256E-5</c:v>
                </c:pt>
                <c:pt idx="178">
                  <c:v>1.2896717170966876E-5</c:v>
                </c:pt>
                <c:pt idx="179">
                  <c:v>1.2233421437430145E-5</c:v>
                </c:pt>
                <c:pt idx="180">
                  <c:v>1.1604420995562321E-5</c:v>
                </c:pt>
                <c:pt idx="181">
                  <c:v>1.1007931469168734E-5</c:v>
                </c:pt>
                <c:pt idx="182">
                  <c:v>1.0442262021572668E-5</c:v>
                </c:pt>
                <c:pt idx="183">
                  <c:v>9.9058104076100469E-6</c:v>
                </c:pt>
                <c:pt idx="184">
                  <c:v>9.3970582902529548E-6</c:v>
                </c:pt>
                <c:pt idx="185">
                  <c:v>8.9145668075170811E-6</c:v>
                </c:pt>
                <c:pt idx="186">
                  <c:v>8.4569723760997884E-6</c:v>
                </c:pt>
                <c:pt idx="187">
                  <c:v>8.022982718940439E-6</c:v>
                </c:pt>
                <c:pt idx="188">
                  <c:v>7.611373104599543E-6</c:v>
                </c:pt>
                <c:pt idx="189">
                  <c:v>7.2209827870177931E-6</c:v>
                </c:pt>
                <c:pt idx="190">
                  <c:v>6.8507116348430993E-6</c:v>
                </c:pt>
                <c:pt idx="191">
                  <c:v>6.4995169401068086E-6</c:v>
                </c:pt>
                <c:pt idx="192">
                  <c:v>6.1664103965889089E-6</c:v>
                </c:pt>
                <c:pt idx="193">
                  <c:v>5.8504552387405327E-6</c:v>
                </c:pt>
                <c:pt idx="194">
                  <c:v>5.5507635325308065E-6</c:v>
                </c:pt>
                <c:pt idx="195">
                  <c:v>5.2664936100556304E-6</c:v>
                </c:pt>
                <c:pt idx="196">
                  <c:v>4.996847640191439E-6</c:v>
                </c:pt>
                <c:pt idx="197">
                  <c:v>4.7410693279965144E-6</c:v>
                </c:pt>
                <c:pt idx="198">
                  <c:v>4.4984417359597047E-6</c:v>
                </c:pt>
                <c:pt idx="199">
                  <c:v>4.2682852205712835E-6</c:v>
                </c:pt>
                <c:pt idx="200">
                  <c:v>4.0499554780445588E-6</c:v>
                </c:pt>
                <c:pt idx="201">
                  <c:v>3.8428416933520398E-6</c:v>
                </c:pt>
                <c:pt idx="202">
                  <c:v>3.6463647870556558E-6</c:v>
                </c:pt>
                <c:pt idx="203">
                  <c:v>3.4599757547096436E-6</c:v>
                </c:pt>
                <c:pt idx="204">
                  <c:v>3.283154093897079E-6</c:v>
                </c:pt>
                <c:pt idx="205">
                  <c:v>3.1154063142276258E-6</c:v>
                </c:pt>
                <c:pt idx="206">
                  <c:v>2.9562645258767044E-6</c:v>
                </c:pt>
                <c:pt idx="207">
                  <c:v>2.8052851024842737E-6</c:v>
                </c:pt>
                <c:pt idx="208">
                  <c:v>2.6620474144570242E-6</c:v>
                </c:pt>
                <c:pt idx="209">
                  <c:v>2.5261526289307704E-6</c:v>
                </c:pt>
                <c:pt idx="210">
                  <c:v>2.3972225728510397E-6</c:v>
                </c:pt>
                <c:pt idx="211">
                  <c:v>2.2748986558205152E-6</c:v>
                </c:pt>
                <c:pt idx="212">
                  <c:v>2.1588408495417473E-6</c:v>
                </c:pt>
                <c:pt idx="213">
                  <c:v>2.0487267208539175E-6</c:v>
                </c:pt>
                <c:pt idx="214">
                  <c:v>1.9442505155233676E-6</c:v>
                </c:pt>
                <c:pt idx="215">
                  <c:v>1.8451222900996883E-6</c:v>
                </c:pt>
                <c:pt idx="216">
                  <c:v>1.7510670892932813E-6</c:v>
                </c:pt>
                <c:pt idx="217">
                  <c:v>1.6618241664662447E-6</c:v>
                </c:pt>
                <c:pt idx="218">
                  <c:v>1.5771462449572977E-6</c:v>
                </c:pt>
                <c:pt idx="219">
                  <c:v>1.4967988180832281E-6</c:v>
                </c:pt>
                <c:pt idx="220">
                  <c:v>1.4205594857744216E-6</c:v>
                </c:pt>
                <c:pt idx="221">
                  <c:v>1.3482173259111558E-6</c:v>
                </c:pt>
                <c:pt idx="222">
                  <c:v>1.2795722985302531E-6</c:v>
                </c:pt>
                <c:pt idx="223">
                  <c:v>1.2144346811693006E-6</c:v>
                </c:pt>
                <c:pt idx="224">
                  <c:v>1.1526245337078827E-6</c:v>
                </c:pt>
                <c:pt idx="225">
                  <c:v>1.0939711911524852E-6</c:v>
                </c:pt>
                <c:pt idx="226">
                  <c:v>1.038312782894426E-6</c:v>
                </c:pt>
                <c:pt idx="227">
                  <c:v>9.8549577704820651E-7</c:v>
                </c:pt>
                <c:pt idx="228">
                  <c:v>9.3537454855167094E-7</c:v>
                </c:pt>
                <c:pt idx="229">
                  <c:v>8.878109697793552E-7</c:v>
                </c:pt>
                <c:pt idx="230">
                  <c:v>8.4267402248654218E-7</c:v>
                </c:pt>
                <c:pt idx="231">
                  <c:v>7.9983942996431592E-7</c:v>
                </c:pt>
                <c:pt idx="232">
                  <c:v>7.5918930834511229E-7</c:v>
                </c:pt>
                <c:pt idx="233">
                  <c:v>7.2061183605447024E-7</c:v>
                </c:pt>
                <c:pt idx="234">
                  <c:v>6.8400094045780136E-7</c:v>
                </c:pt>
                <c:pt idx="235">
                  <c:v>6.4925600080124926E-7</c:v>
                </c:pt>
                <c:pt idx="236">
                  <c:v>6.1628156659338149E-7</c:v>
                </c:pt>
                <c:pt idx="237">
                  <c:v>5.8498709061945338E-7</c:v>
                </c:pt>
                <c:pt idx="238">
                  <c:v>5.5528667582268451E-7</c:v>
                </c:pt>
                <c:pt idx="239">
                  <c:v>5.2709883532737052E-7</c:v>
                </c:pt>
                <c:pt idx="240">
                  <c:v>5.0034626491685239E-7</c:v>
                </c:pt>
                <c:pt idx="241">
                  <c:v>4.7495562731561848E-7</c:v>
                </c:pt>
                <c:pt idx="242">
                  <c:v>4.5085734765903156E-7</c:v>
                </c:pt>
                <c:pt idx="243">
                  <c:v>4.279854195666605E-7</c:v>
                </c:pt>
                <c:pt idx="244">
                  <c:v>4.0627722126591783E-7</c:v>
                </c:pt>
                <c:pt idx="245">
                  <c:v>3.8567334124177013E-7</c:v>
                </c:pt>
                <c:pt idx="246">
                  <c:v>3.6611741291588744E-7</c:v>
                </c:pt>
                <c:pt idx="247">
                  <c:v>3.4755595788463663E-7</c:v>
                </c:pt>
                <c:pt idx="248">
                  <c:v>3.2993823727006646E-7</c:v>
                </c:pt>
                <c:pt idx="249">
                  <c:v>3.1321611076142112E-7</c:v>
                </c:pt>
                <c:pt idx="250">
                  <c:v>2.973439029468596E-7</c:v>
                </c:pt>
                <c:pt idx="251">
                  <c:v>2.8227827655607994E-7</c:v>
                </c:pt>
                <c:pt idx="252">
                  <c:v>2.6797811225439007E-7</c:v>
                </c:pt>
                <c:pt idx="253">
                  <c:v>2.5440439464761556E-7</c:v>
                </c:pt>
                <c:pt idx="254">
                  <c:v>2.4152010417506394E-7</c:v>
                </c:pt>
                <c:pt idx="255">
                  <c:v>2.2929011458464416E-7</c:v>
                </c:pt>
                <c:pt idx="256">
                  <c:v>2.1768109570025942E-7</c:v>
                </c:pt>
                <c:pt idx="257">
                  <c:v>2.0666142120672828E-7</c:v>
                </c:pt>
                <c:pt idx="258">
                  <c:v>1.962010811918595E-7</c:v>
                </c:pt>
                <c:pt idx="259">
                  <c:v>1.8627159919890696E-7</c:v>
                </c:pt>
                <c:pt idx="260">
                  <c:v>1.7684595355550428E-7</c:v>
                </c:pt>
                <c:pt idx="261">
                  <c:v>1.6789850275740477E-7</c:v>
                </c:pt>
                <c:pt idx="262">
                  <c:v>1.5940491469689908E-7</c:v>
                </c:pt>
                <c:pt idx="263">
                  <c:v>1.5134209953675262E-7</c:v>
                </c:pt>
                <c:pt idx="264">
                  <c:v>1.4368814604088523E-7</c:v>
                </c:pt>
                <c:pt idx="265">
                  <c:v>1.3642226118284198E-7</c:v>
                </c:pt>
                <c:pt idx="266">
                  <c:v>1.2952471286244109E-7</c:v>
                </c:pt>
                <c:pt idx="267">
                  <c:v>1.2297677556979889E-7</c:v>
                </c:pt>
                <c:pt idx="268">
                  <c:v>1.1676067884431198E-7</c:v>
                </c:pt>
                <c:pt idx="269">
                  <c:v>1.1085955838410354E-7</c:v>
                </c:pt>
                <c:pt idx="270">
                  <c:v>1.0525740966894851E-7</c:v>
                </c:pt>
                <c:pt idx="271">
                  <c:v>9.9939043966824916E-8</c:v>
                </c:pt>
                <c:pt idx="272">
                  <c:v>9.4890046600973985E-8</c:v>
                </c:pt>
                <c:pt idx="273">
                  <c:v>9.0096737360755847E-8</c:v>
                </c:pt>
                <c:pt idx="274">
                  <c:v>8.5546132945645614E-8</c:v>
                </c:pt>
                <c:pt idx="275">
                  <c:v>8.1225911337454085E-8</c:v>
                </c:pt>
                <c:pt idx="276">
                  <c:v>7.7124378001309305E-8</c:v>
                </c:pt>
                <c:pt idx="277">
                  <c:v>7.3230433821085903E-8</c:v>
                </c:pt>
                <c:pt idx="278">
                  <c:v>6.9533544679865178E-8</c:v>
                </c:pt>
                <c:pt idx="279">
                  <c:v>6.6023712600642376E-8</c:v>
                </c:pt>
                <c:pt idx="280">
                  <c:v>6.2691448366887172E-8</c:v>
                </c:pt>
                <c:pt idx="281">
                  <c:v>5.952774554673438E-8</c:v>
                </c:pt>
                <c:pt idx="282">
                  <c:v>5.6524055848520865E-8</c:v>
                </c:pt>
                <c:pt idx="283">
                  <c:v>5.3672265739132498E-8</c:v>
                </c:pt>
                <c:pt idx="284">
                  <c:v>5.0964674260169083E-8</c:v>
                </c:pt>
                <c:pt idx="285">
                  <c:v>4.8393971980295156E-8</c:v>
                </c:pt>
                <c:pt idx="286">
                  <c:v>4.5953221025336214E-8</c:v>
                </c:pt>
                <c:pt idx="287">
                  <c:v>4.3635836130696153E-8</c:v>
                </c:pt>
                <c:pt idx="288">
                  <c:v>4.1435566663539216E-8</c:v>
                </c:pt>
                <c:pt idx="289">
                  <c:v>3.9346479564894595E-8</c:v>
                </c:pt>
                <c:pt idx="290">
                  <c:v>3.736294316441337E-8</c:v>
                </c:pt>
                <c:pt idx="291">
                  <c:v>3.5479611822952313E-8</c:v>
                </c:pt>
                <c:pt idx="292">
                  <c:v>3.3691411360468637E-8</c:v>
                </c:pt>
                <c:pt idx="293">
                  <c:v>3.1993525228905975E-8</c:v>
                </c:pt>
                <c:pt idx="294">
                  <c:v>3.0381381391831808E-8</c:v>
                </c:pt>
                <c:pt idx="295">
                  <c:v>2.885063987455623E-8</c:v>
                </c:pt>
                <c:pt idx="296">
                  <c:v>2.7397180950335079E-8</c:v>
                </c:pt>
                <c:pt idx="297">
                  <c:v>2.6017093930030189E-8</c:v>
                </c:pt>
                <c:pt idx="298">
                  <c:v>2.4706666524282379E-8</c:v>
                </c:pt>
                <c:pt idx="299">
                  <c:v>2.3462374748846763E-8</c:v>
                </c:pt>
                <c:pt idx="300">
                  <c:v>2.2280873345249662E-8</c:v>
                </c:pt>
                <c:pt idx="301">
                  <c:v>2.1158986690362027E-8</c:v>
                </c:pt>
                <c:pt idx="302">
                  <c:v>2.0093700169841099E-8</c:v>
                </c:pt>
                <c:pt idx="303">
                  <c:v>1.9082151991682001E-8</c:v>
                </c:pt>
                <c:pt idx="304">
                  <c:v>1.8121625417343213E-8</c:v>
                </c:pt>
                <c:pt idx="305">
                  <c:v>1.7209541389067385E-8</c:v>
                </c:pt>
                <c:pt idx="306">
                  <c:v>1.6343451533119888E-8</c:v>
                </c:pt>
                <c:pt idx="307">
                  <c:v>1.5521031519708093E-8</c:v>
                </c:pt>
                <c:pt idx="308">
                  <c:v>1.4740074761333736E-8</c:v>
                </c:pt>
                <c:pt idx="309">
                  <c:v>1.3998486432268131E-8</c:v>
                </c:pt>
                <c:pt idx="310">
                  <c:v>1.3294277792728082E-8</c:v>
                </c:pt>
                <c:pt idx="311">
                  <c:v>1.2625560802175004E-8</c:v>
                </c:pt>
                <c:pt idx="312">
                  <c:v>1.1990543006957791E-8</c:v>
                </c:pt>
                <c:pt idx="313">
                  <c:v>1.1387522688279545E-8</c:v>
                </c:pt>
                <c:pt idx="314">
                  <c:v>1.0814884257187362E-8</c:v>
                </c:pt>
                <c:pt idx="315">
                  <c:v>1.0271093883965911E-8</c:v>
                </c:pt>
                <c:pt idx="316">
                  <c:v>9.7546953499638224E-9</c:v>
                </c:pt>
                <c:pt idx="317">
                  <c:v>9.2643061104945755E-9</c:v>
                </c:pt>
                <c:pt idx="318">
                  <c:v>8.7986135580362962E-9</c:v>
                </c:pt>
                <c:pt idx="319">
                  <c:v>8.3563714755072216E-9</c:v>
                </c:pt>
                <c:pt idx="320">
                  <c:v>7.936396669916599E-9</c:v>
                </c:pt>
                <c:pt idx="321">
                  <c:v>7.5375657771886384E-9</c:v>
                </c:pt>
                <c:pt idx="322">
                  <c:v>7.1588122294274246E-9</c:v>
                </c:pt>
                <c:pt idx="323">
                  <c:v>6.7991233763384728E-9</c:v>
                </c:pt>
                <c:pt idx="324">
                  <c:v>6.4575377529460837E-9</c:v>
                </c:pt>
                <c:pt idx="325">
                  <c:v>6.1331424861486143E-9</c:v>
                </c:pt>
                <c:pt idx="326">
                  <c:v>5.8250708330343861E-9</c:v>
                </c:pt>
                <c:pt idx="327">
                  <c:v>5.5324998442438925E-9</c:v>
                </c:pt>
                <c:pt idx="328">
                  <c:v>5.2546481460068163E-9</c:v>
                </c:pt>
                <c:pt idx="329">
                  <c:v>4.9907738348081495E-9</c:v>
                </c:pt>
                <c:pt idx="330">
                  <c:v>4.7401724789471749E-9</c:v>
                </c:pt>
                <c:pt idx="331">
                  <c:v>4.5021752215455246E-9</c:v>
                </c:pt>
                <c:pt idx="332">
                  <c:v>4.2761469798393828E-9</c:v>
                </c:pt>
                <c:pt idx="333">
                  <c:v>4.0614847358543502E-9</c:v>
                </c:pt>
                <c:pt idx="334">
                  <c:v>3.8576159138118703E-9</c:v>
                </c:pt>
                <c:pt idx="335">
                  <c:v>3.6639968398539192E-9</c:v>
                </c:pt>
                <c:pt idx="336">
                  <c:v>3.4801112798974579E-9</c:v>
                </c:pt>
                <c:pt idx="337">
                  <c:v>3.3054690516444461E-9</c:v>
                </c:pt>
                <c:pt idx="338">
                  <c:v>3.1396047069757755E-9</c:v>
                </c:pt>
                <c:pt idx="339">
                  <c:v>2.9820762811499019E-9</c:v>
                </c:pt>
                <c:pt idx="340">
                  <c:v>2.8324641054098038E-9</c:v>
                </c:pt>
                <c:pt idx="341">
                  <c:v>2.690369679774697E-9</c:v>
                </c:pt>
                <c:pt idx="342">
                  <c:v>2.5554146029577466E-9</c:v>
                </c:pt>
                <c:pt idx="343">
                  <c:v>2.4272395565067022E-9</c:v>
                </c:pt>
                <c:pt idx="344">
                  <c:v>2.3055033404124115E-9</c:v>
                </c:pt>
                <c:pt idx="345">
                  <c:v>2.1898819575707276E-9</c:v>
                </c:pt>
                <c:pt idx="346">
                  <c:v>2.0800677446162581E-9</c:v>
                </c:pt>
                <c:pt idx="347">
                  <c:v>1.9757685467731279E-9</c:v>
                </c:pt>
                <c:pt idx="348">
                  <c:v>1.8767069344876902E-9</c:v>
                </c:pt>
                <c:pt idx="349">
                  <c:v>1.7826194597219772E-9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C2-472F-AA01-5888689B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37183"/>
        <c:axId val="1127165343"/>
      </c:lineChart>
      <c:catAx>
        <c:axId val="10421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ru-RU" sz="1000" b="0" i="1" u="none" strike="noStrike" baseline="0">
                    <a:effectLst/>
                  </a:rPr>
                  <a:t>χ</a:t>
                </a:r>
                <a:r>
                  <a:rPr lang="ru-RU" sz="1000" b="0" i="1" u="none" strike="noStrike" baseline="30000">
                    <a:effectLst/>
                  </a:rPr>
                  <a:t>2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16534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12716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0421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Критерий </a:t>
            </a:r>
            <a:r>
              <a:rPr lang="ru-RU" sz="1400" b="0" i="1" u="none" strike="noStrike" baseline="0">
                <a:effectLst/>
              </a:rPr>
              <a:t>χ</a:t>
            </a:r>
            <a:r>
              <a:rPr lang="ru-RU" sz="1400" b="0" i="1" u="none" strike="noStrike" baseline="30000">
                <a:effectLst/>
              </a:rPr>
              <a:t>2</a:t>
            </a:r>
            <a:r>
              <a:rPr lang="ru-RU" sz="1400" b="0" i="0" u="none" strike="noStrike" baseline="0">
                <a:effectLst/>
              </a:rPr>
              <a:t> (хи-квадрат) </a:t>
            </a:r>
            <a:endParaRPr lang="ru-RU" baseline="0"/>
          </a:p>
        </c:rich>
      </c:tx>
      <c:layout>
        <c:manualLayout>
          <c:xMode val="edge"/>
          <c:yMode val="edge"/>
          <c:x val="0.258020778652668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Плотность!$D$1</c:f>
              <c:strCache>
                <c:ptCount val="1"/>
                <c:pt idx="0">
                  <c:v>Площадь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val>
            <c:numRef>
              <c:f>Плотность!$D$2:$D$351</c:f>
              <c:numCache>
                <c:formatCode>General</c:formatCode>
                <c:ptCount val="3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2.8741109056577799E-2</c:v>
                </c:pt>
                <c:pt idx="40">
                  <c:v>2.6995483256594028E-2</c:v>
                </c:pt>
                <c:pt idx="41">
                  <c:v>2.5363807566206473E-2</c:v>
                </c:pt>
                <c:pt idx="42">
                  <c:v>2.3837845937227001E-2</c:v>
                </c:pt>
                <c:pt idx="43">
                  <c:v>2.2410043623681705E-2</c:v>
                </c:pt>
                <c:pt idx="44">
                  <c:v>2.1073460979030175E-2</c:v>
                </c:pt>
                <c:pt idx="45">
                  <c:v>1.9821714870604894E-2</c:v>
                </c:pt>
                <c:pt idx="46">
                  <c:v>1.8648926684969192E-2</c:v>
                </c:pt>
                <c:pt idx="47">
                  <c:v>1.7549676056447843E-2</c:v>
                </c:pt>
                <c:pt idx="48">
                  <c:v>1.6518959582145529E-2</c:v>
                </c:pt>
                <c:pt idx="49">
                  <c:v>1.5552153895594391E-2</c:v>
                </c:pt>
                <c:pt idx="50">
                  <c:v>1.4644982561926487E-2</c:v>
                </c:pt>
                <c:pt idx="51">
                  <c:v>1.3793486333463386E-2</c:v>
                </c:pt>
                <c:pt idx="52">
                  <c:v>1.2993996368507997E-2</c:v>
                </c:pt>
                <c:pt idx="53">
                  <c:v>1.2243110070043377E-2</c:v>
                </c:pt>
                <c:pt idx="54">
                  <c:v>1.1537669246713836E-2</c:v>
                </c:pt>
                <c:pt idx="55">
                  <c:v>1.0874740337283141E-2</c:v>
                </c:pt>
                <c:pt idx="56">
                  <c:v>1.0251596472870749E-2</c:v>
                </c:pt>
                <c:pt idx="57">
                  <c:v>9.665701179594182E-3</c:v>
                </c:pt>
                <c:pt idx="58">
                  <c:v>9.1146935485576369E-3</c:v>
                </c:pt>
                <c:pt idx="59">
                  <c:v>8.5963747210568327E-3</c:v>
                </c:pt>
                <c:pt idx="60">
                  <c:v>8.1086955549402422E-3</c:v>
                </c:pt>
                <c:pt idx="61">
                  <c:v>7.649745353711125E-3</c:v>
                </c:pt>
                <c:pt idx="62">
                  <c:v>7.217741553536299E-3</c:v>
                </c:pt>
                <c:pt idx="63">
                  <c:v>6.8110202751480624E-3</c:v>
                </c:pt>
                <c:pt idx="64">
                  <c:v>6.4280276579397081E-3</c:v>
                </c:pt>
                <c:pt idx="65">
                  <c:v>6.0673119025767353E-3</c:v>
                </c:pt>
                <c:pt idx="66">
                  <c:v>5.7275159563547479E-3</c:v>
                </c:pt>
                <c:pt idx="67">
                  <c:v>5.4073707824851252E-3</c:v>
                </c:pt>
                <c:pt idx="68">
                  <c:v>5.1056891606095388E-3</c:v>
                </c:pt>
                <c:pt idx="69">
                  <c:v>4.8213599712453644E-3</c:v>
                </c:pt>
                <c:pt idx="70">
                  <c:v>4.5533429216401732E-3</c:v>
                </c:pt>
                <c:pt idx="71">
                  <c:v>4.3006636747450391E-3</c:v>
                </c:pt>
                <c:pt idx="72">
                  <c:v>4.0624093467732884E-3</c:v>
                </c:pt>
                <c:pt idx="73">
                  <c:v>3.8377243421523419E-3</c:v>
                </c:pt>
                <c:pt idx="74">
                  <c:v>3.6258064976532399E-3</c:v>
                </c:pt>
                <c:pt idx="75">
                  <c:v>3.4259035101394824E-3</c:v>
                </c:pt>
                <c:pt idx="76">
                  <c:v>3.2373096247521448E-3</c:v>
                </c:pt>
                <c:pt idx="77">
                  <c:v>3.0593625624755249E-3</c:v>
                </c:pt>
                <c:pt idx="78">
                  <c:v>2.8914406679353853E-3</c:v>
                </c:pt>
                <c:pt idx="79">
                  <c:v>2.7329602599956869E-3</c:v>
                </c:pt>
                <c:pt idx="80">
                  <c:v>2.5833731692615066E-3</c:v>
                </c:pt>
                <c:pt idx="81">
                  <c:v>2.4421644479847415E-3</c:v>
                </c:pt>
                <c:pt idx="82">
                  <c:v>2.3088502391223637E-3</c:v>
                </c:pt>
                <c:pt idx="83">
                  <c:v>2.1829757924289169E-3</c:v>
                </c:pt>
                <c:pt idx="84">
                  <c:v>2.0641136164889669E-3</c:v>
                </c:pt>
                <c:pt idx="85">
                  <c:v>1.9518617565225447E-3</c:v>
                </c:pt>
                <c:pt idx="86">
                  <c:v>1.8458421886377117E-3</c:v>
                </c:pt>
                <c:pt idx="87">
                  <c:v>1.7456993219678054E-3</c:v>
                </c:pt>
                <c:pt idx="88">
                  <c:v>1.6510986008249913E-3</c:v>
                </c:pt>
                <c:pt idx="89">
                  <c:v>1.5617251996332693E-3</c:v>
                </c:pt>
                <c:pt idx="90">
                  <c:v>1.4772828039793357E-3</c:v>
                </c:pt>
                <c:pt idx="91">
                  <c:v>1.3974924716443785E-3</c:v>
                </c:pt>
                <c:pt idx="92">
                  <c:v>1.3220915679587331E-3</c:v>
                </c:pt>
                <c:pt idx="93">
                  <c:v>1.2508327702589377E-3</c:v>
                </c:pt>
                <c:pt idx="94">
                  <c:v>1.183483136626977E-3</c:v>
                </c:pt>
                <c:pt idx="95">
                  <c:v>1.1198232344578796E-3</c:v>
                </c:pt>
                <c:pt idx="96">
                  <c:v>1.0596463247376372E-3</c:v>
                </c:pt>
                <c:pt idx="97">
                  <c:v>1.0027575982212837E-3</c:v>
                </c:pt>
                <c:pt idx="98">
                  <c:v>9.4897345998364794E-4</c:v>
                </c:pt>
                <c:pt idx="99">
                  <c:v>8.981208590749392E-4</c:v>
                </c:pt>
                <c:pt idx="100">
                  <c:v>8.5003666025203423E-4</c:v>
                </c:pt>
                <c:pt idx="101">
                  <c:v>8.0456705497601805E-4</c:v>
                </c:pt>
                <c:pt idx="102">
                  <c:v>7.6156700906876331E-4</c:v>
                </c:pt>
                <c:pt idx="103">
                  <c:v>7.2089974460771988E-4</c:v>
                </c:pt>
                <c:pt idx="104">
                  <c:v>6.8243625380997122E-4</c:v>
                </c:pt>
                <c:pt idx="105">
                  <c:v>6.4605484281517439E-4</c:v>
                </c:pt>
                <c:pt idx="106">
                  <c:v>6.1164070342349447E-4</c:v>
                </c:pt>
                <c:pt idx="107">
                  <c:v>5.7908551097992332E-4</c:v>
                </c:pt>
                <c:pt idx="108">
                  <c:v>5.4828704672150693E-4</c:v>
                </c:pt>
                <c:pt idx="109">
                  <c:v>5.1914884301975186E-4</c:v>
                </c:pt>
                <c:pt idx="110">
                  <c:v>4.9157985005762153E-4</c:v>
                </c:pt>
                <c:pt idx="111">
                  <c:v>4.6549412257979728E-4</c:v>
                </c:pt>
                <c:pt idx="112">
                  <c:v>4.4081052544684188E-4</c:v>
                </c:pt>
                <c:pt idx="113">
                  <c:v>4.1745245680920186E-4</c:v>
                </c:pt>
                <c:pt idx="114">
                  <c:v>3.9534758779611267E-4</c:v>
                </c:pt>
                <c:pt idx="115">
                  <c:v>3.744276176879148E-4</c:v>
                </c:pt>
                <c:pt idx="116">
                  <c:v>3.5462804360851703E-4</c:v>
                </c:pt>
                <c:pt idx="117">
                  <c:v>3.3588794383811361E-4</c:v>
                </c:pt>
                <c:pt idx="118">
                  <c:v>3.18149773905189E-4</c:v>
                </c:pt>
                <c:pt idx="119">
                  <c:v>3.0135917467164348E-4</c:v>
                </c:pt>
                <c:pt idx="120">
                  <c:v>2.85464791675855E-4</c:v>
                </c:pt>
                <c:pt idx="121">
                  <c:v>2.7041810504596436E-4</c:v>
                </c:pt>
                <c:pt idx="122">
                  <c:v>2.5617326933986075E-4</c:v>
                </c:pt>
                <c:pt idx="123">
                  <c:v>2.4268696270952778E-4</c:v>
                </c:pt>
                <c:pt idx="124">
                  <c:v>2.2991824482578938E-4</c:v>
                </c:pt>
                <c:pt idx="125">
                  <c:v>2.1782842303527097E-4</c:v>
                </c:pt>
                <c:pt idx="126">
                  <c:v>2.0638092625477729E-4</c:v>
                </c:pt>
                <c:pt idx="127">
                  <c:v>1.955411861394221E-4</c:v>
                </c:pt>
                <c:pt idx="128">
                  <c:v>1.8527652508991584E-4</c:v>
                </c:pt>
                <c:pt idx="129">
                  <c:v>1.7555605069156176E-4</c:v>
                </c:pt>
                <c:pt idx="130">
                  <c:v>1.6635055620285903E-4</c:v>
                </c:pt>
                <c:pt idx="131">
                  <c:v>1.5763242673530364E-4</c:v>
                </c:pt>
                <c:pt idx="132">
                  <c:v>1.4937555078811652E-4</c:v>
                </c:pt>
                <c:pt idx="133">
                  <c:v>1.4155523682232759E-4</c:v>
                </c:pt>
                <c:pt idx="134">
                  <c:v>1.3414813457800909E-4</c:v>
                </c:pt>
                <c:pt idx="135">
                  <c:v>1.271321608565569E-4</c:v>
                </c:pt>
                <c:pt idx="136">
                  <c:v>1.2048642950687523E-4</c:v>
                </c:pt>
                <c:pt idx="137">
                  <c:v>1.1419118537017858E-4</c:v>
                </c:pt>
                <c:pt idx="138">
                  <c:v>1.0822774195298532E-4</c:v>
                </c:pt>
                <c:pt idx="139">
                  <c:v>1.0257842261178735E-4</c:v>
                </c:pt>
                <c:pt idx="140">
                  <c:v>9.7226505045914344E-5</c:v>
                </c:pt>
                <c:pt idx="141">
                  <c:v>9.215616890732693E-5</c:v>
                </c:pt>
                <c:pt idx="142">
                  <c:v>8.7352446347518258E-5</c:v>
                </c:pt>
                <c:pt idx="143">
                  <c:v>8.2801175332437502E-5</c:v>
                </c:pt>
                <c:pt idx="144">
                  <c:v>7.8488955566412928E-5</c:v>
                </c:pt>
                <c:pt idx="145">
                  <c:v>7.4403106875490756E-5</c:v>
                </c:pt>
                <c:pt idx="146">
                  <c:v>7.0531629909465293E-5</c:v>
                </c:pt>
                <c:pt idx="147">
                  <c:v>6.6863169030183283E-5</c:v>
                </c:pt>
                <c:pt idx="148">
                  <c:v>6.338697726150717E-5</c:v>
                </c:pt>
                <c:pt idx="149">
                  <c:v>6.0092883183644836E-5</c:v>
                </c:pt>
                <c:pt idx="150">
                  <c:v>5.6971259661427418E-5</c:v>
                </c:pt>
                <c:pt idx="151">
                  <c:v>5.4012994302576699E-5</c:v>
                </c:pt>
                <c:pt idx="152">
                  <c:v>5.1209461548066609E-5</c:v>
                </c:pt>
                <c:pt idx="153">
                  <c:v>4.8552496302384327E-5</c:v>
                </c:pt>
                <c:pt idx="154">
                  <c:v>4.6034369016850205E-5</c:v>
                </c:pt>
                <c:pt idx="155">
                  <c:v>4.3647762144189506E-5</c:v>
                </c:pt>
                <c:pt idx="156">
                  <c:v>4.1385747887280376E-5</c:v>
                </c:pt>
                <c:pt idx="157">
                  <c:v>3.9241767169450443E-5</c:v>
                </c:pt>
                <c:pt idx="158">
                  <c:v>3.7209609757877669E-5</c:v>
                </c:pt>
                <c:pt idx="159">
                  <c:v>3.5283395475585318E-5</c:v>
                </c:pt>
                <c:pt idx="160">
                  <c:v>3.3457556441221335E-5</c:v>
                </c:pt>
                <c:pt idx="161">
                  <c:v>3.1726820279294929E-5</c:v>
                </c:pt>
                <c:pt idx="162">
                  <c:v>3.0086194246818455E-5</c:v>
                </c:pt>
                <c:pt idx="163">
                  <c:v>2.8530950225385948E-5</c:v>
                </c:pt>
                <c:pt idx="164">
                  <c:v>2.7056610530623026E-5</c:v>
                </c:pt>
                <c:pt idx="165">
                  <c:v>2.565893449367219E-5</c:v>
                </c:pt>
                <c:pt idx="166">
                  <c:v>2.4333905771952883E-5</c:v>
                </c:pt>
                <c:pt idx="167">
                  <c:v>2.3077720348854618E-5</c:v>
                </c:pt>
                <c:pt idx="168">
                  <c:v>2.1886775184304524E-5</c:v>
                </c:pt>
                <c:pt idx="169">
                  <c:v>2.0757657480298749E-5</c:v>
                </c:pt>
                <c:pt idx="170">
                  <c:v>1.9687134527509612E-5</c:v>
                </c:pt>
                <c:pt idx="171">
                  <c:v>1.8672144100989577E-5</c:v>
                </c:pt>
                <c:pt idx="172">
                  <c:v>1.7709785374787326E-5</c:v>
                </c:pt>
                <c:pt idx="173">
                  <c:v>1.6797310326985902E-5</c:v>
                </c:pt>
                <c:pt idx="174">
                  <c:v>1.5932115608268411E-5</c:v>
                </c:pt>
                <c:pt idx="175">
                  <c:v>1.5111734848619763E-5</c:v>
                </c:pt>
                <c:pt idx="176">
                  <c:v>1.4333831378192686E-5</c:v>
                </c:pt>
                <c:pt idx="177">
                  <c:v>1.3596191339701256E-5</c:v>
                </c:pt>
                <c:pt idx="178">
                  <c:v>1.2896717170966876E-5</c:v>
                </c:pt>
                <c:pt idx="179">
                  <c:v>1.2233421437430145E-5</c:v>
                </c:pt>
                <c:pt idx="180">
                  <c:v>1.1604420995562321E-5</c:v>
                </c:pt>
                <c:pt idx="181">
                  <c:v>1.1007931469168734E-5</c:v>
                </c:pt>
                <c:pt idx="182">
                  <c:v>1.0442262021572668E-5</c:v>
                </c:pt>
                <c:pt idx="183">
                  <c:v>9.9058104076100469E-6</c:v>
                </c:pt>
                <c:pt idx="184">
                  <c:v>9.3970582902529548E-6</c:v>
                </c:pt>
                <c:pt idx="185">
                  <c:v>8.9145668075170811E-6</c:v>
                </c:pt>
                <c:pt idx="186">
                  <c:v>8.4569723760997884E-6</c:v>
                </c:pt>
                <c:pt idx="187">
                  <c:v>8.022982718940439E-6</c:v>
                </c:pt>
                <c:pt idx="188">
                  <c:v>7.611373104599543E-6</c:v>
                </c:pt>
                <c:pt idx="189">
                  <c:v>7.2209827870177931E-6</c:v>
                </c:pt>
                <c:pt idx="190">
                  <c:v>6.8507116348430993E-6</c:v>
                </c:pt>
                <c:pt idx="191">
                  <c:v>6.4995169401068086E-6</c:v>
                </c:pt>
                <c:pt idx="192">
                  <c:v>6.1664103965889089E-6</c:v>
                </c:pt>
                <c:pt idx="193">
                  <c:v>5.8504552387405327E-6</c:v>
                </c:pt>
                <c:pt idx="194">
                  <c:v>5.5507635325308065E-6</c:v>
                </c:pt>
                <c:pt idx="195">
                  <c:v>5.2664936100556304E-6</c:v>
                </c:pt>
                <c:pt idx="196">
                  <c:v>4.996847640191439E-6</c:v>
                </c:pt>
                <c:pt idx="197">
                  <c:v>4.7410693279965144E-6</c:v>
                </c:pt>
                <c:pt idx="198">
                  <c:v>4.4984417359597047E-6</c:v>
                </c:pt>
                <c:pt idx="199">
                  <c:v>4.2682852205712835E-6</c:v>
                </c:pt>
                <c:pt idx="200">
                  <c:v>4.0499554780445588E-6</c:v>
                </c:pt>
                <c:pt idx="201">
                  <c:v>3.8428416933520398E-6</c:v>
                </c:pt>
                <c:pt idx="202">
                  <c:v>3.6463647870556558E-6</c:v>
                </c:pt>
                <c:pt idx="203">
                  <c:v>3.4599757547096436E-6</c:v>
                </c:pt>
                <c:pt idx="204">
                  <c:v>3.283154093897079E-6</c:v>
                </c:pt>
                <c:pt idx="205">
                  <c:v>3.1154063142276258E-6</c:v>
                </c:pt>
                <c:pt idx="206">
                  <c:v>2.9562645258767044E-6</c:v>
                </c:pt>
                <c:pt idx="207">
                  <c:v>2.8052851024842737E-6</c:v>
                </c:pt>
                <c:pt idx="208">
                  <c:v>2.6620474144570242E-6</c:v>
                </c:pt>
                <c:pt idx="209">
                  <c:v>2.5261526289307704E-6</c:v>
                </c:pt>
                <c:pt idx="210">
                  <c:v>2.3972225728510397E-6</c:v>
                </c:pt>
                <c:pt idx="211">
                  <c:v>2.2748986558205152E-6</c:v>
                </c:pt>
                <c:pt idx="212">
                  <c:v>2.1588408495417473E-6</c:v>
                </c:pt>
                <c:pt idx="213">
                  <c:v>2.0487267208539175E-6</c:v>
                </c:pt>
                <c:pt idx="214">
                  <c:v>1.9442505155233676E-6</c:v>
                </c:pt>
                <c:pt idx="215">
                  <c:v>1.8451222900996883E-6</c:v>
                </c:pt>
                <c:pt idx="216">
                  <c:v>1.7510670892932813E-6</c:v>
                </c:pt>
                <c:pt idx="217">
                  <c:v>1.6618241664662447E-6</c:v>
                </c:pt>
                <c:pt idx="218">
                  <c:v>1.5771462449572977E-6</c:v>
                </c:pt>
                <c:pt idx="219">
                  <c:v>1.4967988180832281E-6</c:v>
                </c:pt>
                <c:pt idx="220">
                  <c:v>1.4205594857744216E-6</c:v>
                </c:pt>
                <c:pt idx="221">
                  <c:v>1.3482173259111558E-6</c:v>
                </c:pt>
                <c:pt idx="222">
                  <c:v>1.2795722985302531E-6</c:v>
                </c:pt>
                <c:pt idx="223">
                  <c:v>1.2144346811693006E-6</c:v>
                </c:pt>
                <c:pt idx="224">
                  <c:v>1.1526245337078827E-6</c:v>
                </c:pt>
                <c:pt idx="225">
                  <c:v>1.0939711911524852E-6</c:v>
                </c:pt>
                <c:pt idx="226">
                  <c:v>1.038312782894426E-6</c:v>
                </c:pt>
                <c:pt idx="227">
                  <c:v>9.8549577704820651E-7</c:v>
                </c:pt>
                <c:pt idx="228">
                  <c:v>9.3537454855167094E-7</c:v>
                </c:pt>
                <c:pt idx="229">
                  <c:v>8.878109697793552E-7</c:v>
                </c:pt>
                <c:pt idx="230">
                  <c:v>8.4267402248654218E-7</c:v>
                </c:pt>
                <c:pt idx="231">
                  <c:v>7.9983942996431592E-7</c:v>
                </c:pt>
                <c:pt idx="232">
                  <c:v>7.5918930834511229E-7</c:v>
                </c:pt>
                <c:pt idx="233">
                  <c:v>7.2061183605447024E-7</c:v>
                </c:pt>
                <c:pt idx="234">
                  <c:v>6.8400094045780136E-7</c:v>
                </c:pt>
                <c:pt idx="235">
                  <c:v>6.4925600080124926E-7</c:v>
                </c:pt>
                <c:pt idx="236">
                  <c:v>6.1628156659338149E-7</c:v>
                </c:pt>
                <c:pt idx="237">
                  <c:v>5.8498709061945338E-7</c:v>
                </c:pt>
                <c:pt idx="238">
                  <c:v>5.5528667582268451E-7</c:v>
                </c:pt>
                <c:pt idx="239">
                  <c:v>5.2709883532737052E-7</c:v>
                </c:pt>
                <c:pt idx="240">
                  <c:v>5.0034626491685239E-7</c:v>
                </c:pt>
                <c:pt idx="241">
                  <c:v>4.7495562731561848E-7</c:v>
                </c:pt>
                <c:pt idx="242">
                  <c:v>4.5085734765903156E-7</c:v>
                </c:pt>
                <c:pt idx="243">
                  <c:v>4.279854195666605E-7</c:v>
                </c:pt>
                <c:pt idx="244">
                  <c:v>4.0627722126591783E-7</c:v>
                </c:pt>
                <c:pt idx="245">
                  <c:v>3.8567334124177013E-7</c:v>
                </c:pt>
                <c:pt idx="246">
                  <c:v>3.6611741291588744E-7</c:v>
                </c:pt>
                <c:pt idx="247">
                  <c:v>3.4755595788463663E-7</c:v>
                </c:pt>
                <c:pt idx="248">
                  <c:v>3.2993823727006646E-7</c:v>
                </c:pt>
                <c:pt idx="249">
                  <c:v>3.1321611076142112E-7</c:v>
                </c:pt>
                <c:pt idx="250">
                  <c:v>2.973439029468596E-7</c:v>
                </c:pt>
                <c:pt idx="251">
                  <c:v>2.8227827655607994E-7</c:v>
                </c:pt>
                <c:pt idx="252">
                  <c:v>2.6797811225439007E-7</c:v>
                </c:pt>
                <c:pt idx="253">
                  <c:v>2.5440439464761556E-7</c:v>
                </c:pt>
                <c:pt idx="254">
                  <c:v>2.4152010417506394E-7</c:v>
                </c:pt>
                <c:pt idx="255">
                  <c:v>2.2929011458464416E-7</c:v>
                </c:pt>
                <c:pt idx="256">
                  <c:v>2.1768109570025942E-7</c:v>
                </c:pt>
                <c:pt idx="257">
                  <c:v>2.0666142120672828E-7</c:v>
                </c:pt>
                <c:pt idx="258">
                  <c:v>1.962010811918595E-7</c:v>
                </c:pt>
                <c:pt idx="259">
                  <c:v>1.8627159919890696E-7</c:v>
                </c:pt>
                <c:pt idx="260">
                  <c:v>1.7684595355550428E-7</c:v>
                </c:pt>
                <c:pt idx="261">
                  <c:v>1.6789850275740477E-7</c:v>
                </c:pt>
                <c:pt idx="262">
                  <c:v>1.5940491469689908E-7</c:v>
                </c:pt>
                <c:pt idx="263">
                  <c:v>1.5134209953675262E-7</c:v>
                </c:pt>
                <c:pt idx="264">
                  <c:v>1.4368814604088523E-7</c:v>
                </c:pt>
                <c:pt idx="265">
                  <c:v>1.3642226118284198E-7</c:v>
                </c:pt>
                <c:pt idx="266">
                  <c:v>1.2952471286244109E-7</c:v>
                </c:pt>
                <c:pt idx="267">
                  <c:v>1.2297677556979889E-7</c:v>
                </c:pt>
                <c:pt idx="268">
                  <c:v>1.1676067884431198E-7</c:v>
                </c:pt>
                <c:pt idx="269">
                  <c:v>1.1085955838410354E-7</c:v>
                </c:pt>
                <c:pt idx="270">
                  <c:v>1.0525740966894851E-7</c:v>
                </c:pt>
                <c:pt idx="271">
                  <c:v>9.9939043966824916E-8</c:v>
                </c:pt>
                <c:pt idx="272">
                  <c:v>9.4890046600973985E-8</c:v>
                </c:pt>
                <c:pt idx="273">
                  <c:v>9.0096737360755847E-8</c:v>
                </c:pt>
                <c:pt idx="274">
                  <c:v>8.5546132945645614E-8</c:v>
                </c:pt>
                <c:pt idx="275">
                  <c:v>8.1225911337454085E-8</c:v>
                </c:pt>
                <c:pt idx="276">
                  <c:v>7.7124378001309305E-8</c:v>
                </c:pt>
                <c:pt idx="277">
                  <c:v>7.3230433821085903E-8</c:v>
                </c:pt>
                <c:pt idx="278">
                  <c:v>6.9533544679865178E-8</c:v>
                </c:pt>
                <c:pt idx="279">
                  <c:v>6.6023712600642376E-8</c:v>
                </c:pt>
                <c:pt idx="280">
                  <c:v>6.2691448366887172E-8</c:v>
                </c:pt>
                <c:pt idx="281">
                  <c:v>5.952774554673438E-8</c:v>
                </c:pt>
                <c:pt idx="282">
                  <c:v>5.6524055848520865E-8</c:v>
                </c:pt>
                <c:pt idx="283">
                  <c:v>5.3672265739132498E-8</c:v>
                </c:pt>
                <c:pt idx="284">
                  <c:v>5.0964674260169083E-8</c:v>
                </c:pt>
                <c:pt idx="285">
                  <c:v>4.8393971980295156E-8</c:v>
                </c:pt>
                <c:pt idx="286">
                  <c:v>4.5953221025336214E-8</c:v>
                </c:pt>
                <c:pt idx="287">
                  <c:v>4.3635836130696153E-8</c:v>
                </c:pt>
                <c:pt idx="288">
                  <c:v>4.1435566663539216E-8</c:v>
                </c:pt>
                <c:pt idx="289">
                  <c:v>3.9346479564894595E-8</c:v>
                </c:pt>
                <c:pt idx="290">
                  <c:v>3.736294316441337E-8</c:v>
                </c:pt>
                <c:pt idx="291">
                  <c:v>3.5479611822952313E-8</c:v>
                </c:pt>
                <c:pt idx="292">
                  <c:v>3.3691411360468637E-8</c:v>
                </c:pt>
                <c:pt idx="293">
                  <c:v>3.1993525228905975E-8</c:v>
                </c:pt>
                <c:pt idx="294">
                  <c:v>3.0381381391831808E-8</c:v>
                </c:pt>
                <c:pt idx="295">
                  <c:v>2.885063987455623E-8</c:v>
                </c:pt>
                <c:pt idx="296">
                  <c:v>2.7397180950335079E-8</c:v>
                </c:pt>
                <c:pt idx="297">
                  <c:v>2.6017093930030189E-8</c:v>
                </c:pt>
                <c:pt idx="298">
                  <c:v>2.4706666524282379E-8</c:v>
                </c:pt>
                <c:pt idx="299">
                  <c:v>2.3462374748846763E-8</c:v>
                </c:pt>
                <c:pt idx="300">
                  <c:v>2.2280873345249662E-8</c:v>
                </c:pt>
                <c:pt idx="301">
                  <c:v>2.1158986690362027E-8</c:v>
                </c:pt>
                <c:pt idx="302">
                  <c:v>2.0093700169841099E-8</c:v>
                </c:pt>
                <c:pt idx="303">
                  <c:v>1.9082151991682001E-8</c:v>
                </c:pt>
                <c:pt idx="304">
                  <c:v>1.8121625417343213E-8</c:v>
                </c:pt>
                <c:pt idx="305">
                  <c:v>1.7209541389067385E-8</c:v>
                </c:pt>
                <c:pt idx="306">
                  <c:v>1.6343451533119888E-8</c:v>
                </c:pt>
                <c:pt idx="307">
                  <c:v>1.5521031519708093E-8</c:v>
                </c:pt>
                <c:pt idx="308">
                  <c:v>1.4740074761333736E-8</c:v>
                </c:pt>
                <c:pt idx="309">
                  <c:v>1.3998486432268131E-8</c:v>
                </c:pt>
                <c:pt idx="310">
                  <c:v>1.3294277792728082E-8</c:v>
                </c:pt>
                <c:pt idx="311">
                  <c:v>1.2625560802175004E-8</c:v>
                </c:pt>
                <c:pt idx="312">
                  <c:v>1.1990543006957791E-8</c:v>
                </c:pt>
                <c:pt idx="313">
                  <c:v>1.1387522688279545E-8</c:v>
                </c:pt>
                <c:pt idx="314">
                  <c:v>1.0814884257187362E-8</c:v>
                </c:pt>
                <c:pt idx="315">
                  <c:v>1.0271093883965911E-8</c:v>
                </c:pt>
                <c:pt idx="316">
                  <c:v>9.7546953499638224E-9</c:v>
                </c:pt>
                <c:pt idx="317">
                  <c:v>9.2643061104945755E-9</c:v>
                </c:pt>
                <c:pt idx="318">
                  <c:v>8.7986135580362962E-9</c:v>
                </c:pt>
                <c:pt idx="319">
                  <c:v>8.3563714755072216E-9</c:v>
                </c:pt>
                <c:pt idx="320">
                  <c:v>7.936396669916599E-9</c:v>
                </c:pt>
                <c:pt idx="321">
                  <c:v>7.5375657771886384E-9</c:v>
                </c:pt>
                <c:pt idx="322">
                  <c:v>7.1588122294274246E-9</c:v>
                </c:pt>
                <c:pt idx="323">
                  <c:v>6.7991233763384728E-9</c:v>
                </c:pt>
                <c:pt idx="324">
                  <c:v>6.4575377529460837E-9</c:v>
                </c:pt>
                <c:pt idx="325">
                  <c:v>6.1331424861486143E-9</c:v>
                </c:pt>
                <c:pt idx="326">
                  <c:v>5.8250708330343861E-9</c:v>
                </c:pt>
                <c:pt idx="327">
                  <c:v>5.5324998442438925E-9</c:v>
                </c:pt>
                <c:pt idx="328">
                  <c:v>5.2546481460068163E-9</c:v>
                </c:pt>
                <c:pt idx="329">
                  <c:v>4.9907738348081495E-9</c:v>
                </c:pt>
                <c:pt idx="330">
                  <c:v>4.7401724789471749E-9</c:v>
                </c:pt>
                <c:pt idx="331">
                  <c:v>4.5021752215455246E-9</c:v>
                </c:pt>
                <c:pt idx="332">
                  <c:v>4.2761469798393828E-9</c:v>
                </c:pt>
                <c:pt idx="333">
                  <c:v>4.0614847358543502E-9</c:v>
                </c:pt>
                <c:pt idx="334">
                  <c:v>3.8576159138118703E-9</c:v>
                </c:pt>
                <c:pt idx="335">
                  <c:v>3.6639968398539192E-9</c:v>
                </c:pt>
                <c:pt idx="336">
                  <c:v>3.4801112798974579E-9</c:v>
                </c:pt>
                <c:pt idx="337">
                  <c:v>3.3054690516444461E-9</c:v>
                </c:pt>
                <c:pt idx="338">
                  <c:v>3.1396047069757755E-9</c:v>
                </c:pt>
                <c:pt idx="339">
                  <c:v>2.9820762811499019E-9</c:v>
                </c:pt>
                <c:pt idx="340">
                  <c:v>2.8324641054098038E-9</c:v>
                </c:pt>
                <c:pt idx="341">
                  <c:v>2.690369679774697E-9</c:v>
                </c:pt>
                <c:pt idx="342">
                  <c:v>2.5554146029577466E-9</c:v>
                </c:pt>
                <c:pt idx="343">
                  <c:v>2.4272395565067022E-9</c:v>
                </c:pt>
                <c:pt idx="344">
                  <c:v>2.3055033404124115E-9</c:v>
                </c:pt>
                <c:pt idx="345">
                  <c:v>2.1898819575707276E-9</c:v>
                </c:pt>
                <c:pt idx="346">
                  <c:v>2.0800677446162581E-9</c:v>
                </c:pt>
                <c:pt idx="347">
                  <c:v>1.9757685467731279E-9</c:v>
                </c:pt>
                <c:pt idx="348">
                  <c:v>1.8767069344876902E-9</c:v>
                </c:pt>
                <c:pt idx="349">
                  <c:v>1.7826194597219772E-9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4E53-872A-7BE39F79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37183"/>
        <c:axId val="1127165343"/>
      </c:areaChart>
      <c:lineChart>
        <c:grouping val="standard"/>
        <c:varyColors val="0"/>
        <c:ser>
          <c:idx val="1"/>
          <c:order val="0"/>
          <c:tx>
            <c:strRef>
              <c:f>Плотность!$B$1</c:f>
              <c:strCache>
                <c:ptCount val="1"/>
                <c:pt idx="0">
                  <c:v>Плотность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Плотность!$C$2:$C$351</c:f>
              <c:numCache>
                <c:formatCode>General</c:formatCode>
                <c:ptCount val="3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</c:numCache>
            </c:numRef>
          </c:cat>
          <c:val>
            <c:numRef>
              <c:f>Плотность!$B$2:$B$351</c:f>
              <c:numCache>
                <c:formatCode>General</c:formatCode>
                <c:ptCount val="350"/>
                <c:pt idx="0">
                  <c:v>#N/A</c:v>
                </c:pt>
                <c:pt idx="1">
                  <c:v>1.2000389484301359</c:v>
                </c:pt>
                <c:pt idx="2">
                  <c:v>0.80717112935768098</c:v>
                </c:pt>
                <c:pt idx="3">
                  <c:v>0.62691009922752072</c:v>
                </c:pt>
                <c:pt idx="4">
                  <c:v>0.51644154746727833</c:v>
                </c:pt>
                <c:pt idx="5">
                  <c:v>0.43939128946772238</c:v>
                </c:pt>
                <c:pt idx="6">
                  <c:v>0.38154528938409299</c:v>
                </c:pt>
                <c:pt idx="7">
                  <c:v>0.33601446772677029</c:v>
                </c:pt>
                <c:pt idx="8">
                  <c:v>0.29898353991820498</c:v>
                </c:pt>
                <c:pt idx="9">
                  <c:v>0.26813672105208297</c:v>
                </c:pt>
                <c:pt idx="10">
                  <c:v>0.24197072451914334</c:v>
                </c:pt>
                <c:pt idx="11">
                  <c:v>0.2194581724133437</c:v>
                </c:pt>
                <c:pt idx="12">
                  <c:v>0.19986776390173328</c:v>
                </c:pt>
                <c:pt idx="13">
                  <c:v>0.18266148179510908</c:v>
                </c:pt>
                <c:pt idx="14">
                  <c:v>0.1674325573450835</c:v>
                </c:pt>
                <c:pt idx="15">
                  <c:v>0.15386632280545526</c:v>
                </c:pt>
                <c:pt idx="16">
                  <c:v>0.14171456530622389</c:v>
                </c:pt>
                <c:pt idx="17">
                  <c:v>0.13077818192388813</c:v>
                </c:pt>
                <c:pt idx="18">
                  <c:v>0.12089512247320489</c:v>
                </c:pt>
                <c:pt idx="19">
                  <c:v>0.11193180508616993</c:v>
                </c:pt>
                <c:pt idx="20">
                  <c:v>0.10377687435514868</c:v>
                </c:pt>
                <c:pt idx="21">
                  <c:v>9.633657731357953E-2</c:v>
                </c:pt>
                <c:pt idx="22">
                  <c:v>8.9531280373142896E-2</c:v>
                </c:pt>
                <c:pt idx="23">
                  <c:v>8.3292806117575516E-2</c:v>
                </c:pt>
                <c:pt idx="24">
                  <c:v>7.7562369240259554E-2</c:v>
                </c:pt>
                <c:pt idx="25">
                  <c:v>7.2288957067272508E-2</c:v>
                </c:pt>
                <c:pt idx="26">
                  <c:v>6.7428044593231554E-2</c:v>
                </c:pt>
                <c:pt idx="27">
                  <c:v>6.2940564425544507E-2</c:v>
                </c:pt>
                <c:pt idx="28">
                  <c:v>5.8792073252544486E-2</c:v>
                </c:pt>
                <c:pt idx="29">
                  <c:v>5.495207145796055E-2</c:v>
                </c:pt>
                <c:pt idx="30">
                  <c:v>5.1393443267923083E-2</c:v>
                </c:pt>
                <c:pt idx="31">
                  <c:v>4.8091992638041196E-2</c:v>
                </c:pt>
                <c:pt idx="32">
                  <c:v>4.5026055840192078E-2</c:v>
                </c:pt>
                <c:pt idx="33">
                  <c:v>4.2176175986526149E-2</c:v>
                </c:pt>
                <c:pt idx="34">
                  <c:v>3.9524827942945664E-2</c:v>
                </c:pt>
                <c:pt idx="35">
                  <c:v>3.705618452374812E-2</c:v>
                </c:pt>
                <c:pt idx="36">
                  <c:v>3.4755916727138347E-2</c:v>
                </c:pt>
                <c:pt idx="37">
                  <c:v>3.2611022214010056E-2</c:v>
                </c:pt>
                <c:pt idx="38">
                  <c:v>3.0609677355586548E-2</c:v>
                </c:pt>
                <c:pt idx="39">
                  <c:v>2.8741109056577799E-2</c:v>
                </c:pt>
                <c:pt idx="40">
                  <c:v>2.6995483256594028E-2</c:v>
                </c:pt>
                <c:pt idx="41">
                  <c:v>2.5363807566206473E-2</c:v>
                </c:pt>
                <c:pt idx="42">
                  <c:v>2.3837845937227001E-2</c:v>
                </c:pt>
                <c:pt idx="43">
                  <c:v>2.2410043623681705E-2</c:v>
                </c:pt>
                <c:pt idx="44">
                  <c:v>2.1073460979030175E-2</c:v>
                </c:pt>
                <c:pt idx="45">
                  <c:v>1.9821714870604894E-2</c:v>
                </c:pt>
                <c:pt idx="46">
                  <c:v>1.8648926684969192E-2</c:v>
                </c:pt>
                <c:pt idx="47">
                  <c:v>1.7549676056447843E-2</c:v>
                </c:pt>
                <c:pt idx="48">
                  <c:v>1.6518959582145529E-2</c:v>
                </c:pt>
                <c:pt idx="49">
                  <c:v>1.5552153895594391E-2</c:v>
                </c:pt>
                <c:pt idx="50">
                  <c:v>1.4644982561926487E-2</c:v>
                </c:pt>
                <c:pt idx="51">
                  <c:v>1.3793486333463386E-2</c:v>
                </c:pt>
                <c:pt idx="52">
                  <c:v>1.2993996368507997E-2</c:v>
                </c:pt>
                <c:pt idx="53">
                  <c:v>1.2243110070043377E-2</c:v>
                </c:pt>
                <c:pt idx="54">
                  <c:v>1.1537669246713836E-2</c:v>
                </c:pt>
                <c:pt idx="55">
                  <c:v>1.0874740337283141E-2</c:v>
                </c:pt>
                <c:pt idx="56">
                  <c:v>1.0251596472870749E-2</c:v>
                </c:pt>
                <c:pt idx="57">
                  <c:v>9.665701179594182E-3</c:v>
                </c:pt>
                <c:pt idx="58">
                  <c:v>9.1146935485576369E-3</c:v>
                </c:pt>
                <c:pt idx="59">
                  <c:v>8.5963747210568327E-3</c:v>
                </c:pt>
                <c:pt idx="60">
                  <c:v>8.1086955549402422E-3</c:v>
                </c:pt>
                <c:pt idx="61">
                  <c:v>7.649745353711125E-3</c:v>
                </c:pt>
                <c:pt idx="62">
                  <c:v>7.217741553536299E-3</c:v>
                </c:pt>
                <c:pt idx="63">
                  <c:v>6.8110202751480624E-3</c:v>
                </c:pt>
                <c:pt idx="64">
                  <c:v>6.4280276579397081E-3</c:v>
                </c:pt>
                <c:pt idx="65">
                  <c:v>6.0673119025767353E-3</c:v>
                </c:pt>
                <c:pt idx="66">
                  <c:v>5.7275159563547479E-3</c:v>
                </c:pt>
                <c:pt idx="67">
                  <c:v>5.4073707824851252E-3</c:v>
                </c:pt>
                <c:pt idx="68">
                  <c:v>5.1056891606095388E-3</c:v>
                </c:pt>
                <c:pt idx="69">
                  <c:v>4.8213599712453644E-3</c:v>
                </c:pt>
                <c:pt idx="70">
                  <c:v>4.5533429216401732E-3</c:v>
                </c:pt>
                <c:pt idx="71">
                  <c:v>4.3006636747450391E-3</c:v>
                </c:pt>
                <c:pt idx="72">
                  <c:v>4.0624093467732884E-3</c:v>
                </c:pt>
                <c:pt idx="73">
                  <c:v>3.8377243421523419E-3</c:v>
                </c:pt>
                <c:pt idx="74">
                  <c:v>3.6258064976532399E-3</c:v>
                </c:pt>
                <c:pt idx="75">
                  <c:v>3.4259035101394824E-3</c:v>
                </c:pt>
                <c:pt idx="76">
                  <c:v>3.2373096247521448E-3</c:v>
                </c:pt>
                <c:pt idx="77">
                  <c:v>3.0593625624755249E-3</c:v>
                </c:pt>
                <c:pt idx="78">
                  <c:v>2.8914406679353853E-3</c:v>
                </c:pt>
                <c:pt idx="79">
                  <c:v>2.7329602599956869E-3</c:v>
                </c:pt>
                <c:pt idx="80">
                  <c:v>2.5833731692615066E-3</c:v>
                </c:pt>
                <c:pt idx="81">
                  <c:v>2.4421644479847415E-3</c:v>
                </c:pt>
                <c:pt idx="82">
                  <c:v>2.3088502391223637E-3</c:v>
                </c:pt>
                <c:pt idx="83">
                  <c:v>2.1829757924289169E-3</c:v>
                </c:pt>
                <c:pt idx="84">
                  <c:v>2.0641136164889669E-3</c:v>
                </c:pt>
                <c:pt idx="85">
                  <c:v>1.9518617565225447E-3</c:v>
                </c:pt>
                <c:pt idx="86">
                  <c:v>1.8458421886377117E-3</c:v>
                </c:pt>
                <c:pt idx="87">
                  <c:v>1.7456993219678054E-3</c:v>
                </c:pt>
                <c:pt idx="88">
                  <c:v>1.6510986008249913E-3</c:v>
                </c:pt>
                <c:pt idx="89">
                  <c:v>1.5617251996332693E-3</c:v>
                </c:pt>
                <c:pt idx="90">
                  <c:v>1.4772828039793357E-3</c:v>
                </c:pt>
                <c:pt idx="91">
                  <c:v>1.3974924716443785E-3</c:v>
                </c:pt>
                <c:pt idx="92">
                  <c:v>1.3220915679587331E-3</c:v>
                </c:pt>
                <c:pt idx="93">
                  <c:v>1.2508327702589377E-3</c:v>
                </c:pt>
                <c:pt idx="94">
                  <c:v>1.183483136626977E-3</c:v>
                </c:pt>
                <c:pt idx="95">
                  <c:v>1.1198232344578796E-3</c:v>
                </c:pt>
                <c:pt idx="96">
                  <c:v>1.0596463247376372E-3</c:v>
                </c:pt>
                <c:pt idx="97">
                  <c:v>1.0027575982212837E-3</c:v>
                </c:pt>
                <c:pt idx="98">
                  <c:v>9.4897345998364794E-4</c:v>
                </c:pt>
                <c:pt idx="99">
                  <c:v>8.981208590749392E-4</c:v>
                </c:pt>
                <c:pt idx="100">
                  <c:v>8.5003666025203423E-4</c:v>
                </c:pt>
                <c:pt idx="101">
                  <c:v>8.0456705497601805E-4</c:v>
                </c:pt>
                <c:pt idx="102">
                  <c:v>7.6156700906876331E-4</c:v>
                </c:pt>
                <c:pt idx="103">
                  <c:v>7.2089974460771988E-4</c:v>
                </c:pt>
                <c:pt idx="104">
                  <c:v>6.8243625380997122E-4</c:v>
                </c:pt>
                <c:pt idx="105">
                  <c:v>6.4605484281517439E-4</c:v>
                </c:pt>
                <c:pt idx="106">
                  <c:v>6.1164070342349447E-4</c:v>
                </c:pt>
                <c:pt idx="107">
                  <c:v>5.7908551097992332E-4</c:v>
                </c:pt>
                <c:pt idx="108">
                  <c:v>5.4828704672150693E-4</c:v>
                </c:pt>
                <c:pt idx="109">
                  <c:v>5.1914884301975186E-4</c:v>
                </c:pt>
                <c:pt idx="110">
                  <c:v>4.9157985005762153E-4</c:v>
                </c:pt>
                <c:pt idx="111">
                  <c:v>4.6549412257979728E-4</c:v>
                </c:pt>
                <c:pt idx="112">
                  <c:v>4.4081052544684188E-4</c:v>
                </c:pt>
                <c:pt idx="113">
                  <c:v>4.1745245680920186E-4</c:v>
                </c:pt>
                <c:pt idx="114">
                  <c:v>3.9534758779611267E-4</c:v>
                </c:pt>
                <c:pt idx="115">
                  <c:v>3.744276176879148E-4</c:v>
                </c:pt>
                <c:pt idx="116">
                  <c:v>3.5462804360851703E-4</c:v>
                </c:pt>
                <c:pt idx="117">
                  <c:v>3.3588794383811361E-4</c:v>
                </c:pt>
                <c:pt idx="118">
                  <c:v>3.18149773905189E-4</c:v>
                </c:pt>
                <c:pt idx="119">
                  <c:v>3.0135917467164348E-4</c:v>
                </c:pt>
                <c:pt idx="120">
                  <c:v>2.85464791675855E-4</c:v>
                </c:pt>
                <c:pt idx="121">
                  <c:v>2.7041810504596436E-4</c:v>
                </c:pt>
                <c:pt idx="122">
                  <c:v>2.5617326933986075E-4</c:v>
                </c:pt>
                <c:pt idx="123">
                  <c:v>2.4268696270952778E-4</c:v>
                </c:pt>
                <c:pt idx="124">
                  <c:v>2.2991824482578938E-4</c:v>
                </c:pt>
                <c:pt idx="125">
                  <c:v>2.1782842303527097E-4</c:v>
                </c:pt>
                <c:pt idx="126">
                  <c:v>2.0638092625477729E-4</c:v>
                </c:pt>
                <c:pt idx="127">
                  <c:v>1.955411861394221E-4</c:v>
                </c:pt>
                <c:pt idx="128">
                  <c:v>1.8527652508991584E-4</c:v>
                </c:pt>
                <c:pt idx="129">
                  <c:v>1.7555605069156176E-4</c:v>
                </c:pt>
                <c:pt idx="130">
                  <c:v>1.6635055620285903E-4</c:v>
                </c:pt>
                <c:pt idx="131">
                  <c:v>1.5763242673530364E-4</c:v>
                </c:pt>
                <c:pt idx="132">
                  <c:v>1.4937555078811652E-4</c:v>
                </c:pt>
                <c:pt idx="133">
                  <c:v>1.4155523682232759E-4</c:v>
                </c:pt>
                <c:pt idx="134">
                  <c:v>1.3414813457800909E-4</c:v>
                </c:pt>
                <c:pt idx="135">
                  <c:v>1.271321608565569E-4</c:v>
                </c:pt>
                <c:pt idx="136">
                  <c:v>1.2048642950687523E-4</c:v>
                </c:pt>
                <c:pt idx="137">
                  <c:v>1.1419118537017858E-4</c:v>
                </c:pt>
                <c:pt idx="138">
                  <c:v>1.0822774195298532E-4</c:v>
                </c:pt>
                <c:pt idx="139">
                  <c:v>1.0257842261178735E-4</c:v>
                </c:pt>
                <c:pt idx="140">
                  <c:v>9.7226505045914344E-5</c:v>
                </c:pt>
                <c:pt idx="141">
                  <c:v>9.215616890732693E-5</c:v>
                </c:pt>
                <c:pt idx="142">
                  <c:v>8.7352446347518258E-5</c:v>
                </c:pt>
                <c:pt idx="143">
                  <c:v>8.2801175332437502E-5</c:v>
                </c:pt>
                <c:pt idx="144">
                  <c:v>7.8488955566412928E-5</c:v>
                </c:pt>
                <c:pt idx="145">
                  <c:v>7.4403106875490756E-5</c:v>
                </c:pt>
                <c:pt idx="146">
                  <c:v>7.0531629909465293E-5</c:v>
                </c:pt>
                <c:pt idx="147">
                  <c:v>6.6863169030183283E-5</c:v>
                </c:pt>
                <c:pt idx="148">
                  <c:v>6.338697726150717E-5</c:v>
                </c:pt>
                <c:pt idx="149">
                  <c:v>6.0092883183644836E-5</c:v>
                </c:pt>
                <c:pt idx="150">
                  <c:v>5.6971259661427418E-5</c:v>
                </c:pt>
                <c:pt idx="151">
                  <c:v>5.4012994302576699E-5</c:v>
                </c:pt>
                <c:pt idx="152">
                  <c:v>5.1209461548066609E-5</c:v>
                </c:pt>
                <c:pt idx="153">
                  <c:v>4.8552496302384327E-5</c:v>
                </c:pt>
                <c:pt idx="154">
                  <c:v>4.6034369016850205E-5</c:v>
                </c:pt>
                <c:pt idx="155">
                  <c:v>4.3647762144189506E-5</c:v>
                </c:pt>
                <c:pt idx="156">
                  <c:v>4.1385747887280376E-5</c:v>
                </c:pt>
                <c:pt idx="157">
                  <c:v>3.9241767169450443E-5</c:v>
                </c:pt>
                <c:pt idx="158">
                  <c:v>3.7209609757877669E-5</c:v>
                </c:pt>
                <c:pt idx="159">
                  <c:v>3.5283395475585318E-5</c:v>
                </c:pt>
                <c:pt idx="160">
                  <c:v>3.3457556441221335E-5</c:v>
                </c:pt>
                <c:pt idx="161">
                  <c:v>3.1726820279294929E-5</c:v>
                </c:pt>
                <c:pt idx="162">
                  <c:v>3.0086194246818455E-5</c:v>
                </c:pt>
                <c:pt idx="163">
                  <c:v>2.8530950225385948E-5</c:v>
                </c:pt>
                <c:pt idx="164">
                  <c:v>2.7056610530623026E-5</c:v>
                </c:pt>
                <c:pt idx="165">
                  <c:v>2.565893449367219E-5</c:v>
                </c:pt>
                <c:pt idx="166">
                  <c:v>2.4333905771952883E-5</c:v>
                </c:pt>
                <c:pt idx="167">
                  <c:v>2.3077720348854618E-5</c:v>
                </c:pt>
                <c:pt idx="168">
                  <c:v>2.1886775184304524E-5</c:v>
                </c:pt>
                <c:pt idx="169">
                  <c:v>2.0757657480298749E-5</c:v>
                </c:pt>
                <c:pt idx="170">
                  <c:v>1.9687134527509612E-5</c:v>
                </c:pt>
                <c:pt idx="171">
                  <c:v>1.8672144100989577E-5</c:v>
                </c:pt>
                <c:pt idx="172">
                  <c:v>1.7709785374787326E-5</c:v>
                </c:pt>
                <c:pt idx="173">
                  <c:v>1.6797310326985902E-5</c:v>
                </c:pt>
                <c:pt idx="174">
                  <c:v>1.5932115608268411E-5</c:v>
                </c:pt>
                <c:pt idx="175">
                  <c:v>1.5111734848619763E-5</c:v>
                </c:pt>
                <c:pt idx="176">
                  <c:v>1.4333831378192686E-5</c:v>
                </c:pt>
                <c:pt idx="177">
                  <c:v>1.3596191339701256E-5</c:v>
                </c:pt>
                <c:pt idx="178">
                  <c:v>1.2896717170966876E-5</c:v>
                </c:pt>
                <c:pt idx="179">
                  <c:v>1.2233421437430145E-5</c:v>
                </c:pt>
                <c:pt idx="180">
                  <c:v>1.1604420995562321E-5</c:v>
                </c:pt>
                <c:pt idx="181">
                  <c:v>1.1007931469168734E-5</c:v>
                </c:pt>
                <c:pt idx="182">
                  <c:v>1.0442262021572668E-5</c:v>
                </c:pt>
                <c:pt idx="183">
                  <c:v>9.9058104076100469E-6</c:v>
                </c:pt>
                <c:pt idx="184">
                  <c:v>9.3970582902529548E-6</c:v>
                </c:pt>
                <c:pt idx="185">
                  <c:v>8.9145668075170811E-6</c:v>
                </c:pt>
                <c:pt idx="186">
                  <c:v>8.4569723760997884E-6</c:v>
                </c:pt>
                <c:pt idx="187">
                  <c:v>8.022982718940439E-6</c:v>
                </c:pt>
                <c:pt idx="188">
                  <c:v>7.611373104599543E-6</c:v>
                </c:pt>
                <c:pt idx="189">
                  <c:v>7.2209827870177931E-6</c:v>
                </c:pt>
                <c:pt idx="190">
                  <c:v>6.8507116348430993E-6</c:v>
                </c:pt>
                <c:pt idx="191">
                  <c:v>6.4995169401068086E-6</c:v>
                </c:pt>
                <c:pt idx="192">
                  <c:v>6.1664103965889089E-6</c:v>
                </c:pt>
                <c:pt idx="193">
                  <c:v>5.8504552387405327E-6</c:v>
                </c:pt>
                <c:pt idx="194">
                  <c:v>5.5507635325308065E-6</c:v>
                </c:pt>
                <c:pt idx="195">
                  <c:v>5.2664936100556304E-6</c:v>
                </c:pt>
                <c:pt idx="196">
                  <c:v>4.996847640191439E-6</c:v>
                </c:pt>
                <c:pt idx="197">
                  <c:v>4.7410693279965144E-6</c:v>
                </c:pt>
                <c:pt idx="198">
                  <c:v>4.4984417359597047E-6</c:v>
                </c:pt>
                <c:pt idx="199">
                  <c:v>4.2682852205712835E-6</c:v>
                </c:pt>
                <c:pt idx="200">
                  <c:v>4.0499554780445588E-6</c:v>
                </c:pt>
                <c:pt idx="201">
                  <c:v>3.8428416933520398E-6</c:v>
                </c:pt>
                <c:pt idx="202">
                  <c:v>3.6463647870556558E-6</c:v>
                </c:pt>
                <c:pt idx="203">
                  <c:v>3.4599757547096436E-6</c:v>
                </c:pt>
                <c:pt idx="204">
                  <c:v>3.283154093897079E-6</c:v>
                </c:pt>
                <c:pt idx="205">
                  <c:v>3.1154063142276258E-6</c:v>
                </c:pt>
                <c:pt idx="206">
                  <c:v>2.9562645258767044E-6</c:v>
                </c:pt>
                <c:pt idx="207">
                  <c:v>2.8052851024842737E-6</c:v>
                </c:pt>
                <c:pt idx="208">
                  <c:v>2.6620474144570242E-6</c:v>
                </c:pt>
                <c:pt idx="209">
                  <c:v>2.5261526289307704E-6</c:v>
                </c:pt>
                <c:pt idx="210">
                  <c:v>2.3972225728510397E-6</c:v>
                </c:pt>
                <c:pt idx="211">
                  <c:v>2.2748986558205152E-6</c:v>
                </c:pt>
                <c:pt idx="212">
                  <c:v>2.1588408495417473E-6</c:v>
                </c:pt>
                <c:pt idx="213">
                  <c:v>2.0487267208539175E-6</c:v>
                </c:pt>
                <c:pt idx="214">
                  <c:v>1.9442505155233676E-6</c:v>
                </c:pt>
                <c:pt idx="215">
                  <c:v>1.8451222900996883E-6</c:v>
                </c:pt>
                <c:pt idx="216">
                  <c:v>1.7510670892932813E-6</c:v>
                </c:pt>
                <c:pt idx="217">
                  <c:v>1.6618241664662447E-6</c:v>
                </c:pt>
                <c:pt idx="218">
                  <c:v>1.5771462449572977E-6</c:v>
                </c:pt>
                <c:pt idx="219">
                  <c:v>1.4967988180832281E-6</c:v>
                </c:pt>
                <c:pt idx="220">
                  <c:v>1.4205594857744216E-6</c:v>
                </c:pt>
                <c:pt idx="221">
                  <c:v>1.3482173259111558E-6</c:v>
                </c:pt>
                <c:pt idx="222">
                  <c:v>1.2795722985302531E-6</c:v>
                </c:pt>
                <c:pt idx="223">
                  <c:v>1.2144346811693006E-6</c:v>
                </c:pt>
                <c:pt idx="224">
                  <c:v>1.1526245337078827E-6</c:v>
                </c:pt>
                <c:pt idx="225">
                  <c:v>1.0939711911524852E-6</c:v>
                </c:pt>
                <c:pt idx="226">
                  <c:v>1.038312782894426E-6</c:v>
                </c:pt>
                <c:pt idx="227">
                  <c:v>9.8549577704820651E-7</c:v>
                </c:pt>
                <c:pt idx="228">
                  <c:v>9.3537454855167094E-7</c:v>
                </c:pt>
                <c:pt idx="229">
                  <c:v>8.878109697793552E-7</c:v>
                </c:pt>
                <c:pt idx="230">
                  <c:v>8.4267402248654218E-7</c:v>
                </c:pt>
                <c:pt idx="231">
                  <c:v>7.9983942996431592E-7</c:v>
                </c:pt>
                <c:pt idx="232">
                  <c:v>7.5918930834511229E-7</c:v>
                </c:pt>
                <c:pt idx="233">
                  <c:v>7.2061183605447024E-7</c:v>
                </c:pt>
                <c:pt idx="234">
                  <c:v>6.8400094045780136E-7</c:v>
                </c:pt>
                <c:pt idx="235">
                  <c:v>6.4925600080124926E-7</c:v>
                </c:pt>
                <c:pt idx="236">
                  <c:v>6.1628156659338149E-7</c:v>
                </c:pt>
                <c:pt idx="237">
                  <c:v>5.8498709061945338E-7</c:v>
                </c:pt>
                <c:pt idx="238">
                  <c:v>5.5528667582268451E-7</c:v>
                </c:pt>
                <c:pt idx="239">
                  <c:v>5.2709883532737052E-7</c:v>
                </c:pt>
                <c:pt idx="240">
                  <c:v>5.0034626491685239E-7</c:v>
                </c:pt>
                <c:pt idx="241">
                  <c:v>4.7495562731561848E-7</c:v>
                </c:pt>
                <c:pt idx="242">
                  <c:v>4.5085734765903156E-7</c:v>
                </c:pt>
                <c:pt idx="243">
                  <c:v>4.279854195666605E-7</c:v>
                </c:pt>
                <c:pt idx="244">
                  <c:v>4.0627722126591783E-7</c:v>
                </c:pt>
                <c:pt idx="245">
                  <c:v>3.8567334124177013E-7</c:v>
                </c:pt>
                <c:pt idx="246">
                  <c:v>3.6611741291588744E-7</c:v>
                </c:pt>
                <c:pt idx="247">
                  <c:v>3.4755595788463663E-7</c:v>
                </c:pt>
                <c:pt idx="248">
                  <c:v>3.2993823727006646E-7</c:v>
                </c:pt>
                <c:pt idx="249">
                  <c:v>3.1321611076142112E-7</c:v>
                </c:pt>
                <c:pt idx="250">
                  <c:v>2.973439029468596E-7</c:v>
                </c:pt>
                <c:pt idx="251">
                  <c:v>2.8227827655607994E-7</c:v>
                </c:pt>
                <c:pt idx="252">
                  <c:v>2.6797811225439007E-7</c:v>
                </c:pt>
                <c:pt idx="253">
                  <c:v>2.5440439464761556E-7</c:v>
                </c:pt>
                <c:pt idx="254">
                  <c:v>2.4152010417506394E-7</c:v>
                </c:pt>
                <c:pt idx="255">
                  <c:v>2.2929011458464416E-7</c:v>
                </c:pt>
                <c:pt idx="256">
                  <c:v>2.1768109570025942E-7</c:v>
                </c:pt>
                <c:pt idx="257">
                  <c:v>2.0666142120672828E-7</c:v>
                </c:pt>
                <c:pt idx="258">
                  <c:v>1.962010811918595E-7</c:v>
                </c:pt>
                <c:pt idx="259">
                  <c:v>1.8627159919890696E-7</c:v>
                </c:pt>
                <c:pt idx="260">
                  <c:v>1.7684595355550428E-7</c:v>
                </c:pt>
                <c:pt idx="261">
                  <c:v>1.6789850275740477E-7</c:v>
                </c:pt>
                <c:pt idx="262">
                  <c:v>1.5940491469689908E-7</c:v>
                </c:pt>
                <c:pt idx="263">
                  <c:v>1.5134209953675262E-7</c:v>
                </c:pt>
                <c:pt idx="264">
                  <c:v>1.4368814604088523E-7</c:v>
                </c:pt>
                <c:pt idx="265">
                  <c:v>1.3642226118284198E-7</c:v>
                </c:pt>
                <c:pt idx="266">
                  <c:v>1.2952471286244109E-7</c:v>
                </c:pt>
                <c:pt idx="267">
                  <c:v>1.2297677556979889E-7</c:v>
                </c:pt>
                <c:pt idx="268">
                  <c:v>1.1676067884431198E-7</c:v>
                </c:pt>
                <c:pt idx="269">
                  <c:v>1.1085955838410354E-7</c:v>
                </c:pt>
                <c:pt idx="270">
                  <c:v>1.0525740966894851E-7</c:v>
                </c:pt>
                <c:pt idx="271">
                  <c:v>9.9939043966824916E-8</c:v>
                </c:pt>
                <c:pt idx="272">
                  <c:v>9.4890046600973985E-8</c:v>
                </c:pt>
                <c:pt idx="273">
                  <c:v>9.0096737360755847E-8</c:v>
                </c:pt>
                <c:pt idx="274">
                  <c:v>8.5546132945645614E-8</c:v>
                </c:pt>
                <c:pt idx="275">
                  <c:v>8.1225911337454085E-8</c:v>
                </c:pt>
                <c:pt idx="276">
                  <c:v>7.7124378001309305E-8</c:v>
                </c:pt>
                <c:pt idx="277">
                  <c:v>7.3230433821085903E-8</c:v>
                </c:pt>
                <c:pt idx="278">
                  <c:v>6.9533544679865178E-8</c:v>
                </c:pt>
                <c:pt idx="279">
                  <c:v>6.6023712600642376E-8</c:v>
                </c:pt>
                <c:pt idx="280">
                  <c:v>6.2691448366887172E-8</c:v>
                </c:pt>
                <c:pt idx="281">
                  <c:v>5.952774554673438E-8</c:v>
                </c:pt>
                <c:pt idx="282">
                  <c:v>5.6524055848520865E-8</c:v>
                </c:pt>
                <c:pt idx="283">
                  <c:v>5.3672265739132498E-8</c:v>
                </c:pt>
                <c:pt idx="284">
                  <c:v>5.0964674260169083E-8</c:v>
                </c:pt>
                <c:pt idx="285">
                  <c:v>4.8393971980295156E-8</c:v>
                </c:pt>
                <c:pt idx="286">
                  <c:v>4.5953221025336214E-8</c:v>
                </c:pt>
                <c:pt idx="287">
                  <c:v>4.3635836130696153E-8</c:v>
                </c:pt>
                <c:pt idx="288">
                  <c:v>4.1435566663539216E-8</c:v>
                </c:pt>
                <c:pt idx="289">
                  <c:v>3.9346479564894595E-8</c:v>
                </c:pt>
                <c:pt idx="290">
                  <c:v>3.736294316441337E-8</c:v>
                </c:pt>
                <c:pt idx="291">
                  <c:v>3.5479611822952313E-8</c:v>
                </c:pt>
                <c:pt idx="292">
                  <c:v>3.3691411360468637E-8</c:v>
                </c:pt>
                <c:pt idx="293">
                  <c:v>3.1993525228905975E-8</c:v>
                </c:pt>
                <c:pt idx="294">
                  <c:v>3.0381381391831808E-8</c:v>
                </c:pt>
                <c:pt idx="295">
                  <c:v>2.885063987455623E-8</c:v>
                </c:pt>
                <c:pt idx="296">
                  <c:v>2.7397180950335079E-8</c:v>
                </c:pt>
                <c:pt idx="297">
                  <c:v>2.6017093930030189E-8</c:v>
                </c:pt>
                <c:pt idx="298">
                  <c:v>2.4706666524282379E-8</c:v>
                </c:pt>
                <c:pt idx="299">
                  <c:v>2.3462374748846763E-8</c:v>
                </c:pt>
                <c:pt idx="300">
                  <c:v>2.2280873345249662E-8</c:v>
                </c:pt>
                <c:pt idx="301">
                  <c:v>2.1158986690362027E-8</c:v>
                </c:pt>
                <c:pt idx="302">
                  <c:v>2.0093700169841099E-8</c:v>
                </c:pt>
                <c:pt idx="303">
                  <c:v>1.9082151991682001E-8</c:v>
                </c:pt>
                <c:pt idx="304">
                  <c:v>1.8121625417343213E-8</c:v>
                </c:pt>
                <c:pt idx="305">
                  <c:v>1.7209541389067385E-8</c:v>
                </c:pt>
                <c:pt idx="306">
                  <c:v>1.6343451533119888E-8</c:v>
                </c:pt>
                <c:pt idx="307">
                  <c:v>1.5521031519708093E-8</c:v>
                </c:pt>
                <c:pt idx="308">
                  <c:v>1.4740074761333736E-8</c:v>
                </c:pt>
                <c:pt idx="309">
                  <c:v>1.3998486432268131E-8</c:v>
                </c:pt>
                <c:pt idx="310">
                  <c:v>1.3294277792728082E-8</c:v>
                </c:pt>
                <c:pt idx="311">
                  <c:v>1.2625560802175004E-8</c:v>
                </c:pt>
                <c:pt idx="312">
                  <c:v>1.1990543006957791E-8</c:v>
                </c:pt>
                <c:pt idx="313">
                  <c:v>1.1387522688279545E-8</c:v>
                </c:pt>
                <c:pt idx="314">
                  <c:v>1.0814884257187362E-8</c:v>
                </c:pt>
                <c:pt idx="315">
                  <c:v>1.0271093883965911E-8</c:v>
                </c:pt>
                <c:pt idx="316">
                  <c:v>9.7546953499638224E-9</c:v>
                </c:pt>
                <c:pt idx="317">
                  <c:v>9.2643061104945755E-9</c:v>
                </c:pt>
                <c:pt idx="318">
                  <c:v>8.7986135580362962E-9</c:v>
                </c:pt>
                <c:pt idx="319">
                  <c:v>8.3563714755072216E-9</c:v>
                </c:pt>
                <c:pt idx="320">
                  <c:v>7.936396669916599E-9</c:v>
                </c:pt>
                <c:pt idx="321">
                  <c:v>7.5375657771886384E-9</c:v>
                </c:pt>
                <c:pt idx="322">
                  <c:v>7.1588122294274246E-9</c:v>
                </c:pt>
                <c:pt idx="323">
                  <c:v>6.7991233763384728E-9</c:v>
                </c:pt>
                <c:pt idx="324">
                  <c:v>6.4575377529460837E-9</c:v>
                </c:pt>
                <c:pt idx="325">
                  <c:v>6.1331424861486143E-9</c:v>
                </c:pt>
                <c:pt idx="326">
                  <c:v>5.8250708330343861E-9</c:v>
                </c:pt>
                <c:pt idx="327">
                  <c:v>5.5324998442438925E-9</c:v>
                </c:pt>
                <c:pt idx="328">
                  <c:v>5.2546481460068163E-9</c:v>
                </c:pt>
                <c:pt idx="329">
                  <c:v>4.9907738348081495E-9</c:v>
                </c:pt>
                <c:pt idx="330">
                  <c:v>4.7401724789471749E-9</c:v>
                </c:pt>
                <c:pt idx="331">
                  <c:v>4.5021752215455246E-9</c:v>
                </c:pt>
                <c:pt idx="332">
                  <c:v>4.2761469798393828E-9</c:v>
                </c:pt>
                <c:pt idx="333">
                  <c:v>4.0614847358543502E-9</c:v>
                </c:pt>
                <c:pt idx="334">
                  <c:v>3.8576159138118703E-9</c:v>
                </c:pt>
                <c:pt idx="335">
                  <c:v>3.6639968398539192E-9</c:v>
                </c:pt>
                <c:pt idx="336">
                  <c:v>3.4801112798974579E-9</c:v>
                </c:pt>
                <c:pt idx="337">
                  <c:v>3.3054690516444461E-9</c:v>
                </c:pt>
                <c:pt idx="338">
                  <c:v>3.1396047069757755E-9</c:v>
                </c:pt>
                <c:pt idx="339">
                  <c:v>2.9820762811499019E-9</c:v>
                </c:pt>
                <c:pt idx="340">
                  <c:v>2.8324641054098038E-9</c:v>
                </c:pt>
                <c:pt idx="341">
                  <c:v>2.690369679774697E-9</c:v>
                </c:pt>
                <c:pt idx="342">
                  <c:v>2.5554146029577466E-9</c:v>
                </c:pt>
                <c:pt idx="343">
                  <c:v>2.4272395565067022E-9</c:v>
                </c:pt>
                <c:pt idx="344">
                  <c:v>2.3055033404124115E-9</c:v>
                </c:pt>
                <c:pt idx="345">
                  <c:v>2.1898819575707276E-9</c:v>
                </c:pt>
                <c:pt idx="346">
                  <c:v>2.0800677446162581E-9</c:v>
                </c:pt>
                <c:pt idx="347">
                  <c:v>1.9757685467731279E-9</c:v>
                </c:pt>
                <c:pt idx="348">
                  <c:v>1.8767069344876902E-9</c:v>
                </c:pt>
                <c:pt idx="349">
                  <c:v>1.7826194597219772E-9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C8-4E53-872A-7BE39F79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137183"/>
        <c:axId val="1127165343"/>
      </c:lineChart>
      <c:catAx>
        <c:axId val="10421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ru-RU" sz="1000" b="0" i="1" u="none" strike="noStrike" baseline="0">
                    <a:effectLst/>
                  </a:rPr>
                  <a:t>χ</a:t>
                </a:r>
                <a:r>
                  <a:rPr lang="ru-RU" sz="1000" b="0" i="1" u="none" strike="noStrike" baseline="30000">
                    <a:effectLst/>
                  </a:rPr>
                  <a:t>2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16534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12716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0421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</a:t>
            </a:r>
            <a:r>
              <a:rPr lang="ru-RU" sz="1400" b="0" i="1" u="none" strike="noStrike" baseline="0">
                <a:effectLst/>
              </a:rPr>
              <a:t>χ</a:t>
            </a:r>
            <a:r>
              <a:rPr lang="ru-RU" sz="1400" b="0" i="1" u="none" strike="noStrike" baseline="30000">
                <a:effectLst/>
              </a:rPr>
              <a:t>2</a:t>
            </a:r>
            <a:r>
              <a:rPr lang="ru-RU" sz="1400" b="0" i="0" u="none" strike="noStrike" baseline="0">
                <a:effectLst/>
              </a:rPr>
              <a:t> (хи-квадрат) </a:t>
            </a:r>
            <a:endParaRPr lang="ru-RU" baseline="0"/>
          </a:p>
        </c:rich>
      </c:tx>
      <c:layout>
        <c:manualLayout>
          <c:xMode val="edge"/>
          <c:yMode val="edge"/>
          <c:x val="0.258020778652668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Плотность!$D$1</c:f>
              <c:strCache>
                <c:ptCount val="1"/>
                <c:pt idx="0">
                  <c:v>Площадь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val>
            <c:numRef>
              <c:f>Плотность!$D$2:$D$200</c:f>
              <c:numCache>
                <c:formatCode>General</c:formatCode>
                <c:ptCount val="1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2.8741109056577799E-2</c:v>
                </c:pt>
                <c:pt idx="40">
                  <c:v>2.6995483256594028E-2</c:v>
                </c:pt>
                <c:pt idx="41">
                  <c:v>2.5363807566206473E-2</c:v>
                </c:pt>
                <c:pt idx="42">
                  <c:v>2.3837845937227001E-2</c:v>
                </c:pt>
                <c:pt idx="43">
                  <c:v>2.2410043623681705E-2</c:v>
                </c:pt>
                <c:pt idx="44">
                  <c:v>2.1073460979030175E-2</c:v>
                </c:pt>
                <c:pt idx="45">
                  <c:v>1.9821714870604894E-2</c:v>
                </c:pt>
                <c:pt idx="46">
                  <c:v>1.8648926684969192E-2</c:v>
                </c:pt>
                <c:pt idx="47">
                  <c:v>1.7549676056447843E-2</c:v>
                </c:pt>
                <c:pt idx="48">
                  <c:v>1.6518959582145529E-2</c:v>
                </c:pt>
                <c:pt idx="49">
                  <c:v>1.5552153895594391E-2</c:v>
                </c:pt>
                <c:pt idx="50">
                  <c:v>1.4644982561926487E-2</c:v>
                </c:pt>
                <c:pt idx="51">
                  <c:v>1.3793486333463386E-2</c:v>
                </c:pt>
                <c:pt idx="52">
                  <c:v>1.2993996368507997E-2</c:v>
                </c:pt>
                <c:pt idx="53">
                  <c:v>1.2243110070043377E-2</c:v>
                </c:pt>
                <c:pt idx="54">
                  <c:v>1.1537669246713836E-2</c:v>
                </c:pt>
                <c:pt idx="55">
                  <c:v>1.0874740337283141E-2</c:v>
                </c:pt>
                <c:pt idx="56">
                  <c:v>1.0251596472870749E-2</c:v>
                </c:pt>
                <c:pt idx="57">
                  <c:v>9.665701179594182E-3</c:v>
                </c:pt>
                <c:pt idx="58">
                  <c:v>9.1146935485576369E-3</c:v>
                </c:pt>
                <c:pt idx="59">
                  <c:v>8.5963747210568327E-3</c:v>
                </c:pt>
                <c:pt idx="60">
                  <c:v>8.1086955549402422E-3</c:v>
                </c:pt>
                <c:pt idx="61">
                  <c:v>7.649745353711125E-3</c:v>
                </c:pt>
                <c:pt idx="62">
                  <c:v>7.217741553536299E-3</c:v>
                </c:pt>
                <c:pt idx="63">
                  <c:v>6.8110202751480624E-3</c:v>
                </c:pt>
                <c:pt idx="64">
                  <c:v>6.4280276579397081E-3</c:v>
                </c:pt>
                <c:pt idx="65">
                  <c:v>6.0673119025767353E-3</c:v>
                </c:pt>
                <c:pt idx="66">
                  <c:v>5.7275159563547479E-3</c:v>
                </c:pt>
                <c:pt idx="67">
                  <c:v>5.4073707824851252E-3</c:v>
                </c:pt>
                <c:pt idx="68">
                  <c:v>5.1056891606095388E-3</c:v>
                </c:pt>
                <c:pt idx="69">
                  <c:v>4.8213599712453644E-3</c:v>
                </c:pt>
                <c:pt idx="70">
                  <c:v>4.5533429216401732E-3</c:v>
                </c:pt>
                <c:pt idx="71">
                  <c:v>4.3006636747450391E-3</c:v>
                </c:pt>
                <c:pt idx="72">
                  <c:v>4.0624093467732884E-3</c:v>
                </c:pt>
                <c:pt idx="73">
                  <c:v>3.8377243421523419E-3</c:v>
                </c:pt>
                <c:pt idx="74">
                  <c:v>3.6258064976532399E-3</c:v>
                </c:pt>
                <c:pt idx="75">
                  <c:v>3.4259035101394824E-3</c:v>
                </c:pt>
                <c:pt idx="76">
                  <c:v>3.2373096247521448E-3</c:v>
                </c:pt>
                <c:pt idx="77">
                  <c:v>3.0593625624755249E-3</c:v>
                </c:pt>
                <c:pt idx="78">
                  <c:v>2.8914406679353853E-3</c:v>
                </c:pt>
                <c:pt idx="79">
                  <c:v>2.7329602599956869E-3</c:v>
                </c:pt>
                <c:pt idx="80">
                  <c:v>2.5833731692615066E-3</c:v>
                </c:pt>
                <c:pt idx="81">
                  <c:v>2.4421644479847415E-3</c:v>
                </c:pt>
                <c:pt idx="82">
                  <c:v>2.3088502391223637E-3</c:v>
                </c:pt>
                <c:pt idx="83">
                  <c:v>2.1829757924289169E-3</c:v>
                </c:pt>
                <c:pt idx="84">
                  <c:v>2.0641136164889669E-3</c:v>
                </c:pt>
                <c:pt idx="85">
                  <c:v>1.9518617565225447E-3</c:v>
                </c:pt>
                <c:pt idx="86">
                  <c:v>1.8458421886377117E-3</c:v>
                </c:pt>
                <c:pt idx="87">
                  <c:v>1.7456993219678054E-3</c:v>
                </c:pt>
                <c:pt idx="88">
                  <c:v>1.6510986008249913E-3</c:v>
                </c:pt>
                <c:pt idx="89">
                  <c:v>1.5617251996332693E-3</c:v>
                </c:pt>
                <c:pt idx="90">
                  <c:v>1.4772828039793357E-3</c:v>
                </c:pt>
                <c:pt idx="91">
                  <c:v>1.3974924716443785E-3</c:v>
                </c:pt>
                <c:pt idx="92">
                  <c:v>1.3220915679587331E-3</c:v>
                </c:pt>
                <c:pt idx="93">
                  <c:v>1.2508327702589377E-3</c:v>
                </c:pt>
                <c:pt idx="94">
                  <c:v>1.183483136626977E-3</c:v>
                </c:pt>
                <c:pt idx="95">
                  <c:v>1.1198232344578796E-3</c:v>
                </c:pt>
                <c:pt idx="96">
                  <c:v>1.0596463247376372E-3</c:v>
                </c:pt>
                <c:pt idx="97">
                  <c:v>1.0027575982212837E-3</c:v>
                </c:pt>
                <c:pt idx="98">
                  <c:v>9.4897345998364794E-4</c:v>
                </c:pt>
                <c:pt idx="99">
                  <c:v>8.981208590749392E-4</c:v>
                </c:pt>
                <c:pt idx="100">
                  <c:v>8.5003666025203423E-4</c:v>
                </c:pt>
                <c:pt idx="101">
                  <c:v>8.0456705497601805E-4</c:v>
                </c:pt>
                <c:pt idx="102">
                  <c:v>7.6156700906876331E-4</c:v>
                </c:pt>
                <c:pt idx="103">
                  <c:v>7.2089974460771988E-4</c:v>
                </c:pt>
                <c:pt idx="104">
                  <c:v>6.8243625380997122E-4</c:v>
                </c:pt>
                <c:pt idx="105">
                  <c:v>6.4605484281517439E-4</c:v>
                </c:pt>
                <c:pt idx="106">
                  <c:v>6.1164070342349447E-4</c:v>
                </c:pt>
                <c:pt idx="107">
                  <c:v>5.7908551097992332E-4</c:v>
                </c:pt>
                <c:pt idx="108">
                  <c:v>5.4828704672150693E-4</c:v>
                </c:pt>
                <c:pt idx="109">
                  <c:v>5.1914884301975186E-4</c:v>
                </c:pt>
                <c:pt idx="110">
                  <c:v>4.9157985005762153E-4</c:v>
                </c:pt>
                <c:pt idx="111">
                  <c:v>4.6549412257979728E-4</c:v>
                </c:pt>
                <c:pt idx="112">
                  <c:v>4.4081052544684188E-4</c:v>
                </c:pt>
                <c:pt idx="113">
                  <c:v>4.1745245680920186E-4</c:v>
                </c:pt>
                <c:pt idx="114">
                  <c:v>3.9534758779611267E-4</c:v>
                </c:pt>
                <c:pt idx="115">
                  <c:v>3.744276176879148E-4</c:v>
                </c:pt>
                <c:pt idx="116">
                  <c:v>3.5462804360851703E-4</c:v>
                </c:pt>
                <c:pt idx="117">
                  <c:v>3.3588794383811361E-4</c:v>
                </c:pt>
                <c:pt idx="118">
                  <c:v>3.18149773905189E-4</c:v>
                </c:pt>
                <c:pt idx="119">
                  <c:v>3.0135917467164348E-4</c:v>
                </c:pt>
                <c:pt idx="120">
                  <c:v>2.85464791675855E-4</c:v>
                </c:pt>
                <c:pt idx="121">
                  <c:v>2.7041810504596436E-4</c:v>
                </c:pt>
                <c:pt idx="122">
                  <c:v>2.5617326933986075E-4</c:v>
                </c:pt>
                <c:pt idx="123">
                  <c:v>2.4268696270952778E-4</c:v>
                </c:pt>
                <c:pt idx="124">
                  <c:v>2.2991824482578938E-4</c:v>
                </c:pt>
                <c:pt idx="125">
                  <c:v>2.1782842303527097E-4</c:v>
                </c:pt>
                <c:pt idx="126">
                  <c:v>2.0638092625477729E-4</c:v>
                </c:pt>
                <c:pt idx="127">
                  <c:v>1.955411861394221E-4</c:v>
                </c:pt>
                <c:pt idx="128">
                  <c:v>1.8527652508991584E-4</c:v>
                </c:pt>
                <c:pt idx="129">
                  <c:v>1.7555605069156176E-4</c:v>
                </c:pt>
                <c:pt idx="130">
                  <c:v>1.6635055620285903E-4</c:v>
                </c:pt>
                <c:pt idx="131">
                  <c:v>1.5763242673530364E-4</c:v>
                </c:pt>
                <c:pt idx="132">
                  <c:v>1.4937555078811652E-4</c:v>
                </c:pt>
                <c:pt idx="133">
                  <c:v>1.4155523682232759E-4</c:v>
                </c:pt>
                <c:pt idx="134">
                  <c:v>1.3414813457800909E-4</c:v>
                </c:pt>
                <c:pt idx="135">
                  <c:v>1.271321608565569E-4</c:v>
                </c:pt>
                <c:pt idx="136">
                  <c:v>1.2048642950687523E-4</c:v>
                </c:pt>
                <c:pt idx="137">
                  <c:v>1.1419118537017858E-4</c:v>
                </c:pt>
                <c:pt idx="138">
                  <c:v>1.0822774195298532E-4</c:v>
                </c:pt>
                <c:pt idx="139">
                  <c:v>1.0257842261178735E-4</c:v>
                </c:pt>
                <c:pt idx="140">
                  <c:v>9.7226505045914344E-5</c:v>
                </c:pt>
                <c:pt idx="141">
                  <c:v>9.215616890732693E-5</c:v>
                </c:pt>
                <c:pt idx="142">
                  <c:v>8.7352446347518258E-5</c:v>
                </c:pt>
                <c:pt idx="143">
                  <c:v>8.2801175332437502E-5</c:v>
                </c:pt>
                <c:pt idx="144">
                  <c:v>7.8488955566412928E-5</c:v>
                </c:pt>
                <c:pt idx="145">
                  <c:v>7.4403106875490756E-5</c:v>
                </c:pt>
                <c:pt idx="146">
                  <c:v>7.0531629909465293E-5</c:v>
                </c:pt>
                <c:pt idx="147">
                  <c:v>6.6863169030183283E-5</c:v>
                </c:pt>
                <c:pt idx="148">
                  <c:v>6.338697726150717E-5</c:v>
                </c:pt>
                <c:pt idx="149">
                  <c:v>6.0092883183644836E-5</c:v>
                </c:pt>
                <c:pt idx="150">
                  <c:v>5.6971259661427418E-5</c:v>
                </c:pt>
                <c:pt idx="151">
                  <c:v>5.4012994302576699E-5</c:v>
                </c:pt>
                <c:pt idx="152">
                  <c:v>5.1209461548066609E-5</c:v>
                </c:pt>
                <c:pt idx="153">
                  <c:v>4.8552496302384327E-5</c:v>
                </c:pt>
                <c:pt idx="154">
                  <c:v>4.6034369016850205E-5</c:v>
                </c:pt>
                <c:pt idx="155">
                  <c:v>4.3647762144189506E-5</c:v>
                </c:pt>
                <c:pt idx="156">
                  <c:v>4.1385747887280376E-5</c:v>
                </c:pt>
                <c:pt idx="157">
                  <c:v>3.9241767169450443E-5</c:v>
                </c:pt>
                <c:pt idx="158">
                  <c:v>3.7209609757877669E-5</c:v>
                </c:pt>
                <c:pt idx="159">
                  <c:v>3.5283395475585318E-5</c:v>
                </c:pt>
                <c:pt idx="160">
                  <c:v>3.3457556441221335E-5</c:v>
                </c:pt>
                <c:pt idx="161">
                  <c:v>3.1726820279294929E-5</c:v>
                </c:pt>
                <c:pt idx="162">
                  <c:v>3.0086194246818455E-5</c:v>
                </c:pt>
                <c:pt idx="163">
                  <c:v>2.8530950225385948E-5</c:v>
                </c:pt>
                <c:pt idx="164">
                  <c:v>2.7056610530623026E-5</c:v>
                </c:pt>
                <c:pt idx="165">
                  <c:v>2.565893449367219E-5</c:v>
                </c:pt>
                <c:pt idx="166">
                  <c:v>2.4333905771952883E-5</c:v>
                </c:pt>
                <c:pt idx="167">
                  <c:v>2.3077720348854618E-5</c:v>
                </c:pt>
                <c:pt idx="168">
                  <c:v>2.1886775184304524E-5</c:v>
                </c:pt>
                <c:pt idx="169">
                  <c:v>2.0757657480298749E-5</c:v>
                </c:pt>
                <c:pt idx="170">
                  <c:v>1.9687134527509612E-5</c:v>
                </c:pt>
                <c:pt idx="171">
                  <c:v>1.8672144100989577E-5</c:v>
                </c:pt>
                <c:pt idx="172">
                  <c:v>1.7709785374787326E-5</c:v>
                </c:pt>
                <c:pt idx="173">
                  <c:v>1.6797310326985902E-5</c:v>
                </c:pt>
                <c:pt idx="174">
                  <c:v>1.5932115608268411E-5</c:v>
                </c:pt>
                <c:pt idx="175">
                  <c:v>1.5111734848619763E-5</c:v>
                </c:pt>
                <c:pt idx="176">
                  <c:v>1.4333831378192686E-5</c:v>
                </c:pt>
                <c:pt idx="177">
                  <c:v>1.3596191339701256E-5</c:v>
                </c:pt>
                <c:pt idx="178">
                  <c:v>1.2896717170966876E-5</c:v>
                </c:pt>
                <c:pt idx="179">
                  <c:v>1.2233421437430145E-5</c:v>
                </c:pt>
                <c:pt idx="180">
                  <c:v>1.1604420995562321E-5</c:v>
                </c:pt>
                <c:pt idx="181">
                  <c:v>1.1007931469168734E-5</c:v>
                </c:pt>
                <c:pt idx="182">
                  <c:v>1.0442262021572668E-5</c:v>
                </c:pt>
                <c:pt idx="183">
                  <c:v>9.9058104076100469E-6</c:v>
                </c:pt>
                <c:pt idx="184">
                  <c:v>9.3970582902529548E-6</c:v>
                </c:pt>
                <c:pt idx="185">
                  <c:v>8.9145668075170811E-6</c:v>
                </c:pt>
                <c:pt idx="186">
                  <c:v>8.4569723760997884E-6</c:v>
                </c:pt>
                <c:pt idx="187">
                  <c:v>8.022982718940439E-6</c:v>
                </c:pt>
                <c:pt idx="188">
                  <c:v>7.611373104599543E-6</c:v>
                </c:pt>
                <c:pt idx="189">
                  <c:v>7.2209827870177931E-6</c:v>
                </c:pt>
                <c:pt idx="190">
                  <c:v>6.8507116348430993E-6</c:v>
                </c:pt>
                <c:pt idx="191">
                  <c:v>6.4995169401068086E-6</c:v>
                </c:pt>
                <c:pt idx="192">
                  <c:v>6.1664103965889089E-6</c:v>
                </c:pt>
                <c:pt idx="193">
                  <c:v>5.8504552387405327E-6</c:v>
                </c:pt>
                <c:pt idx="194">
                  <c:v>5.5507635325308065E-6</c:v>
                </c:pt>
                <c:pt idx="195">
                  <c:v>5.2664936100556304E-6</c:v>
                </c:pt>
                <c:pt idx="196">
                  <c:v>4.996847640191439E-6</c:v>
                </c:pt>
                <c:pt idx="197">
                  <c:v>4.7410693279965144E-6</c:v>
                </c:pt>
                <c:pt idx="198">
                  <c:v>4.4984417359597047E-6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D-468C-8308-5B010197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37183"/>
        <c:axId val="1127165343"/>
      </c:areaChart>
      <c:lineChart>
        <c:grouping val="standard"/>
        <c:varyColors val="0"/>
        <c:ser>
          <c:idx val="1"/>
          <c:order val="0"/>
          <c:tx>
            <c:strRef>
              <c:f>Плотность!$B$1</c:f>
              <c:strCache>
                <c:ptCount val="1"/>
                <c:pt idx="0">
                  <c:v>Плотность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Плотность!$C$2:$C$200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cat>
          <c:val>
            <c:numRef>
              <c:f>Плотность!$B$2:$B$200</c:f>
              <c:numCache>
                <c:formatCode>General</c:formatCode>
                <c:ptCount val="199"/>
                <c:pt idx="0">
                  <c:v>#N/A</c:v>
                </c:pt>
                <c:pt idx="1">
                  <c:v>1.2000389484301359</c:v>
                </c:pt>
                <c:pt idx="2">
                  <c:v>0.80717112935768098</c:v>
                </c:pt>
                <c:pt idx="3">
                  <c:v>0.62691009922752072</c:v>
                </c:pt>
                <c:pt idx="4">
                  <c:v>0.51644154746727833</c:v>
                </c:pt>
                <c:pt idx="5">
                  <c:v>0.43939128946772238</c:v>
                </c:pt>
                <c:pt idx="6">
                  <c:v>0.38154528938409299</c:v>
                </c:pt>
                <c:pt idx="7">
                  <c:v>0.33601446772677029</c:v>
                </c:pt>
                <c:pt idx="8">
                  <c:v>0.29898353991820498</c:v>
                </c:pt>
                <c:pt idx="9">
                  <c:v>0.26813672105208297</c:v>
                </c:pt>
                <c:pt idx="10">
                  <c:v>0.24197072451914334</c:v>
                </c:pt>
                <c:pt idx="11">
                  <c:v>0.2194581724133437</c:v>
                </c:pt>
                <c:pt idx="12">
                  <c:v>0.19986776390173328</c:v>
                </c:pt>
                <c:pt idx="13">
                  <c:v>0.18266148179510908</c:v>
                </c:pt>
                <c:pt idx="14">
                  <c:v>0.1674325573450835</c:v>
                </c:pt>
                <c:pt idx="15">
                  <c:v>0.15386632280545526</c:v>
                </c:pt>
                <c:pt idx="16">
                  <c:v>0.14171456530622389</c:v>
                </c:pt>
                <c:pt idx="17">
                  <c:v>0.13077818192388813</c:v>
                </c:pt>
                <c:pt idx="18">
                  <c:v>0.12089512247320489</c:v>
                </c:pt>
                <c:pt idx="19">
                  <c:v>0.11193180508616993</c:v>
                </c:pt>
                <c:pt idx="20">
                  <c:v>0.10377687435514868</c:v>
                </c:pt>
                <c:pt idx="21">
                  <c:v>9.633657731357953E-2</c:v>
                </c:pt>
                <c:pt idx="22">
                  <c:v>8.9531280373142896E-2</c:v>
                </c:pt>
                <c:pt idx="23">
                  <c:v>8.3292806117575516E-2</c:v>
                </c:pt>
                <c:pt idx="24">
                  <c:v>7.7562369240259554E-2</c:v>
                </c:pt>
                <c:pt idx="25">
                  <c:v>7.2288957067272508E-2</c:v>
                </c:pt>
                <c:pt idx="26">
                  <c:v>6.7428044593231554E-2</c:v>
                </c:pt>
                <c:pt idx="27">
                  <c:v>6.2940564425544507E-2</c:v>
                </c:pt>
                <c:pt idx="28">
                  <c:v>5.8792073252544486E-2</c:v>
                </c:pt>
                <c:pt idx="29">
                  <c:v>5.495207145796055E-2</c:v>
                </c:pt>
                <c:pt idx="30">
                  <c:v>5.1393443267923083E-2</c:v>
                </c:pt>
                <c:pt idx="31">
                  <c:v>4.8091992638041196E-2</c:v>
                </c:pt>
                <c:pt idx="32">
                  <c:v>4.5026055840192078E-2</c:v>
                </c:pt>
                <c:pt idx="33">
                  <c:v>4.2176175986526149E-2</c:v>
                </c:pt>
                <c:pt idx="34">
                  <c:v>3.9524827942945664E-2</c:v>
                </c:pt>
                <c:pt idx="35">
                  <c:v>3.705618452374812E-2</c:v>
                </c:pt>
                <c:pt idx="36">
                  <c:v>3.4755916727138347E-2</c:v>
                </c:pt>
                <c:pt idx="37">
                  <c:v>3.2611022214010056E-2</c:v>
                </c:pt>
                <c:pt idx="38">
                  <c:v>3.0609677355586548E-2</c:v>
                </c:pt>
                <c:pt idx="39">
                  <c:v>2.8741109056577799E-2</c:v>
                </c:pt>
                <c:pt idx="40">
                  <c:v>2.6995483256594028E-2</c:v>
                </c:pt>
                <c:pt idx="41">
                  <c:v>2.5363807566206473E-2</c:v>
                </c:pt>
                <c:pt idx="42">
                  <c:v>2.3837845937227001E-2</c:v>
                </c:pt>
                <c:pt idx="43">
                  <c:v>2.2410043623681705E-2</c:v>
                </c:pt>
                <c:pt idx="44">
                  <c:v>2.1073460979030175E-2</c:v>
                </c:pt>
                <c:pt idx="45">
                  <c:v>1.9821714870604894E-2</c:v>
                </c:pt>
                <c:pt idx="46">
                  <c:v>1.8648926684969192E-2</c:v>
                </c:pt>
                <c:pt idx="47">
                  <c:v>1.7549676056447843E-2</c:v>
                </c:pt>
                <c:pt idx="48">
                  <c:v>1.6518959582145529E-2</c:v>
                </c:pt>
                <c:pt idx="49">
                  <c:v>1.5552153895594391E-2</c:v>
                </c:pt>
                <c:pt idx="50">
                  <c:v>1.4644982561926487E-2</c:v>
                </c:pt>
                <c:pt idx="51">
                  <c:v>1.3793486333463386E-2</c:v>
                </c:pt>
                <c:pt idx="52">
                  <c:v>1.2993996368507997E-2</c:v>
                </c:pt>
                <c:pt idx="53">
                  <c:v>1.2243110070043377E-2</c:v>
                </c:pt>
                <c:pt idx="54">
                  <c:v>1.1537669246713836E-2</c:v>
                </c:pt>
                <c:pt idx="55">
                  <c:v>1.0874740337283141E-2</c:v>
                </c:pt>
                <c:pt idx="56">
                  <c:v>1.0251596472870749E-2</c:v>
                </c:pt>
                <c:pt idx="57">
                  <c:v>9.665701179594182E-3</c:v>
                </c:pt>
                <c:pt idx="58">
                  <c:v>9.1146935485576369E-3</c:v>
                </c:pt>
                <c:pt idx="59">
                  <c:v>8.5963747210568327E-3</c:v>
                </c:pt>
                <c:pt idx="60">
                  <c:v>8.1086955549402422E-3</c:v>
                </c:pt>
                <c:pt idx="61">
                  <c:v>7.649745353711125E-3</c:v>
                </c:pt>
                <c:pt idx="62">
                  <c:v>7.217741553536299E-3</c:v>
                </c:pt>
                <c:pt idx="63">
                  <c:v>6.8110202751480624E-3</c:v>
                </c:pt>
                <c:pt idx="64">
                  <c:v>6.4280276579397081E-3</c:v>
                </c:pt>
                <c:pt idx="65">
                  <c:v>6.0673119025767353E-3</c:v>
                </c:pt>
                <c:pt idx="66">
                  <c:v>5.7275159563547479E-3</c:v>
                </c:pt>
                <c:pt idx="67">
                  <c:v>5.4073707824851252E-3</c:v>
                </c:pt>
                <c:pt idx="68">
                  <c:v>5.1056891606095388E-3</c:v>
                </c:pt>
                <c:pt idx="69">
                  <c:v>4.8213599712453644E-3</c:v>
                </c:pt>
                <c:pt idx="70">
                  <c:v>4.5533429216401732E-3</c:v>
                </c:pt>
                <c:pt idx="71">
                  <c:v>4.3006636747450391E-3</c:v>
                </c:pt>
                <c:pt idx="72">
                  <c:v>4.0624093467732884E-3</c:v>
                </c:pt>
                <c:pt idx="73">
                  <c:v>3.8377243421523419E-3</c:v>
                </c:pt>
                <c:pt idx="74">
                  <c:v>3.6258064976532399E-3</c:v>
                </c:pt>
                <c:pt idx="75">
                  <c:v>3.4259035101394824E-3</c:v>
                </c:pt>
                <c:pt idx="76">
                  <c:v>3.2373096247521448E-3</c:v>
                </c:pt>
                <c:pt idx="77">
                  <c:v>3.0593625624755249E-3</c:v>
                </c:pt>
                <c:pt idx="78">
                  <c:v>2.8914406679353853E-3</c:v>
                </c:pt>
                <c:pt idx="79">
                  <c:v>2.7329602599956869E-3</c:v>
                </c:pt>
                <c:pt idx="80">
                  <c:v>2.5833731692615066E-3</c:v>
                </c:pt>
                <c:pt idx="81">
                  <c:v>2.4421644479847415E-3</c:v>
                </c:pt>
                <c:pt idx="82">
                  <c:v>2.3088502391223637E-3</c:v>
                </c:pt>
                <c:pt idx="83">
                  <c:v>2.1829757924289169E-3</c:v>
                </c:pt>
                <c:pt idx="84">
                  <c:v>2.0641136164889669E-3</c:v>
                </c:pt>
                <c:pt idx="85">
                  <c:v>1.9518617565225447E-3</c:v>
                </c:pt>
                <c:pt idx="86">
                  <c:v>1.8458421886377117E-3</c:v>
                </c:pt>
                <c:pt idx="87">
                  <c:v>1.7456993219678054E-3</c:v>
                </c:pt>
                <c:pt idx="88">
                  <c:v>1.6510986008249913E-3</c:v>
                </c:pt>
                <c:pt idx="89">
                  <c:v>1.5617251996332693E-3</c:v>
                </c:pt>
                <c:pt idx="90">
                  <c:v>1.4772828039793357E-3</c:v>
                </c:pt>
                <c:pt idx="91">
                  <c:v>1.3974924716443785E-3</c:v>
                </c:pt>
                <c:pt idx="92">
                  <c:v>1.3220915679587331E-3</c:v>
                </c:pt>
                <c:pt idx="93">
                  <c:v>1.2508327702589377E-3</c:v>
                </c:pt>
                <c:pt idx="94">
                  <c:v>1.183483136626977E-3</c:v>
                </c:pt>
                <c:pt idx="95">
                  <c:v>1.1198232344578796E-3</c:v>
                </c:pt>
                <c:pt idx="96">
                  <c:v>1.0596463247376372E-3</c:v>
                </c:pt>
                <c:pt idx="97">
                  <c:v>1.0027575982212837E-3</c:v>
                </c:pt>
                <c:pt idx="98">
                  <c:v>9.4897345998364794E-4</c:v>
                </c:pt>
                <c:pt idx="99">
                  <c:v>8.981208590749392E-4</c:v>
                </c:pt>
                <c:pt idx="100">
                  <c:v>8.5003666025203423E-4</c:v>
                </c:pt>
                <c:pt idx="101">
                  <c:v>8.0456705497601805E-4</c:v>
                </c:pt>
                <c:pt idx="102">
                  <c:v>7.6156700906876331E-4</c:v>
                </c:pt>
                <c:pt idx="103">
                  <c:v>7.2089974460771988E-4</c:v>
                </c:pt>
                <c:pt idx="104">
                  <c:v>6.8243625380997122E-4</c:v>
                </c:pt>
                <c:pt idx="105">
                  <c:v>6.4605484281517439E-4</c:v>
                </c:pt>
                <c:pt idx="106">
                  <c:v>6.1164070342349447E-4</c:v>
                </c:pt>
                <c:pt idx="107">
                  <c:v>5.7908551097992332E-4</c:v>
                </c:pt>
                <c:pt idx="108">
                  <c:v>5.4828704672150693E-4</c:v>
                </c:pt>
                <c:pt idx="109">
                  <c:v>5.1914884301975186E-4</c:v>
                </c:pt>
                <c:pt idx="110">
                  <c:v>4.9157985005762153E-4</c:v>
                </c:pt>
                <c:pt idx="111">
                  <c:v>4.6549412257979728E-4</c:v>
                </c:pt>
                <c:pt idx="112">
                  <c:v>4.4081052544684188E-4</c:v>
                </c:pt>
                <c:pt idx="113">
                  <c:v>4.1745245680920186E-4</c:v>
                </c:pt>
                <c:pt idx="114">
                  <c:v>3.9534758779611267E-4</c:v>
                </c:pt>
                <c:pt idx="115">
                  <c:v>3.744276176879148E-4</c:v>
                </c:pt>
                <c:pt idx="116">
                  <c:v>3.5462804360851703E-4</c:v>
                </c:pt>
                <c:pt idx="117">
                  <c:v>3.3588794383811361E-4</c:v>
                </c:pt>
                <c:pt idx="118">
                  <c:v>3.18149773905189E-4</c:v>
                </c:pt>
                <c:pt idx="119">
                  <c:v>3.0135917467164348E-4</c:v>
                </c:pt>
                <c:pt idx="120">
                  <c:v>2.85464791675855E-4</c:v>
                </c:pt>
                <c:pt idx="121">
                  <c:v>2.7041810504596436E-4</c:v>
                </c:pt>
                <c:pt idx="122">
                  <c:v>2.5617326933986075E-4</c:v>
                </c:pt>
                <c:pt idx="123">
                  <c:v>2.4268696270952778E-4</c:v>
                </c:pt>
                <c:pt idx="124">
                  <c:v>2.2991824482578938E-4</c:v>
                </c:pt>
                <c:pt idx="125">
                  <c:v>2.1782842303527097E-4</c:v>
                </c:pt>
                <c:pt idx="126">
                  <c:v>2.0638092625477729E-4</c:v>
                </c:pt>
                <c:pt idx="127">
                  <c:v>1.955411861394221E-4</c:v>
                </c:pt>
                <c:pt idx="128">
                  <c:v>1.8527652508991584E-4</c:v>
                </c:pt>
                <c:pt idx="129">
                  <c:v>1.7555605069156176E-4</c:v>
                </c:pt>
                <c:pt idx="130">
                  <c:v>1.6635055620285903E-4</c:v>
                </c:pt>
                <c:pt idx="131">
                  <c:v>1.5763242673530364E-4</c:v>
                </c:pt>
                <c:pt idx="132">
                  <c:v>1.4937555078811652E-4</c:v>
                </c:pt>
                <c:pt idx="133">
                  <c:v>1.4155523682232759E-4</c:v>
                </c:pt>
                <c:pt idx="134">
                  <c:v>1.3414813457800909E-4</c:v>
                </c:pt>
                <c:pt idx="135">
                  <c:v>1.271321608565569E-4</c:v>
                </c:pt>
                <c:pt idx="136">
                  <c:v>1.2048642950687523E-4</c:v>
                </c:pt>
                <c:pt idx="137">
                  <c:v>1.1419118537017858E-4</c:v>
                </c:pt>
                <c:pt idx="138">
                  <c:v>1.0822774195298532E-4</c:v>
                </c:pt>
                <c:pt idx="139">
                  <c:v>1.0257842261178735E-4</c:v>
                </c:pt>
                <c:pt idx="140">
                  <c:v>9.7226505045914344E-5</c:v>
                </c:pt>
                <c:pt idx="141">
                  <c:v>9.215616890732693E-5</c:v>
                </c:pt>
                <c:pt idx="142">
                  <c:v>8.7352446347518258E-5</c:v>
                </c:pt>
                <c:pt idx="143">
                  <c:v>8.2801175332437502E-5</c:v>
                </c:pt>
                <c:pt idx="144">
                  <c:v>7.8488955566412928E-5</c:v>
                </c:pt>
                <c:pt idx="145">
                  <c:v>7.4403106875490756E-5</c:v>
                </c:pt>
                <c:pt idx="146">
                  <c:v>7.0531629909465293E-5</c:v>
                </c:pt>
                <c:pt idx="147">
                  <c:v>6.6863169030183283E-5</c:v>
                </c:pt>
                <c:pt idx="148">
                  <c:v>6.338697726150717E-5</c:v>
                </c:pt>
                <c:pt idx="149">
                  <c:v>6.0092883183644836E-5</c:v>
                </c:pt>
                <c:pt idx="150">
                  <c:v>5.6971259661427418E-5</c:v>
                </c:pt>
                <c:pt idx="151">
                  <c:v>5.4012994302576699E-5</c:v>
                </c:pt>
                <c:pt idx="152">
                  <c:v>5.1209461548066609E-5</c:v>
                </c:pt>
                <c:pt idx="153">
                  <c:v>4.8552496302384327E-5</c:v>
                </c:pt>
                <c:pt idx="154">
                  <c:v>4.6034369016850205E-5</c:v>
                </c:pt>
                <c:pt idx="155">
                  <c:v>4.3647762144189506E-5</c:v>
                </c:pt>
                <c:pt idx="156">
                  <c:v>4.1385747887280376E-5</c:v>
                </c:pt>
                <c:pt idx="157">
                  <c:v>3.9241767169450443E-5</c:v>
                </c:pt>
                <c:pt idx="158">
                  <c:v>3.7209609757877669E-5</c:v>
                </c:pt>
                <c:pt idx="159">
                  <c:v>3.5283395475585318E-5</c:v>
                </c:pt>
                <c:pt idx="160">
                  <c:v>3.3457556441221335E-5</c:v>
                </c:pt>
                <c:pt idx="161">
                  <c:v>3.1726820279294929E-5</c:v>
                </c:pt>
                <c:pt idx="162">
                  <c:v>3.0086194246818455E-5</c:v>
                </c:pt>
                <c:pt idx="163">
                  <c:v>2.8530950225385948E-5</c:v>
                </c:pt>
                <c:pt idx="164">
                  <c:v>2.7056610530623026E-5</c:v>
                </c:pt>
                <c:pt idx="165">
                  <c:v>2.565893449367219E-5</c:v>
                </c:pt>
                <c:pt idx="166">
                  <c:v>2.4333905771952883E-5</c:v>
                </c:pt>
                <c:pt idx="167">
                  <c:v>2.3077720348854618E-5</c:v>
                </c:pt>
                <c:pt idx="168">
                  <c:v>2.1886775184304524E-5</c:v>
                </c:pt>
                <c:pt idx="169">
                  <c:v>2.0757657480298749E-5</c:v>
                </c:pt>
                <c:pt idx="170">
                  <c:v>1.9687134527509612E-5</c:v>
                </c:pt>
                <c:pt idx="171">
                  <c:v>1.8672144100989577E-5</c:v>
                </c:pt>
                <c:pt idx="172">
                  <c:v>1.7709785374787326E-5</c:v>
                </c:pt>
                <c:pt idx="173">
                  <c:v>1.6797310326985902E-5</c:v>
                </c:pt>
                <c:pt idx="174">
                  <c:v>1.5932115608268411E-5</c:v>
                </c:pt>
                <c:pt idx="175">
                  <c:v>1.5111734848619763E-5</c:v>
                </c:pt>
                <c:pt idx="176">
                  <c:v>1.4333831378192686E-5</c:v>
                </c:pt>
                <c:pt idx="177">
                  <c:v>1.3596191339701256E-5</c:v>
                </c:pt>
                <c:pt idx="178">
                  <c:v>1.2896717170966876E-5</c:v>
                </c:pt>
                <c:pt idx="179">
                  <c:v>1.2233421437430145E-5</c:v>
                </c:pt>
                <c:pt idx="180">
                  <c:v>1.1604420995562321E-5</c:v>
                </c:pt>
                <c:pt idx="181">
                  <c:v>1.1007931469168734E-5</c:v>
                </c:pt>
                <c:pt idx="182">
                  <c:v>1.0442262021572668E-5</c:v>
                </c:pt>
                <c:pt idx="183">
                  <c:v>9.9058104076100469E-6</c:v>
                </c:pt>
                <c:pt idx="184">
                  <c:v>9.3970582902529548E-6</c:v>
                </c:pt>
                <c:pt idx="185">
                  <c:v>8.9145668075170811E-6</c:v>
                </c:pt>
                <c:pt idx="186">
                  <c:v>8.4569723760997884E-6</c:v>
                </c:pt>
                <c:pt idx="187">
                  <c:v>8.022982718940439E-6</c:v>
                </c:pt>
                <c:pt idx="188">
                  <c:v>7.611373104599543E-6</c:v>
                </c:pt>
                <c:pt idx="189">
                  <c:v>7.2209827870177931E-6</c:v>
                </c:pt>
                <c:pt idx="190">
                  <c:v>6.8507116348430993E-6</c:v>
                </c:pt>
                <c:pt idx="191">
                  <c:v>6.4995169401068086E-6</c:v>
                </c:pt>
                <c:pt idx="192">
                  <c:v>6.1664103965889089E-6</c:v>
                </c:pt>
                <c:pt idx="193">
                  <c:v>5.8504552387405327E-6</c:v>
                </c:pt>
                <c:pt idx="194">
                  <c:v>5.5507635325308065E-6</c:v>
                </c:pt>
                <c:pt idx="195">
                  <c:v>5.2664936100556304E-6</c:v>
                </c:pt>
                <c:pt idx="196">
                  <c:v>4.996847640191439E-6</c:v>
                </c:pt>
                <c:pt idx="197">
                  <c:v>4.7410693279965144E-6</c:v>
                </c:pt>
                <c:pt idx="198">
                  <c:v>4.4984417359597047E-6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4D-468C-8308-5B0101978F5B}"/>
            </c:ext>
          </c:extLst>
        </c:ser>
        <c:ser>
          <c:idx val="2"/>
          <c:order val="2"/>
          <c:tx>
            <c:strRef>
              <c:f>Плотность!$E$1</c:f>
              <c:strCache>
                <c:ptCount val="1"/>
                <c:pt idx="0">
                  <c:v>Точки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Плотность!$E$2:$E$200</c:f>
              <c:numCache>
                <c:formatCode>General</c:formatCode>
                <c:ptCount val="1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D-468C-8308-5B010197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137183"/>
        <c:axId val="1127165343"/>
      </c:lineChart>
      <c:catAx>
        <c:axId val="10421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ru-RU" sz="1000" b="0" i="1" u="none" strike="noStrike" baseline="0">
                    <a:effectLst/>
                  </a:rPr>
                  <a:t>χ</a:t>
                </a:r>
                <a:r>
                  <a:rPr lang="ru-RU" sz="1000" b="0" i="1" u="none" strike="noStrike" baseline="30000">
                    <a:effectLst/>
                  </a:rPr>
                  <a:t>2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16534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12716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0421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85725</xdr:rowOff>
    </xdr:from>
    <xdr:to>
      <xdr:col>5</xdr:col>
      <xdr:colOff>0</xdr:colOff>
      <xdr:row>23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E07B98-43A7-4A5B-BED4-8BA5202E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</xdr:row>
      <xdr:rowOff>47625</xdr:rowOff>
    </xdr:from>
    <xdr:to>
      <xdr:col>17</xdr:col>
      <xdr:colOff>114300</xdr:colOff>
      <xdr:row>15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F9D054-F630-4A25-849A-E2F070207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0.45625</cdr:x>
      <cdr:y>0.10417</cdr:y>
    </cdr:from>
    <cdr:to>
      <cdr:x>0.62917</cdr:x>
      <cdr:y>0.19792</cdr:y>
    </cdr:to>
    <cdr:sp macro="" textlink="Плотность!$J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78B1E5-1C02-49E0-873F-166F0AFF07D1}"/>
            </a:ext>
          </a:extLst>
        </cdr:cNvPr>
        <cdr:cNvSpPr txBox="1"/>
      </cdr:nvSpPr>
      <cdr:spPr>
        <a:xfrm xmlns:a="http://schemas.openxmlformats.org/drawingml/2006/main">
          <a:off x="2085975" y="285749"/>
          <a:ext cx="7905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CE003B5-5033-444D-8ECD-CD01218D0E5B}" type="TxLink">
            <a:rPr lang="en-US" sz="1400" b="0" i="0" u="none" strike="noStrike">
              <a:solidFill>
                <a:srgbClr val="FF0000"/>
              </a:solidFill>
              <a:latin typeface="Calibri"/>
            </a:rPr>
            <a:pPr/>
            <a:t>d.f. = 1</a:t>
          </a:fld>
          <a:endParaRPr lang="ru-RU" sz="14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2</xdr:row>
      <xdr:rowOff>142875</xdr:rowOff>
    </xdr:from>
    <xdr:to>
      <xdr:col>18</xdr:col>
      <xdr:colOff>219075</xdr:colOff>
      <xdr:row>17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E7F77C-61D2-4ABB-8A76-B9E3560B8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23</xdr:row>
      <xdr:rowOff>28575</xdr:rowOff>
    </xdr:from>
    <xdr:to>
      <xdr:col>18</xdr:col>
      <xdr:colOff>180975</xdr:colOff>
      <xdr:row>37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23B568-2431-42C1-95E7-06F33F257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</xdr:colOff>
      <xdr:row>2</xdr:row>
      <xdr:rowOff>38100</xdr:rowOff>
    </xdr:from>
    <xdr:to>
      <xdr:col>27</xdr:col>
      <xdr:colOff>352425</xdr:colOff>
      <xdr:row>16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BEEB112-1FE2-4E93-BF15-E97C89EE0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0.45625</cdr:x>
      <cdr:y>0.10417</cdr:y>
    </cdr:from>
    <cdr:to>
      <cdr:x>0.62917</cdr:x>
      <cdr:y>0.19792</cdr:y>
    </cdr:to>
    <cdr:sp macro="" textlink="Плотность!$J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78B1E5-1C02-49E0-873F-166F0AFF07D1}"/>
            </a:ext>
          </a:extLst>
        </cdr:cNvPr>
        <cdr:cNvSpPr txBox="1"/>
      </cdr:nvSpPr>
      <cdr:spPr>
        <a:xfrm xmlns:a="http://schemas.openxmlformats.org/drawingml/2006/main">
          <a:off x="2085975" y="285749"/>
          <a:ext cx="7905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CE003B5-5033-444D-8ECD-CD01218D0E5B}" type="TxLink">
            <a:rPr lang="en-US" sz="1400" b="0" i="0" u="none" strike="noStrike">
              <a:solidFill>
                <a:srgbClr val="FF0000"/>
              </a:solidFill>
              <a:latin typeface="Calibri"/>
            </a:rPr>
            <a:pPr/>
            <a:t>d.f. = 1</a:t>
          </a:fld>
          <a:endParaRPr lang="ru-RU" sz="14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0.45625</cdr:x>
      <cdr:y>0.10417</cdr:y>
    </cdr:from>
    <cdr:to>
      <cdr:x>0.62917</cdr:x>
      <cdr:y>0.19792</cdr:y>
    </cdr:to>
    <cdr:sp macro="" textlink="Плотность!$J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78B1E5-1C02-49E0-873F-166F0AFF07D1}"/>
            </a:ext>
          </a:extLst>
        </cdr:cNvPr>
        <cdr:cNvSpPr txBox="1"/>
      </cdr:nvSpPr>
      <cdr:spPr>
        <a:xfrm xmlns:a="http://schemas.openxmlformats.org/drawingml/2006/main">
          <a:off x="2085975" y="285749"/>
          <a:ext cx="7905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CE003B5-5033-444D-8ECD-CD01218D0E5B}" type="TxLink">
            <a:rPr lang="en-US" sz="1400" b="0" i="0" u="none" strike="noStrike">
              <a:solidFill>
                <a:srgbClr val="FF0000"/>
              </a:solidFill>
              <a:latin typeface="Calibri"/>
            </a:rPr>
            <a:pPr/>
            <a:t>d.f. = 1</a:t>
          </a:fld>
          <a:endParaRPr lang="ru-RU" sz="1400">
            <a:solidFill>
              <a:srgbClr val="FF0000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E351" totalsRowShown="0">
  <autoFilter ref="A1:E351" xr:uid="{00000000-0009-0000-0100-000001000000}"/>
  <tableColumns count="5">
    <tableColumn id="1" xr3:uid="{00000000-0010-0000-0000-000001000000}" name="Хи-квадрат" dataDxfId="3">
      <calculatedColumnFormula>A1+0.01</calculatedColumnFormula>
    </tableColumn>
    <tableColumn id="2" xr3:uid="{00000000-0010-0000-0000-000002000000}" name="Плотность">
      <calculatedColumnFormula>_xlfn.CHISQ.DIST(A2,$J$2,0)</calculatedColumnFormula>
    </tableColumn>
    <tableColumn id="3" xr3:uid="{00000000-0010-0000-0000-000003000000}" name="Подписи" dataDxfId="2">
      <calculatedColumnFormula>Таблица1[[#This Row],[Хи-квадрат]]</calculatedColumnFormula>
    </tableColumn>
    <tableColumn id="4" xr3:uid="{00000000-0010-0000-0000-000004000000}" name="Площадь" dataDxfId="1">
      <calculatedColumnFormula>IF(Таблица1[[#This Row],[Хи-квадрат]]&lt;$H$2,NA(),Таблица1[[#This Row],[Плотность]])</calculatedColumnFormula>
    </tableColumn>
    <tableColumn id="5" xr3:uid="{00000000-0010-0000-0000-000005000000}" name="Точки" dataDxfId="0">
      <calculatedColumnFormula>NA()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tabSelected="1" zoomScaleNormal="100" workbookViewId="0">
      <selection activeCell="H4" sqref="H4"/>
    </sheetView>
  </sheetViews>
  <sheetFormatPr defaultRowHeight="15" x14ac:dyDescent="0.25"/>
  <cols>
    <col min="2" max="2" width="10.140625" customWidth="1"/>
    <col min="3" max="3" width="16" customWidth="1"/>
    <col min="4" max="4" width="13.5703125" customWidth="1"/>
    <col min="5" max="5" width="28.7109375" customWidth="1"/>
    <col min="7" max="7" width="22.28515625" customWidth="1"/>
    <col min="8" max="8" width="9.140625" customWidth="1"/>
    <col min="9" max="9" width="10" customWidth="1"/>
  </cols>
  <sheetData>
    <row r="2" spans="2:9" ht="15" customHeight="1" x14ac:dyDescent="0.25">
      <c r="B2" s="4" t="s">
        <v>14</v>
      </c>
      <c r="C2" s="5" t="s">
        <v>0</v>
      </c>
      <c r="D2" s="5"/>
    </row>
    <row r="3" spans="2:9" ht="15" customHeight="1" x14ac:dyDescent="0.25">
      <c r="B3" s="4"/>
      <c r="C3" s="6" t="s">
        <v>2</v>
      </c>
      <c r="D3" s="6" t="s">
        <v>3</v>
      </c>
      <c r="E3" t="s">
        <v>16</v>
      </c>
      <c r="G3" s="7" t="s">
        <v>17</v>
      </c>
      <c r="H3" s="1">
        <v>1</v>
      </c>
    </row>
    <row r="4" spans="2:9" ht="17.25" x14ac:dyDescent="0.25">
      <c r="B4" s="7">
        <v>0</v>
      </c>
      <c r="C4" s="7">
        <v>4</v>
      </c>
      <c r="D4" s="7">
        <f>1/2*$C$10</f>
        <v>5</v>
      </c>
      <c r="E4">
        <f>(C4-D4)^2/D4</f>
        <v>0.2</v>
      </c>
      <c r="G4" s="1" t="s">
        <v>12</v>
      </c>
      <c r="H4" s="1">
        <f>E10</f>
        <v>0.4</v>
      </c>
    </row>
    <row r="5" spans="2:9" ht="18.75" x14ac:dyDescent="0.35">
      <c r="B5" s="7">
        <v>1</v>
      </c>
      <c r="C5" s="7">
        <v>6</v>
      </c>
      <c r="D5" s="7">
        <f>1/2*$C$10</f>
        <v>5</v>
      </c>
      <c r="E5">
        <f t="shared" ref="E5" si="0">(C5-D5)^2/D5</f>
        <v>0.2</v>
      </c>
      <c r="G5" s="1" t="s">
        <v>15</v>
      </c>
      <c r="H5" s="1">
        <f>_xlfn.CHISQ.INV.RT(0.05,H3)</f>
        <v>3.8414588206941236</v>
      </c>
      <c r="I5" t="s">
        <v>19</v>
      </c>
    </row>
    <row r="6" spans="2:9" x14ac:dyDescent="0.25">
      <c r="B6" s="7"/>
      <c r="C6" s="7"/>
      <c r="D6" s="7"/>
      <c r="G6" s="1" t="s">
        <v>13</v>
      </c>
      <c r="H6" s="1">
        <f>_xlfn.CHISQ.DIST.RT(H4,H3)</f>
        <v>0.52708925686553809</v>
      </c>
      <c r="I6" t="s">
        <v>20</v>
      </c>
    </row>
    <row r="7" spans="2:9" ht="17.25" x14ac:dyDescent="0.25">
      <c r="B7" s="7"/>
      <c r="C7" s="7"/>
      <c r="D7" s="7"/>
      <c r="G7" s="1" t="s">
        <v>18</v>
      </c>
      <c r="H7" s="1">
        <f>_xlfn.CHISQ.TEST(C4:C5,D4:D5)</f>
        <v>0.52708925686553809</v>
      </c>
    </row>
    <row r="8" spans="2:9" x14ac:dyDescent="0.25">
      <c r="B8" s="7"/>
      <c r="C8" s="7"/>
      <c r="D8" s="7"/>
    </row>
    <row r="9" spans="2:9" x14ac:dyDescent="0.25">
      <c r="B9" s="7"/>
      <c r="C9" s="7"/>
      <c r="D9" s="7"/>
    </row>
    <row r="10" spans="2:9" x14ac:dyDescent="0.25">
      <c r="B10" s="6" t="s">
        <v>1</v>
      </c>
      <c r="C10" s="6">
        <f>SUM(C4:C9)</f>
        <v>10</v>
      </c>
      <c r="D10" s="6"/>
      <c r="E10" s="3">
        <f>SUM(E4:E9)</f>
        <v>0.4</v>
      </c>
    </row>
  </sheetData>
  <mergeCells count="1">
    <mergeCell ref="B2:B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1"/>
  <sheetViews>
    <sheetView showGridLines="0" workbookViewId="0">
      <selection activeCell="E2" sqref="E2"/>
    </sheetView>
  </sheetViews>
  <sheetFormatPr defaultRowHeight="15" x14ac:dyDescent="0.25"/>
  <cols>
    <col min="1" max="1" width="13.42578125" customWidth="1"/>
    <col min="2" max="2" width="12.5703125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8</v>
      </c>
      <c r="E1" t="s">
        <v>10</v>
      </c>
      <c r="G1" t="s">
        <v>11</v>
      </c>
      <c r="H1" t="s">
        <v>9</v>
      </c>
      <c r="J1" t="s">
        <v>7</v>
      </c>
    </row>
    <row r="2" spans="1:10" x14ac:dyDescent="0.25">
      <c r="A2" t="e">
        <f>NA()</f>
        <v>#N/A</v>
      </c>
      <c r="B2" t="e">
        <f t="shared" ref="B2:B65" si="0">_xlfn.CHISQ.DIST(A2,$J$2,0)</f>
        <v>#N/A</v>
      </c>
      <c r="C2">
        <v>0</v>
      </c>
      <c r="D2" t="e">
        <f>IF(Таблица1[[#This Row],[Хи-квадрат]]&lt;$H$2,NA(),Таблица1[[#This Row],[Плотность]])</f>
        <v>#N/A</v>
      </c>
      <c r="E2" s="2" t="e">
        <f>IF(Таблица1[[#This Row],[Хи-квадрат]]=ROUND($G$2,1),0,NA())</f>
        <v>#N/A</v>
      </c>
      <c r="F2" s="2"/>
      <c r="G2" s="2">
        <f>Лист1!H4</f>
        <v>0.4</v>
      </c>
      <c r="H2">
        <f>IF(Лист1!H5="",NA(),Лист1!H5)</f>
        <v>3.8414588206941236</v>
      </c>
      <c r="J2">
        <f>Лист1!H3</f>
        <v>1</v>
      </c>
    </row>
    <row r="3" spans="1:10" x14ac:dyDescent="0.25">
      <c r="A3">
        <f>IFERROR(A2+0.1,0.1)</f>
        <v>0.1</v>
      </c>
      <c r="B3">
        <f t="shared" si="0"/>
        <v>1.2000389484301359</v>
      </c>
      <c r="C3">
        <f>Таблица1[[#This Row],[Хи-квадрат]]</f>
        <v>0.1</v>
      </c>
      <c r="D3" t="e">
        <f>IF(Таблица1[[#This Row],[Хи-квадрат]]&lt;$H$2,NA(),Таблица1[[#This Row],[Плотность]])</f>
        <v>#N/A</v>
      </c>
      <c r="E3" s="2" t="e">
        <f>IF(Таблица1[[#This Row],[Хи-квадрат]]=ROUND($G$2,1),0,NA())</f>
        <v>#N/A</v>
      </c>
      <c r="F3" s="2"/>
      <c r="G3" s="2"/>
    </row>
    <row r="4" spans="1:10" x14ac:dyDescent="0.25">
      <c r="A4">
        <f>ROUND(A3+0.1,1)</f>
        <v>0.2</v>
      </c>
      <c r="B4">
        <f t="shared" si="0"/>
        <v>0.80717112935768098</v>
      </c>
      <c r="C4">
        <f>Таблица1[[#This Row],[Хи-квадрат]]</f>
        <v>0.2</v>
      </c>
      <c r="D4" t="e">
        <f>IF(Таблица1[[#This Row],[Хи-квадрат]]&lt;$H$2,NA(),Таблица1[[#This Row],[Плотность]])</f>
        <v>#N/A</v>
      </c>
      <c r="E4" s="2" t="e">
        <f>IF(Таблица1[[#This Row],[Хи-квадрат]]=ROUND($G$2,1),0,NA())</f>
        <v>#N/A</v>
      </c>
      <c r="F4" s="2"/>
      <c r="G4" s="2"/>
      <c r="J4" t="str">
        <f>_xlfn.CONCAT("d.f. = "&amp;J2)</f>
        <v>d.f. = 1</v>
      </c>
    </row>
    <row r="5" spans="1:10" x14ac:dyDescent="0.25">
      <c r="A5">
        <f t="shared" ref="A5:A68" si="1">ROUND(A4+0.1,1)</f>
        <v>0.3</v>
      </c>
      <c r="B5">
        <f t="shared" si="0"/>
        <v>0.62691009922752072</v>
      </c>
      <c r="C5">
        <f>Таблица1[[#This Row],[Хи-квадрат]]</f>
        <v>0.3</v>
      </c>
      <c r="D5" t="e">
        <f>IF(Таблица1[[#This Row],[Хи-квадрат]]&lt;$H$2,NA(),Таблица1[[#This Row],[Плотность]])</f>
        <v>#N/A</v>
      </c>
      <c r="E5" s="2" t="e">
        <f>IF(Таблица1[[#This Row],[Хи-квадрат]]=ROUND($G$2,1),0,NA())</f>
        <v>#N/A</v>
      </c>
      <c r="F5" s="2"/>
      <c r="G5" s="2"/>
    </row>
    <row r="6" spans="1:10" x14ac:dyDescent="0.25">
      <c r="A6">
        <f t="shared" si="1"/>
        <v>0.4</v>
      </c>
      <c r="B6">
        <f t="shared" si="0"/>
        <v>0.51644154746727833</v>
      </c>
      <c r="C6">
        <f>Таблица1[[#This Row],[Хи-квадрат]]</f>
        <v>0.4</v>
      </c>
      <c r="D6" t="e">
        <f>IF(Таблица1[[#This Row],[Хи-квадрат]]&lt;$H$2,NA(),Таблица1[[#This Row],[Плотность]])</f>
        <v>#N/A</v>
      </c>
      <c r="E6" s="2">
        <f>IF(Таблица1[[#This Row],[Хи-квадрат]]=ROUND($G$2,1),0,NA())</f>
        <v>0</v>
      </c>
      <c r="F6" s="2"/>
      <c r="G6" s="2"/>
      <c r="J6">
        <f>_xlfn.CHISQ.DIST.RT(H2,J2)</f>
        <v>5.0000000000000079E-2</v>
      </c>
    </row>
    <row r="7" spans="1:10" x14ac:dyDescent="0.25">
      <c r="A7">
        <f t="shared" si="1"/>
        <v>0.5</v>
      </c>
      <c r="B7">
        <f t="shared" si="0"/>
        <v>0.43939128946772238</v>
      </c>
      <c r="C7">
        <f>Таблица1[[#This Row],[Хи-квадрат]]</f>
        <v>0.5</v>
      </c>
      <c r="D7" t="e">
        <f>IF(Таблица1[[#This Row],[Хи-квадрат]]&lt;$H$2,NA(),Таблица1[[#This Row],[Плотность]])</f>
        <v>#N/A</v>
      </c>
      <c r="E7" s="2" t="e">
        <f>IF(Таблица1[[#This Row],[Хи-квадрат]]=ROUND($G$2,1),0,NA())</f>
        <v>#N/A</v>
      </c>
      <c r="F7" s="2"/>
      <c r="G7" s="2"/>
    </row>
    <row r="8" spans="1:10" x14ac:dyDescent="0.25">
      <c r="A8">
        <f t="shared" si="1"/>
        <v>0.6</v>
      </c>
      <c r="B8">
        <f t="shared" si="0"/>
        <v>0.38154528938409299</v>
      </c>
      <c r="C8">
        <f>Таблица1[[#This Row],[Хи-квадрат]]</f>
        <v>0.6</v>
      </c>
      <c r="D8" t="e">
        <f>IF(Таблица1[[#This Row],[Хи-квадрат]]&lt;$H$2,NA(),Таблица1[[#This Row],[Плотность]])</f>
        <v>#N/A</v>
      </c>
      <c r="E8" s="2" t="e">
        <f>IF(Таблица1[[#This Row],[Хи-квадрат]]=ROUND($G$2,1),0,NA())</f>
        <v>#N/A</v>
      </c>
      <c r="F8" s="2"/>
      <c r="G8" s="2"/>
    </row>
    <row r="9" spans="1:10" x14ac:dyDescent="0.25">
      <c r="A9">
        <f t="shared" si="1"/>
        <v>0.7</v>
      </c>
      <c r="B9">
        <f t="shared" si="0"/>
        <v>0.33601446772677029</v>
      </c>
      <c r="C9">
        <f>Таблица1[[#This Row],[Хи-квадрат]]</f>
        <v>0.7</v>
      </c>
      <c r="D9" t="e">
        <f>IF(Таблица1[[#This Row],[Хи-квадрат]]&lt;$H$2,NA(),Таблица1[[#This Row],[Плотность]])</f>
        <v>#N/A</v>
      </c>
      <c r="E9" s="2" t="e">
        <f>IF(Таблица1[[#This Row],[Хи-квадрат]]=ROUND($G$2,1),0,NA())</f>
        <v>#N/A</v>
      </c>
      <c r="F9" s="2"/>
      <c r="G9" s="2"/>
    </row>
    <row r="10" spans="1:10" x14ac:dyDescent="0.25">
      <c r="A10">
        <f t="shared" si="1"/>
        <v>0.8</v>
      </c>
      <c r="B10">
        <f t="shared" si="0"/>
        <v>0.29898353991820498</v>
      </c>
      <c r="C10">
        <f>Таблица1[[#This Row],[Хи-квадрат]]</f>
        <v>0.8</v>
      </c>
      <c r="D10" t="e">
        <f>IF(Таблица1[[#This Row],[Хи-квадрат]]&lt;$H$2,NA(),Таблица1[[#This Row],[Плотность]])</f>
        <v>#N/A</v>
      </c>
      <c r="E10" s="2" t="e">
        <f>IF(Таблица1[[#This Row],[Хи-квадрат]]=ROUND($G$2,1),0,NA())</f>
        <v>#N/A</v>
      </c>
      <c r="F10" s="2"/>
      <c r="G10" s="2"/>
    </row>
    <row r="11" spans="1:10" x14ac:dyDescent="0.25">
      <c r="A11">
        <f t="shared" si="1"/>
        <v>0.9</v>
      </c>
      <c r="B11">
        <f t="shared" si="0"/>
        <v>0.26813672105208297</v>
      </c>
      <c r="C11">
        <f>Таблица1[[#This Row],[Хи-квадрат]]</f>
        <v>0.9</v>
      </c>
      <c r="D11" t="e">
        <f>IF(Таблица1[[#This Row],[Хи-квадрат]]&lt;$H$2,NA(),Таблица1[[#This Row],[Плотность]])</f>
        <v>#N/A</v>
      </c>
      <c r="E11" s="2" t="e">
        <f>IF(Таблица1[[#This Row],[Хи-квадрат]]=ROUND($G$2,1),0,NA())</f>
        <v>#N/A</v>
      </c>
      <c r="F11" s="2"/>
      <c r="G11" s="2"/>
    </row>
    <row r="12" spans="1:10" x14ac:dyDescent="0.25">
      <c r="A12">
        <f t="shared" si="1"/>
        <v>1</v>
      </c>
      <c r="B12">
        <f t="shared" si="0"/>
        <v>0.24197072451914334</v>
      </c>
      <c r="C12">
        <f>Таблица1[[#This Row],[Хи-квадрат]]</f>
        <v>1</v>
      </c>
      <c r="D12" t="e">
        <f>IF(Таблица1[[#This Row],[Хи-квадрат]]&lt;$H$2,NA(),Таблица1[[#This Row],[Плотность]])</f>
        <v>#N/A</v>
      </c>
      <c r="E12" s="2" t="e">
        <f>IF(Таблица1[[#This Row],[Хи-квадрат]]=ROUND($G$2,1),0,NA())</f>
        <v>#N/A</v>
      </c>
      <c r="F12" s="2"/>
      <c r="G12" s="2"/>
    </row>
    <row r="13" spans="1:10" x14ac:dyDescent="0.25">
      <c r="A13">
        <f t="shared" si="1"/>
        <v>1.1000000000000001</v>
      </c>
      <c r="B13">
        <f t="shared" si="0"/>
        <v>0.2194581724133437</v>
      </c>
      <c r="C13">
        <f>Таблица1[[#This Row],[Хи-квадрат]]</f>
        <v>1.1000000000000001</v>
      </c>
      <c r="D13" t="e">
        <f>IF(Таблица1[[#This Row],[Хи-квадрат]]&lt;$H$2,NA(),Таблица1[[#This Row],[Плотность]])</f>
        <v>#N/A</v>
      </c>
      <c r="E13" s="2" t="e">
        <f>IF(Таблица1[[#This Row],[Хи-квадрат]]=ROUND($G$2,1),0,NA())</f>
        <v>#N/A</v>
      </c>
      <c r="F13" s="2"/>
      <c r="G13" s="2"/>
    </row>
    <row r="14" spans="1:10" x14ac:dyDescent="0.25">
      <c r="A14">
        <f t="shared" si="1"/>
        <v>1.2</v>
      </c>
      <c r="B14">
        <f t="shared" si="0"/>
        <v>0.19986776390173328</v>
      </c>
      <c r="C14">
        <f>Таблица1[[#This Row],[Хи-квадрат]]</f>
        <v>1.2</v>
      </c>
      <c r="D14" t="e">
        <f>IF(Таблица1[[#This Row],[Хи-квадрат]]&lt;$H$2,NA(),Таблица1[[#This Row],[Плотность]])</f>
        <v>#N/A</v>
      </c>
      <c r="E14" s="2" t="e">
        <f>IF(Таблица1[[#This Row],[Хи-квадрат]]=ROUND($G$2,1),0,NA())</f>
        <v>#N/A</v>
      </c>
      <c r="F14" s="2"/>
      <c r="G14" s="2"/>
    </row>
    <row r="15" spans="1:10" x14ac:dyDescent="0.25">
      <c r="A15">
        <f t="shared" si="1"/>
        <v>1.3</v>
      </c>
      <c r="B15">
        <f t="shared" si="0"/>
        <v>0.18266148179510908</v>
      </c>
      <c r="C15">
        <f>Таблица1[[#This Row],[Хи-квадрат]]</f>
        <v>1.3</v>
      </c>
      <c r="D15" t="e">
        <f>IF(Таблица1[[#This Row],[Хи-квадрат]]&lt;$H$2,NA(),Таблица1[[#This Row],[Плотность]])</f>
        <v>#N/A</v>
      </c>
      <c r="E15" s="2" t="e">
        <f>IF(Таблица1[[#This Row],[Хи-квадрат]]=ROUND($G$2,1),0,NA())</f>
        <v>#N/A</v>
      </c>
      <c r="F15" s="2"/>
      <c r="G15" s="2"/>
    </row>
    <row r="16" spans="1:10" x14ac:dyDescent="0.25">
      <c r="A16">
        <f t="shared" si="1"/>
        <v>1.4</v>
      </c>
      <c r="B16">
        <f t="shared" si="0"/>
        <v>0.1674325573450835</v>
      </c>
      <c r="C16">
        <f>Таблица1[[#This Row],[Хи-квадрат]]</f>
        <v>1.4</v>
      </c>
      <c r="D16" t="e">
        <f>IF(Таблица1[[#This Row],[Хи-квадрат]]&lt;$H$2,NA(),Таблица1[[#This Row],[Плотность]])</f>
        <v>#N/A</v>
      </c>
      <c r="E16" s="2" t="e">
        <f>IF(Таблица1[[#This Row],[Хи-квадрат]]=ROUND($G$2,1),0,NA())</f>
        <v>#N/A</v>
      </c>
      <c r="F16" s="2"/>
      <c r="G16" s="2"/>
    </row>
    <row r="17" spans="1:7" x14ac:dyDescent="0.25">
      <c r="A17">
        <f t="shared" si="1"/>
        <v>1.5</v>
      </c>
      <c r="B17">
        <f t="shared" si="0"/>
        <v>0.15386632280545526</v>
      </c>
      <c r="C17">
        <f>Таблица1[[#This Row],[Хи-квадрат]]</f>
        <v>1.5</v>
      </c>
      <c r="D17" t="e">
        <f>IF(Таблица1[[#This Row],[Хи-квадрат]]&lt;$H$2,NA(),Таблица1[[#This Row],[Плотность]])</f>
        <v>#N/A</v>
      </c>
      <c r="E17" s="2" t="e">
        <f>IF(Таблица1[[#This Row],[Хи-квадрат]]=ROUND($G$2,1),0,NA())</f>
        <v>#N/A</v>
      </c>
      <c r="F17" s="2"/>
      <c r="G17" s="2"/>
    </row>
    <row r="18" spans="1:7" x14ac:dyDescent="0.25">
      <c r="A18">
        <f t="shared" si="1"/>
        <v>1.6</v>
      </c>
      <c r="B18">
        <f t="shared" si="0"/>
        <v>0.14171456530622389</v>
      </c>
      <c r="C18">
        <f>Таблица1[[#This Row],[Хи-квадрат]]</f>
        <v>1.6</v>
      </c>
      <c r="D18" t="e">
        <f>IF(Таблица1[[#This Row],[Хи-квадрат]]&lt;$H$2,NA(),Таблица1[[#This Row],[Плотность]])</f>
        <v>#N/A</v>
      </c>
      <c r="E18" s="2" t="e">
        <f>IF(Таблица1[[#This Row],[Хи-квадрат]]=ROUND($G$2,1),0,NA())</f>
        <v>#N/A</v>
      </c>
      <c r="F18" s="2"/>
      <c r="G18" s="2"/>
    </row>
    <row r="19" spans="1:7" x14ac:dyDescent="0.25">
      <c r="A19">
        <f t="shared" si="1"/>
        <v>1.7</v>
      </c>
      <c r="B19">
        <f t="shared" si="0"/>
        <v>0.13077818192388813</v>
      </c>
      <c r="C19">
        <f>Таблица1[[#This Row],[Хи-квадрат]]</f>
        <v>1.7</v>
      </c>
      <c r="D19" t="e">
        <f>IF(Таблица1[[#This Row],[Хи-квадрат]]&lt;$H$2,NA(),Таблица1[[#This Row],[Плотность]])</f>
        <v>#N/A</v>
      </c>
      <c r="E19" s="2" t="e">
        <f>IF(Таблица1[[#This Row],[Хи-квадрат]]=ROUND($G$2,1),0,NA())</f>
        <v>#N/A</v>
      </c>
      <c r="F19" s="2"/>
      <c r="G19" s="2"/>
    </row>
    <row r="20" spans="1:7" x14ac:dyDescent="0.25">
      <c r="A20">
        <f t="shared" si="1"/>
        <v>1.8</v>
      </c>
      <c r="B20">
        <f t="shared" si="0"/>
        <v>0.12089512247320489</v>
      </c>
      <c r="C20">
        <f>Таблица1[[#This Row],[Хи-квадрат]]</f>
        <v>1.8</v>
      </c>
      <c r="D20" t="e">
        <f>IF(Таблица1[[#This Row],[Хи-квадрат]]&lt;$H$2,NA(),Таблица1[[#This Row],[Плотность]])</f>
        <v>#N/A</v>
      </c>
      <c r="E20" s="2" t="e">
        <f>IF(Таблица1[[#This Row],[Хи-квадрат]]=ROUND($G$2,1),0,NA())</f>
        <v>#N/A</v>
      </c>
      <c r="F20" s="2"/>
      <c r="G20" s="2"/>
    </row>
    <row r="21" spans="1:7" x14ac:dyDescent="0.25">
      <c r="A21">
        <f t="shared" si="1"/>
        <v>1.9</v>
      </c>
      <c r="B21">
        <f t="shared" si="0"/>
        <v>0.11193180508616993</v>
      </c>
      <c r="C21">
        <f>Таблица1[[#This Row],[Хи-квадрат]]</f>
        <v>1.9</v>
      </c>
      <c r="D21" t="e">
        <f>IF(Таблица1[[#This Row],[Хи-квадрат]]&lt;$H$2,NA(),Таблица1[[#This Row],[Плотность]])</f>
        <v>#N/A</v>
      </c>
      <c r="E21" s="2" t="e">
        <f>IF(Таблица1[[#This Row],[Хи-квадрат]]=ROUND($G$2,1),0,NA())</f>
        <v>#N/A</v>
      </c>
      <c r="F21" s="2"/>
      <c r="G21" s="2"/>
    </row>
    <row r="22" spans="1:7" x14ac:dyDescent="0.25">
      <c r="A22">
        <f t="shared" si="1"/>
        <v>2</v>
      </c>
      <c r="B22">
        <f t="shared" si="0"/>
        <v>0.10377687435514868</v>
      </c>
      <c r="C22">
        <f>Таблица1[[#This Row],[Хи-квадрат]]</f>
        <v>2</v>
      </c>
      <c r="D22" t="e">
        <f>IF(Таблица1[[#This Row],[Хи-квадрат]]&lt;$H$2,NA(),Таблица1[[#This Row],[Плотность]])</f>
        <v>#N/A</v>
      </c>
      <c r="E22" s="2" t="e">
        <f>IF(Таблица1[[#This Row],[Хи-квадрат]]=ROUND($G$2,1),0,NA())</f>
        <v>#N/A</v>
      </c>
      <c r="F22" s="2"/>
      <c r="G22" s="2"/>
    </row>
    <row r="23" spans="1:7" x14ac:dyDescent="0.25">
      <c r="A23">
        <f t="shared" si="1"/>
        <v>2.1</v>
      </c>
      <c r="B23">
        <f t="shared" si="0"/>
        <v>9.633657731357953E-2</v>
      </c>
      <c r="C23">
        <f>Таблица1[[#This Row],[Хи-квадрат]]</f>
        <v>2.1</v>
      </c>
      <c r="D23" t="e">
        <f>IF(Таблица1[[#This Row],[Хи-квадрат]]&lt;$H$2,NA(),Таблица1[[#This Row],[Плотность]])</f>
        <v>#N/A</v>
      </c>
      <c r="E23" s="2" t="e">
        <f>IF(Таблица1[[#This Row],[Хи-квадрат]]=ROUND($G$2,1),0,NA())</f>
        <v>#N/A</v>
      </c>
      <c r="F23" s="2"/>
      <c r="G23" s="2"/>
    </row>
    <row r="24" spans="1:7" x14ac:dyDescent="0.25">
      <c r="A24">
        <f t="shared" si="1"/>
        <v>2.2000000000000002</v>
      </c>
      <c r="B24">
        <f t="shared" si="0"/>
        <v>8.9531280373142896E-2</v>
      </c>
      <c r="C24">
        <f>Таблица1[[#This Row],[Хи-квадрат]]</f>
        <v>2.2000000000000002</v>
      </c>
      <c r="D24" t="e">
        <f>IF(Таблица1[[#This Row],[Хи-квадрат]]&lt;$H$2,NA(),Таблица1[[#This Row],[Плотность]])</f>
        <v>#N/A</v>
      </c>
      <c r="E24" s="2" t="e">
        <f>IF(Таблица1[[#This Row],[Хи-квадрат]]=ROUND($G$2,1),0,NA())</f>
        <v>#N/A</v>
      </c>
      <c r="F24" s="2"/>
      <c r="G24" s="2"/>
    </row>
    <row r="25" spans="1:7" x14ac:dyDescent="0.25">
      <c r="A25">
        <f t="shared" si="1"/>
        <v>2.2999999999999998</v>
      </c>
      <c r="B25">
        <f t="shared" si="0"/>
        <v>8.3292806117575516E-2</v>
      </c>
      <c r="C25">
        <f>Таблица1[[#This Row],[Хи-квадрат]]</f>
        <v>2.2999999999999998</v>
      </c>
      <c r="D25" t="e">
        <f>IF(Таблица1[[#This Row],[Хи-квадрат]]&lt;$H$2,NA(),Таблица1[[#This Row],[Плотность]])</f>
        <v>#N/A</v>
      </c>
      <c r="E25" s="2" t="e">
        <f>IF(Таблица1[[#This Row],[Хи-квадрат]]=ROUND($G$2,1),0,NA())</f>
        <v>#N/A</v>
      </c>
      <c r="F25" s="2"/>
      <c r="G25" s="2"/>
    </row>
    <row r="26" spans="1:7" x14ac:dyDescent="0.25">
      <c r="A26">
        <f t="shared" si="1"/>
        <v>2.4</v>
      </c>
      <c r="B26">
        <f t="shared" si="0"/>
        <v>7.7562369240259554E-2</v>
      </c>
      <c r="C26">
        <f>Таблица1[[#This Row],[Хи-квадрат]]</f>
        <v>2.4</v>
      </c>
      <c r="D26" t="e">
        <f>IF(Таблица1[[#This Row],[Хи-квадрат]]&lt;$H$2,NA(),Таблица1[[#This Row],[Плотность]])</f>
        <v>#N/A</v>
      </c>
      <c r="E26" s="2" t="e">
        <f>IF(Таблица1[[#This Row],[Хи-квадрат]]=ROUND($G$2,1),0,NA())</f>
        <v>#N/A</v>
      </c>
      <c r="F26" s="2"/>
      <c r="G26" s="2"/>
    </row>
    <row r="27" spans="1:7" x14ac:dyDescent="0.25">
      <c r="A27">
        <f t="shared" si="1"/>
        <v>2.5</v>
      </c>
      <c r="B27">
        <f t="shared" si="0"/>
        <v>7.2288957067272508E-2</v>
      </c>
      <c r="C27">
        <f>Таблица1[[#This Row],[Хи-квадрат]]</f>
        <v>2.5</v>
      </c>
      <c r="D27" t="e">
        <f>IF(Таблица1[[#This Row],[Хи-квадрат]]&lt;$H$2,NA(),Таблица1[[#This Row],[Плотность]])</f>
        <v>#N/A</v>
      </c>
      <c r="E27" s="2" t="e">
        <f>IF(Таблица1[[#This Row],[Хи-квадрат]]=ROUND($G$2,1),0,NA())</f>
        <v>#N/A</v>
      </c>
      <c r="F27" s="2"/>
      <c r="G27" s="2"/>
    </row>
    <row r="28" spans="1:7" x14ac:dyDescent="0.25">
      <c r="A28">
        <f t="shared" si="1"/>
        <v>2.6</v>
      </c>
      <c r="B28">
        <f t="shared" si="0"/>
        <v>6.7428044593231554E-2</v>
      </c>
      <c r="C28">
        <f>Таблица1[[#This Row],[Хи-квадрат]]</f>
        <v>2.6</v>
      </c>
      <c r="D28" t="e">
        <f>IF(Таблица1[[#This Row],[Хи-квадрат]]&lt;$H$2,NA(),Таблица1[[#This Row],[Плотность]])</f>
        <v>#N/A</v>
      </c>
      <c r="E28" s="2" t="e">
        <f>IF(Таблица1[[#This Row],[Хи-квадрат]]=ROUND($G$2,1),0,NA())</f>
        <v>#N/A</v>
      </c>
      <c r="F28" s="2"/>
      <c r="G28" s="2"/>
    </row>
    <row r="29" spans="1:7" x14ac:dyDescent="0.25">
      <c r="A29">
        <f t="shared" si="1"/>
        <v>2.7</v>
      </c>
      <c r="B29">
        <f t="shared" si="0"/>
        <v>6.2940564425544507E-2</v>
      </c>
      <c r="C29">
        <f>Таблица1[[#This Row],[Хи-квадрат]]</f>
        <v>2.7</v>
      </c>
      <c r="D29" t="e">
        <f>IF(Таблица1[[#This Row],[Хи-квадрат]]&lt;$H$2,NA(),Таблица1[[#This Row],[Плотность]])</f>
        <v>#N/A</v>
      </c>
      <c r="E29" s="2" t="e">
        <f>IF(Таблица1[[#This Row],[Хи-квадрат]]=ROUND($G$2,1),0,NA())</f>
        <v>#N/A</v>
      </c>
      <c r="F29" s="2"/>
      <c r="G29" s="2"/>
    </row>
    <row r="30" spans="1:7" x14ac:dyDescent="0.25">
      <c r="A30">
        <f t="shared" si="1"/>
        <v>2.8</v>
      </c>
      <c r="B30">
        <f t="shared" si="0"/>
        <v>5.8792073252544486E-2</v>
      </c>
      <c r="C30">
        <f>Таблица1[[#This Row],[Хи-квадрат]]</f>
        <v>2.8</v>
      </c>
      <c r="D30" t="e">
        <f>IF(Таблица1[[#This Row],[Хи-квадрат]]&lt;$H$2,NA(),Таблица1[[#This Row],[Плотность]])</f>
        <v>#N/A</v>
      </c>
      <c r="E30" s="2" t="e">
        <f>IF(Таблица1[[#This Row],[Хи-квадрат]]=ROUND($G$2,1),0,NA())</f>
        <v>#N/A</v>
      </c>
      <c r="F30" s="2"/>
      <c r="G30" s="2"/>
    </row>
    <row r="31" spans="1:7" x14ac:dyDescent="0.25">
      <c r="A31">
        <f t="shared" si="1"/>
        <v>2.9</v>
      </c>
      <c r="B31">
        <f t="shared" si="0"/>
        <v>5.495207145796055E-2</v>
      </c>
      <c r="C31">
        <f>Таблица1[[#This Row],[Хи-квадрат]]</f>
        <v>2.9</v>
      </c>
      <c r="D31" t="e">
        <f>IF(Таблица1[[#This Row],[Хи-квадрат]]&lt;$H$2,NA(),Таблица1[[#This Row],[Плотность]])</f>
        <v>#N/A</v>
      </c>
      <c r="E31" s="2" t="e">
        <f>IF(Таблица1[[#This Row],[Хи-квадрат]]=ROUND($G$2,1),0,NA())</f>
        <v>#N/A</v>
      </c>
      <c r="F31" s="2"/>
      <c r="G31" s="2"/>
    </row>
    <row r="32" spans="1:7" x14ac:dyDescent="0.25">
      <c r="A32">
        <f t="shared" si="1"/>
        <v>3</v>
      </c>
      <c r="B32">
        <f t="shared" si="0"/>
        <v>5.1393443267923083E-2</v>
      </c>
      <c r="C32">
        <f>Таблица1[[#This Row],[Хи-квадрат]]</f>
        <v>3</v>
      </c>
      <c r="D32" t="e">
        <f>IF(Таблица1[[#This Row],[Хи-квадрат]]&lt;$H$2,NA(),Таблица1[[#This Row],[Плотность]])</f>
        <v>#N/A</v>
      </c>
      <c r="E32" s="2" t="e">
        <f>IF(Таблица1[[#This Row],[Хи-квадрат]]=ROUND($G$2,1),0,NA())</f>
        <v>#N/A</v>
      </c>
      <c r="F32" s="2"/>
      <c r="G32" s="2"/>
    </row>
    <row r="33" spans="1:7" x14ac:dyDescent="0.25">
      <c r="A33">
        <f t="shared" si="1"/>
        <v>3.1</v>
      </c>
      <c r="B33">
        <f t="shared" si="0"/>
        <v>4.8091992638041196E-2</v>
      </c>
      <c r="C33">
        <f>Таблица1[[#This Row],[Хи-квадрат]]</f>
        <v>3.1</v>
      </c>
      <c r="D33" t="e">
        <f>IF(Таблица1[[#This Row],[Хи-квадрат]]&lt;$H$2,NA(),Таблица1[[#This Row],[Плотность]])</f>
        <v>#N/A</v>
      </c>
      <c r="E33" s="2" t="e">
        <f>IF(Таблица1[[#This Row],[Хи-квадрат]]=ROUND($G$2,1),0,NA())</f>
        <v>#N/A</v>
      </c>
      <c r="F33" s="2"/>
      <c r="G33" s="2"/>
    </row>
    <row r="34" spans="1:7" x14ac:dyDescent="0.25">
      <c r="A34">
        <f t="shared" si="1"/>
        <v>3.2</v>
      </c>
      <c r="B34">
        <f t="shared" si="0"/>
        <v>4.5026055840192078E-2</v>
      </c>
      <c r="C34">
        <f>Таблица1[[#This Row],[Хи-квадрат]]</f>
        <v>3.2</v>
      </c>
      <c r="D34" t="e">
        <f>IF(Таблица1[[#This Row],[Хи-квадрат]]&lt;$H$2,NA(),Таблица1[[#This Row],[Плотность]])</f>
        <v>#N/A</v>
      </c>
      <c r="E34" s="2" t="e">
        <f>IF(Таблица1[[#This Row],[Хи-квадрат]]=ROUND($G$2,1),0,NA())</f>
        <v>#N/A</v>
      </c>
      <c r="F34" s="2"/>
      <c r="G34" s="2"/>
    </row>
    <row r="35" spans="1:7" x14ac:dyDescent="0.25">
      <c r="A35">
        <f t="shared" si="1"/>
        <v>3.3</v>
      </c>
      <c r="B35">
        <f t="shared" si="0"/>
        <v>4.2176175986526149E-2</v>
      </c>
      <c r="C35">
        <f>Таблица1[[#This Row],[Хи-квадрат]]</f>
        <v>3.3</v>
      </c>
      <c r="D35" t="e">
        <f>IF(Таблица1[[#This Row],[Хи-квадрат]]&lt;$H$2,NA(),Таблица1[[#This Row],[Плотность]])</f>
        <v>#N/A</v>
      </c>
      <c r="E35" s="2" t="e">
        <f>IF(Таблица1[[#This Row],[Хи-квадрат]]=ROUND($G$2,1),0,NA())</f>
        <v>#N/A</v>
      </c>
      <c r="F35" s="2"/>
      <c r="G35" s="2"/>
    </row>
    <row r="36" spans="1:7" x14ac:dyDescent="0.25">
      <c r="A36">
        <f t="shared" si="1"/>
        <v>3.4</v>
      </c>
      <c r="B36">
        <f t="shared" si="0"/>
        <v>3.9524827942945664E-2</v>
      </c>
      <c r="C36">
        <f>Таблица1[[#This Row],[Хи-квадрат]]</f>
        <v>3.4</v>
      </c>
      <c r="D36" t="e">
        <f>IF(Таблица1[[#This Row],[Хи-квадрат]]&lt;$H$2,NA(),Таблица1[[#This Row],[Плотность]])</f>
        <v>#N/A</v>
      </c>
      <c r="E36" s="2" t="e">
        <f>IF(Таблица1[[#This Row],[Хи-квадрат]]=ROUND($G$2,1),0,NA())</f>
        <v>#N/A</v>
      </c>
      <c r="F36" s="2"/>
      <c r="G36" s="2"/>
    </row>
    <row r="37" spans="1:7" x14ac:dyDescent="0.25">
      <c r="A37">
        <f t="shared" si="1"/>
        <v>3.5</v>
      </c>
      <c r="B37">
        <f t="shared" si="0"/>
        <v>3.705618452374812E-2</v>
      </c>
      <c r="C37">
        <f>Таблица1[[#This Row],[Хи-квадрат]]</f>
        <v>3.5</v>
      </c>
      <c r="D37" t="e">
        <f>IF(Таблица1[[#This Row],[Хи-квадрат]]&lt;$H$2,NA(),Таблица1[[#This Row],[Плотность]])</f>
        <v>#N/A</v>
      </c>
      <c r="E37" s="2" t="e">
        <f>IF(Таблица1[[#This Row],[Хи-квадрат]]=ROUND($G$2,1),0,NA())</f>
        <v>#N/A</v>
      </c>
      <c r="F37" s="2"/>
      <c r="G37" s="2"/>
    </row>
    <row r="38" spans="1:7" x14ac:dyDescent="0.25">
      <c r="A38">
        <f t="shared" si="1"/>
        <v>3.6</v>
      </c>
      <c r="B38">
        <f t="shared" si="0"/>
        <v>3.4755916727138347E-2</v>
      </c>
      <c r="C38">
        <f>Таблица1[[#This Row],[Хи-квадрат]]</f>
        <v>3.6</v>
      </c>
      <c r="D38" t="e">
        <f>IF(Таблица1[[#This Row],[Хи-квадрат]]&lt;$H$2,NA(),Таблица1[[#This Row],[Плотность]])</f>
        <v>#N/A</v>
      </c>
      <c r="E38" s="2" t="e">
        <f>IF(Таблица1[[#This Row],[Хи-квадрат]]=ROUND($G$2,1),0,NA())</f>
        <v>#N/A</v>
      </c>
      <c r="F38" s="2"/>
      <c r="G38" s="2"/>
    </row>
    <row r="39" spans="1:7" x14ac:dyDescent="0.25">
      <c r="A39">
        <f t="shared" si="1"/>
        <v>3.7</v>
      </c>
      <c r="B39">
        <f t="shared" si="0"/>
        <v>3.2611022214010056E-2</v>
      </c>
      <c r="C39">
        <f>Таблица1[[#This Row],[Хи-квадрат]]</f>
        <v>3.7</v>
      </c>
      <c r="D39" t="e">
        <f>IF(Таблица1[[#This Row],[Хи-квадрат]]&lt;$H$2,NA(),Таблица1[[#This Row],[Плотность]])</f>
        <v>#N/A</v>
      </c>
      <c r="E39" s="2" t="e">
        <f>IF(Таблица1[[#This Row],[Хи-квадрат]]=ROUND($G$2,1),0,NA())</f>
        <v>#N/A</v>
      </c>
      <c r="F39" s="2"/>
      <c r="G39" s="2"/>
    </row>
    <row r="40" spans="1:7" x14ac:dyDescent="0.25">
      <c r="A40">
        <f t="shared" si="1"/>
        <v>3.8</v>
      </c>
      <c r="B40">
        <f t="shared" si="0"/>
        <v>3.0609677355586548E-2</v>
      </c>
      <c r="C40">
        <f>Таблица1[[#This Row],[Хи-квадрат]]</f>
        <v>3.8</v>
      </c>
      <c r="D40" t="e">
        <f>IF(Таблица1[[#This Row],[Хи-квадрат]]&lt;$H$2,NA(),Таблица1[[#This Row],[Плотность]])</f>
        <v>#N/A</v>
      </c>
      <c r="E40" s="2" t="e">
        <f>IF(Таблица1[[#This Row],[Хи-квадрат]]=ROUND($G$2,1),0,NA())</f>
        <v>#N/A</v>
      </c>
      <c r="F40" s="2"/>
      <c r="G40" s="2"/>
    </row>
    <row r="41" spans="1:7" x14ac:dyDescent="0.25">
      <c r="A41">
        <f t="shared" si="1"/>
        <v>3.9</v>
      </c>
      <c r="B41">
        <f t="shared" si="0"/>
        <v>2.8741109056577799E-2</v>
      </c>
      <c r="C41">
        <f>Таблица1[[#This Row],[Хи-квадрат]]</f>
        <v>3.9</v>
      </c>
      <c r="D41">
        <f>IF(Таблица1[[#This Row],[Хи-квадрат]]&lt;$H$2,NA(),Таблица1[[#This Row],[Плотность]])</f>
        <v>2.8741109056577799E-2</v>
      </c>
      <c r="E41" s="2" t="e">
        <f>IF(Таблица1[[#This Row],[Хи-квадрат]]=ROUND($G$2,1),0,NA())</f>
        <v>#N/A</v>
      </c>
      <c r="F41" s="2"/>
      <c r="G41" s="2"/>
    </row>
    <row r="42" spans="1:7" x14ac:dyDescent="0.25">
      <c r="A42">
        <f t="shared" si="1"/>
        <v>4</v>
      </c>
      <c r="B42">
        <f t="shared" si="0"/>
        <v>2.6995483256594028E-2</v>
      </c>
      <c r="C42">
        <f>Таблица1[[#This Row],[Хи-квадрат]]</f>
        <v>4</v>
      </c>
      <c r="D42">
        <f>IF(Таблица1[[#This Row],[Хи-квадрат]]&lt;$H$2,NA(),Таблица1[[#This Row],[Плотность]])</f>
        <v>2.6995483256594028E-2</v>
      </c>
      <c r="E42" s="2" t="e">
        <f>IF(Таблица1[[#This Row],[Хи-квадрат]]=ROUND($G$2,1),0,NA())</f>
        <v>#N/A</v>
      </c>
      <c r="F42" s="2"/>
      <c r="G42" s="2"/>
    </row>
    <row r="43" spans="1:7" x14ac:dyDescent="0.25">
      <c r="A43">
        <f t="shared" si="1"/>
        <v>4.0999999999999996</v>
      </c>
      <c r="B43">
        <f t="shared" si="0"/>
        <v>2.5363807566206473E-2</v>
      </c>
      <c r="C43">
        <f>Таблица1[[#This Row],[Хи-квадрат]]</f>
        <v>4.0999999999999996</v>
      </c>
      <c r="D43">
        <f>IF(Таблица1[[#This Row],[Хи-квадрат]]&lt;$H$2,NA(),Таблица1[[#This Row],[Плотность]])</f>
        <v>2.5363807566206473E-2</v>
      </c>
      <c r="E43" s="2" t="e">
        <f>IF(Таблица1[[#This Row],[Хи-квадрат]]=ROUND($G$2,1),0,NA())</f>
        <v>#N/A</v>
      </c>
      <c r="F43" s="2"/>
      <c r="G43" s="2"/>
    </row>
    <row r="44" spans="1:7" x14ac:dyDescent="0.25">
      <c r="A44">
        <f t="shared" si="1"/>
        <v>4.2</v>
      </c>
      <c r="B44">
        <f t="shared" si="0"/>
        <v>2.3837845937227001E-2</v>
      </c>
      <c r="C44">
        <f>Таблица1[[#This Row],[Хи-квадрат]]</f>
        <v>4.2</v>
      </c>
      <c r="D44">
        <f>IF(Таблица1[[#This Row],[Хи-квадрат]]&lt;$H$2,NA(),Таблица1[[#This Row],[Плотность]])</f>
        <v>2.3837845937227001E-2</v>
      </c>
      <c r="E44" s="2" t="e">
        <f>IF(Таблица1[[#This Row],[Хи-квадрат]]=ROUND($G$2,1),0,NA())</f>
        <v>#N/A</v>
      </c>
      <c r="F44" s="2"/>
      <c r="G44" s="2"/>
    </row>
    <row r="45" spans="1:7" x14ac:dyDescent="0.25">
      <c r="A45">
        <f t="shared" si="1"/>
        <v>4.3</v>
      </c>
      <c r="B45">
        <f t="shared" si="0"/>
        <v>2.2410043623681705E-2</v>
      </c>
      <c r="C45">
        <f>Таблица1[[#This Row],[Хи-квадрат]]</f>
        <v>4.3</v>
      </c>
      <c r="D45">
        <f>IF(Таблица1[[#This Row],[Хи-квадрат]]&lt;$H$2,NA(),Таблица1[[#This Row],[Плотность]])</f>
        <v>2.2410043623681705E-2</v>
      </c>
      <c r="E45" s="2" t="e">
        <f>IF(Таблица1[[#This Row],[Хи-квадрат]]=ROUND($G$2,1),0,NA())</f>
        <v>#N/A</v>
      </c>
      <c r="F45" s="2"/>
      <c r="G45" s="2"/>
    </row>
    <row r="46" spans="1:7" x14ac:dyDescent="0.25">
      <c r="A46">
        <f t="shared" si="1"/>
        <v>4.4000000000000004</v>
      </c>
      <c r="B46">
        <f t="shared" si="0"/>
        <v>2.1073460979030175E-2</v>
      </c>
      <c r="C46">
        <f>Таблица1[[#This Row],[Хи-квадрат]]</f>
        <v>4.4000000000000004</v>
      </c>
      <c r="D46">
        <f>IF(Таблица1[[#This Row],[Хи-квадрат]]&lt;$H$2,NA(),Таблица1[[#This Row],[Плотность]])</f>
        <v>2.1073460979030175E-2</v>
      </c>
      <c r="E46" s="2" t="e">
        <f>IF(Таблица1[[#This Row],[Хи-квадрат]]=ROUND($G$2,1),0,NA())</f>
        <v>#N/A</v>
      </c>
      <c r="F46" s="2"/>
      <c r="G46" s="2"/>
    </row>
    <row r="47" spans="1:7" x14ac:dyDescent="0.25">
      <c r="A47">
        <f t="shared" si="1"/>
        <v>4.5</v>
      </c>
      <c r="B47">
        <f t="shared" si="0"/>
        <v>1.9821714870604894E-2</v>
      </c>
      <c r="C47">
        <f>Таблица1[[#This Row],[Хи-квадрат]]</f>
        <v>4.5</v>
      </c>
      <c r="D47">
        <f>IF(Таблица1[[#This Row],[Хи-квадрат]]&lt;$H$2,NA(),Таблица1[[#This Row],[Плотность]])</f>
        <v>1.9821714870604894E-2</v>
      </c>
      <c r="E47" s="2" t="e">
        <f>IF(Таблица1[[#This Row],[Хи-квадрат]]=ROUND($G$2,1),0,NA())</f>
        <v>#N/A</v>
      </c>
      <c r="F47" s="2"/>
      <c r="G47" s="2"/>
    </row>
    <row r="48" spans="1:7" x14ac:dyDescent="0.25">
      <c r="A48">
        <f t="shared" si="1"/>
        <v>4.5999999999999996</v>
      </c>
      <c r="B48">
        <f t="shared" si="0"/>
        <v>1.8648926684969192E-2</v>
      </c>
      <c r="C48">
        <f>Таблица1[[#This Row],[Хи-квадрат]]</f>
        <v>4.5999999999999996</v>
      </c>
      <c r="D48">
        <f>IF(Таблица1[[#This Row],[Хи-квадрат]]&lt;$H$2,NA(),Таблица1[[#This Row],[Плотность]])</f>
        <v>1.8648926684969192E-2</v>
      </c>
      <c r="E48" s="2" t="e">
        <f>IF(Таблица1[[#This Row],[Хи-квадрат]]=ROUND($G$2,1),0,NA())</f>
        <v>#N/A</v>
      </c>
      <c r="F48" s="2"/>
      <c r="G48" s="2"/>
    </row>
    <row r="49" spans="1:7" x14ac:dyDescent="0.25">
      <c r="A49">
        <f t="shared" si="1"/>
        <v>4.7</v>
      </c>
      <c r="B49">
        <f t="shared" si="0"/>
        <v>1.7549676056447843E-2</v>
      </c>
      <c r="C49">
        <f>Таблица1[[#This Row],[Хи-квадрат]]</f>
        <v>4.7</v>
      </c>
      <c r="D49">
        <f>IF(Таблица1[[#This Row],[Хи-квадрат]]&lt;$H$2,NA(),Таблица1[[#This Row],[Плотность]])</f>
        <v>1.7549676056447843E-2</v>
      </c>
      <c r="E49" s="2" t="e">
        <f>IF(Таблица1[[#This Row],[Хи-квадрат]]=ROUND($G$2,1),0,NA())</f>
        <v>#N/A</v>
      </c>
      <c r="F49" s="2"/>
      <c r="G49" s="2"/>
    </row>
    <row r="50" spans="1:7" x14ac:dyDescent="0.25">
      <c r="A50">
        <f t="shared" si="1"/>
        <v>4.8</v>
      </c>
      <c r="B50">
        <f t="shared" si="0"/>
        <v>1.6518959582145529E-2</v>
      </c>
      <c r="C50">
        <f>Таблица1[[#This Row],[Хи-квадрат]]</f>
        <v>4.8</v>
      </c>
      <c r="D50">
        <f>IF(Таблица1[[#This Row],[Хи-квадрат]]&lt;$H$2,NA(),Таблица1[[#This Row],[Плотность]])</f>
        <v>1.6518959582145529E-2</v>
      </c>
      <c r="E50" s="2" t="e">
        <f>IF(Таблица1[[#This Row],[Хи-квадрат]]=ROUND($G$2,1),0,NA())</f>
        <v>#N/A</v>
      </c>
      <c r="F50" s="2"/>
      <c r="G50" s="2"/>
    </row>
    <row r="51" spans="1:7" x14ac:dyDescent="0.25">
      <c r="A51">
        <f t="shared" si="1"/>
        <v>4.9000000000000004</v>
      </c>
      <c r="B51">
        <f t="shared" si="0"/>
        <v>1.5552153895594391E-2</v>
      </c>
      <c r="C51">
        <f>Таблица1[[#This Row],[Хи-квадрат]]</f>
        <v>4.9000000000000004</v>
      </c>
      <c r="D51">
        <f>IF(Таблица1[[#This Row],[Хи-квадрат]]&lt;$H$2,NA(),Таблица1[[#This Row],[Плотность]])</f>
        <v>1.5552153895594391E-2</v>
      </c>
      <c r="E51" s="2" t="e">
        <f>IF(Таблица1[[#This Row],[Хи-квадрат]]=ROUND($G$2,1),0,NA())</f>
        <v>#N/A</v>
      </c>
      <c r="F51" s="2"/>
      <c r="G51" s="2"/>
    </row>
    <row r="52" spans="1:7" x14ac:dyDescent="0.25">
      <c r="A52">
        <f t="shared" si="1"/>
        <v>5</v>
      </c>
      <c r="B52">
        <f t="shared" si="0"/>
        <v>1.4644982561926487E-2</v>
      </c>
      <c r="C52">
        <f>Таблица1[[#This Row],[Хи-квадрат]]</f>
        <v>5</v>
      </c>
      <c r="D52">
        <f>IF(Таблица1[[#This Row],[Хи-квадрат]]&lt;$H$2,NA(),Таблица1[[#This Row],[Плотность]])</f>
        <v>1.4644982561926487E-2</v>
      </c>
      <c r="E52" s="2" t="e">
        <f>IF(Таблица1[[#This Row],[Хи-квадрат]]=ROUND($G$2,1),0,NA())</f>
        <v>#N/A</v>
      </c>
      <c r="F52" s="2"/>
      <c r="G52" s="2"/>
    </row>
    <row r="53" spans="1:7" x14ac:dyDescent="0.25">
      <c r="A53">
        <f t="shared" si="1"/>
        <v>5.0999999999999996</v>
      </c>
      <c r="B53">
        <f t="shared" si="0"/>
        <v>1.3793486333463386E-2</v>
      </c>
      <c r="C53">
        <f>Таблица1[[#This Row],[Хи-квадрат]]</f>
        <v>5.0999999999999996</v>
      </c>
      <c r="D53">
        <f>IF(Таблица1[[#This Row],[Хи-квадрат]]&lt;$H$2,NA(),Таблица1[[#This Row],[Плотность]])</f>
        <v>1.3793486333463386E-2</v>
      </c>
      <c r="E53" s="2" t="e">
        <f>IF(Таблица1[[#This Row],[Хи-квадрат]]=ROUND($G$2,1),0,NA())</f>
        <v>#N/A</v>
      </c>
      <c r="F53" s="2"/>
      <c r="G53" s="2"/>
    </row>
    <row r="54" spans="1:7" x14ac:dyDescent="0.25">
      <c r="A54">
        <f t="shared" si="1"/>
        <v>5.2</v>
      </c>
      <c r="B54">
        <f t="shared" si="0"/>
        <v>1.2993996368507997E-2</v>
      </c>
      <c r="C54">
        <f>Таблица1[[#This Row],[Хи-квадрат]]</f>
        <v>5.2</v>
      </c>
      <c r="D54">
        <f>IF(Таблица1[[#This Row],[Хи-квадрат]]&lt;$H$2,NA(),Таблица1[[#This Row],[Плотность]])</f>
        <v>1.2993996368507997E-2</v>
      </c>
      <c r="E54" s="2" t="e">
        <f>IF(Таблица1[[#This Row],[Хи-квадрат]]=ROUND($G$2,1),0,NA())</f>
        <v>#N/A</v>
      </c>
      <c r="F54" s="2"/>
      <c r="G54" s="2"/>
    </row>
    <row r="55" spans="1:7" x14ac:dyDescent="0.25">
      <c r="A55">
        <f t="shared" si="1"/>
        <v>5.3</v>
      </c>
      <c r="B55">
        <f t="shared" si="0"/>
        <v>1.2243110070043377E-2</v>
      </c>
      <c r="C55">
        <f>Таблица1[[#This Row],[Хи-квадрат]]</f>
        <v>5.3</v>
      </c>
      <c r="D55">
        <f>IF(Таблица1[[#This Row],[Хи-квадрат]]&lt;$H$2,NA(),Таблица1[[#This Row],[Плотность]])</f>
        <v>1.2243110070043377E-2</v>
      </c>
      <c r="E55" s="2" t="e">
        <f>IF(Таблица1[[#This Row],[Хи-квадрат]]=ROUND($G$2,1),0,NA())</f>
        <v>#N/A</v>
      </c>
      <c r="F55" s="2"/>
      <c r="G55" s="2"/>
    </row>
    <row r="56" spans="1:7" x14ac:dyDescent="0.25">
      <c r="A56">
        <f t="shared" si="1"/>
        <v>5.4</v>
      </c>
      <c r="B56">
        <f t="shared" si="0"/>
        <v>1.1537669246713836E-2</v>
      </c>
      <c r="C56">
        <f>Таблица1[[#This Row],[Хи-квадрат]]</f>
        <v>5.4</v>
      </c>
      <c r="D56">
        <f>IF(Таблица1[[#This Row],[Хи-квадрат]]&lt;$H$2,NA(),Таблица1[[#This Row],[Плотность]])</f>
        <v>1.1537669246713836E-2</v>
      </c>
      <c r="E56" s="2" t="e">
        <f>IF(Таблица1[[#This Row],[Хи-квадрат]]=ROUND($G$2,1),0,NA())</f>
        <v>#N/A</v>
      </c>
      <c r="F56" s="2"/>
      <c r="G56" s="2"/>
    </row>
    <row r="57" spans="1:7" x14ac:dyDescent="0.25">
      <c r="A57">
        <f t="shared" si="1"/>
        <v>5.5</v>
      </c>
      <c r="B57">
        <f t="shared" si="0"/>
        <v>1.0874740337283141E-2</v>
      </c>
      <c r="C57">
        <f>Таблица1[[#This Row],[Хи-квадрат]]</f>
        <v>5.5</v>
      </c>
      <c r="D57">
        <f>IF(Таблица1[[#This Row],[Хи-квадрат]]&lt;$H$2,NA(),Таблица1[[#This Row],[Плотность]])</f>
        <v>1.0874740337283141E-2</v>
      </c>
      <c r="E57" s="2" t="e">
        <f>IF(Таблица1[[#This Row],[Хи-квадрат]]=ROUND($G$2,1),0,NA())</f>
        <v>#N/A</v>
      </c>
      <c r="F57" s="2"/>
      <c r="G57" s="2"/>
    </row>
    <row r="58" spans="1:7" x14ac:dyDescent="0.25">
      <c r="A58">
        <f t="shared" si="1"/>
        <v>5.6</v>
      </c>
      <c r="B58">
        <f t="shared" si="0"/>
        <v>1.0251596472870749E-2</v>
      </c>
      <c r="C58">
        <f>Таблица1[[#This Row],[Хи-квадрат]]</f>
        <v>5.6</v>
      </c>
      <c r="D58">
        <f>IF(Таблица1[[#This Row],[Хи-квадрат]]&lt;$H$2,NA(),Таблица1[[#This Row],[Плотность]])</f>
        <v>1.0251596472870749E-2</v>
      </c>
      <c r="E58" s="2" t="e">
        <f>IF(Таблица1[[#This Row],[Хи-квадрат]]=ROUND($G$2,1),0,NA())</f>
        <v>#N/A</v>
      </c>
      <c r="F58" s="2"/>
      <c r="G58" s="2"/>
    </row>
    <row r="59" spans="1:7" x14ac:dyDescent="0.25">
      <c r="A59">
        <f t="shared" si="1"/>
        <v>5.7</v>
      </c>
      <c r="B59">
        <f t="shared" si="0"/>
        <v>9.665701179594182E-3</v>
      </c>
      <c r="C59">
        <f>Таблица1[[#This Row],[Хи-квадрат]]</f>
        <v>5.7</v>
      </c>
      <c r="D59">
        <f>IF(Таблица1[[#This Row],[Хи-квадрат]]&lt;$H$2,NA(),Таблица1[[#This Row],[Плотность]])</f>
        <v>9.665701179594182E-3</v>
      </c>
      <c r="E59" s="2" t="e">
        <f>IF(Таблица1[[#This Row],[Хи-квадрат]]=ROUND($G$2,1),0,NA())</f>
        <v>#N/A</v>
      </c>
      <c r="F59" s="2"/>
      <c r="G59" s="2"/>
    </row>
    <row r="60" spans="1:7" x14ac:dyDescent="0.25">
      <c r="A60">
        <f t="shared" si="1"/>
        <v>5.8</v>
      </c>
      <c r="B60">
        <f t="shared" si="0"/>
        <v>9.1146935485576369E-3</v>
      </c>
      <c r="C60">
        <f>Таблица1[[#This Row],[Хи-квадрат]]</f>
        <v>5.8</v>
      </c>
      <c r="D60">
        <f>IF(Таблица1[[#This Row],[Хи-квадрат]]&lt;$H$2,NA(),Таблица1[[#This Row],[Плотность]])</f>
        <v>9.1146935485576369E-3</v>
      </c>
      <c r="E60" s="2" t="e">
        <f>IF(Таблица1[[#This Row],[Хи-квадрат]]=ROUND($G$2,1),0,NA())</f>
        <v>#N/A</v>
      </c>
      <c r="F60" s="2"/>
      <c r="G60" s="2"/>
    </row>
    <row r="61" spans="1:7" x14ac:dyDescent="0.25">
      <c r="A61">
        <f t="shared" si="1"/>
        <v>5.9</v>
      </c>
      <c r="B61">
        <f t="shared" si="0"/>
        <v>8.5963747210568327E-3</v>
      </c>
      <c r="C61">
        <f>Таблица1[[#This Row],[Хи-квадрат]]</f>
        <v>5.9</v>
      </c>
      <c r="D61">
        <f>IF(Таблица1[[#This Row],[Хи-квадрат]]&lt;$H$2,NA(),Таблица1[[#This Row],[Плотность]])</f>
        <v>8.5963747210568327E-3</v>
      </c>
      <c r="E61" s="2" t="e">
        <f>IF(Таблица1[[#This Row],[Хи-квадрат]]=ROUND($G$2,1),0,NA())</f>
        <v>#N/A</v>
      </c>
      <c r="F61" s="2"/>
      <c r="G61" s="2"/>
    </row>
    <row r="62" spans="1:7" x14ac:dyDescent="0.25">
      <c r="A62">
        <f t="shared" si="1"/>
        <v>6</v>
      </c>
      <c r="B62">
        <f t="shared" si="0"/>
        <v>8.1086955549402422E-3</v>
      </c>
      <c r="C62">
        <f>Таблица1[[#This Row],[Хи-квадрат]]</f>
        <v>6</v>
      </c>
      <c r="D62">
        <f>IF(Таблица1[[#This Row],[Хи-квадрат]]&lt;$H$2,NA(),Таблица1[[#This Row],[Плотность]])</f>
        <v>8.1086955549402422E-3</v>
      </c>
      <c r="E62" s="2" t="e">
        <f>IF(Таблица1[[#This Row],[Хи-квадрат]]=ROUND($G$2,1),0,NA())</f>
        <v>#N/A</v>
      </c>
      <c r="F62" s="2"/>
      <c r="G62" s="2"/>
    </row>
    <row r="63" spans="1:7" x14ac:dyDescent="0.25">
      <c r="A63">
        <f t="shared" si="1"/>
        <v>6.1</v>
      </c>
      <c r="B63">
        <f t="shared" si="0"/>
        <v>7.649745353711125E-3</v>
      </c>
      <c r="C63">
        <f>Таблица1[[#This Row],[Хи-квадрат]]</f>
        <v>6.1</v>
      </c>
      <c r="D63">
        <f>IF(Таблица1[[#This Row],[Хи-квадрат]]&lt;$H$2,NA(),Таблица1[[#This Row],[Плотность]])</f>
        <v>7.649745353711125E-3</v>
      </c>
      <c r="E63" s="2" t="e">
        <f>IF(Таблица1[[#This Row],[Хи-квадрат]]=ROUND($G$2,1),0,NA())</f>
        <v>#N/A</v>
      </c>
      <c r="F63" s="2"/>
      <c r="G63" s="2"/>
    </row>
    <row r="64" spans="1:7" x14ac:dyDescent="0.25">
      <c r="A64">
        <f t="shared" si="1"/>
        <v>6.2</v>
      </c>
      <c r="B64">
        <f t="shared" si="0"/>
        <v>7.217741553536299E-3</v>
      </c>
      <c r="C64">
        <f>Таблица1[[#This Row],[Хи-квадрат]]</f>
        <v>6.2</v>
      </c>
      <c r="D64">
        <f>IF(Таблица1[[#This Row],[Хи-квадрат]]&lt;$H$2,NA(),Таблица1[[#This Row],[Плотность]])</f>
        <v>7.217741553536299E-3</v>
      </c>
      <c r="E64" s="2" t="e">
        <f>IF(Таблица1[[#This Row],[Хи-квадрат]]=ROUND($G$2,1),0,NA())</f>
        <v>#N/A</v>
      </c>
      <c r="F64" s="2"/>
      <c r="G64" s="2"/>
    </row>
    <row r="65" spans="1:7" x14ac:dyDescent="0.25">
      <c r="A65">
        <f t="shared" si="1"/>
        <v>6.3</v>
      </c>
      <c r="B65">
        <f t="shared" si="0"/>
        <v>6.8110202751480624E-3</v>
      </c>
      <c r="C65">
        <f>Таблица1[[#This Row],[Хи-квадрат]]</f>
        <v>6.3</v>
      </c>
      <c r="D65">
        <f>IF(Таблица1[[#This Row],[Хи-квадрат]]&lt;$H$2,NA(),Таблица1[[#This Row],[Плотность]])</f>
        <v>6.8110202751480624E-3</v>
      </c>
      <c r="E65" s="2" t="e">
        <f>IF(Таблица1[[#This Row],[Хи-квадрат]]=ROUND($G$2,1),0,NA())</f>
        <v>#N/A</v>
      </c>
      <c r="F65" s="2"/>
      <c r="G65" s="2"/>
    </row>
    <row r="66" spans="1:7" x14ac:dyDescent="0.25">
      <c r="A66">
        <f t="shared" si="1"/>
        <v>6.4</v>
      </c>
      <c r="B66">
        <f t="shared" ref="B66:B129" si="2">_xlfn.CHISQ.DIST(A66,$J$2,0)</f>
        <v>6.4280276579397081E-3</v>
      </c>
      <c r="C66">
        <f>Таблица1[[#This Row],[Хи-квадрат]]</f>
        <v>6.4</v>
      </c>
      <c r="D66">
        <f>IF(Таблица1[[#This Row],[Хи-квадрат]]&lt;$H$2,NA(),Таблица1[[#This Row],[Плотность]])</f>
        <v>6.4280276579397081E-3</v>
      </c>
      <c r="E66" s="2" t="e">
        <f>IF(Таблица1[[#This Row],[Хи-квадрат]]=ROUND($G$2,1),0,NA())</f>
        <v>#N/A</v>
      </c>
      <c r="F66" s="2"/>
      <c r="G66" s="2"/>
    </row>
    <row r="67" spans="1:7" x14ac:dyDescent="0.25">
      <c r="A67">
        <f t="shared" si="1"/>
        <v>6.5</v>
      </c>
      <c r="B67">
        <f t="shared" si="2"/>
        <v>6.0673119025767353E-3</v>
      </c>
      <c r="C67">
        <f>Таблица1[[#This Row],[Хи-квадрат]]</f>
        <v>6.5</v>
      </c>
      <c r="D67">
        <f>IF(Таблица1[[#This Row],[Хи-квадрат]]&lt;$H$2,NA(),Таблица1[[#This Row],[Плотность]])</f>
        <v>6.0673119025767353E-3</v>
      </c>
      <c r="E67" s="2" t="e">
        <f>IF(Таблица1[[#This Row],[Хи-квадрат]]=ROUND($G$2,1),0,NA())</f>
        <v>#N/A</v>
      </c>
      <c r="F67" s="2"/>
      <c r="G67" s="2"/>
    </row>
    <row r="68" spans="1:7" x14ac:dyDescent="0.25">
      <c r="A68">
        <f t="shared" si="1"/>
        <v>6.6</v>
      </c>
      <c r="B68">
        <f t="shared" si="2"/>
        <v>5.7275159563547479E-3</v>
      </c>
      <c r="C68">
        <f>Таблица1[[#This Row],[Хи-квадрат]]</f>
        <v>6.6</v>
      </c>
      <c r="D68">
        <f>IF(Таблица1[[#This Row],[Хи-квадрат]]&lt;$H$2,NA(),Таблица1[[#This Row],[Плотность]])</f>
        <v>5.7275159563547479E-3</v>
      </c>
      <c r="E68" s="2" t="e">
        <f>IF(Таблица1[[#This Row],[Хи-квадрат]]=ROUND($G$2,1),0,NA())</f>
        <v>#N/A</v>
      </c>
      <c r="F68" s="2"/>
      <c r="G68" s="2"/>
    </row>
    <row r="69" spans="1:7" x14ac:dyDescent="0.25">
      <c r="A69">
        <f t="shared" ref="A69:A132" si="3">ROUND(A68+0.1,1)</f>
        <v>6.7</v>
      </c>
      <c r="B69">
        <f t="shared" si="2"/>
        <v>5.4073707824851252E-3</v>
      </c>
      <c r="C69">
        <f>Таблица1[[#This Row],[Хи-квадрат]]</f>
        <v>6.7</v>
      </c>
      <c r="D69">
        <f>IF(Таблица1[[#This Row],[Хи-квадрат]]&lt;$H$2,NA(),Таблица1[[#This Row],[Плотность]])</f>
        <v>5.4073707824851252E-3</v>
      </c>
      <c r="E69" s="2" t="e">
        <f>IF(Таблица1[[#This Row],[Хи-квадрат]]=ROUND($G$2,1),0,NA())</f>
        <v>#N/A</v>
      </c>
      <c r="F69" s="2"/>
      <c r="G69" s="2"/>
    </row>
    <row r="70" spans="1:7" x14ac:dyDescent="0.25">
      <c r="A70">
        <f t="shared" si="3"/>
        <v>6.8</v>
      </c>
      <c r="B70">
        <f t="shared" si="2"/>
        <v>5.1056891606095388E-3</v>
      </c>
      <c r="C70">
        <f>Таблица1[[#This Row],[Хи-квадрат]]</f>
        <v>6.8</v>
      </c>
      <c r="D70">
        <f>IF(Таблица1[[#This Row],[Хи-квадрат]]&lt;$H$2,NA(),Таблица1[[#This Row],[Плотность]])</f>
        <v>5.1056891606095388E-3</v>
      </c>
      <c r="E70" s="2" t="e">
        <f>IF(Таблица1[[#This Row],[Хи-квадрат]]=ROUND($G$2,1),0,NA())</f>
        <v>#N/A</v>
      </c>
      <c r="F70" s="2"/>
      <c r="G70" s="2"/>
    </row>
    <row r="71" spans="1:7" x14ac:dyDescent="0.25">
      <c r="A71">
        <f t="shared" si="3"/>
        <v>6.9</v>
      </c>
      <c r="B71">
        <f t="shared" si="2"/>
        <v>4.8213599712453644E-3</v>
      </c>
      <c r="C71">
        <f>Таблица1[[#This Row],[Хи-квадрат]]</f>
        <v>6.9</v>
      </c>
      <c r="D71">
        <f>IF(Таблица1[[#This Row],[Хи-квадрат]]&lt;$H$2,NA(),Таблица1[[#This Row],[Плотность]])</f>
        <v>4.8213599712453644E-3</v>
      </c>
      <c r="E71" s="2" t="e">
        <f>IF(Таблица1[[#This Row],[Хи-квадрат]]=ROUND($G$2,1),0,NA())</f>
        <v>#N/A</v>
      </c>
      <c r="F71" s="2"/>
      <c r="G71" s="2"/>
    </row>
    <row r="72" spans="1:7" x14ac:dyDescent="0.25">
      <c r="A72">
        <f t="shared" si="3"/>
        <v>7</v>
      </c>
      <c r="B72">
        <f t="shared" si="2"/>
        <v>4.5533429216401732E-3</v>
      </c>
      <c r="C72">
        <f>Таблица1[[#This Row],[Хи-квадрат]]</f>
        <v>7</v>
      </c>
      <c r="D72">
        <f>IF(Таблица1[[#This Row],[Хи-квадрат]]&lt;$H$2,NA(),Таблица1[[#This Row],[Плотность]])</f>
        <v>4.5533429216401732E-3</v>
      </c>
      <c r="E72" s="2" t="e">
        <f>IF(Таблица1[[#This Row],[Хи-квадрат]]=ROUND($G$2,1),0,NA())</f>
        <v>#N/A</v>
      </c>
      <c r="F72" s="2"/>
      <c r="G72" s="2"/>
    </row>
    <row r="73" spans="1:7" x14ac:dyDescent="0.25">
      <c r="A73">
        <f t="shared" si="3"/>
        <v>7.1</v>
      </c>
      <c r="B73">
        <f t="shared" si="2"/>
        <v>4.3006636747450391E-3</v>
      </c>
      <c r="C73">
        <f>Таблица1[[#This Row],[Хи-квадрат]]</f>
        <v>7.1</v>
      </c>
      <c r="D73">
        <f>IF(Таблица1[[#This Row],[Хи-квадрат]]&lt;$H$2,NA(),Таблица1[[#This Row],[Плотность]])</f>
        <v>4.3006636747450391E-3</v>
      </c>
      <c r="E73" s="2" t="e">
        <f>IF(Таблица1[[#This Row],[Хи-квадрат]]=ROUND($G$2,1),0,NA())</f>
        <v>#N/A</v>
      </c>
      <c r="F73" s="2"/>
      <c r="G73" s="2"/>
    </row>
    <row r="74" spans="1:7" x14ac:dyDescent="0.25">
      <c r="A74">
        <f t="shared" si="3"/>
        <v>7.2</v>
      </c>
      <c r="B74">
        <f t="shared" si="2"/>
        <v>4.0624093467732884E-3</v>
      </c>
      <c r="C74">
        <f>Таблица1[[#This Row],[Хи-квадрат]]</f>
        <v>7.2</v>
      </c>
      <c r="D74">
        <f>IF(Таблица1[[#This Row],[Хи-квадрат]]&lt;$H$2,NA(),Таблица1[[#This Row],[Плотность]])</f>
        <v>4.0624093467732884E-3</v>
      </c>
      <c r="E74" s="2" t="e">
        <f>IF(Таблица1[[#This Row],[Хи-квадрат]]=ROUND($G$2,1),0,NA())</f>
        <v>#N/A</v>
      </c>
      <c r="F74" s="2"/>
      <c r="G74" s="2"/>
    </row>
    <row r="75" spans="1:7" x14ac:dyDescent="0.25">
      <c r="A75">
        <f t="shared" si="3"/>
        <v>7.3</v>
      </c>
      <c r="B75">
        <f t="shared" si="2"/>
        <v>3.8377243421523419E-3</v>
      </c>
      <c r="C75">
        <f>Таблица1[[#This Row],[Хи-квадрат]]</f>
        <v>7.3</v>
      </c>
      <c r="D75">
        <f>IF(Таблица1[[#This Row],[Хи-квадрат]]&lt;$H$2,NA(),Таблица1[[#This Row],[Плотность]])</f>
        <v>3.8377243421523419E-3</v>
      </c>
      <c r="E75" s="2" t="e">
        <f>IF(Таблица1[[#This Row],[Хи-квадрат]]=ROUND($G$2,1),0,NA())</f>
        <v>#N/A</v>
      </c>
      <c r="F75" s="2"/>
      <c r="G75" s="2"/>
    </row>
    <row r="76" spans="1:7" x14ac:dyDescent="0.25">
      <c r="A76">
        <f t="shared" si="3"/>
        <v>7.4</v>
      </c>
      <c r="B76">
        <f t="shared" si="2"/>
        <v>3.6258064976532399E-3</v>
      </c>
      <c r="C76">
        <f>Таблица1[[#This Row],[Хи-квадрат]]</f>
        <v>7.4</v>
      </c>
      <c r="D76">
        <f>IF(Таблица1[[#This Row],[Хи-квадрат]]&lt;$H$2,NA(),Таблица1[[#This Row],[Плотность]])</f>
        <v>3.6258064976532399E-3</v>
      </c>
      <c r="E76" s="2" t="e">
        <f>IF(Таблица1[[#This Row],[Хи-квадрат]]=ROUND($G$2,1),0,NA())</f>
        <v>#N/A</v>
      </c>
      <c r="F76" s="2"/>
      <c r="G76" s="2"/>
    </row>
    <row r="77" spans="1:7" x14ac:dyDescent="0.25">
      <c r="A77">
        <f t="shared" si="3"/>
        <v>7.5</v>
      </c>
      <c r="B77">
        <f t="shared" si="2"/>
        <v>3.4259035101394824E-3</v>
      </c>
      <c r="C77">
        <f>Таблица1[[#This Row],[Хи-квадрат]]</f>
        <v>7.5</v>
      </c>
      <c r="D77">
        <f>IF(Таблица1[[#This Row],[Хи-квадрат]]&lt;$H$2,NA(),Таблица1[[#This Row],[Плотность]])</f>
        <v>3.4259035101394824E-3</v>
      </c>
      <c r="E77" s="2" t="e">
        <f>IF(Таблица1[[#This Row],[Хи-квадрат]]=ROUND($G$2,1),0,NA())</f>
        <v>#N/A</v>
      </c>
      <c r="F77" s="2"/>
      <c r="G77" s="2"/>
    </row>
    <row r="78" spans="1:7" x14ac:dyDescent="0.25">
      <c r="A78">
        <f t="shared" si="3"/>
        <v>7.6</v>
      </c>
      <c r="B78">
        <f t="shared" si="2"/>
        <v>3.2373096247521448E-3</v>
      </c>
      <c r="C78">
        <f>Таблица1[[#This Row],[Хи-квадрат]]</f>
        <v>7.6</v>
      </c>
      <c r="D78">
        <f>IF(Таблица1[[#This Row],[Хи-квадрат]]&lt;$H$2,NA(),Таблица1[[#This Row],[Плотность]])</f>
        <v>3.2373096247521448E-3</v>
      </c>
      <c r="E78" s="2" t="e">
        <f>IF(Таблица1[[#This Row],[Хи-квадрат]]=ROUND($G$2,1),0,NA())</f>
        <v>#N/A</v>
      </c>
      <c r="F78" s="2"/>
      <c r="G78" s="2"/>
    </row>
    <row r="79" spans="1:7" x14ac:dyDescent="0.25">
      <c r="A79">
        <f t="shared" si="3"/>
        <v>7.7</v>
      </c>
      <c r="B79">
        <f t="shared" si="2"/>
        <v>3.0593625624755249E-3</v>
      </c>
      <c r="C79">
        <f>Таблица1[[#This Row],[Хи-квадрат]]</f>
        <v>7.7</v>
      </c>
      <c r="D79">
        <f>IF(Таблица1[[#This Row],[Хи-квадрат]]&lt;$H$2,NA(),Таблица1[[#This Row],[Плотность]])</f>
        <v>3.0593625624755249E-3</v>
      </c>
      <c r="E79" s="2" t="e">
        <f>IF(Таблица1[[#This Row],[Хи-квадрат]]=ROUND($G$2,1),0,NA())</f>
        <v>#N/A</v>
      </c>
      <c r="F79" s="2"/>
      <c r="G79" s="2"/>
    </row>
    <row r="80" spans="1:7" x14ac:dyDescent="0.25">
      <c r="A80">
        <f t="shared" si="3"/>
        <v>7.8</v>
      </c>
      <c r="B80">
        <f t="shared" si="2"/>
        <v>2.8914406679353853E-3</v>
      </c>
      <c r="C80">
        <f>Таблица1[[#This Row],[Хи-квадрат]]</f>
        <v>7.8</v>
      </c>
      <c r="D80">
        <f>IF(Таблица1[[#This Row],[Хи-квадрат]]&lt;$H$2,NA(),Таблица1[[#This Row],[Плотность]])</f>
        <v>2.8914406679353853E-3</v>
      </c>
      <c r="E80" s="2" t="e">
        <f>IF(Таблица1[[#This Row],[Хи-квадрат]]=ROUND($G$2,1),0,NA())</f>
        <v>#N/A</v>
      </c>
      <c r="F80" s="2"/>
      <c r="G80" s="2"/>
    </row>
    <row r="81" spans="1:7" x14ac:dyDescent="0.25">
      <c r="A81">
        <f t="shared" si="3"/>
        <v>7.9</v>
      </c>
      <c r="B81">
        <f t="shared" si="2"/>
        <v>2.7329602599956869E-3</v>
      </c>
      <c r="C81">
        <f>Таблица1[[#This Row],[Хи-квадрат]]</f>
        <v>7.9</v>
      </c>
      <c r="D81">
        <f>IF(Таблица1[[#This Row],[Хи-квадрат]]&lt;$H$2,NA(),Таблица1[[#This Row],[Плотность]])</f>
        <v>2.7329602599956869E-3</v>
      </c>
      <c r="E81" s="2" t="e">
        <f>IF(Таблица1[[#This Row],[Хи-квадрат]]=ROUND($G$2,1),0,NA())</f>
        <v>#N/A</v>
      </c>
      <c r="F81" s="2"/>
      <c r="G81" s="2"/>
    </row>
    <row r="82" spans="1:7" x14ac:dyDescent="0.25">
      <c r="A82">
        <f t="shared" si="3"/>
        <v>8</v>
      </c>
      <c r="B82">
        <f t="shared" si="2"/>
        <v>2.5833731692615066E-3</v>
      </c>
      <c r="C82">
        <f>Таблица1[[#This Row],[Хи-квадрат]]</f>
        <v>8</v>
      </c>
      <c r="D82">
        <f>IF(Таблица1[[#This Row],[Хи-квадрат]]&lt;$H$2,NA(),Таблица1[[#This Row],[Плотность]])</f>
        <v>2.5833731692615066E-3</v>
      </c>
      <c r="E82" s="2" t="e">
        <f>IF(Таблица1[[#This Row],[Хи-квадрат]]=ROUND($G$2,1),0,NA())</f>
        <v>#N/A</v>
      </c>
      <c r="F82" s="2"/>
      <c r="G82" s="2"/>
    </row>
    <row r="83" spans="1:7" x14ac:dyDescent="0.25">
      <c r="A83">
        <f t="shared" si="3"/>
        <v>8.1</v>
      </c>
      <c r="B83">
        <f t="shared" si="2"/>
        <v>2.4421644479847415E-3</v>
      </c>
      <c r="C83">
        <f>Таблица1[[#This Row],[Хи-квадрат]]</f>
        <v>8.1</v>
      </c>
      <c r="D83">
        <f>IF(Таблица1[[#This Row],[Хи-квадрат]]&lt;$H$2,NA(),Таблица1[[#This Row],[Плотность]])</f>
        <v>2.4421644479847415E-3</v>
      </c>
      <c r="E83" s="2" t="e">
        <f>IF(Таблица1[[#This Row],[Хи-квадрат]]=ROUND($G$2,1),0,NA())</f>
        <v>#N/A</v>
      </c>
      <c r="F83" s="2"/>
      <c r="G83" s="2"/>
    </row>
    <row r="84" spans="1:7" x14ac:dyDescent="0.25">
      <c r="A84">
        <f t="shared" si="3"/>
        <v>8.1999999999999993</v>
      </c>
      <c r="B84">
        <f t="shared" si="2"/>
        <v>2.3088502391223637E-3</v>
      </c>
      <c r="C84">
        <f>Таблица1[[#This Row],[Хи-квадрат]]</f>
        <v>8.1999999999999993</v>
      </c>
      <c r="D84">
        <f>IF(Таблица1[[#This Row],[Хи-квадрат]]&lt;$H$2,NA(),Таблица1[[#This Row],[Плотность]])</f>
        <v>2.3088502391223637E-3</v>
      </c>
      <c r="E84" s="2" t="e">
        <f>IF(Таблица1[[#This Row],[Хи-квадрат]]=ROUND($G$2,1),0,NA())</f>
        <v>#N/A</v>
      </c>
      <c r="F84" s="2"/>
      <c r="G84" s="2"/>
    </row>
    <row r="85" spans="1:7" x14ac:dyDescent="0.25">
      <c r="A85">
        <f t="shared" si="3"/>
        <v>8.3000000000000007</v>
      </c>
      <c r="B85">
        <f t="shared" si="2"/>
        <v>2.1829757924289169E-3</v>
      </c>
      <c r="C85">
        <f>Таблица1[[#This Row],[Хи-квадрат]]</f>
        <v>8.3000000000000007</v>
      </c>
      <c r="D85">
        <f>IF(Таблица1[[#This Row],[Хи-квадрат]]&lt;$H$2,NA(),Таблица1[[#This Row],[Плотность]])</f>
        <v>2.1829757924289169E-3</v>
      </c>
      <c r="E85" s="2" t="e">
        <f>IF(Таблица1[[#This Row],[Хи-квадрат]]=ROUND($G$2,1),0,NA())</f>
        <v>#N/A</v>
      </c>
      <c r="F85" s="2"/>
      <c r="G85" s="2"/>
    </row>
    <row r="86" spans="1:7" x14ac:dyDescent="0.25">
      <c r="A86">
        <f t="shared" si="3"/>
        <v>8.4</v>
      </c>
      <c r="B86">
        <f t="shared" si="2"/>
        <v>2.0641136164889669E-3</v>
      </c>
      <c r="C86">
        <f>Таблица1[[#This Row],[Хи-квадрат]]</f>
        <v>8.4</v>
      </c>
      <c r="D86">
        <f>IF(Таблица1[[#This Row],[Хи-квадрат]]&lt;$H$2,NA(),Таблица1[[#This Row],[Плотность]])</f>
        <v>2.0641136164889669E-3</v>
      </c>
      <c r="E86" s="2" t="e">
        <f>IF(Таблица1[[#This Row],[Хи-квадрат]]=ROUND($G$2,1),0,NA())</f>
        <v>#N/A</v>
      </c>
      <c r="F86" s="2"/>
      <c r="G86" s="2"/>
    </row>
    <row r="87" spans="1:7" x14ac:dyDescent="0.25">
      <c r="A87">
        <f t="shared" si="3"/>
        <v>8.5</v>
      </c>
      <c r="B87">
        <f t="shared" si="2"/>
        <v>1.9518617565225447E-3</v>
      </c>
      <c r="C87">
        <f>Таблица1[[#This Row],[Хи-квадрат]]</f>
        <v>8.5</v>
      </c>
      <c r="D87">
        <f>IF(Таблица1[[#This Row],[Хи-квадрат]]&lt;$H$2,NA(),Таблица1[[#This Row],[Плотность]])</f>
        <v>1.9518617565225447E-3</v>
      </c>
      <c r="E87" s="2" t="e">
        <f>IF(Таблица1[[#This Row],[Хи-квадрат]]=ROUND($G$2,1),0,NA())</f>
        <v>#N/A</v>
      </c>
      <c r="F87" s="2"/>
      <c r="G87" s="2"/>
    </row>
    <row r="88" spans="1:7" x14ac:dyDescent="0.25">
      <c r="A88">
        <f t="shared" si="3"/>
        <v>8.6</v>
      </c>
      <c r="B88">
        <f t="shared" si="2"/>
        <v>1.8458421886377117E-3</v>
      </c>
      <c r="C88">
        <f>Таблица1[[#This Row],[Хи-квадрат]]</f>
        <v>8.6</v>
      </c>
      <c r="D88">
        <f>IF(Таблица1[[#This Row],[Хи-квадрат]]&lt;$H$2,NA(),Таблица1[[#This Row],[Плотность]])</f>
        <v>1.8458421886377117E-3</v>
      </c>
      <c r="E88" s="2" t="e">
        <f>IF(Таблица1[[#This Row],[Хи-квадрат]]=ROUND($G$2,1),0,NA())</f>
        <v>#N/A</v>
      </c>
      <c r="F88" s="2"/>
      <c r="G88" s="2"/>
    </row>
    <row r="89" spans="1:7" x14ac:dyDescent="0.25">
      <c r="A89">
        <f t="shared" si="3"/>
        <v>8.6999999999999993</v>
      </c>
      <c r="B89">
        <f t="shared" si="2"/>
        <v>1.7456993219678054E-3</v>
      </c>
      <c r="C89">
        <f>Таблица1[[#This Row],[Хи-квадрат]]</f>
        <v>8.6999999999999993</v>
      </c>
      <c r="D89">
        <f>IF(Таблица1[[#This Row],[Хи-квадрат]]&lt;$H$2,NA(),Таблица1[[#This Row],[Плотность]])</f>
        <v>1.7456993219678054E-3</v>
      </c>
      <c r="E89" s="2" t="e">
        <f>IF(Таблица1[[#This Row],[Хи-квадрат]]=ROUND($G$2,1),0,NA())</f>
        <v>#N/A</v>
      </c>
      <c r="F89" s="2"/>
      <c r="G89" s="2"/>
    </row>
    <row r="90" spans="1:7" x14ac:dyDescent="0.25">
      <c r="A90">
        <f t="shared" si="3"/>
        <v>8.8000000000000007</v>
      </c>
      <c r="B90">
        <f t="shared" si="2"/>
        <v>1.6510986008249913E-3</v>
      </c>
      <c r="C90">
        <f>Таблица1[[#This Row],[Хи-квадрат]]</f>
        <v>8.8000000000000007</v>
      </c>
      <c r="D90">
        <f>IF(Таблица1[[#This Row],[Хи-квадрат]]&lt;$H$2,NA(),Таблица1[[#This Row],[Плотность]])</f>
        <v>1.6510986008249913E-3</v>
      </c>
      <c r="E90" s="2" t="e">
        <f>IF(Таблица1[[#This Row],[Хи-квадрат]]=ROUND($G$2,1),0,NA())</f>
        <v>#N/A</v>
      </c>
      <c r="F90" s="2"/>
      <c r="G90" s="2"/>
    </row>
    <row r="91" spans="1:7" x14ac:dyDescent="0.25">
      <c r="A91">
        <f t="shared" si="3"/>
        <v>8.9</v>
      </c>
      <c r="B91">
        <f t="shared" si="2"/>
        <v>1.5617251996332693E-3</v>
      </c>
      <c r="C91">
        <f>Таблица1[[#This Row],[Хи-квадрат]]</f>
        <v>8.9</v>
      </c>
      <c r="D91">
        <f>IF(Таблица1[[#This Row],[Хи-квадрат]]&lt;$H$2,NA(),Таблица1[[#This Row],[Плотность]])</f>
        <v>1.5617251996332693E-3</v>
      </c>
      <c r="E91" s="2" t="e">
        <f>IF(Таблица1[[#This Row],[Хи-квадрат]]=ROUND($G$2,1),0,NA())</f>
        <v>#N/A</v>
      </c>
      <c r="F91" s="2"/>
      <c r="G91" s="2"/>
    </row>
    <row r="92" spans="1:7" x14ac:dyDescent="0.25">
      <c r="A92">
        <f t="shared" si="3"/>
        <v>9</v>
      </c>
      <c r="B92">
        <f t="shared" si="2"/>
        <v>1.4772828039793357E-3</v>
      </c>
      <c r="C92">
        <f>Таблица1[[#This Row],[Хи-квадрат]]</f>
        <v>9</v>
      </c>
      <c r="D92">
        <f>IF(Таблица1[[#This Row],[Хи-квадрат]]&lt;$H$2,NA(),Таблица1[[#This Row],[Плотность]])</f>
        <v>1.4772828039793357E-3</v>
      </c>
      <c r="E92" s="2" t="e">
        <f>IF(Таблица1[[#This Row],[Хи-квадрат]]=ROUND($G$2,1),0,NA())</f>
        <v>#N/A</v>
      </c>
      <c r="F92" s="2"/>
      <c r="G92" s="2"/>
    </row>
    <row r="93" spans="1:7" x14ac:dyDescent="0.25">
      <c r="A93">
        <f t="shared" si="3"/>
        <v>9.1</v>
      </c>
      <c r="B93">
        <f t="shared" si="2"/>
        <v>1.3974924716443785E-3</v>
      </c>
      <c r="C93">
        <f>Таблица1[[#This Row],[Хи-квадрат]]</f>
        <v>9.1</v>
      </c>
      <c r="D93">
        <f>IF(Таблица1[[#This Row],[Хи-квадрат]]&lt;$H$2,NA(),Таблица1[[#This Row],[Плотность]])</f>
        <v>1.3974924716443785E-3</v>
      </c>
      <c r="E93" s="2" t="e">
        <f>IF(Таблица1[[#This Row],[Хи-квадрат]]=ROUND($G$2,1),0,NA())</f>
        <v>#N/A</v>
      </c>
      <c r="F93" s="2"/>
      <c r="G93" s="2"/>
    </row>
    <row r="94" spans="1:7" x14ac:dyDescent="0.25">
      <c r="A94">
        <f t="shared" si="3"/>
        <v>9.1999999999999993</v>
      </c>
      <c r="B94">
        <f t="shared" si="2"/>
        <v>1.3220915679587331E-3</v>
      </c>
      <c r="C94">
        <f>Таблица1[[#This Row],[Хи-квадрат]]</f>
        <v>9.1999999999999993</v>
      </c>
      <c r="D94">
        <f>IF(Таблица1[[#This Row],[Хи-квадрат]]&lt;$H$2,NA(),Таблица1[[#This Row],[Плотность]])</f>
        <v>1.3220915679587331E-3</v>
      </c>
      <c r="E94" s="2" t="e">
        <f>IF(Таблица1[[#This Row],[Хи-квадрат]]=ROUND($G$2,1),0,NA())</f>
        <v>#N/A</v>
      </c>
      <c r="F94" s="2"/>
      <c r="G94" s="2"/>
    </row>
    <row r="95" spans="1:7" x14ac:dyDescent="0.25">
      <c r="A95">
        <f t="shared" si="3"/>
        <v>9.3000000000000007</v>
      </c>
      <c r="B95">
        <f t="shared" si="2"/>
        <v>1.2508327702589377E-3</v>
      </c>
      <c r="C95">
        <f>Таблица1[[#This Row],[Хи-квадрат]]</f>
        <v>9.3000000000000007</v>
      </c>
      <c r="D95">
        <f>IF(Таблица1[[#This Row],[Хи-квадрат]]&lt;$H$2,NA(),Таблица1[[#This Row],[Плотность]])</f>
        <v>1.2508327702589377E-3</v>
      </c>
      <c r="E95" s="2" t="e">
        <f>IF(Таблица1[[#This Row],[Хи-квадрат]]=ROUND($G$2,1),0,NA())</f>
        <v>#N/A</v>
      </c>
      <c r="F95" s="2"/>
      <c r="G95" s="2"/>
    </row>
    <row r="96" spans="1:7" x14ac:dyDescent="0.25">
      <c r="A96">
        <f t="shared" si="3"/>
        <v>9.4</v>
      </c>
      <c r="B96">
        <f t="shared" si="2"/>
        <v>1.183483136626977E-3</v>
      </c>
      <c r="C96">
        <f>Таблица1[[#This Row],[Хи-квадрат]]</f>
        <v>9.4</v>
      </c>
      <c r="D96">
        <f>IF(Таблица1[[#This Row],[Хи-квадрат]]&lt;$H$2,NA(),Таблица1[[#This Row],[Плотность]])</f>
        <v>1.183483136626977E-3</v>
      </c>
      <c r="E96" s="2" t="e">
        <f>IF(Таблица1[[#This Row],[Хи-квадрат]]=ROUND($G$2,1),0,NA())</f>
        <v>#N/A</v>
      </c>
      <c r="F96" s="2"/>
      <c r="G96" s="2"/>
    </row>
    <row r="97" spans="1:7" x14ac:dyDescent="0.25">
      <c r="A97">
        <f t="shared" si="3"/>
        <v>9.5</v>
      </c>
      <c r="B97">
        <f t="shared" si="2"/>
        <v>1.1198232344578796E-3</v>
      </c>
      <c r="C97">
        <f>Таблица1[[#This Row],[Хи-квадрат]]</f>
        <v>9.5</v>
      </c>
      <c r="D97">
        <f>IF(Таблица1[[#This Row],[Хи-квадрат]]&lt;$H$2,NA(),Таблица1[[#This Row],[Плотность]])</f>
        <v>1.1198232344578796E-3</v>
      </c>
      <c r="E97" s="2" t="e">
        <f>IF(Таблица1[[#This Row],[Хи-квадрат]]=ROUND($G$2,1),0,NA())</f>
        <v>#N/A</v>
      </c>
      <c r="F97" s="2"/>
      <c r="G97" s="2"/>
    </row>
    <row r="98" spans="1:7" x14ac:dyDescent="0.25">
      <c r="A98">
        <f t="shared" si="3"/>
        <v>9.6</v>
      </c>
      <c r="B98">
        <f t="shared" si="2"/>
        <v>1.0596463247376372E-3</v>
      </c>
      <c r="C98">
        <f>Таблица1[[#This Row],[Хи-квадрат]]</f>
        <v>9.6</v>
      </c>
      <c r="D98">
        <f>IF(Таблица1[[#This Row],[Хи-квадрат]]&lt;$H$2,NA(),Таблица1[[#This Row],[Плотность]])</f>
        <v>1.0596463247376372E-3</v>
      </c>
      <c r="E98" s="2" t="e">
        <f>IF(Таблица1[[#This Row],[Хи-квадрат]]=ROUND($G$2,1),0,NA())</f>
        <v>#N/A</v>
      </c>
      <c r="F98" s="2"/>
      <c r="G98" s="2"/>
    </row>
    <row r="99" spans="1:7" x14ac:dyDescent="0.25">
      <c r="A99">
        <f t="shared" si="3"/>
        <v>9.6999999999999993</v>
      </c>
      <c r="B99">
        <f t="shared" si="2"/>
        <v>1.0027575982212837E-3</v>
      </c>
      <c r="C99">
        <f>Таблица1[[#This Row],[Хи-квадрат]]</f>
        <v>9.6999999999999993</v>
      </c>
      <c r="D99">
        <f>IF(Таблица1[[#This Row],[Хи-квадрат]]&lt;$H$2,NA(),Таблица1[[#This Row],[Плотность]])</f>
        <v>1.0027575982212837E-3</v>
      </c>
      <c r="E99" s="2" t="e">
        <f>IF(Таблица1[[#This Row],[Хи-квадрат]]=ROUND($G$2,1),0,NA())</f>
        <v>#N/A</v>
      </c>
      <c r="F99" s="2"/>
      <c r="G99" s="2"/>
    </row>
    <row r="100" spans="1:7" x14ac:dyDescent="0.25">
      <c r="A100">
        <f t="shared" si="3"/>
        <v>9.8000000000000007</v>
      </c>
      <c r="B100">
        <f t="shared" si="2"/>
        <v>9.4897345998364794E-4</v>
      </c>
      <c r="C100">
        <f>Таблица1[[#This Row],[Хи-квадрат]]</f>
        <v>9.8000000000000007</v>
      </c>
      <c r="D100">
        <f>IF(Таблица1[[#This Row],[Хи-квадрат]]&lt;$H$2,NA(),Таблица1[[#This Row],[Плотность]])</f>
        <v>9.4897345998364794E-4</v>
      </c>
      <c r="E100" s="2" t="e">
        <f>IF(Таблица1[[#This Row],[Хи-квадрат]]=ROUND($G$2,1),0,NA())</f>
        <v>#N/A</v>
      </c>
      <c r="F100" s="2"/>
      <c r="G100" s="2"/>
    </row>
    <row r="101" spans="1:7" x14ac:dyDescent="0.25">
      <c r="A101">
        <f t="shared" si="3"/>
        <v>9.9</v>
      </c>
      <c r="B101">
        <f t="shared" si="2"/>
        <v>8.981208590749392E-4</v>
      </c>
      <c r="C101">
        <f>Таблица1[[#This Row],[Хи-квадрат]]</f>
        <v>9.9</v>
      </c>
      <c r="D101">
        <f>IF(Таблица1[[#This Row],[Хи-квадрат]]&lt;$H$2,NA(),Таблица1[[#This Row],[Плотность]])</f>
        <v>8.981208590749392E-4</v>
      </c>
      <c r="E101" s="2" t="e">
        <f>IF(Таблица1[[#This Row],[Хи-квадрат]]=ROUND($G$2,1),0,NA())</f>
        <v>#N/A</v>
      </c>
      <c r="F101" s="2"/>
      <c r="G101" s="2"/>
    </row>
    <row r="102" spans="1:7" x14ac:dyDescent="0.25">
      <c r="A102">
        <f t="shared" si="3"/>
        <v>10</v>
      </c>
      <c r="B102">
        <f t="shared" si="2"/>
        <v>8.5003666025203423E-4</v>
      </c>
      <c r="C102">
        <f>Таблица1[[#This Row],[Хи-квадрат]]</f>
        <v>10</v>
      </c>
      <c r="D102">
        <f>IF(Таблица1[[#This Row],[Хи-квадрат]]&lt;$H$2,NA(),Таблица1[[#This Row],[Плотность]])</f>
        <v>8.5003666025203423E-4</v>
      </c>
      <c r="E102" s="2" t="e">
        <f>IF(Таблица1[[#This Row],[Хи-квадрат]]=ROUND($G$2,1),0,NA())</f>
        <v>#N/A</v>
      </c>
      <c r="F102" s="2"/>
      <c r="G102" s="2"/>
    </row>
    <row r="103" spans="1:7" x14ac:dyDescent="0.25">
      <c r="A103">
        <f t="shared" si="3"/>
        <v>10.1</v>
      </c>
      <c r="B103">
        <f t="shared" si="2"/>
        <v>8.0456705497601805E-4</v>
      </c>
      <c r="C103">
        <f>Таблица1[[#This Row],[Хи-квадрат]]</f>
        <v>10.1</v>
      </c>
      <c r="D103">
        <f>IF(Таблица1[[#This Row],[Хи-квадрат]]&lt;$H$2,NA(),Таблица1[[#This Row],[Плотность]])</f>
        <v>8.0456705497601805E-4</v>
      </c>
      <c r="E103" s="2" t="e">
        <f>IF(Таблица1[[#This Row],[Хи-квадрат]]=ROUND($G$2,1),0,NA())</f>
        <v>#N/A</v>
      </c>
      <c r="F103" s="2"/>
      <c r="G103" s="2"/>
    </row>
    <row r="104" spans="1:7" x14ac:dyDescent="0.25">
      <c r="A104">
        <f t="shared" si="3"/>
        <v>10.199999999999999</v>
      </c>
      <c r="B104">
        <f t="shared" si="2"/>
        <v>7.6156700906876331E-4</v>
      </c>
      <c r="C104">
        <f>Таблица1[[#This Row],[Хи-квадрат]]</f>
        <v>10.199999999999999</v>
      </c>
      <c r="D104">
        <f>IF(Таблица1[[#This Row],[Хи-квадрат]]&lt;$H$2,NA(),Таблица1[[#This Row],[Плотность]])</f>
        <v>7.6156700906876331E-4</v>
      </c>
      <c r="E104" s="2" t="e">
        <f>IF(Таблица1[[#This Row],[Хи-квадрат]]=ROUND($G$2,1),0,NA())</f>
        <v>#N/A</v>
      </c>
      <c r="F104" s="2"/>
      <c r="G104" s="2"/>
    </row>
    <row r="105" spans="1:7" x14ac:dyDescent="0.25">
      <c r="A105">
        <f t="shared" si="3"/>
        <v>10.3</v>
      </c>
      <c r="B105">
        <f t="shared" si="2"/>
        <v>7.2089974460771988E-4</v>
      </c>
      <c r="C105">
        <f>Таблица1[[#This Row],[Хи-квадрат]]</f>
        <v>10.3</v>
      </c>
      <c r="D105">
        <f>IF(Таблица1[[#This Row],[Хи-квадрат]]&lt;$H$2,NA(),Таблица1[[#This Row],[Плотность]])</f>
        <v>7.2089974460771988E-4</v>
      </c>
      <c r="E105" s="2" t="e">
        <f>IF(Таблица1[[#This Row],[Хи-квадрат]]=ROUND($G$2,1),0,NA())</f>
        <v>#N/A</v>
      </c>
      <c r="F105" s="2"/>
      <c r="G105" s="2"/>
    </row>
    <row r="106" spans="1:7" x14ac:dyDescent="0.25">
      <c r="A106">
        <f t="shared" si="3"/>
        <v>10.4</v>
      </c>
      <c r="B106">
        <f t="shared" si="2"/>
        <v>6.8243625380997122E-4</v>
      </c>
      <c r="C106">
        <f>Таблица1[[#This Row],[Хи-квадрат]]</f>
        <v>10.4</v>
      </c>
      <c r="D106">
        <f>IF(Таблица1[[#This Row],[Хи-квадрат]]&lt;$H$2,NA(),Таблица1[[#This Row],[Плотность]])</f>
        <v>6.8243625380997122E-4</v>
      </c>
      <c r="E106" s="2" t="e">
        <f>IF(Таблица1[[#This Row],[Хи-квадрат]]=ROUND($G$2,1),0,NA())</f>
        <v>#N/A</v>
      </c>
      <c r="F106" s="2"/>
      <c r="G106" s="2"/>
    </row>
    <row r="107" spans="1:7" x14ac:dyDescent="0.25">
      <c r="A107">
        <f t="shared" si="3"/>
        <v>10.5</v>
      </c>
      <c r="B107">
        <f t="shared" si="2"/>
        <v>6.4605484281517439E-4</v>
      </c>
      <c r="C107">
        <f>Таблица1[[#This Row],[Хи-квадрат]]</f>
        <v>10.5</v>
      </c>
      <c r="D107">
        <f>IF(Таблица1[[#This Row],[Хи-квадрат]]&lt;$H$2,NA(),Таблица1[[#This Row],[Плотность]])</f>
        <v>6.4605484281517439E-4</v>
      </c>
      <c r="E107" s="2" t="e">
        <f>IF(Таблица1[[#This Row],[Хи-квадрат]]=ROUND($G$2,1),0,NA())</f>
        <v>#N/A</v>
      </c>
      <c r="F107" s="2"/>
      <c r="G107" s="2"/>
    </row>
    <row r="108" spans="1:7" x14ac:dyDescent="0.25">
      <c r="A108">
        <f t="shared" si="3"/>
        <v>10.6</v>
      </c>
      <c r="B108">
        <f t="shared" si="2"/>
        <v>6.1164070342349447E-4</v>
      </c>
      <c r="C108">
        <f>Таблица1[[#This Row],[Хи-квадрат]]</f>
        <v>10.6</v>
      </c>
      <c r="D108">
        <f>IF(Таблица1[[#This Row],[Хи-квадрат]]&lt;$H$2,NA(),Таблица1[[#This Row],[Плотность]])</f>
        <v>6.1164070342349447E-4</v>
      </c>
      <c r="E108" s="2" t="e">
        <f>IF(Таблица1[[#This Row],[Хи-квадрат]]=ROUND($G$2,1),0,NA())</f>
        <v>#N/A</v>
      </c>
      <c r="F108" s="2"/>
      <c r="G108" s="2"/>
    </row>
    <row r="109" spans="1:7" x14ac:dyDescent="0.25">
      <c r="A109">
        <f t="shared" si="3"/>
        <v>10.7</v>
      </c>
      <c r="B109">
        <f t="shared" si="2"/>
        <v>5.7908551097992332E-4</v>
      </c>
      <c r="C109">
        <f>Таблица1[[#This Row],[Хи-квадрат]]</f>
        <v>10.7</v>
      </c>
      <c r="D109">
        <f>IF(Таблица1[[#This Row],[Хи-квадрат]]&lt;$H$2,NA(),Таблица1[[#This Row],[Плотность]])</f>
        <v>5.7908551097992332E-4</v>
      </c>
      <c r="E109" s="2" t="e">
        <f>IF(Таблица1[[#This Row],[Хи-квадрат]]=ROUND($G$2,1),0,NA())</f>
        <v>#N/A</v>
      </c>
      <c r="F109" s="2"/>
      <c r="G109" s="2"/>
    </row>
    <row r="110" spans="1:7" x14ac:dyDescent="0.25">
      <c r="A110">
        <f t="shared" si="3"/>
        <v>10.8</v>
      </c>
      <c r="B110">
        <f t="shared" si="2"/>
        <v>5.4828704672150693E-4</v>
      </c>
      <c r="C110">
        <f>Таблица1[[#This Row],[Хи-квадрат]]</f>
        <v>10.8</v>
      </c>
      <c r="D110">
        <f>IF(Таблица1[[#This Row],[Хи-квадрат]]&lt;$H$2,NA(),Таблица1[[#This Row],[Плотность]])</f>
        <v>5.4828704672150693E-4</v>
      </c>
      <c r="E110" s="2" t="e">
        <f>IF(Таблица1[[#This Row],[Хи-квадрат]]=ROUND($G$2,1),0,NA())</f>
        <v>#N/A</v>
      </c>
      <c r="F110" s="2"/>
      <c r="G110" s="2"/>
    </row>
    <row r="111" spans="1:7" x14ac:dyDescent="0.25">
      <c r="A111">
        <f t="shared" si="3"/>
        <v>10.9</v>
      </c>
      <c r="B111">
        <f t="shared" si="2"/>
        <v>5.1914884301975186E-4</v>
      </c>
      <c r="C111">
        <f>Таблица1[[#This Row],[Хи-квадрат]]</f>
        <v>10.9</v>
      </c>
      <c r="D111">
        <f>IF(Таблица1[[#This Row],[Хи-квадрат]]&lt;$H$2,NA(),Таблица1[[#This Row],[Плотность]])</f>
        <v>5.1914884301975186E-4</v>
      </c>
      <c r="E111" s="2" t="e">
        <f>IF(Таблица1[[#This Row],[Хи-квадрат]]=ROUND($G$2,1),0,NA())</f>
        <v>#N/A</v>
      </c>
      <c r="F111" s="2"/>
      <c r="G111" s="2"/>
    </row>
    <row r="112" spans="1:7" x14ac:dyDescent="0.25">
      <c r="A112">
        <f t="shared" si="3"/>
        <v>11</v>
      </c>
      <c r="B112">
        <f t="shared" si="2"/>
        <v>4.9157985005762153E-4</v>
      </c>
      <c r="C112">
        <f>Таблица1[[#This Row],[Хи-квадрат]]</f>
        <v>11</v>
      </c>
      <c r="D112">
        <f>IF(Таблица1[[#This Row],[Хи-квадрат]]&lt;$H$2,NA(),Таблица1[[#This Row],[Плотность]])</f>
        <v>4.9157985005762153E-4</v>
      </c>
      <c r="E112" s="2" t="e">
        <f>IF(Таблица1[[#This Row],[Хи-квадрат]]=ROUND($G$2,1),0,NA())</f>
        <v>#N/A</v>
      </c>
      <c r="F112" s="2"/>
      <c r="G112" s="2"/>
    </row>
    <row r="113" spans="1:7" x14ac:dyDescent="0.25">
      <c r="A113">
        <f t="shared" si="3"/>
        <v>11.1</v>
      </c>
      <c r="B113">
        <f t="shared" si="2"/>
        <v>4.6549412257979728E-4</v>
      </c>
      <c r="C113">
        <f>Таблица1[[#This Row],[Хи-квадрат]]</f>
        <v>11.1</v>
      </c>
      <c r="D113">
        <f>IF(Таблица1[[#This Row],[Хи-квадрат]]&lt;$H$2,NA(),Таблица1[[#This Row],[Плотность]])</f>
        <v>4.6549412257979728E-4</v>
      </c>
      <c r="E113" s="2" t="e">
        <f>IF(Таблица1[[#This Row],[Хи-квадрат]]=ROUND($G$2,1),0,NA())</f>
        <v>#N/A</v>
      </c>
      <c r="F113" s="2"/>
      <c r="G113" s="2"/>
    </row>
    <row r="114" spans="1:7" x14ac:dyDescent="0.25">
      <c r="A114">
        <f t="shared" si="3"/>
        <v>11.2</v>
      </c>
      <c r="B114">
        <f t="shared" si="2"/>
        <v>4.4081052544684188E-4</v>
      </c>
      <c r="C114">
        <f>Таблица1[[#This Row],[Хи-квадрат]]</f>
        <v>11.2</v>
      </c>
      <c r="D114">
        <f>IF(Таблица1[[#This Row],[Хи-квадрат]]&lt;$H$2,NA(),Таблица1[[#This Row],[Плотность]])</f>
        <v>4.4081052544684188E-4</v>
      </c>
      <c r="E114" s="2" t="e">
        <f>IF(Таблица1[[#This Row],[Хи-квадрат]]=ROUND($G$2,1),0,NA())</f>
        <v>#N/A</v>
      </c>
      <c r="F114" s="2"/>
      <c r="G114" s="2"/>
    </row>
    <row r="115" spans="1:7" x14ac:dyDescent="0.25">
      <c r="A115">
        <f t="shared" si="3"/>
        <v>11.3</v>
      </c>
      <c r="B115">
        <f t="shared" si="2"/>
        <v>4.1745245680920186E-4</v>
      </c>
      <c r="C115">
        <f>Таблица1[[#This Row],[Хи-квадрат]]</f>
        <v>11.3</v>
      </c>
      <c r="D115">
        <f>IF(Таблица1[[#This Row],[Хи-квадрат]]&lt;$H$2,NA(),Таблица1[[#This Row],[Плотность]])</f>
        <v>4.1745245680920186E-4</v>
      </c>
      <c r="E115" s="2" t="e">
        <f>IF(Таблица1[[#This Row],[Хи-квадрат]]=ROUND($G$2,1),0,NA())</f>
        <v>#N/A</v>
      </c>
      <c r="F115" s="2"/>
      <c r="G115" s="2"/>
    </row>
    <row r="116" spans="1:7" x14ac:dyDescent="0.25">
      <c r="A116">
        <f t="shared" si="3"/>
        <v>11.4</v>
      </c>
      <c r="B116">
        <f t="shared" si="2"/>
        <v>3.9534758779611267E-4</v>
      </c>
      <c r="C116">
        <f>Таблица1[[#This Row],[Хи-квадрат]]</f>
        <v>11.4</v>
      </c>
      <c r="D116">
        <f>IF(Таблица1[[#This Row],[Хи-квадрат]]&lt;$H$2,NA(),Таблица1[[#This Row],[Плотность]])</f>
        <v>3.9534758779611267E-4</v>
      </c>
      <c r="E116" s="2" t="e">
        <f>IF(Таблица1[[#This Row],[Хи-квадрат]]=ROUND($G$2,1),0,NA())</f>
        <v>#N/A</v>
      </c>
      <c r="F116" s="2"/>
      <c r="G116" s="2"/>
    </row>
    <row r="117" spans="1:7" x14ac:dyDescent="0.25">
      <c r="A117">
        <f t="shared" si="3"/>
        <v>11.5</v>
      </c>
      <c r="B117">
        <f t="shared" si="2"/>
        <v>3.744276176879148E-4</v>
      </c>
      <c r="C117">
        <f>Таблица1[[#This Row],[Хи-квадрат]]</f>
        <v>11.5</v>
      </c>
      <c r="D117">
        <f>IF(Таблица1[[#This Row],[Хи-квадрат]]&lt;$H$2,NA(),Таблица1[[#This Row],[Плотность]])</f>
        <v>3.744276176879148E-4</v>
      </c>
      <c r="E117" s="2" t="e">
        <f>IF(Таблица1[[#This Row],[Хи-квадрат]]=ROUND($G$2,1),0,NA())</f>
        <v>#N/A</v>
      </c>
      <c r="F117" s="2"/>
      <c r="G117" s="2"/>
    </row>
    <row r="118" spans="1:7" x14ac:dyDescent="0.25">
      <c r="A118">
        <f t="shared" si="3"/>
        <v>11.6</v>
      </c>
      <c r="B118">
        <f t="shared" si="2"/>
        <v>3.5462804360851703E-4</v>
      </c>
      <c r="C118">
        <f>Таблица1[[#This Row],[Хи-квадрат]]</f>
        <v>11.6</v>
      </c>
      <c r="D118">
        <f>IF(Таблица1[[#This Row],[Хи-квадрат]]&lt;$H$2,NA(),Таблица1[[#This Row],[Плотность]])</f>
        <v>3.5462804360851703E-4</v>
      </c>
      <c r="E118" s="2" t="e">
        <f>IF(Таблица1[[#This Row],[Хи-квадрат]]=ROUND($G$2,1),0,NA())</f>
        <v>#N/A</v>
      </c>
      <c r="F118" s="2"/>
      <c r="G118" s="2"/>
    </row>
    <row r="119" spans="1:7" x14ac:dyDescent="0.25">
      <c r="A119">
        <f t="shared" si="3"/>
        <v>11.7</v>
      </c>
      <c r="B119">
        <f t="shared" si="2"/>
        <v>3.3588794383811361E-4</v>
      </c>
      <c r="C119">
        <f>Таблица1[[#This Row],[Хи-квадрат]]</f>
        <v>11.7</v>
      </c>
      <c r="D119">
        <f>IF(Таблица1[[#This Row],[Хи-квадрат]]&lt;$H$2,NA(),Таблица1[[#This Row],[Плотность]])</f>
        <v>3.3588794383811361E-4</v>
      </c>
      <c r="E119" s="2" t="e">
        <f>IF(Таблица1[[#This Row],[Хи-квадрат]]=ROUND($G$2,1),0,NA())</f>
        <v>#N/A</v>
      </c>
      <c r="F119" s="2"/>
      <c r="G119" s="2"/>
    </row>
    <row r="120" spans="1:7" x14ac:dyDescent="0.25">
      <c r="A120">
        <f t="shared" si="3"/>
        <v>11.8</v>
      </c>
      <c r="B120">
        <f t="shared" si="2"/>
        <v>3.18149773905189E-4</v>
      </c>
      <c r="C120">
        <f>Таблица1[[#This Row],[Хи-квадрат]]</f>
        <v>11.8</v>
      </c>
      <c r="D120">
        <f>IF(Таблица1[[#This Row],[Хи-квадрат]]&lt;$H$2,NA(),Таблица1[[#This Row],[Плотность]])</f>
        <v>3.18149773905189E-4</v>
      </c>
      <c r="E120" s="2" t="e">
        <f>IF(Таблица1[[#This Row],[Хи-квадрат]]=ROUND($G$2,1),0,NA())</f>
        <v>#N/A</v>
      </c>
      <c r="F120" s="2"/>
      <c r="G120" s="2"/>
    </row>
    <row r="121" spans="1:7" x14ac:dyDescent="0.25">
      <c r="A121">
        <f t="shared" si="3"/>
        <v>11.9</v>
      </c>
      <c r="B121">
        <f t="shared" si="2"/>
        <v>3.0135917467164348E-4</v>
      </c>
      <c r="C121">
        <f>Таблица1[[#This Row],[Хи-квадрат]]</f>
        <v>11.9</v>
      </c>
      <c r="D121">
        <f>IF(Таблица1[[#This Row],[Хи-квадрат]]&lt;$H$2,NA(),Таблица1[[#This Row],[Плотность]])</f>
        <v>3.0135917467164348E-4</v>
      </c>
      <c r="E121" s="2" t="e">
        <f>IF(Таблица1[[#This Row],[Хи-квадрат]]=ROUND($G$2,1),0,NA())</f>
        <v>#N/A</v>
      </c>
      <c r="F121" s="2"/>
      <c r="G121" s="2"/>
    </row>
    <row r="122" spans="1:7" x14ac:dyDescent="0.25">
      <c r="A122">
        <f t="shared" si="3"/>
        <v>12</v>
      </c>
      <c r="B122">
        <f t="shared" si="2"/>
        <v>2.85464791675855E-4</v>
      </c>
      <c r="C122">
        <f>Таблица1[[#This Row],[Хи-квадрат]]</f>
        <v>12</v>
      </c>
      <c r="D122">
        <f>IF(Таблица1[[#This Row],[Хи-квадрат]]&lt;$H$2,NA(),Таблица1[[#This Row],[Плотность]])</f>
        <v>2.85464791675855E-4</v>
      </c>
      <c r="E122" s="2" t="e">
        <f>IF(Таблица1[[#This Row],[Хи-квадрат]]=ROUND($G$2,1),0,NA())</f>
        <v>#N/A</v>
      </c>
      <c r="F122" s="2"/>
      <c r="G122" s="2"/>
    </row>
    <row r="123" spans="1:7" x14ac:dyDescent="0.25">
      <c r="A123">
        <f t="shared" si="3"/>
        <v>12.1</v>
      </c>
      <c r="B123">
        <f t="shared" si="2"/>
        <v>2.7041810504596436E-4</v>
      </c>
      <c r="C123">
        <f>Таблица1[[#This Row],[Хи-квадрат]]</f>
        <v>12.1</v>
      </c>
      <c r="D123">
        <f>IF(Таблица1[[#This Row],[Хи-квадрат]]&lt;$H$2,NA(),Таблица1[[#This Row],[Плотность]])</f>
        <v>2.7041810504596436E-4</v>
      </c>
      <c r="E123" s="2" t="e">
        <f>IF(Таблица1[[#This Row],[Хи-квадрат]]=ROUND($G$2,1),0,NA())</f>
        <v>#N/A</v>
      </c>
      <c r="F123" s="2"/>
      <c r="G123" s="2"/>
    </row>
    <row r="124" spans="1:7" x14ac:dyDescent="0.25">
      <c r="A124">
        <f t="shared" si="3"/>
        <v>12.2</v>
      </c>
      <c r="B124">
        <f t="shared" si="2"/>
        <v>2.5617326933986075E-4</v>
      </c>
      <c r="C124">
        <f>Таблица1[[#This Row],[Хи-квадрат]]</f>
        <v>12.2</v>
      </c>
      <c r="D124">
        <f>IF(Таблица1[[#This Row],[Хи-квадрат]]&lt;$H$2,NA(),Таблица1[[#This Row],[Плотность]])</f>
        <v>2.5617326933986075E-4</v>
      </c>
      <c r="E124" s="2" t="e">
        <f>IF(Таблица1[[#This Row],[Хи-квадрат]]=ROUND($G$2,1),0,NA())</f>
        <v>#N/A</v>
      </c>
      <c r="F124" s="2"/>
      <c r="G124" s="2"/>
    </row>
    <row r="125" spans="1:7" x14ac:dyDescent="0.25">
      <c r="A125">
        <f t="shared" si="3"/>
        <v>12.3</v>
      </c>
      <c r="B125">
        <f t="shared" si="2"/>
        <v>2.4268696270952778E-4</v>
      </c>
      <c r="C125">
        <f>Таблица1[[#This Row],[Хи-квадрат]]</f>
        <v>12.3</v>
      </c>
      <c r="D125">
        <f>IF(Таблица1[[#This Row],[Хи-квадрат]]&lt;$H$2,NA(),Таблица1[[#This Row],[Плотность]])</f>
        <v>2.4268696270952778E-4</v>
      </c>
      <c r="E125" s="2" t="e">
        <f>IF(Таблица1[[#This Row],[Хи-квадрат]]=ROUND($G$2,1),0,NA())</f>
        <v>#N/A</v>
      </c>
      <c r="F125" s="2"/>
      <c r="G125" s="2"/>
    </row>
    <row r="126" spans="1:7" x14ac:dyDescent="0.25">
      <c r="A126">
        <f t="shared" si="3"/>
        <v>12.4</v>
      </c>
      <c r="B126">
        <f t="shared" si="2"/>
        <v>2.2991824482578938E-4</v>
      </c>
      <c r="C126">
        <f>Таблица1[[#This Row],[Хи-квадрат]]</f>
        <v>12.4</v>
      </c>
      <c r="D126">
        <f>IF(Таблица1[[#This Row],[Хи-квадрат]]&lt;$H$2,NA(),Таблица1[[#This Row],[Плотность]])</f>
        <v>2.2991824482578938E-4</v>
      </c>
      <c r="E126" s="2" t="e">
        <f>IF(Таблица1[[#This Row],[Хи-квадрат]]=ROUND($G$2,1),0,NA())</f>
        <v>#N/A</v>
      </c>
      <c r="F126" s="2"/>
      <c r="G126" s="2"/>
    </row>
    <row r="127" spans="1:7" x14ac:dyDescent="0.25">
      <c r="A127">
        <f t="shared" si="3"/>
        <v>12.5</v>
      </c>
      <c r="B127">
        <f t="shared" si="2"/>
        <v>2.1782842303527097E-4</v>
      </c>
      <c r="C127">
        <f>Таблица1[[#This Row],[Хи-квадрат]]</f>
        <v>12.5</v>
      </c>
      <c r="D127">
        <f>IF(Таблица1[[#This Row],[Хи-квадрат]]&lt;$H$2,NA(),Таблица1[[#This Row],[Плотность]])</f>
        <v>2.1782842303527097E-4</v>
      </c>
      <c r="E127" s="2" t="e">
        <f>IF(Таблица1[[#This Row],[Хи-квадрат]]=ROUND($G$2,1),0,NA())</f>
        <v>#N/A</v>
      </c>
      <c r="F127" s="2"/>
      <c r="G127" s="2"/>
    </row>
    <row r="128" spans="1:7" x14ac:dyDescent="0.25">
      <c r="A128">
        <f t="shared" si="3"/>
        <v>12.6</v>
      </c>
      <c r="B128">
        <f t="shared" si="2"/>
        <v>2.0638092625477729E-4</v>
      </c>
      <c r="C128">
        <f>Таблица1[[#This Row],[Хи-квадрат]]</f>
        <v>12.6</v>
      </c>
      <c r="D128">
        <f>IF(Таблица1[[#This Row],[Хи-квадрат]]&lt;$H$2,NA(),Таблица1[[#This Row],[Плотность]])</f>
        <v>2.0638092625477729E-4</v>
      </c>
      <c r="E128" s="2" t="e">
        <f>IF(Таблица1[[#This Row],[Хи-квадрат]]=ROUND($G$2,1),0,NA())</f>
        <v>#N/A</v>
      </c>
      <c r="F128" s="2"/>
      <c r="G128" s="2"/>
    </row>
    <row r="129" spans="1:7" x14ac:dyDescent="0.25">
      <c r="A129">
        <f t="shared" si="3"/>
        <v>12.7</v>
      </c>
      <c r="B129">
        <f t="shared" si="2"/>
        <v>1.955411861394221E-4</v>
      </c>
      <c r="C129">
        <f>Таблица1[[#This Row],[Хи-квадрат]]</f>
        <v>12.7</v>
      </c>
      <c r="D129">
        <f>IF(Таблица1[[#This Row],[Хи-квадрат]]&lt;$H$2,NA(),Таблица1[[#This Row],[Плотность]])</f>
        <v>1.955411861394221E-4</v>
      </c>
      <c r="E129" s="2" t="e">
        <f>IF(Таблица1[[#This Row],[Хи-квадрат]]=ROUND($G$2,1),0,NA())</f>
        <v>#N/A</v>
      </c>
      <c r="F129" s="2"/>
      <c r="G129" s="2"/>
    </row>
    <row r="130" spans="1:7" x14ac:dyDescent="0.25">
      <c r="A130">
        <f t="shared" si="3"/>
        <v>12.8</v>
      </c>
      <c r="B130">
        <f t="shared" ref="B130:B193" si="4">_xlfn.CHISQ.DIST(A130,$J$2,0)</f>
        <v>1.8527652508991584E-4</v>
      </c>
      <c r="C130">
        <f>Таблица1[[#This Row],[Хи-квадрат]]</f>
        <v>12.8</v>
      </c>
      <c r="D130">
        <f>IF(Таблица1[[#This Row],[Хи-квадрат]]&lt;$H$2,NA(),Таблица1[[#This Row],[Плотность]])</f>
        <v>1.8527652508991584E-4</v>
      </c>
      <c r="E130" s="2" t="e">
        <f>IF(Таблица1[[#This Row],[Хи-квадрат]]=ROUND($G$2,1),0,NA())</f>
        <v>#N/A</v>
      </c>
      <c r="F130" s="2"/>
      <c r="G130" s="2"/>
    </row>
    <row r="131" spans="1:7" x14ac:dyDescent="0.25">
      <c r="A131">
        <f t="shared" si="3"/>
        <v>12.9</v>
      </c>
      <c r="B131">
        <f t="shared" si="4"/>
        <v>1.7555605069156176E-4</v>
      </c>
      <c r="C131">
        <f>Таблица1[[#This Row],[Хи-квадрат]]</f>
        <v>12.9</v>
      </c>
      <c r="D131">
        <f>IF(Таблица1[[#This Row],[Хи-квадрат]]&lt;$H$2,NA(),Таблица1[[#This Row],[Плотность]])</f>
        <v>1.7555605069156176E-4</v>
      </c>
      <c r="E131" s="2" t="e">
        <f>IF(Таблица1[[#This Row],[Хи-квадрат]]=ROUND($G$2,1),0,NA())</f>
        <v>#N/A</v>
      </c>
      <c r="F131" s="2"/>
      <c r="G131" s="2"/>
    </row>
    <row r="132" spans="1:7" x14ac:dyDescent="0.25">
      <c r="A132">
        <f t="shared" si="3"/>
        <v>13</v>
      </c>
      <c r="B132">
        <f t="shared" si="4"/>
        <v>1.6635055620285903E-4</v>
      </c>
      <c r="C132">
        <f>Таблица1[[#This Row],[Хи-квадрат]]</f>
        <v>13</v>
      </c>
      <c r="D132">
        <f>IF(Таблица1[[#This Row],[Хи-квадрат]]&lt;$H$2,NA(),Таблица1[[#This Row],[Плотность]])</f>
        <v>1.6635055620285903E-4</v>
      </c>
      <c r="E132" s="2" t="e">
        <f>IF(Таблица1[[#This Row],[Хи-квадрат]]=ROUND($G$2,1),0,NA())</f>
        <v>#N/A</v>
      </c>
      <c r="F132" s="2"/>
      <c r="G132" s="2"/>
    </row>
    <row r="133" spans="1:7" x14ac:dyDescent="0.25">
      <c r="A133">
        <f t="shared" ref="A133:A196" si="5">ROUND(A132+0.1,1)</f>
        <v>13.1</v>
      </c>
      <c r="B133">
        <f t="shared" si="4"/>
        <v>1.5763242673530364E-4</v>
      </c>
      <c r="C133">
        <f>Таблица1[[#This Row],[Хи-квадрат]]</f>
        <v>13.1</v>
      </c>
      <c r="D133">
        <f>IF(Таблица1[[#This Row],[Хи-квадрат]]&lt;$H$2,NA(),Таблица1[[#This Row],[Плотность]])</f>
        <v>1.5763242673530364E-4</v>
      </c>
      <c r="E133" s="2" t="e">
        <f>IF(Таблица1[[#This Row],[Хи-квадрат]]=ROUND($G$2,1),0,NA())</f>
        <v>#N/A</v>
      </c>
      <c r="F133" s="2"/>
      <c r="G133" s="2"/>
    </row>
    <row r="134" spans="1:7" x14ac:dyDescent="0.25">
      <c r="A134">
        <f t="shared" si="5"/>
        <v>13.2</v>
      </c>
      <c r="B134">
        <f t="shared" si="4"/>
        <v>1.4937555078811652E-4</v>
      </c>
      <c r="C134">
        <f>Таблица1[[#This Row],[Хи-квадрат]]</f>
        <v>13.2</v>
      </c>
      <c r="D134">
        <f>IF(Таблица1[[#This Row],[Хи-квадрат]]&lt;$H$2,NA(),Таблица1[[#This Row],[Плотность]])</f>
        <v>1.4937555078811652E-4</v>
      </c>
      <c r="E134" s="2" t="e">
        <f>IF(Таблица1[[#This Row],[Хи-квадрат]]=ROUND($G$2,1),0,NA())</f>
        <v>#N/A</v>
      </c>
      <c r="F134" s="2"/>
      <c r="G134" s="2"/>
    </row>
    <row r="135" spans="1:7" x14ac:dyDescent="0.25">
      <c r="A135">
        <f t="shared" si="5"/>
        <v>13.3</v>
      </c>
      <c r="B135">
        <f t="shared" si="4"/>
        <v>1.4155523682232759E-4</v>
      </c>
      <c r="C135">
        <f>Таблица1[[#This Row],[Хи-квадрат]]</f>
        <v>13.3</v>
      </c>
      <c r="D135">
        <f>IF(Таблица1[[#This Row],[Хи-квадрат]]&lt;$H$2,NA(),Таблица1[[#This Row],[Плотность]])</f>
        <v>1.4155523682232759E-4</v>
      </c>
      <c r="E135" s="2" t="e">
        <f>IF(Таблица1[[#This Row],[Хи-квадрат]]=ROUND($G$2,1),0,NA())</f>
        <v>#N/A</v>
      </c>
      <c r="F135" s="2"/>
      <c r="G135" s="2"/>
    </row>
    <row r="136" spans="1:7" x14ac:dyDescent="0.25">
      <c r="A136">
        <f t="shared" si="5"/>
        <v>13.4</v>
      </c>
      <c r="B136">
        <f t="shared" si="4"/>
        <v>1.3414813457800909E-4</v>
      </c>
      <c r="C136">
        <f>Таблица1[[#This Row],[Хи-квадрат]]</f>
        <v>13.4</v>
      </c>
      <c r="D136">
        <f>IF(Таблица1[[#This Row],[Хи-квадрат]]&lt;$H$2,NA(),Таблица1[[#This Row],[Плотность]])</f>
        <v>1.3414813457800909E-4</v>
      </c>
      <c r="E136" s="2" t="e">
        <f>IF(Таблица1[[#This Row],[Хи-квадрат]]=ROUND($G$2,1),0,NA())</f>
        <v>#N/A</v>
      </c>
      <c r="F136" s="2"/>
      <c r="G136" s="2"/>
    </row>
    <row r="137" spans="1:7" x14ac:dyDescent="0.25">
      <c r="A137">
        <f t="shared" si="5"/>
        <v>13.5</v>
      </c>
      <c r="B137">
        <f t="shared" si="4"/>
        <v>1.271321608565569E-4</v>
      </c>
      <c r="C137">
        <f>Таблица1[[#This Row],[Хи-квадрат]]</f>
        <v>13.5</v>
      </c>
      <c r="D137">
        <f>IF(Таблица1[[#This Row],[Хи-квадрат]]&lt;$H$2,NA(),Таблица1[[#This Row],[Плотность]])</f>
        <v>1.271321608565569E-4</v>
      </c>
      <c r="E137" s="2" t="e">
        <f>IF(Таблица1[[#This Row],[Хи-квадрат]]=ROUND($G$2,1),0,NA())</f>
        <v>#N/A</v>
      </c>
      <c r="F137" s="2"/>
      <c r="G137" s="2"/>
    </row>
    <row r="138" spans="1:7" x14ac:dyDescent="0.25">
      <c r="A138">
        <f t="shared" si="5"/>
        <v>13.6</v>
      </c>
      <c r="B138">
        <f t="shared" si="4"/>
        <v>1.2048642950687523E-4</v>
      </c>
      <c r="C138">
        <f>Таблица1[[#This Row],[Хи-квадрат]]</f>
        <v>13.6</v>
      </c>
      <c r="D138">
        <f>IF(Таблица1[[#This Row],[Хи-квадрат]]&lt;$H$2,NA(),Таблица1[[#This Row],[Плотность]])</f>
        <v>1.2048642950687523E-4</v>
      </c>
      <c r="E138" s="2" t="e">
        <f>IF(Таблица1[[#This Row],[Хи-квадрат]]=ROUND($G$2,1),0,NA())</f>
        <v>#N/A</v>
      </c>
      <c r="F138" s="2"/>
      <c r="G138" s="2"/>
    </row>
    <row r="139" spans="1:7" x14ac:dyDescent="0.25">
      <c r="A139">
        <f t="shared" si="5"/>
        <v>13.7</v>
      </c>
      <c r="B139">
        <f t="shared" si="4"/>
        <v>1.1419118537017858E-4</v>
      </c>
      <c r="C139">
        <f>Таблица1[[#This Row],[Хи-квадрат]]</f>
        <v>13.7</v>
      </c>
      <c r="D139">
        <f>IF(Таблица1[[#This Row],[Хи-квадрат]]&lt;$H$2,NA(),Таблица1[[#This Row],[Плотность]])</f>
        <v>1.1419118537017858E-4</v>
      </c>
      <c r="E139" s="2" t="e">
        <f>IF(Таблица1[[#This Row],[Хи-квадрат]]=ROUND($G$2,1),0,NA())</f>
        <v>#N/A</v>
      </c>
      <c r="F139" s="2"/>
      <c r="G139" s="2"/>
    </row>
    <row r="140" spans="1:7" x14ac:dyDescent="0.25">
      <c r="A140">
        <f t="shared" si="5"/>
        <v>13.8</v>
      </c>
      <c r="B140">
        <f t="shared" si="4"/>
        <v>1.0822774195298532E-4</v>
      </c>
      <c r="C140">
        <f>Таблица1[[#This Row],[Хи-квадрат]]</f>
        <v>13.8</v>
      </c>
      <c r="D140">
        <f>IF(Таблица1[[#This Row],[Хи-квадрат]]&lt;$H$2,NA(),Таблица1[[#This Row],[Плотность]])</f>
        <v>1.0822774195298532E-4</v>
      </c>
      <c r="E140" s="2" t="e">
        <f>IF(Таблица1[[#This Row],[Хи-квадрат]]=ROUND($G$2,1),0,NA())</f>
        <v>#N/A</v>
      </c>
      <c r="F140" s="2"/>
      <c r="G140" s="2"/>
    </row>
    <row r="141" spans="1:7" x14ac:dyDescent="0.25">
      <c r="A141">
        <f t="shared" si="5"/>
        <v>13.9</v>
      </c>
      <c r="B141">
        <f t="shared" si="4"/>
        <v>1.0257842261178735E-4</v>
      </c>
      <c r="C141">
        <f>Таблица1[[#This Row],[Хи-квадрат]]</f>
        <v>13.9</v>
      </c>
      <c r="D141">
        <f>IF(Таблица1[[#This Row],[Хи-квадрат]]&lt;$H$2,NA(),Таблица1[[#This Row],[Плотность]])</f>
        <v>1.0257842261178735E-4</v>
      </c>
      <c r="E141" s="2" t="e">
        <f>IF(Таблица1[[#This Row],[Хи-квадрат]]=ROUND($G$2,1),0,NA())</f>
        <v>#N/A</v>
      </c>
      <c r="F141" s="2"/>
      <c r="G141" s="2"/>
    </row>
    <row r="142" spans="1:7" x14ac:dyDescent="0.25">
      <c r="A142">
        <f t="shared" si="5"/>
        <v>14</v>
      </c>
      <c r="B142">
        <f t="shared" si="4"/>
        <v>9.7226505045914344E-5</v>
      </c>
      <c r="C142">
        <f>Таблица1[[#This Row],[Хи-квадрат]]</f>
        <v>14</v>
      </c>
      <c r="D142">
        <f>IF(Таблица1[[#This Row],[Хи-квадрат]]&lt;$H$2,NA(),Таблица1[[#This Row],[Плотность]])</f>
        <v>9.7226505045914344E-5</v>
      </c>
      <c r="E142" s="2" t="e">
        <f>IF(Таблица1[[#This Row],[Хи-квадрат]]=ROUND($G$2,1),0,NA())</f>
        <v>#N/A</v>
      </c>
      <c r="F142" s="2"/>
      <c r="G142" s="2"/>
    </row>
    <row r="143" spans="1:7" x14ac:dyDescent="0.25">
      <c r="A143">
        <f t="shared" si="5"/>
        <v>14.1</v>
      </c>
      <c r="B143">
        <f t="shared" si="4"/>
        <v>9.215616890732693E-5</v>
      </c>
      <c r="C143">
        <f>Таблица1[[#This Row],[Хи-квадрат]]</f>
        <v>14.1</v>
      </c>
      <c r="D143">
        <f>IF(Таблица1[[#This Row],[Хи-квадрат]]&lt;$H$2,NA(),Таблица1[[#This Row],[Плотность]])</f>
        <v>9.215616890732693E-5</v>
      </c>
      <c r="E143" s="2" t="e">
        <f>IF(Таблица1[[#This Row],[Хи-квадрат]]=ROUND($G$2,1),0,NA())</f>
        <v>#N/A</v>
      </c>
      <c r="F143" s="2"/>
      <c r="G143" s="2"/>
    </row>
    <row r="144" spans="1:7" x14ac:dyDescent="0.25">
      <c r="A144">
        <f t="shared" si="5"/>
        <v>14.2</v>
      </c>
      <c r="B144">
        <f t="shared" si="4"/>
        <v>8.7352446347518258E-5</v>
      </c>
      <c r="C144">
        <f>Таблица1[[#This Row],[Хи-квадрат]]</f>
        <v>14.2</v>
      </c>
      <c r="D144">
        <f>IF(Таблица1[[#This Row],[Хи-квадрат]]&lt;$H$2,NA(),Таблица1[[#This Row],[Плотность]])</f>
        <v>8.7352446347518258E-5</v>
      </c>
      <c r="E144" s="2" t="e">
        <f>IF(Таблица1[[#This Row],[Хи-квадрат]]=ROUND($G$2,1),0,NA())</f>
        <v>#N/A</v>
      </c>
      <c r="F144" s="2"/>
      <c r="G144" s="2"/>
    </row>
    <row r="145" spans="1:7" x14ac:dyDescent="0.25">
      <c r="A145">
        <f t="shared" si="5"/>
        <v>14.3</v>
      </c>
      <c r="B145">
        <f t="shared" si="4"/>
        <v>8.2801175332437502E-5</v>
      </c>
      <c r="C145">
        <f>Таблица1[[#This Row],[Хи-квадрат]]</f>
        <v>14.3</v>
      </c>
      <c r="D145">
        <f>IF(Таблица1[[#This Row],[Хи-квадрат]]&lt;$H$2,NA(),Таблица1[[#This Row],[Плотность]])</f>
        <v>8.2801175332437502E-5</v>
      </c>
      <c r="E145" s="2" t="e">
        <f>IF(Таблица1[[#This Row],[Хи-квадрат]]=ROUND($G$2,1),0,NA())</f>
        <v>#N/A</v>
      </c>
      <c r="F145" s="2"/>
      <c r="G145" s="2"/>
    </row>
    <row r="146" spans="1:7" x14ac:dyDescent="0.25">
      <c r="A146">
        <f t="shared" si="5"/>
        <v>14.4</v>
      </c>
      <c r="B146">
        <f t="shared" si="4"/>
        <v>7.8488955566412928E-5</v>
      </c>
      <c r="C146">
        <f>Таблица1[[#This Row],[Хи-квадрат]]</f>
        <v>14.4</v>
      </c>
      <c r="D146">
        <f>IF(Таблица1[[#This Row],[Хи-квадрат]]&lt;$H$2,NA(),Таблица1[[#This Row],[Плотность]])</f>
        <v>7.8488955566412928E-5</v>
      </c>
      <c r="E146" s="2" t="e">
        <f>IF(Таблица1[[#This Row],[Хи-квадрат]]=ROUND($G$2,1),0,NA())</f>
        <v>#N/A</v>
      </c>
      <c r="F146" s="2"/>
      <c r="G146" s="2"/>
    </row>
    <row r="147" spans="1:7" x14ac:dyDescent="0.25">
      <c r="A147">
        <f t="shared" si="5"/>
        <v>14.5</v>
      </c>
      <c r="B147">
        <f t="shared" si="4"/>
        <v>7.4403106875490756E-5</v>
      </c>
      <c r="C147">
        <f>Таблица1[[#This Row],[Хи-квадрат]]</f>
        <v>14.5</v>
      </c>
      <c r="D147">
        <f>IF(Таблица1[[#This Row],[Хи-квадрат]]&lt;$H$2,NA(),Таблица1[[#This Row],[Плотность]])</f>
        <v>7.4403106875490756E-5</v>
      </c>
      <c r="E147" s="2" t="e">
        <f>IF(Таблица1[[#This Row],[Хи-квадрат]]=ROUND($G$2,1),0,NA())</f>
        <v>#N/A</v>
      </c>
      <c r="F147" s="2"/>
      <c r="G147" s="2"/>
    </row>
    <row r="148" spans="1:7" x14ac:dyDescent="0.25">
      <c r="A148">
        <f t="shared" si="5"/>
        <v>14.6</v>
      </c>
      <c r="B148">
        <f t="shared" si="4"/>
        <v>7.0531629909465293E-5</v>
      </c>
      <c r="C148">
        <f>Таблица1[[#This Row],[Хи-квадрат]]</f>
        <v>14.6</v>
      </c>
      <c r="D148">
        <f>IF(Таблица1[[#This Row],[Хи-квадрат]]&lt;$H$2,NA(),Таблица1[[#This Row],[Плотность]])</f>
        <v>7.0531629909465293E-5</v>
      </c>
      <c r="E148" s="2" t="e">
        <f>IF(Таблица1[[#This Row],[Хи-квадрат]]=ROUND($G$2,1),0,NA())</f>
        <v>#N/A</v>
      </c>
      <c r="F148" s="2"/>
      <c r="G148" s="2"/>
    </row>
    <row r="149" spans="1:7" x14ac:dyDescent="0.25">
      <c r="A149">
        <f t="shared" si="5"/>
        <v>14.7</v>
      </c>
      <c r="B149">
        <f t="shared" si="4"/>
        <v>6.6863169030183283E-5</v>
      </c>
      <c r="C149">
        <f>Таблица1[[#This Row],[Хи-квадрат]]</f>
        <v>14.7</v>
      </c>
      <c r="D149">
        <f>IF(Таблица1[[#This Row],[Хи-квадрат]]&lt;$H$2,NA(),Таблица1[[#This Row],[Плотность]])</f>
        <v>6.6863169030183283E-5</v>
      </c>
      <c r="E149" s="2" t="e">
        <f>IF(Таблица1[[#This Row],[Хи-квадрат]]=ROUND($G$2,1),0,NA())</f>
        <v>#N/A</v>
      </c>
      <c r="F149" s="2"/>
      <c r="G149" s="2"/>
    </row>
    <row r="150" spans="1:7" x14ac:dyDescent="0.25">
      <c r="A150">
        <f t="shared" si="5"/>
        <v>14.8</v>
      </c>
      <c r="B150">
        <f t="shared" si="4"/>
        <v>6.338697726150717E-5</v>
      </c>
      <c r="C150">
        <f>Таблица1[[#This Row],[Хи-квадрат]]</f>
        <v>14.8</v>
      </c>
      <c r="D150">
        <f>IF(Таблица1[[#This Row],[Хи-квадрат]]&lt;$H$2,NA(),Таблица1[[#This Row],[Плотность]])</f>
        <v>6.338697726150717E-5</v>
      </c>
      <c r="E150" s="2" t="e">
        <f>IF(Таблица1[[#This Row],[Хи-квадрат]]=ROUND($G$2,1),0,NA())</f>
        <v>#N/A</v>
      </c>
      <c r="F150" s="2"/>
      <c r="G150" s="2"/>
    </row>
    <row r="151" spans="1:7" x14ac:dyDescent="0.25">
      <c r="A151">
        <f t="shared" si="5"/>
        <v>14.9</v>
      </c>
      <c r="B151">
        <f t="shared" si="4"/>
        <v>6.0092883183644836E-5</v>
      </c>
      <c r="C151">
        <f>Таблица1[[#This Row],[Хи-квадрат]]</f>
        <v>14.9</v>
      </c>
      <c r="D151">
        <f>IF(Таблица1[[#This Row],[Хи-квадрат]]&lt;$H$2,NA(),Таблица1[[#This Row],[Плотность]])</f>
        <v>6.0092883183644836E-5</v>
      </c>
      <c r="E151" s="2" t="e">
        <f>IF(Таблица1[[#This Row],[Хи-квадрат]]=ROUND($G$2,1),0,NA())</f>
        <v>#N/A</v>
      </c>
      <c r="F151" s="2"/>
      <c r="G151" s="2"/>
    </row>
    <row r="152" spans="1:7" x14ac:dyDescent="0.25">
      <c r="A152">
        <f t="shared" si="5"/>
        <v>15</v>
      </c>
      <c r="B152">
        <f t="shared" si="4"/>
        <v>5.6971259661427418E-5</v>
      </c>
      <c r="C152">
        <f>Таблица1[[#This Row],[Хи-квадрат]]</f>
        <v>15</v>
      </c>
      <c r="D152">
        <f>IF(Таблица1[[#This Row],[Хи-квадрат]]&lt;$H$2,NA(),Таблица1[[#This Row],[Плотность]])</f>
        <v>5.6971259661427418E-5</v>
      </c>
      <c r="E152" s="2" t="e">
        <f>IF(Таблица1[[#This Row],[Хи-квадрат]]=ROUND($G$2,1),0,NA())</f>
        <v>#N/A</v>
      </c>
      <c r="F152" s="2"/>
      <c r="G152" s="2"/>
    </row>
    <row r="153" spans="1:7" x14ac:dyDescent="0.25">
      <c r="A153">
        <f t="shared" si="5"/>
        <v>15.1</v>
      </c>
      <c r="B153">
        <f t="shared" si="4"/>
        <v>5.4012994302576699E-5</v>
      </c>
      <c r="C153">
        <f>Таблица1[[#This Row],[Хи-квадрат]]</f>
        <v>15.1</v>
      </c>
      <c r="D153">
        <f>IF(Таблица1[[#This Row],[Хи-квадрат]]&lt;$H$2,NA(),Таблица1[[#This Row],[Плотность]])</f>
        <v>5.4012994302576699E-5</v>
      </c>
      <c r="E153" s="2" t="e">
        <f>IF(Таблица1[[#This Row],[Хи-квадрат]]=ROUND($G$2,1),0,NA())</f>
        <v>#N/A</v>
      </c>
      <c r="F153" s="2"/>
      <c r="G153" s="2"/>
    </row>
    <row r="154" spans="1:7" x14ac:dyDescent="0.25">
      <c r="A154">
        <f t="shared" si="5"/>
        <v>15.2</v>
      </c>
      <c r="B154">
        <f t="shared" si="4"/>
        <v>5.1209461548066609E-5</v>
      </c>
      <c r="C154">
        <f>Таблица1[[#This Row],[Хи-квадрат]]</f>
        <v>15.2</v>
      </c>
      <c r="D154">
        <f>IF(Таблица1[[#This Row],[Хи-квадрат]]&lt;$H$2,NA(),Таблица1[[#This Row],[Плотность]])</f>
        <v>5.1209461548066609E-5</v>
      </c>
      <c r="E154" s="2" t="e">
        <f>IF(Таблица1[[#This Row],[Хи-квадрат]]=ROUND($G$2,1),0,NA())</f>
        <v>#N/A</v>
      </c>
      <c r="F154" s="2"/>
      <c r="G154" s="2"/>
    </row>
    <row r="155" spans="1:7" x14ac:dyDescent="0.25">
      <c r="A155">
        <f t="shared" si="5"/>
        <v>15.3</v>
      </c>
      <c r="B155">
        <f t="shared" si="4"/>
        <v>4.8552496302384327E-5</v>
      </c>
      <c r="C155">
        <f>Таблица1[[#This Row],[Хи-квадрат]]</f>
        <v>15.3</v>
      </c>
      <c r="D155">
        <f>IF(Таблица1[[#This Row],[Хи-квадрат]]&lt;$H$2,NA(),Таблица1[[#This Row],[Плотность]])</f>
        <v>4.8552496302384327E-5</v>
      </c>
      <c r="E155" s="2" t="e">
        <f>IF(Таблица1[[#This Row],[Хи-квадрат]]=ROUND($G$2,1),0,NA())</f>
        <v>#N/A</v>
      </c>
      <c r="F155" s="2"/>
      <c r="G155" s="2"/>
    </row>
    <row r="156" spans="1:7" x14ac:dyDescent="0.25">
      <c r="A156">
        <f t="shared" si="5"/>
        <v>15.4</v>
      </c>
      <c r="B156">
        <f t="shared" si="4"/>
        <v>4.6034369016850205E-5</v>
      </c>
      <c r="C156">
        <f>Таблица1[[#This Row],[Хи-квадрат]]</f>
        <v>15.4</v>
      </c>
      <c r="D156">
        <f>IF(Таблица1[[#This Row],[Хи-квадрат]]&lt;$H$2,NA(),Таблица1[[#This Row],[Плотность]])</f>
        <v>4.6034369016850205E-5</v>
      </c>
      <c r="E156" s="2" t="e">
        <f>IF(Таблица1[[#This Row],[Хи-квадрат]]=ROUND($G$2,1),0,NA())</f>
        <v>#N/A</v>
      </c>
      <c r="F156" s="2"/>
      <c r="G156" s="2"/>
    </row>
    <row r="157" spans="1:7" x14ac:dyDescent="0.25">
      <c r="A157">
        <f t="shared" si="5"/>
        <v>15.5</v>
      </c>
      <c r="B157">
        <f t="shared" si="4"/>
        <v>4.3647762144189506E-5</v>
      </c>
      <c r="C157">
        <f>Таблица1[[#This Row],[Хи-квадрат]]</f>
        <v>15.5</v>
      </c>
      <c r="D157">
        <f>IF(Таблица1[[#This Row],[Хи-квадрат]]&lt;$H$2,NA(),Таблица1[[#This Row],[Плотность]])</f>
        <v>4.3647762144189506E-5</v>
      </c>
      <c r="E157" s="2" t="e">
        <f>IF(Таблица1[[#This Row],[Хи-квадрат]]=ROUND($G$2,1),0,NA())</f>
        <v>#N/A</v>
      </c>
      <c r="F157" s="2"/>
      <c r="G157" s="2"/>
    </row>
    <row r="158" spans="1:7" x14ac:dyDescent="0.25">
      <c r="A158">
        <f t="shared" si="5"/>
        <v>15.6</v>
      </c>
      <c r="B158">
        <f t="shared" si="4"/>
        <v>4.1385747887280376E-5</v>
      </c>
      <c r="C158">
        <f>Таблица1[[#This Row],[Хи-квадрат]]</f>
        <v>15.6</v>
      </c>
      <c r="D158">
        <f>IF(Таблица1[[#This Row],[Хи-квадрат]]&lt;$H$2,NA(),Таблица1[[#This Row],[Плотность]])</f>
        <v>4.1385747887280376E-5</v>
      </c>
      <c r="E158" s="2" t="e">
        <f>IF(Таблица1[[#This Row],[Хи-квадрат]]=ROUND($G$2,1),0,NA())</f>
        <v>#N/A</v>
      </c>
      <c r="F158" s="2"/>
      <c r="G158" s="2"/>
    </row>
    <row r="159" spans="1:7" x14ac:dyDescent="0.25">
      <c r="A159">
        <f t="shared" si="5"/>
        <v>15.7</v>
      </c>
      <c r="B159">
        <f t="shared" si="4"/>
        <v>3.9241767169450443E-5</v>
      </c>
      <c r="C159">
        <f>Таблица1[[#This Row],[Хи-квадрат]]</f>
        <v>15.7</v>
      </c>
      <c r="D159">
        <f>IF(Таблица1[[#This Row],[Хи-квадрат]]&lt;$H$2,NA(),Таблица1[[#This Row],[Плотность]])</f>
        <v>3.9241767169450443E-5</v>
      </c>
      <c r="E159" s="2" t="e">
        <f>IF(Таблица1[[#This Row],[Хи-квадрат]]=ROUND($G$2,1),0,NA())</f>
        <v>#N/A</v>
      </c>
      <c r="F159" s="2"/>
      <c r="G159" s="2"/>
    </row>
    <row r="160" spans="1:7" x14ac:dyDescent="0.25">
      <c r="A160">
        <f t="shared" si="5"/>
        <v>15.8</v>
      </c>
      <c r="B160">
        <f t="shared" si="4"/>
        <v>3.7209609757877669E-5</v>
      </c>
      <c r="C160">
        <f>Таблица1[[#This Row],[Хи-квадрат]]</f>
        <v>15.8</v>
      </c>
      <c r="D160">
        <f>IF(Таблица1[[#This Row],[Хи-квадрат]]&lt;$H$2,NA(),Таблица1[[#This Row],[Плотность]])</f>
        <v>3.7209609757877669E-5</v>
      </c>
      <c r="E160" s="2" t="e">
        <f>IF(Таблица1[[#This Row],[Хи-квадрат]]=ROUND($G$2,1),0,NA())</f>
        <v>#N/A</v>
      </c>
      <c r="F160" s="2"/>
      <c r="G160" s="2"/>
    </row>
    <row r="161" spans="1:7" x14ac:dyDescent="0.25">
      <c r="A161">
        <f t="shared" si="5"/>
        <v>15.9</v>
      </c>
      <c r="B161">
        <f t="shared" si="4"/>
        <v>3.5283395475585318E-5</v>
      </c>
      <c r="C161">
        <f>Таблица1[[#This Row],[Хи-квадрат]]</f>
        <v>15.9</v>
      </c>
      <c r="D161">
        <f>IF(Таблица1[[#This Row],[Хи-квадрат]]&lt;$H$2,NA(),Таблица1[[#This Row],[Плотность]])</f>
        <v>3.5283395475585318E-5</v>
      </c>
      <c r="E161" s="2" t="e">
        <f>IF(Таблица1[[#This Row],[Хи-квадрат]]=ROUND($G$2,1),0,NA())</f>
        <v>#N/A</v>
      </c>
      <c r="F161" s="2"/>
      <c r="G161" s="2"/>
    </row>
    <row r="162" spans="1:7" x14ac:dyDescent="0.25">
      <c r="A162">
        <f t="shared" si="5"/>
        <v>16</v>
      </c>
      <c r="B162">
        <f t="shared" si="4"/>
        <v>3.3457556441221335E-5</v>
      </c>
      <c r="C162">
        <f>Таблица1[[#This Row],[Хи-квадрат]]</f>
        <v>16</v>
      </c>
      <c r="D162">
        <f>IF(Таблица1[[#This Row],[Хи-квадрат]]&lt;$H$2,NA(),Таблица1[[#This Row],[Плотность]])</f>
        <v>3.3457556441221335E-5</v>
      </c>
      <c r="E162" s="2" t="e">
        <f>IF(Таблица1[[#This Row],[Хи-квадрат]]=ROUND($G$2,1),0,NA())</f>
        <v>#N/A</v>
      </c>
      <c r="F162" s="2"/>
      <c r="G162" s="2"/>
    </row>
    <row r="163" spans="1:7" x14ac:dyDescent="0.25">
      <c r="A163">
        <f t="shared" si="5"/>
        <v>16.100000000000001</v>
      </c>
      <c r="B163">
        <f t="shared" si="4"/>
        <v>3.1726820279294929E-5</v>
      </c>
      <c r="C163">
        <f>Таблица1[[#This Row],[Хи-квадрат]]</f>
        <v>16.100000000000001</v>
      </c>
      <c r="D163">
        <f>IF(Таблица1[[#This Row],[Хи-квадрат]]&lt;$H$2,NA(),Таблица1[[#This Row],[Плотность]])</f>
        <v>3.1726820279294929E-5</v>
      </c>
      <c r="E163" s="2" t="e">
        <f>IF(Таблица1[[#This Row],[Хи-квадрат]]=ROUND($G$2,1),0,NA())</f>
        <v>#N/A</v>
      </c>
      <c r="F163" s="2"/>
      <c r="G163" s="2"/>
    </row>
    <row r="164" spans="1:7" x14ac:dyDescent="0.25">
      <c r="A164">
        <f t="shared" si="5"/>
        <v>16.2</v>
      </c>
      <c r="B164">
        <f t="shared" si="4"/>
        <v>3.0086194246818455E-5</v>
      </c>
      <c r="C164">
        <f>Таблица1[[#This Row],[Хи-квадрат]]</f>
        <v>16.2</v>
      </c>
      <c r="D164">
        <f>IF(Таблица1[[#This Row],[Хи-квадрат]]&lt;$H$2,NA(),Таблица1[[#This Row],[Плотность]])</f>
        <v>3.0086194246818455E-5</v>
      </c>
      <c r="E164" s="2" t="e">
        <f>IF(Таблица1[[#This Row],[Хи-квадрат]]=ROUND($G$2,1),0,NA())</f>
        <v>#N/A</v>
      </c>
      <c r="F164" s="2"/>
      <c r="G164" s="2"/>
    </row>
    <row r="165" spans="1:7" x14ac:dyDescent="0.25">
      <c r="A165">
        <f t="shared" si="5"/>
        <v>16.3</v>
      </c>
      <c r="B165">
        <f t="shared" si="4"/>
        <v>2.8530950225385948E-5</v>
      </c>
      <c r="C165">
        <f>Таблица1[[#This Row],[Хи-квадрат]]</f>
        <v>16.3</v>
      </c>
      <c r="D165">
        <f>IF(Таблица1[[#This Row],[Хи-квадрат]]&lt;$H$2,NA(),Таблица1[[#This Row],[Плотность]])</f>
        <v>2.8530950225385948E-5</v>
      </c>
      <c r="E165" s="2" t="e">
        <f>IF(Таблица1[[#This Row],[Хи-квадрат]]=ROUND($G$2,1),0,NA())</f>
        <v>#N/A</v>
      </c>
      <c r="F165" s="2"/>
      <c r="G165" s="2"/>
    </row>
    <row r="166" spans="1:7" x14ac:dyDescent="0.25">
      <c r="A166">
        <f t="shared" si="5"/>
        <v>16.399999999999999</v>
      </c>
      <c r="B166">
        <f t="shared" si="4"/>
        <v>2.7056610530623026E-5</v>
      </c>
      <c r="C166">
        <f>Таблица1[[#This Row],[Хи-квадрат]]</f>
        <v>16.399999999999999</v>
      </c>
      <c r="D166">
        <f>IF(Таблица1[[#This Row],[Хи-квадрат]]&lt;$H$2,NA(),Таблица1[[#This Row],[Плотность]])</f>
        <v>2.7056610530623026E-5</v>
      </c>
      <c r="E166" s="2" t="e">
        <f>IF(Таблица1[[#This Row],[Хи-квадрат]]=ROUND($G$2,1),0,NA())</f>
        <v>#N/A</v>
      </c>
      <c r="F166" s="2"/>
      <c r="G166" s="2"/>
    </row>
    <row r="167" spans="1:7" x14ac:dyDescent="0.25">
      <c r="A167">
        <f t="shared" si="5"/>
        <v>16.5</v>
      </c>
      <c r="B167">
        <f t="shared" si="4"/>
        <v>2.565893449367219E-5</v>
      </c>
      <c r="C167">
        <f>Таблица1[[#This Row],[Хи-квадрат]]</f>
        <v>16.5</v>
      </c>
      <c r="D167">
        <f>IF(Таблица1[[#This Row],[Хи-квадрат]]&lt;$H$2,NA(),Таблица1[[#This Row],[Плотность]])</f>
        <v>2.565893449367219E-5</v>
      </c>
      <c r="E167" s="2" t="e">
        <f>IF(Таблица1[[#This Row],[Хи-квадрат]]=ROUND($G$2,1),0,NA())</f>
        <v>#N/A</v>
      </c>
      <c r="F167" s="2"/>
      <c r="G167" s="2"/>
    </row>
    <row r="168" spans="1:7" x14ac:dyDescent="0.25">
      <c r="A168">
        <f t="shared" si="5"/>
        <v>16.600000000000001</v>
      </c>
      <c r="B168">
        <f t="shared" si="4"/>
        <v>2.4333905771952883E-5</v>
      </c>
      <c r="C168">
        <f>Таблица1[[#This Row],[Хи-квадрат]]</f>
        <v>16.600000000000001</v>
      </c>
      <c r="D168">
        <f>IF(Таблица1[[#This Row],[Хи-квадрат]]&lt;$H$2,NA(),Таблица1[[#This Row],[Плотность]])</f>
        <v>2.4333905771952883E-5</v>
      </c>
      <c r="E168" s="2" t="e">
        <f>IF(Таблица1[[#This Row],[Хи-квадрат]]=ROUND($G$2,1),0,NA())</f>
        <v>#N/A</v>
      </c>
      <c r="F168" s="2"/>
      <c r="G168" s="2"/>
    </row>
    <row r="169" spans="1:7" x14ac:dyDescent="0.25">
      <c r="A169">
        <f t="shared" si="5"/>
        <v>16.7</v>
      </c>
      <c r="B169">
        <f t="shared" si="4"/>
        <v>2.3077720348854618E-5</v>
      </c>
      <c r="C169">
        <f>Таблица1[[#This Row],[Хи-квадрат]]</f>
        <v>16.7</v>
      </c>
      <c r="D169">
        <f>IF(Таблица1[[#This Row],[Хи-квадрат]]&lt;$H$2,NA(),Таблица1[[#This Row],[Плотность]])</f>
        <v>2.3077720348854618E-5</v>
      </c>
      <c r="E169" s="2" t="e">
        <f>IF(Таблица1[[#This Row],[Хи-квадрат]]=ROUND($G$2,1),0,NA())</f>
        <v>#N/A</v>
      </c>
      <c r="F169" s="2"/>
      <c r="G169" s="2"/>
    </row>
    <row r="170" spans="1:7" x14ac:dyDescent="0.25">
      <c r="A170">
        <f t="shared" si="5"/>
        <v>16.8</v>
      </c>
      <c r="B170">
        <f t="shared" si="4"/>
        <v>2.1886775184304524E-5</v>
      </c>
      <c r="C170">
        <f>Таблица1[[#This Row],[Хи-квадрат]]</f>
        <v>16.8</v>
      </c>
      <c r="D170">
        <f>IF(Таблица1[[#This Row],[Хи-квадрат]]&lt;$H$2,NA(),Таблица1[[#This Row],[Плотность]])</f>
        <v>2.1886775184304524E-5</v>
      </c>
      <c r="E170" s="2" t="e">
        <f>IF(Таблица1[[#This Row],[Хи-квадрат]]=ROUND($G$2,1),0,NA())</f>
        <v>#N/A</v>
      </c>
      <c r="F170" s="2"/>
      <c r="G170" s="2"/>
    </row>
    <row r="171" spans="1:7" x14ac:dyDescent="0.25">
      <c r="A171">
        <f t="shared" si="5"/>
        <v>16.899999999999999</v>
      </c>
      <c r="B171">
        <f t="shared" si="4"/>
        <v>2.0757657480298749E-5</v>
      </c>
      <c r="C171">
        <f>Таблица1[[#This Row],[Хи-квадрат]]</f>
        <v>16.899999999999999</v>
      </c>
      <c r="D171">
        <f>IF(Таблица1[[#This Row],[Хи-квадрат]]&lt;$H$2,NA(),Таблица1[[#This Row],[Плотность]])</f>
        <v>2.0757657480298749E-5</v>
      </c>
      <c r="E171" s="2" t="e">
        <f>IF(Таблица1[[#This Row],[Хи-квадрат]]=ROUND($G$2,1),0,NA())</f>
        <v>#N/A</v>
      </c>
      <c r="F171" s="2"/>
      <c r="G171" s="2"/>
    </row>
    <row r="172" spans="1:7" x14ac:dyDescent="0.25">
      <c r="A172">
        <f t="shared" si="5"/>
        <v>17</v>
      </c>
      <c r="B172">
        <f t="shared" si="4"/>
        <v>1.9687134527509612E-5</v>
      </c>
      <c r="C172">
        <f>Таблица1[[#This Row],[Хи-квадрат]]</f>
        <v>17</v>
      </c>
      <c r="D172">
        <f>IF(Таблица1[[#This Row],[Хи-квадрат]]&lt;$H$2,NA(),Таблица1[[#This Row],[Плотность]])</f>
        <v>1.9687134527509612E-5</v>
      </c>
      <c r="E172" s="2" t="e">
        <f>IF(Таблица1[[#This Row],[Хи-квадрат]]=ROUND($G$2,1),0,NA())</f>
        <v>#N/A</v>
      </c>
      <c r="F172" s="2"/>
      <c r="G172" s="2"/>
    </row>
    <row r="173" spans="1:7" x14ac:dyDescent="0.25">
      <c r="A173">
        <f t="shared" si="5"/>
        <v>17.100000000000001</v>
      </c>
      <c r="B173">
        <f t="shared" si="4"/>
        <v>1.8672144100989577E-5</v>
      </c>
      <c r="C173">
        <f>Таблица1[[#This Row],[Хи-квадрат]]</f>
        <v>17.100000000000001</v>
      </c>
      <c r="D173">
        <f>IF(Таблица1[[#This Row],[Хи-квадрат]]&lt;$H$2,NA(),Таблица1[[#This Row],[Плотность]])</f>
        <v>1.8672144100989577E-5</v>
      </c>
      <c r="E173" s="2" t="e">
        <f>IF(Таблица1[[#This Row],[Хи-квадрат]]=ROUND($G$2,1),0,NA())</f>
        <v>#N/A</v>
      </c>
      <c r="F173" s="2"/>
      <c r="G173" s="2"/>
    </row>
    <row r="174" spans="1:7" x14ac:dyDescent="0.25">
      <c r="A174">
        <f t="shared" si="5"/>
        <v>17.2</v>
      </c>
      <c r="B174">
        <f t="shared" si="4"/>
        <v>1.7709785374787326E-5</v>
      </c>
      <c r="C174">
        <f>Таблица1[[#This Row],[Хи-квадрат]]</f>
        <v>17.2</v>
      </c>
      <c r="D174">
        <f>IF(Таблица1[[#This Row],[Хи-квадрат]]&lt;$H$2,NA(),Таблица1[[#This Row],[Плотность]])</f>
        <v>1.7709785374787326E-5</v>
      </c>
      <c r="E174" s="2" t="e">
        <f>IF(Таблица1[[#This Row],[Хи-квадрат]]=ROUND($G$2,1),0,NA())</f>
        <v>#N/A</v>
      </c>
      <c r="F174" s="2"/>
      <c r="G174" s="2"/>
    </row>
    <row r="175" spans="1:7" x14ac:dyDescent="0.25">
      <c r="A175">
        <f t="shared" si="5"/>
        <v>17.3</v>
      </c>
      <c r="B175">
        <f t="shared" si="4"/>
        <v>1.6797310326985902E-5</v>
      </c>
      <c r="C175">
        <f>Таблица1[[#This Row],[Хи-квадрат]]</f>
        <v>17.3</v>
      </c>
      <c r="D175">
        <f>IF(Таблица1[[#This Row],[Хи-квадрат]]&lt;$H$2,NA(),Таблица1[[#This Row],[Плотность]])</f>
        <v>1.6797310326985902E-5</v>
      </c>
      <c r="E175" s="2" t="e">
        <f>IF(Таблица1[[#This Row],[Хи-квадрат]]=ROUND($G$2,1),0,NA())</f>
        <v>#N/A</v>
      </c>
      <c r="F175" s="2"/>
      <c r="G175" s="2"/>
    </row>
    <row r="176" spans="1:7" x14ac:dyDescent="0.25">
      <c r="A176">
        <f t="shared" si="5"/>
        <v>17.399999999999999</v>
      </c>
      <c r="B176">
        <f t="shared" si="4"/>
        <v>1.5932115608268411E-5</v>
      </c>
      <c r="C176">
        <f>Таблица1[[#This Row],[Хи-квадрат]]</f>
        <v>17.399999999999999</v>
      </c>
      <c r="D176">
        <f>IF(Таблица1[[#This Row],[Хи-квадрат]]&lt;$H$2,NA(),Таблица1[[#This Row],[Плотность]])</f>
        <v>1.5932115608268411E-5</v>
      </c>
      <c r="E176" s="2" t="e">
        <f>IF(Таблица1[[#This Row],[Хи-квадрат]]=ROUND($G$2,1),0,NA())</f>
        <v>#N/A</v>
      </c>
      <c r="F176" s="2"/>
      <c r="G176" s="2"/>
    </row>
    <row r="177" spans="1:7" x14ac:dyDescent="0.25">
      <c r="A177">
        <f t="shared" si="5"/>
        <v>17.5</v>
      </c>
      <c r="B177">
        <f t="shared" si="4"/>
        <v>1.5111734848619763E-5</v>
      </c>
      <c r="C177">
        <f>Таблица1[[#This Row],[Хи-квадрат]]</f>
        <v>17.5</v>
      </c>
      <c r="D177">
        <f>IF(Таблица1[[#This Row],[Хи-квадрат]]&lt;$H$2,NA(),Таблица1[[#This Row],[Плотность]])</f>
        <v>1.5111734848619763E-5</v>
      </c>
      <c r="E177" s="2" t="e">
        <f>IF(Таблица1[[#This Row],[Хи-квадрат]]=ROUND($G$2,1),0,NA())</f>
        <v>#N/A</v>
      </c>
      <c r="F177" s="2"/>
      <c r="G177" s="2"/>
    </row>
    <row r="178" spans="1:7" x14ac:dyDescent="0.25">
      <c r="A178">
        <f t="shared" si="5"/>
        <v>17.600000000000001</v>
      </c>
      <c r="B178">
        <f t="shared" si="4"/>
        <v>1.4333831378192686E-5</v>
      </c>
      <c r="C178">
        <f>Таблица1[[#This Row],[Хи-квадрат]]</f>
        <v>17.600000000000001</v>
      </c>
      <c r="D178">
        <f>IF(Таблица1[[#This Row],[Хи-квадрат]]&lt;$H$2,NA(),Таблица1[[#This Row],[Плотность]])</f>
        <v>1.4333831378192686E-5</v>
      </c>
      <c r="E178" s="2" t="e">
        <f>IF(Таблица1[[#This Row],[Хи-квадрат]]=ROUND($G$2,1),0,NA())</f>
        <v>#N/A</v>
      </c>
      <c r="F178" s="2"/>
      <c r="G178" s="2"/>
    </row>
    <row r="179" spans="1:7" x14ac:dyDescent="0.25">
      <c r="A179">
        <f t="shared" si="5"/>
        <v>17.7</v>
      </c>
      <c r="B179">
        <f t="shared" si="4"/>
        <v>1.3596191339701256E-5</v>
      </c>
      <c r="C179">
        <f>Таблица1[[#This Row],[Хи-квадрат]]</f>
        <v>17.7</v>
      </c>
      <c r="D179">
        <f>IF(Таблица1[[#This Row],[Хи-квадрат]]&lt;$H$2,NA(),Таблица1[[#This Row],[Плотность]])</f>
        <v>1.3596191339701256E-5</v>
      </c>
      <c r="E179" s="2" t="e">
        <f>IF(Таблица1[[#This Row],[Хи-квадрат]]=ROUND($G$2,1),0,NA())</f>
        <v>#N/A</v>
      </c>
      <c r="F179" s="2"/>
      <c r="G179" s="2"/>
    </row>
    <row r="180" spans="1:7" x14ac:dyDescent="0.25">
      <c r="A180">
        <f t="shared" si="5"/>
        <v>17.8</v>
      </c>
      <c r="B180">
        <f t="shared" si="4"/>
        <v>1.2896717170966876E-5</v>
      </c>
      <c r="C180">
        <f>Таблица1[[#This Row],[Хи-квадрат]]</f>
        <v>17.8</v>
      </c>
      <c r="D180">
        <f>IF(Таблица1[[#This Row],[Хи-квадрат]]&lt;$H$2,NA(),Таблица1[[#This Row],[Плотность]])</f>
        <v>1.2896717170966876E-5</v>
      </c>
      <c r="E180" s="2" t="e">
        <f>IF(Таблица1[[#This Row],[Хи-квадрат]]=ROUND($G$2,1),0,NA())</f>
        <v>#N/A</v>
      </c>
      <c r="F180" s="2"/>
      <c r="G180" s="2"/>
    </row>
    <row r="181" spans="1:7" x14ac:dyDescent="0.25">
      <c r="A181">
        <f t="shared" si="5"/>
        <v>17.899999999999999</v>
      </c>
      <c r="B181">
        <f t="shared" si="4"/>
        <v>1.2233421437430145E-5</v>
      </c>
      <c r="C181">
        <f>Таблица1[[#This Row],[Хи-квадрат]]</f>
        <v>17.899999999999999</v>
      </c>
      <c r="D181">
        <f>IF(Таблица1[[#This Row],[Хи-квадрат]]&lt;$H$2,NA(),Таблица1[[#This Row],[Плотность]])</f>
        <v>1.2233421437430145E-5</v>
      </c>
      <c r="E181" s="2" t="e">
        <f>IF(Таблица1[[#This Row],[Хи-квадрат]]=ROUND($G$2,1),0,NA())</f>
        <v>#N/A</v>
      </c>
      <c r="F181" s="2"/>
      <c r="G181" s="2"/>
    </row>
    <row r="182" spans="1:7" x14ac:dyDescent="0.25">
      <c r="A182">
        <f t="shared" si="5"/>
        <v>18</v>
      </c>
      <c r="B182">
        <f t="shared" si="4"/>
        <v>1.1604420995562321E-5</v>
      </c>
      <c r="C182">
        <f>Таблица1[[#This Row],[Хи-квадрат]]</f>
        <v>18</v>
      </c>
      <c r="D182">
        <f>IF(Таблица1[[#This Row],[Хи-квадрат]]&lt;$H$2,NA(),Таблица1[[#This Row],[Плотность]])</f>
        <v>1.1604420995562321E-5</v>
      </c>
      <c r="E182" s="2" t="e">
        <f>IF(Таблица1[[#This Row],[Хи-квадрат]]=ROUND($G$2,1),0,NA())</f>
        <v>#N/A</v>
      </c>
      <c r="F182" s="2"/>
      <c r="G182" s="2"/>
    </row>
    <row r="183" spans="1:7" x14ac:dyDescent="0.25">
      <c r="A183">
        <f t="shared" si="5"/>
        <v>18.100000000000001</v>
      </c>
      <c r="B183">
        <f t="shared" si="4"/>
        <v>1.1007931469168734E-5</v>
      </c>
      <c r="C183">
        <f>Таблица1[[#This Row],[Хи-квадрат]]</f>
        <v>18.100000000000001</v>
      </c>
      <c r="D183">
        <f>IF(Таблица1[[#This Row],[Хи-квадрат]]&lt;$H$2,NA(),Таблица1[[#This Row],[Плотность]])</f>
        <v>1.1007931469168734E-5</v>
      </c>
      <c r="E183" s="2" t="e">
        <f>IF(Таблица1[[#This Row],[Хи-квадрат]]=ROUND($G$2,1),0,NA())</f>
        <v>#N/A</v>
      </c>
      <c r="F183" s="2"/>
      <c r="G183" s="2"/>
    </row>
    <row r="184" spans="1:7" x14ac:dyDescent="0.25">
      <c r="A184">
        <f t="shared" si="5"/>
        <v>18.2</v>
      </c>
      <c r="B184">
        <f t="shared" si="4"/>
        <v>1.0442262021572668E-5</v>
      </c>
      <c r="C184">
        <f>Таблица1[[#This Row],[Хи-квадрат]]</f>
        <v>18.2</v>
      </c>
      <c r="D184">
        <f>IF(Таблица1[[#This Row],[Хи-квадрат]]&lt;$H$2,NA(),Таблица1[[#This Row],[Плотность]])</f>
        <v>1.0442262021572668E-5</v>
      </c>
      <c r="E184" s="2" t="e">
        <f>IF(Таблица1[[#This Row],[Хи-квадрат]]=ROUND($G$2,1),0,NA())</f>
        <v>#N/A</v>
      </c>
      <c r="F184" s="2"/>
      <c r="G184" s="2"/>
    </row>
    <row r="185" spans="1:7" x14ac:dyDescent="0.25">
      <c r="A185">
        <f t="shared" si="5"/>
        <v>18.3</v>
      </c>
      <c r="B185">
        <f t="shared" si="4"/>
        <v>9.9058104076100469E-6</v>
      </c>
      <c r="C185">
        <f>Таблица1[[#This Row],[Хи-квадрат]]</f>
        <v>18.3</v>
      </c>
      <c r="D185">
        <f>IF(Таблица1[[#This Row],[Хи-квадрат]]&lt;$H$2,NA(),Таблица1[[#This Row],[Плотность]])</f>
        <v>9.9058104076100469E-6</v>
      </c>
      <c r="E185" s="2" t="e">
        <f>IF(Таблица1[[#This Row],[Хи-квадрат]]=ROUND($G$2,1),0,NA())</f>
        <v>#N/A</v>
      </c>
      <c r="F185" s="2"/>
      <c r="G185" s="2"/>
    </row>
    <row r="186" spans="1:7" x14ac:dyDescent="0.25">
      <c r="A186">
        <f t="shared" si="5"/>
        <v>18.399999999999999</v>
      </c>
      <c r="B186">
        <f t="shared" si="4"/>
        <v>9.3970582902529548E-6</v>
      </c>
      <c r="C186">
        <f>Таблица1[[#This Row],[Хи-квадрат]]</f>
        <v>18.399999999999999</v>
      </c>
      <c r="D186">
        <f>IF(Таблица1[[#This Row],[Хи-квадрат]]&lt;$H$2,NA(),Таблица1[[#This Row],[Плотность]])</f>
        <v>9.3970582902529548E-6</v>
      </c>
      <c r="E186" s="2" t="e">
        <f>IF(Таблица1[[#This Row],[Хи-квадрат]]=ROUND($G$2,1),0,NA())</f>
        <v>#N/A</v>
      </c>
      <c r="F186" s="2"/>
      <c r="G186" s="2"/>
    </row>
    <row r="187" spans="1:7" x14ac:dyDescent="0.25">
      <c r="A187">
        <f t="shared" si="5"/>
        <v>18.5</v>
      </c>
      <c r="B187">
        <f t="shared" si="4"/>
        <v>8.9145668075170811E-6</v>
      </c>
      <c r="C187">
        <f>Таблица1[[#This Row],[Хи-квадрат]]</f>
        <v>18.5</v>
      </c>
      <c r="D187">
        <f>IF(Таблица1[[#This Row],[Хи-квадрат]]&lt;$H$2,NA(),Таблица1[[#This Row],[Плотность]])</f>
        <v>8.9145668075170811E-6</v>
      </c>
      <c r="E187" s="2" t="e">
        <f>IF(Таблица1[[#This Row],[Хи-квадрат]]=ROUND($G$2,1),0,NA())</f>
        <v>#N/A</v>
      </c>
      <c r="F187" s="2"/>
      <c r="G187" s="2"/>
    </row>
    <row r="188" spans="1:7" x14ac:dyDescent="0.25">
      <c r="A188">
        <f t="shared" si="5"/>
        <v>18.600000000000001</v>
      </c>
      <c r="B188">
        <f t="shared" si="4"/>
        <v>8.4569723760997884E-6</v>
      </c>
      <c r="C188">
        <f>Таблица1[[#This Row],[Хи-квадрат]]</f>
        <v>18.600000000000001</v>
      </c>
      <c r="D188">
        <f>IF(Таблица1[[#This Row],[Хи-квадрат]]&lt;$H$2,NA(),Таблица1[[#This Row],[Плотность]])</f>
        <v>8.4569723760997884E-6</v>
      </c>
      <c r="E188" s="2" t="e">
        <f>IF(Таблица1[[#This Row],[Хи-квадрат]]=ROUND($G$2,1),0,NA())</f>
        <v>#N/A</v>
      </c>
      <c r="F188" s="2"/>
      <c r="G188" s="2"/>
    </row>
    <row r="189" spans="1:7" x14ac:dyDescent="0.25">
      <c r="A189">
        <f t="shared" si="5"/>
        <v>18.7</v>
      </c>
      <c r="B189">
        <f t="shared" si="4"/>
        <v>8.022982718940439E-6</v>
      </c>
      <c r="C189">
        <f>Таблица1[[#This Row],[Хи-квадрат]]</f>
        <v>18.7</v>
      </c>
      <c r="D189">
        <f>IF(Таблица1[[#This Row],[Хи-квадрат]]&lt;$H$2,NA(),Таблица1[[#This Row],[Плотность]])</f>
        <v>8.022982718940439E-6</v>
      </c>
      <c r="E189" s="2" t="e">
        <f>IF(Таблица1[[#This Row],[Хи-квадрат]]=ROUND($G$2,1),0,NA())</f>
        <v>#N/A</v>
      </c>
      <c r="F189" s="2"/>
      <c r="G189" s="2"/>
    </row>
    <row r="190" spans="1:7" x14ac:dyDescent="0.25">
      <c r="A190">
        <f t="shared" si="5"/>
        <v>18.8</v>
      </c>
      <c r="B190">
        <f t="shared" si="4"/>
        <v>7.611373104599543E-6</v>
      </c>
      <c r="C190">
        <f>Таблица1[[#This Row],[Хи-квадрат]]</f>
        <v>18.8</v>
      </c>
      <c r="D190">
        <f>IF(Таблица1[[#This Row],[Хи-квадрат]]&lt;$H$2,NA(),Таблица1[[#This Row],[Плотность]])</f>
        <v>7.611373104599543E-6</v>
      </c>
      <c r="E190" s="2" t="e">
        <f>IF(Таблица1[[#This Row],[Хи-квадрат]]=ROUND($G$2,1),0,NA())</f>
        <v>#N/A</v>
      </c>
      <c r="F190" s="2"/>
      <c r="G190" s="2"/>
    </row>
    <row r="191" spans="1:7" x14ac:dyDescent="0.25">
      <c r="A191">
        <f t="shared" si="5"/>
        <v>18.899999999999999</v>
      </c>
      <c r="B191">
        <f t="shared" si="4"/>
        <v>7.2209827870177931E-6</v>
      </c>
      <c r="C191">
        <f>Таблица1[[#This Row],[Хи-квадрат]]</f>
        <v>18.899999999999999</v>
      </c>
      <c r="D191">
        <f>IF(Таблица1[[#This Row],[Хи-квадрат]]&lt;$H$2,NA(),Таблица1[[#This Row],[Плотность]])</f>
        <v>7.2209827870177931E-6</v>
      </c>
      <c r="E191" s="2" t="e">
        <f>IF(Таблица1[[#This Row],[Хи-квадрат]]=ROUND($G$2,1),0,NA())</f>
        <v>#N/A</v>
      </c>
      <c r="F191" s="2"/>
      <c r="G191" s="2"/>
    </row>
    <row r="192" spans="1:7" x14ac:dyDescent="0.25">
      <c r="A192">
        <f t="shared" si="5"/>
        <v>19</v>
      </c>
      <c r="B192">
        <f t="shared" si="4"/>
        <v>6.8507116348430993E-6</v>
      </c>
      <c r="C192">
        <f>Таблица1[[#This Row],[Хи-квадрат]]</f>
        <v>19</v>
      </c>
      <c r="D192">
        <f>IF(Таблица1[[#This Row],[Хи-квадрат]]&lt;$H$2,NA(),Таблица1[[#This Row],[Плотность]])</f>
        <v>6.8507116348430993E-6</v>
      </c>
      <c r="E192" s="2" t="e">
        <f>IF(Таблица1[[#This Row],[Хи-квадрат]]=ROUND($G$2,1),0,NA())</f>
        <v>#N/A</v>
      </c>
      <c r="F192" s="2"/>
      <c r="G192" s="2"/>
    </row>
    <row r="193" spans="1:7" x14ac:dyDescent="0.25">
      <c r="A193">
        <f t="shared" si="5"/>
        <v>19.100000000000001</v>
      </c>
      <c r="B193">
        <f t="shared" si="4"/>
        <v>6.4995169401068086E-6</v>
      </c>
      <c r="C193">
        <f>Таблица1[[#This Row],[Хи-квадрат]]</f>
        <v>19.100000000000001</v>
      </c>
      <c r="D193">
        <f>IF(Таблица1[[#This Row],[Хи-квадрат]]&lt;$H$2,NA(),Таблица1[[#This Row],[Плотность]])</f>
        <v>6.4995169401068086E-6</v>
      </c>
      <c r="E193" s="2" t="e">
        <f>IF(Таблица1[[#This Row],[Хи-квадрат]]=ROUND($G$2,1),0,NA())</f>
        <v>#N/A</v>
      </c>
      <c r="F193" s="2"/>
      <c r="G193" s="2"/>
    </row>
    <row r="194" spans="1:7" x14ac:dyDescent="0.25">
      <c r="A194">
        <f t="shared" si="5"/>
        <v>19.2</v>
      </c>
      <c r="B194">
        <f t="shared" ref="B194:B257" si="6">_xlfn.CHISQ.DIST(A194,$J$2,0)</f>
        <v>6.1664103965889089E-6</v>
      </c>
      <c r="C194">
        <f>Таблица1[[#This Row],[Хи-квадрат]]</f>
        <v>19.2</v>
      </c>
      <c r="D194">
        <f>IF(Таблица1[[#This Row],[Хи-квадрат]]&lt;$H$2,NA(),Таблица1[[#This Row],[Плотность]])</f>
        <v>6.1664103965889089E-6</v>
      </c>
      <c r="E194" s="2" t="e">
        <f>IF(Таблица1[[#This Row],[Хи-квадрат]]=ROUND($G$2,1),0,NA())</f>
        <v>#N/A</v>
      </c>
      <c r="F194" s="2"/>
      <c r="G194" s="2"/>
    </row>
    <row r="195" spans="1:7" x14ac:dyDescent="0.25">
      <c r="A195">
        <f t="shared" si="5"/>
        <v>19.3</v>
      </c>
      <c r="B195">
        <f t="shared" si="6"/>
        <v>5.8504552387405327E-6</v>
      </c>
      <c r="C195">
        <f>Таблица1[[#This Row],[Хи-квадрат]]</f>
        <v>19.3</v>
      </c>
      <c r="D195">
        <f>IF(Таблица1[[#This Row],[Хи-квадрат]]&lt;$H$2,NA(),Таблица1[[#This Row],[Плотность]])</f>
        <v>5.8504552387405327E-6</v>
      </c>
      <c r="E195" s="2" t="e">
        <f>IF(Таблица1[[#This Row],[Хи-квадрат]]=ROUND($G$2,1),0,NA())</f>
        <v>#N/A</v>
      </c>
      <c r="F195" s="2"/>
      <c r="G195" s="2"/>
    </row>
    <row r="196" spans="1:7" x14ac:dyDescent="0.25">
      <c r="A196">
        <f t="shared" si="5"/>
        <v>19.399999999999999</v>
      </c>
      <c r="B196">
        <f t="shared" si="6"/>
        <v>5.5507635325308065E-6</v>
      </c>
      <c r="C196">
        <f>Таблица1[[#This Row],[Хи-квадрат]]</f>
        <v>19.399999999999999</v>
      </c>
      <c r="D196">
        <f>IF(Таблица1[[#This Row],[Хи-квадрат]]&lt;$H$2,NA(),Таблица1[[#This Row],[Плотность]])</f>
        <v>5.5507635325308065E-6</v>
      </c>
      <c r="E196" s="2" t="e">
        <f>IF(Таблица1[[#This Row],[Хи-квадрат]]=ROUND($G$2,1),0,NA())</f>
        <v>#N/A</v>
      </c>
      <c r="F196" s="2"/>
      <c r="G196" s="2"/>
    </row>
    <row r="197" spans="1:7" x14ac:dyDescent="0.25">
      <c r="A197">
        <f t="shared" ref="A197:A260" si="7">ROUND(A196+0.1,1)</f>
        <v>19.5</v>
      </c>
      <c r="B197">
        <f t="shared" si="6"/>
        <v>5.2664936100556304E-6</v>
      </c>
      <c r="C197">
        <f>Таблица1[[#This Row],[Хи-квадрат]]</f>
        <v>19.5</v>
      </c>
      <c r="D197">
        <f>IF(Таблица1[[#This Row],[Хи-квадрат]]&lt;$H$2,NA(),Таблица1[[#This Row],[Плотность]])</f>
        <v>5.2664936100556304E-6</v>
      </c>
      <c r="E197" s="2" t="e">
        <f>IF(Таблица1[[#This Row],[Хи-квадрат]]=ROUND($G$2,1),0,NA())</f>
        <v>#N/A</v>
      </c>
      <c r="F197" s="2"/>
      <c r="G197" s="2"/>
    </row>
    <row r="198" spans="1:7" x14ac:dyDescent="0.25">
      <c r="A198">
        <f t="shared" si="7"/>
        <v>19.600000000000001</v>
      </c>
      <c r="B198">
        <f t="shared" si="6"/>
        <v>4.996847640191439E-6</v>
      </c>
      <c r="C198">
        <f>Таблица1[[#This Row],[Хи-квадрат]]</f>
        <v>19.600000000000001</v>
      </c>
      <c r="D198">
        <f>IF(Таблица1[[#This Row],[Хи-квадрат]]&lt;$H$2,NA(),Таблица1[[#This Row],[Плотность]])</f>
        <v>4.996847640191439E-6</v>
      </c>
      <c r="E198" s="2" t="e">
        <f>IF(Таблица1[[#This Row],[Хи-квадрат]]=ROUND($G$2,1),0,NA())</f>
        <v>#N/A</v>
      </c>
      <c r="F198" s="2"/>
      <c r="G198" s="2"/>
    </row>
    <row r="199" spans="1:7" x14ac:dyDescent="0.25">
      <c r="A199">
        <f t="shared" si="7"/>
        <v>19.7</v>
      </c>
      <c r="B199">
        <f t="shared" si="6"/>
        <v>4.7410693279965144E-6</v>
      </c>
      <c r="C199">
        <f>Таблица1[[#This Row],[Хи-квадрат]]</f>
        <v>19.7</v>
      </c>
      <c r="D199">
        <f>IF(Таблица1[[#This Row],[Хи-квадрат]]&lt;$H$2,NA(),Таблица1[[#This Row],[Плотность]])</f>
        <v>4.7410693279965144E-6</v>
      </c>
      <c r="E199" s="2" t="e">
        <f>IF(Таблица1[[#This Row],[Хи-квадрат]]=ROUND($G$2,1),0,NA())</f>
        <v>#N/A</v>
      </c>
      <c r="F199" s="2"/>
      <c r="G199" s="2"/>
    </row>
    <row r="200" spans="1:7" x14ac:dyDescent="0.25">
      <c r="A200">
        <f t="shared" si="7"/>
        <v>19.8</v>
      </c>
      <c r="B200">
        <f t="shared" si="6"/>
        <v>4.4984417359597047E-6</v>
      </c>
      <c r="C200">
        <f>Таблица1[[#This Row],[Хи-квадрат]]</f>
        <v>19.8</v>
      </c>
      <c r="D200">
        <f>IF(Таблица1[[#This Row],[Хи-квадрат]]&lt;$H$2,NA(),Таблица1[[#This Row],[Плотность]])</f>
        <v>4.4984417359597047E-6</v>
      </c>
      <c r="E200" s="2" t="e">
        <f>IF(Таблица1[[#This Row],[Хи-квадрат]]=ROUND($G$2,1),0,NA())</f>
        <v>#N/A</v>
      </c>
      <c r="F200" s="2"/>
      <c r="G200" s="2"/>
    </row>
    <row r="201" spans="1:7" x14ac:dyDescent="0.25">
      <c r="A201">
        <f t="shared" si="7"/>
        <v>19.899999999999999</v>
      </c>
      <c r="B201">
        <f t="shared" si="6"/>
        <v>4.2682852205712835E-6</v>
      </c>
      <c r="C201">
        <f>Таблица1[[#This Row],[Хи-квадрат]]</f>
        <v>19.899999999999999</v>
      </c>
      <c r="D201">
        <f>IF(Таблица1[[#This Row],[Хи-квадрат]]&lt;$H$2,NA(),Таблица1[[#This Row],[Плотность]])</f>
        <v>4.2682852205712835E-6</v>
      </c>
      <c r="E201" s="2" t="e">
        <f>IF(Таблица1[[#This Row],[Хи-квадрат]]=ROUND($G$2,1),0,NA())</f>
        <v>#N/A</v>
      </c>
      <c r="F201" s="2"/>
      <c r="G201" s="2"/>
    </row>
    <row r="202" spans="1:7" x14ac:dyDescent="0.25">
      <c r="A202">
        <f t="shared" si="7"/>
        <v>20</v>
      </c>
      <c r="B202">
        <f t="shared" si="6"/>
        <v>4.0499554780445588E-6</v>
      </c>
      <c r="C202">
        <f>Таблица1[[#This Row],[Хи-квадрат]]</f>
        <v>20</v>
      </c>
      <c r="D202">
        <f>IF(Таблица1[[#This Row],[Хи-квадрат]]&lt;$H$2,NA(),Таблица1[[#This Row],[Плотность]])</f>
        <v>4.0499554780445588E-6</v>
      </c>
      <c r="E202" s="2" t="e">
        <f>IF(Таблица1[[#This Row],[Хи-квадрат]]=ROUND($G$2,1),0,NA())</f>
        <v>#N/A</v>
      </c>
      <c r="F202" s="2"/>
      <c r="G202" s="2"/>
    </row>
    <row r="203" spans="1:7" x14ac:dyDescent="0.25">
      <c r="A203">
        <f t="shared" si="7"/>
        <v>20.100000000000001</v>
      </c>
      <c r="B203">
        <f t="shared" si="6"/>
        <v>3.8428416933520398E-6</v>
      </c>
      <c r="C203">
        <f>Таблица1[[#This Row],[Хи-квадрат]]</f>
        <v>20.100000000000001</v>
      </c>
      <c r="D203">
        <f>IF(Таблица1[[#This Row],[Хи-квадрат]]&lt;$H$2,NA(),Таблица1[[#This Row],[Плотность]])</f>
        <v>3.8428416933520398E-6</v>
      </c>
      <c r="E203" s="2" t="e">
        <f>IF(Таблица1[[#This Row],[Хи-квадрат]]=ROUND($G$2,1),0,NA())</f>
        <v>#N/A</v>
      </c>
      <c r="F203" s="2"/>
      <c r="G203" s="2"/>
    </row>
    <row r="204" spans="1:7" x14ac:dyDescent="0.25">
      <c r="A204">
        <f t="shared" si="7"/>
        <v>20.2</v>
      </c>
      <c r="B204">
        <f t="shared" si="6"/>
        <v>3.6463647870556558E-6</v>
      </c>
      <c r="C204">
        <f>Таблица1[[#This Row],[Хи-квадрат]]</f>
        <v>20.2</v>
      </c>
      <c r="D204">
        <f>IF(Таблица1[[#This Row],[Хи-квадрат]]&lt;$H$2,NA(),Таблица1[[#This Row],[Плотность]])</f>
        <v>3.6463647870556558E-6</v>
      </c>
      <c r="E204" s="2" t="e">
        <f>IF(Таблица1[[#This Row],[Хи-квадрат]]=ROUND($G$2,1),0,NA())</f>
        <v>#N/A</v>
      </c>
      <c r="F204" s="2"/>
      <c r="G204" s="2"/>
    </row>
    <row r="205" spans="1:7" x14ac:dyDescent="0.25">
      <c r="A205">
        <f t="shared" si="7"/>
        <v>20.3</v>
      </c>
      <c r="B205">
        <f t="shared" si="6"/>
        <v>3.4599757547096436E-6</v>
      </c>
      <c r="C205">
        <f>Таблица1[[#This Row],[Хи-квадрат]]</f>
        <v>20.3</v>
      </c>
      <c r="D205">
        <f>IF(Таблица1[[#This Row],[Хи-квадрат]]&lt;$H$2,NA(),Таблица1[[#This Row],[Плотность]])</f>
        <v>3.4599757547096436E-6</v>
      </c>
      <c r="E205" s="2" t="e">
        <f>IF(Таблица1[[#This Row],[Хи-квадрат]]=ROUND($G$2,1),0,NA())</f>
        <v>#N/A</v>
      </c>
      <c r="F205" s="2"/>
      <c r="G205" s="2"/>
    </row>
    <row r="206" spans="1:7" x14ac:dyDescent="0.25">
      <c r="A206">
        <f t="shared" si="7"/>
        <v>20.399999999999999</v>
      </c>
      <c r="B206">
        <f t="shared" si="6"/>
        <v>3.283154093897079E-6</v>
      </c>
      <c r="C206">
        <f>Таблица1[[#This Row],[Хи-квадрат]]</f>
        <v>20.399999999999999</v>
      </c>
      <c r="D206">
        <f>IF(Таблица1[[#This Row],[Хи-квадрат]]&lt;$H$2,NA(),Таблица1[[#This Row],[Плотность]])</f>
        <v>3.283154093897079E-6</v>
      </c>
      <c r="E206" s="2" t="e">
        <f>IF(Таблица1[[#This Row],[Хи-квадрат]]=ROUND($G$2,1),0,NA())</f>
        <v>#N/A</v>
      </c>
      <c r="F206" s="2"/>
      <c r="G206" s="2"/>
    </row>
    <row r="207" spans="1:7" x14ac:dyDescent="0.25">
      <c r="A207">
        <f t="shared" si="7"/>
        <v>20.5</v>
      </c>
      <c r="B207">
        <f t="shared" si="6"/>
        <v>3.1154063142276258E-6</v>
      </c>
      <c r="C207">
        <f>Таблица1[[#This Row],[Хи-квадрат]]</f>
        <v>20.5</v>
      </c>
      <c r="D207">
        <f>IF(Таблица1[[#This Row],[Хи-квадрат]]&lt;$H$2,NA(),Таблица1[[#This Row],[Плотность]])</f>
        <v>3.1154063142276258E-6</v>
      </c>
      <c r="E207" s="2" t="e">
        <f>IF(Таблица1[[#This Row],[Хи-квадрат]]=ROUND($G$2,1),0,NA())</f>
        <v>#N/A</v>
      </c>
      <c r="F207" s="2"/>
      <c r="G207" s="2"/>
    </row>
    <row r="208" spans="1:7" x14ac:dyDescent="0.25">
      <c r="A208">
        <f t="shared" si="7"/>
        <v>20.6</v>
      </c>
      <c r="B208">
        <f t="shared" si="6"/>
        <v>2.9562645258767044E-6</v>
      </c>
      <c r="C208">
        <f>Таблица1[[#This Row],[Хи-квадрат]]</f>
        <v>20.6</v>
      </c>
      <c r="D208">
        <f>IF(Таблица1[[#This Row],[Хи-квадрат]]&lt;$H$2,NA(),Таблица1[[#This Row],[Плотность]])</f>
        <v>2.9562645258767044E-6</v>
      </c>
      <c r="E208" s="2" t="e">
        <f>IF(Таблица1[[#This Row],[Хи-квадрат]]=ROUND($G$2,1),0,NA())</f>
        <v>#N/A</v>
      </c>
      <c r="F208" s="2"/>
      <c r="G208" s="2"/>
    </row>
    <row r="209" spans="1:7" x14ac:dyDescent="0.25">
      <c r="A209">
        <f t="shared" si="7"/>
        <v>20.7</v>
      </c>
      <c r="B209">
        <f t="shared" si="6"/>
        <v>2.8052851024842737E-6</v>
      </c>
      <c r="C209">
        <f>Таблица1[[#This Row],[Хи-квадрат]]</f>
        <v>20.7</v>
      </c>
      <c r="D209">
        <f>IF(Таблица1[[#This Row],[Хи-квадрат]]&lt;$H$2,NA(),Таблица1[[#This Row],[Плотность]])</f>
        <v>2.8052851024842737E-6</v>
      </c>
      <c r="E209" s="2" t="e">
        <f>IF(Таблица1[[#This Row],[Хи-квадрат]]=ROUND($G$2,1),0,NA())</f>
        <v>#N/A</v>
      </c>
      <c r="F209" s="2"/>
      <c r="G209" s="2"/>
    </row>
    <row r="210" spans="1:7" x14ac:dyDescent="0.25">
      <c r="A210">
        <f t="shared" si="7"/>
        <v>20.8</v>
      </c>
      <c r="B210">
        <f t="shared" si="6"/>
        <v>2.6620474144570242E-6</v>
      </c>
      <c r="C210">
        <f>Таблица1[[#This Row],[Хи-квадрат]]</f>
        <v>20.8</v>
      </c>
      <c r="D210">
        <f>IF(Таблица1[[#This Row],[Хи-квадрат]]&lt;$H$2,NA(),Таблица1[[#This Row],[Плотность]])</f>
        <v>2.6620474144570242E-6</v>
      </c>
      <c r="E210" s="2" t="e">
        <f>IF(Таблица1[[#This Row],[Хи-квадрат]]=ROUND($G$2,1),0,NA())</f>
        <v>#N/A</v>
      </c>
      <c r="F210" s="2"/>
      <c r="G210" s="2"/>
    </row>
    <row r="211" spans="1:7" x14ac:dyDescent="0.25">
      <c r="A211">
        <f t="shared" si="7"/>
        <v>20.9</v>
      </c>
      <c r="B211">
        <f t="shared" si="6"/>
        <v>2.5261526289307704E-6</v>
      </c>
      <c r="C211">
        <f>Таблица1[[#This Row],[Хи-квадрат]]</f>
        <v>20.9</v>
      </c>
      <c r="D211">
        <f>IF(Таблица1[[#This Row],[Хи-квадрат]]&lt;$H$2,NA(),Таблица1[[#This Row],[Плотность]])</f>
        <v>2.5261526289307704E-6</v>
      </c>
      <c r="E211" s="2" t="e">
        <f>IF(Таблица1[[#This Row],[Хи-квадрат]]=ROUND($G$2,1),0,NA())</f>
        <v>#N/A</v>
      </c>
      <c r="F211" s="2"/>
      <c r="G211" s="2"/>
    </row>
    <row r="212" spans="1:7" x14ac:dyDescent="0.25">
      <c r="A212">
        <f t="shared" si="7"/>
        <v>21</v>
      </c>
      <c r="B212">
        <f t="shared" si="6"/>
        <v>2.3972225728510397E-6</v>
      </c>
      <c r="C212">
        <f>Таблица1[[#This Row],[Хи-квадрат]]</f>
        <v>21</v>
      </c>
      <c r="D212">
        <f>IF(Таблица1[[#This Row],[Хи-квадрат]]&lt;$H$2,NA(),Таблица1[[#This Row],[Плотность]])</f>
        <v>2.3972225728510397E-6</v>
      </c>
      <c r="E212" s="2" t="e">
        <f>IF(Таблица1[[#This Row],[Хи-квадрат]]=ROUND($G$2,1),0,NA())</f>
        <v>#N/A</v>
      </c>
      <c r="F212" s="2"/>
      <c r="G212" s="2"/>
    </row>
    <row r="213" spans="1:7" x14ac:dyDescent="0.25">
      <c r="A213">
        <f t="shared" si="7"/>
        <v>21.1</v>
      </c>
      <c r="B213">
        <f t="shared" si="6"/>
        <v>2.2748986558205152E-6</v>
      </c>
      <c r="C213">
        <f>Таблица1[[#This Row],[Хи-квадрат]]</f>
        <v>21.1</v>
      </c>
      <c r="D213">
        <f>IF(Таблица1[[#This Row],[Хи-квадрат]]&lt;$H$2,NA(),Таблица1[[#This Row],[Плотность]])</f>
        <v>2.2748986558205152E-6</v>
      </c>
      <c r="E213" s="2" t="e">
        <f>IF(Таблица1[[#This Row],[Хи-квадрат]]=ROUND($G$2,1),0,NA())</f>
        <v>#N/A</v>
      </c>
      <c r="F213" s="2"/>
      <c r="G213" s="2"/>
    </row>
    <row r="214" spans="1:7" x14ac:dyDescent="0.25">
      <c r="A214">
        <f t="shared" si="7"/>
        <v>21.2</v>
      </c>
      <c r="B214">
        <f t="shared" si="6"/>
        <v>2.1588408495417473E-6</v>
      </c>
      <c r="C214">
        <f>Таблица1[[#This Row],[Хи-квадрат]]</f>
        <v>21.2</v>
      </c>
      <c r="D214">
        <f>IF(Таблица1[[#This Row],[Хи-квадрат]]&lt;$H$2,NA(),Таблица1[[#This Row],[Плотность]])</f>
        <v>2.1588408495417473E-6</v>
      </c>
      <c r="E214" s="2" t="e">
        <f>IF(Таблица1[[#This Row],[Хи-квадрат]]=ROUND($G$2,1),0,NA())</f>
        <v>#N/A</v>
      </c>
      <c r="F214" s="2"/>
      <c r="G214" s="2"/>
    </row>
    <row r="215" spans="1:7" x14ac:dyDescent="0.25">
      <c r="A215">
        <f t="shared" si="7"/>
        <v>21.3</v>
      </c>
      <c r="B215">
        <f t="shared" si="6"/>
        <v>2.0487267208539175E-6</v>
      </c>
      <c r="C215">
        <f>Таблица1[[#This Row],[Хи-квадрат]]</f>
        <v>21.3</v>
      </c>
      <c r="D215">
        <f>IF(Таблица1[[#This Row],[Хи-квадрат]]&lt;$H$2,NA(),Таблица1[[#This Row],[Плотность]])</f>
        <v>2.0487267208539175E-6</v>
      </c>
      <c r="E215" s="2" t="e">
        <f>IF(Таблица1[[#This Row],[Хи-квадрат]]=ROUND($G$2,1),0,NA())</f>
        <v>#N/A</v>
      </c>
      <c r="F215" s="2"/>
      <c r="G215" s="2"/>
    </row>
    <row r="216" spans="1:7" x14ac:dyDescent="0.25">
      <c r="A216">
        <f t="shared" si="7"/>
        <v>21.4</v>
      </c>
      <c r="B216">
        <f t="shared" si="6"/>
        <v>1.9442505155233676E-6</v>
      </c>
      <c r="C216">
        <f>Таблица1[[#This Row],[Хи-квадрат]]</f>
        <v>21.4</v>
      </c>
      <c r="D216">
        <f>IF(Таблица1[[#This Row],[Хи-квадрат]]&lt;$H$2,NA(),Таблица1[[#This Row],[Плотность]])</f>
        <v>1.9442505155233676E-6</v>
      </c>
      <c r="E216" s="2" t="e">
        <f>IF(Таблица1[[#This Row],[Хи-квадрат]]=ROUND($G$2,1),0,NA())</f>
        <v>#N/A</v>
      </c>
      <c r="F216" s="2"/>
      <c r="G216" s="2"/>
    </row>
    <row r="217" spans="1:7" x14ac:dyDescent="0.25">
      <c r="A217">
        <f t="shared" si="7"/>
        <v>21.5</v>
      </c>
      <c r="B217">
        <f t="shared" si="6"/>
        <v>1.8451222900996883E-6</v>
      </c>
      <c r="C217">
        <f>Таблица1[[#This Row],[Хи-квадрат]]</f>
        <v>21.5</v>
      </c>
      <c r="D217">
        <f>IF(Таблица1[[#This Row],[Хи-квадрат]]&lt;$H$2,NA(),Таблица1[[#This Row],[Плотность]])</f>
        <v>1.8451222900996883E-6</v>
      </c>
      <c r="E217" s="2" t="e">
        <f>IF(Таблица1[[#This Row],[Хи-квадрат]]=ROUND($G$2,1),0,NA())</f>
        <v>#N/A</v>
      </c>
      <c r="F217" s="2"/>
      <c r="G217" s="2"/>
    </row>
    <row r="218" spans="1:7" x14ac:dyDescent="0.25">
      <c r="A218">
        <f t="shared" si="7"/>
        <v>21.6</v>
      </c>
      <c r="B218">
        <f t="shared" si="6"/>
        <v>1.7510670892932813E-6</v>
      </c>
      <c r="C218">
        <f>Таблица1[[#This Row],[Хи-квадрат]]</f>
        <v>21.6</v>
      </c>
      <c r="D218">
        <f>IF(Таблица1[[#This Row],[Хи-квадрат]]&lt;$H$2,NA(),Таблица1[[#This Row],[Плотность]])</f>
        <v>1.7510670892932813E-6</v>
      </c>
      <c r="E218" s="2" t="e">
        <f>IF(Таблица1[[#This Row],[Хи-квадрат]]=ROUND($G$2,1),0,NA())</f>
        <v>#N/A</v>
      </c>
      <c r="F218" s="2"/>
      <c r="G218" s="2"/>
    </row>
    <row r="219" spans="1:7" x14ac:dyDescent="0.25">
      <c r="A219">
        <f t="shared" si="7"/>
        <v>21.7</v>
      </c>
      <c r="B219">
        <f t="shared" si="6"/>
        <v>1.6618241664662447E-6</v>
      </c>
      <c r="C219">
        <f>Таблица1[[#This Row],[Хи-квадрат]]</f>
        <v>21.7</v>
      </c>
      <c r="D219">
        <f>IF(Таблица1[[#This Row],[Хи-квадрат]]&lt;$H$2,NA(),Таблица1[[#This Row],[Плотность]])</f>
        <v>1.6618241664662447E-6</v>
      </c>
      <c r="E219" s="2" t="e">
        <f>IF(Таблица1[[#This Row],[Хи-квадрат]]=ROUND($G$2,1),0,NA())</f>
        <v>#N/A</v>
      </c>
      <c r="F219" s="2"/>
      <c r="G219" s="2"/>
    </row>
    <row r="220" spans="1:7" x14ac:dyDescent="0.25">
      <c r="A220">
        <f t="shared" si="7"/>
        <v>21.8</v>
      </c>
      <c r="B220">
        <f t="shared" si="6"/>
        <v>1.5771462449572977E-6</v>
      </c>
      <c r="C220">
        <f>Таблица1[[#This Row],[Хи-квадрат]]</f>
        <v>21.8</v>
      </c>
      <c r="D220">
        <f>IF(Таблица1[[#This Row],[Хи-квадрат]]&lt;$H$2,NA(),Таблица1[[#This Row],[Плотность]])</f>
        <v>1.5771462449572977E-6</v>
      </c>
      <c r="E220" s="2" t="e">
        <f>IF(Таблица1[[#This Row],[Хи-квадрат]]=ROUND($G$2,1),0,NA())</f>
        <v>#N/A</v>
      </c>
      <c r="F220" s="2"/>
      <c r="G220" s="2"/>
    </row>
    <row r="221" spans="1:7" x14ac:dyDescent="0.25">
      <c r="A221">
        <f t="shared" si="7"/>
        <v>21.9</v>
      </c>
      <c r="B221">
        <f t="shared" si="6"/>
        <v>1.4967988180832281E-6</v>
      </c>
      <c r="C221">
        <f>Таблица1[[#This Row],[Хи-квадрат]]</f>
        <v>21.9</v>
      </c>
      <c r="D221">
        <f>IF(Таблица1[[#This Row],[Хи-квадрат]]&lt;$H$2,NA(),Таблица1[[#This Row],[Плотность]])</f>
        <v>1.4967988180832281E-6</v>
      </c>
      <c r="E221" s="2" t="e">
        <f>IF(Таблица1[[#This Row],[Хи-квадрат]]=ROUND($G$2,1),0,NA())</f>
        <v>#N/A</v>
      </c>
      <c r="F221" s="2"/>
      <c r="G221" s="2"/>
    </row>
    <row r="222" spans="1:7" x14ac:dyDescent="0.25">
      <c r="A222">
        <f t="shared" si="7"/>
        <v>22</v>
      </c>
      <c r="B222">
        <f t="shared" si="6"/>
        <v>1.4205594857744216E-6</v>
      </c>
      <c r="C222">
        <f>Таблица1[[#This Row],[Хи-квадрат]]</f>
        <v>22</v>
      </c>
      <c r="D222">
        <f>IF(Таблица1[[#This Row],[Хи-квадрат]]&lt;$H$2,NA(),Таблица1[[#This Row],[Плотность]])</f>
        <v>1.4205594857744216E-6</v>
      </c>
      <c r="E222" s="2" t="e">
        <f>IF(Таблица1[[#This Row],[Хи-квадрат]]=ROUND($G$2,1),0,NA())</f>
        <v>#N/A</v>
      </c>
      <c r="F222" s="2"/>
      <c r="G222" s="2"/>
    </row>
    <row r="223" spans="1:7" x14ac:dyDescent="0.25">
      <c r="A223">
        <f t="shared" si="7"/>
        <v>22.1</v>
      </c>
      <c r="B223">
        <f t="shared" si="6"/>
        <v>1.3482173259111558E-6</v>
      </c>
      <c r="C223">
        <f>Таблица1[[#This Row],[Хи-квадрат]]</f>
        <v>22.1</v>
      </c>
      <c r="D223">
        <f>IF(Таблица1[[#This Row],[Хи-квадрат]]&lt;$H$2,NA(),Таблица1[[#This Row],[Плотность]])</f>
        <v>1.3482173259111558E-6</v>
      </c>
      <c r="E223" s="2" t="e">
        <f>IF(Таблица1[[#This Row],[Хи-квадрат]]=ROUND($G$2,1),0,NA())</f>
        <v>#N/A</v>
      </c>
      <c r="F223" s="2"/>
      <c r="G223" s="2"/>
    </row>
    <row r="224" spans="1:7" x14ac:dyDescent="0.25">
      <c r="A224">
        <f t="shared" si="7"/>
        <v>22.2</v>
      </c>
      <c r="B224">
        <f t="shared" si="6"/>
        <v>1.2795722985302531E-6</v>
      </c>
      <c r="C224">
        <f>Таблица1[[#This Row],[Хи-квадрат]]</f>
        <v>22.2</v>
      </c>
      <c r="D224">
        <f>IF(Таблица1[[#This Row],[Хи-квадрат]]&lt;$H$2,NA(),Таблица1[[#This Row],[Плотность]])</f>
        <v>1.2795722985302531E-6</v>
      </c>
      <c r="E224" s="2" t="e">
        <f>IF(Таблица1[[#This Row],[Хи-квадрат]]=ROUND($G$2,1),0,NA())</f>
        <v>#N/A</v>
      </c>
      <c r="F224" s="2"/>
      <c r="G224" s="2"/>
    </row>
    <row r="225" spans="1:7" x14ac:dyDescent="0.25">
      <c r="A225">
        <f t="shared" si="7"/>
        <v>22.3</v>
      </c>
      <c r="B225">
        <f t="shared" si="6"/>
        <v>1.2144346811693006E-6</v>
      </c>
      <c r="C225">
        <f>Таблица1[[#This Row],[Хи-квадрат]]</f>
        <v>22.3</v>
      </c>
      <c r="D225">
        <f>IF(Таблица1[[#This Row],[Хи-квадрат]]&lt;$H$2,NA(),Таблица1[[#This Row],[Плотность]])</f>
        <v>1.2144346811693006E-6</v>
      </c>
      <c r="E225" s="2" t="e">
        <f>IF(Таблица1[[#This Row],[Хи-квадрат]]=ROUND($G$2,1),0,NA())</f>
        <v>#N/A</v>
      </c>
      <c r="F225" s="2"/>
      <c r="G225" s="2"/>
    </row>
    <row r="226" spans="1:7" x14ac:dyDescent="0.25">
      <c r="A226">
        <f t="shared" si="7"/>
        <v>22.4</v>
      </c>
      <c r="B226">
        <f t="shared" si="6"/>
        <v>1.1526245337078827E-6</v>
      </c>
      <c r="C226">
        <f>Таблица1[[#This Row],[Хи-квадрат]]</f>
        <v>22.4</v>
      </c>
      <c r="D226">
        <f>IF(Таблица1[[#This Row],[Хи-квадрат]]&lt;$H$2,NA(),Таблица1[[#This Row],[Плотность]])</f>
        <v>1.1526245337078827E-6</v>
      </c>
      <c r="E226" s="2" t="e">
        <f>IF(Таблица1[[#This Row],[Хи-квадрат]]=ROUND($G$2,1),0,NA())</f>
        <v>#N/A</v>
      </c>
      <c r="F226" s="2"/>
      <c r="G226" s="2"/>
    </row>
    <row r="227" spans="1:7" x14ac:dyDescent="0.25">
      <c r="A227">
        <f t="shared" si="7"/>
        <v>22.5</v>
      </c>
      <c r="B227">
        <f t="shared" si="6"/>
        <v>1.0939711911524852E-6</v>
      </c>
      <c r="C227">
        <f>Таблица1[[#This Row],[Хи-квадрат]]</f>
        <v>22.5</v>
      </c>
      <c r="D227">
        <f>IF(Таблица1[[#This Row],[Хи-квадрат]]&lt;$H$2,NA(),Таблица1[[#This Row],[Плотность]])</f>
        <v>1.0939711911524852E-6</v>
      </c>
      <c r="E227" s="2" t="e">
        <f>IF(Таблица1[[#This Row],[Хи-квадрат]]=ROUND($G$2,1),0,NA())</f>
        <v>#N/A</v>
      </c>
      <c r="F227" s="2"/>
      <c r="G227" s="2"/>
    </row>
    <row r="228" spans="1:7" x14ac:dyDescent="0.25">
      <c r="A228">
        <f t="shared" si="7"/>
        <v>22.6</v>
      </c>
      <c r="B228">
        <f t="shared" si="6"/>
        <v>1.038312782894426E-6</v>
      </c>
      <c r="C228">
        <f>Таблица1[[#This Row],[Хи-квадрат]]</f>
        <v>22.6</v>
      </c>
      <c r="D228">
        <f>IF(Таблица1[[#This Row],[Хи-квадрат]]&lt;$H$2,NA(),Таблица1[[#This Row],[Плотность]])</f>
        <v>1.038312782894426E-6</v>
      </c>
      <c r="E228" s="2" t="e">
        <f>IF(Таблица1[[#This Row],[Хи-квадрат]]=ROUND($G$2,1),0,NA())</f>
        <v>#N/A</v>
      </c>
      <c r="F228" s="2"/>
      <c r="G228" s="2"/>
    </row>
    <row r="229" spans="1:7" x14ac:dyDescent="0.25">
      <c r="A229">
        <f t="shared" si="7"/>
        <v>22.7</v>
      </c>
      <c r="B229">
        <f t="shared" si="6"/>
        <v>9.8549577704820651E-7</v>
      </c>
      <c r="C229">
        <f>Таблица1[[#This Row],[Хи-квадрат]]</f>
        <v>22.7</v>
      </c>
      <c r="D229">
        <f>IF(Таблица1[[#This Row],[Хи-квадрат]]&lt;$H$2,NA(),Таблица1[[#This Row],[Плотность]])</f>
        <v>9.8549577704820651E-7</v>
      </c>
      <c r="E229" s="2" t="e">
        <f>IF(Таблица1[[#This Row],[Хи-квадрат]]=ROUND($G$2,1),0,NA())</f>
        <v>#N/A</v>
      </c>
      <c r="F229" s="2"/>
      <c r="G229" s="2"/>
    </row>
    <row r="230" spans="1:7" x14ac:dyDescent="0.25">
      <c r="A230">
        <f t="shared" si="7"/>
        <v>22.8</v>
      </c>
      <c r="B230">
        <f t="shared" si="6"/>
        <v>9.3537454855167094E-7</v>
      </c>
      <c r="C230">
        <f>Таблица1[[#This Row],[Хи-квадрат]]</f>
        <v>22.8</v>
      </c>
      <c r="D230">
        <f>IF(Таблица1[[#This Row],[Хи-квадрат]]&lt;$H$2,NA(),Таблица1[[#This Row],[Плотность]])</f>
        <v>9.3537454855167094E-7</v>
      </c>
      <c r="E230" s="2" t="e">
        <f>IF(Таблица1[[#This Row],[Хи-квадрат]]=ROUND($G$2,1),0,NA())</f>
        <v>#N/A</v>
      </c>
      <c r="F230" s="2"/>
      <c r="G230" s="2"/>
    </row>
    <row r="231" spans="1:7" x14ac:dyDescent="0.25">
      <c r="A231">
        <f t="shared" si="7"/>
        <v>22.9</v>
      </c>
      <c r="B231">
        <f t="shared" si="6"/>
        <v>8.878109697793552E-7</v>
      </c>
      <c r="C231">
        <f>Таблица1[[#This Row],[Хи-квадрат]]</f>
        <v>22.9</v>
      </c>
      <c r="D231">
        <f>IF(Таблица1[[#This Row],[Хи-квадрат]]&lt;$H$2,NA(),Таблица1[[#This Row],[Плотность]])</f>
        <v>8.878109697793552E-7</v>
      </c>
      <c r="E231" s="2" t="e">
        <f>IF(Таблица1[[#This Row],[Хи-квадрат]]=ROUND($G$2,1),0,NA())</f>
        <v>#N/A</v>
      </c>
      <c r="F231" s="2"/>
      <c r="G231" s="2"/>
    </row>
    <row r="232" spans="1:7" x14ac:dyDescent="0.25">
      <c r="A232">
        <f t="shared" si="7"/>
        <v>23</v>
      </c>
      <c r="B232">
        <f t="shared" si="6"/>
        <v>8.4267402248654218E-7</v>
      </c>
      <c r="C232">
        <f>Таблица1[[#This Row],[Хи-квадрат]]</f>
        <v>23</v>
      </c>
      <c r="D232">
        <f>IF(Таблица1[[#This Row],[Хи-квадрат]]&lt;$H$2,NA(),Таблица1[[#This Row],[Плотность]])</f>
        <v>8.4267402248654218E-7</v>
      </c>
      <c r="E232" s="2" t="e">
        <f>IF(Таблица1[[#This Row],[Хи-квадрат]]=ROUND($G$2,1),0,NA())</f>
        <v>#N/A</v>
      </c>
      <c r="F232" s="2"/>
      <c r="G232" s="2"/>
    </row>
    <row r="233" spans="1:7" x14ac:dyDescent="0.25">
      <c r="A233">
        <f t="shared" si="7"/>
        <v>23.1</v>
      </c>
      <c r="B233">
        <f t="shared" si="6"/>
        <v>7.9983942996431592E-7</v>
      </c>
      <c r="C233">
        <f>Таблица1[[#This Row],[Хи-квадрат]]</f>
        <v>23.1</v>
      </c>
      <c r="D233">
        <f>IF(Таблица1[[#This Row],[Хи-квадрат]]&lt;$H$2,NA(),Таблица1[[#This Row],[Плотность]])</f>
        <v>7.9983942996431592E-7</v>
      </c>
      <c r="E233" s="2" t="e">
        <f>IF(Таблица1[[#This Row],[Хи-квадрат]]=ROUND($G$2,1),0,NA())</f>
        <v>#N/A</v>
      </c>
      <c r="F233" s="2"/>
      <c r="G233" s="2"/>
    </row>
    <row r="234" spans="1:7" x14ac:dyDescent="0.25">
      <c r="A234">
        <f t="shared" si="7"/>
        <v>23.2</v>
      </c>
      <c r="B234">
        <f t="shared" si="6"/>
        <v>7.5918930834511229E-7</v>
      </c>
      <c r="C234">
        <f>Таблица1[[#This Row],[Хи-квадрат]]</f>
        <v>23.2</v>
      </c>
      <c r="D234">
        <f>IF(Таблица1[[#This Row],[Хи-квадрат]]&lt;$H$2,NA(),Таблица1[[#This Row],[Плотность]])</f>
        <v>7.5918930834511229E-7</v>
      </c>
      <c r="E234" s="2" t="e">
        <f>IF(Таблица1[[#This Row],[Хи-квадрат]]=ROUND($G$2,1),0,NA())</f>
        <v>#N/A</v>
      </c>
      <c r="F234" s="2"/>
      <c r="G234" s="2"/>
    </row>
    <row r="235" spans="1:7" x14ac:dyDescent="0.25">
      <c r="A235">
        <f t="shared" si="7"/>
        <v>23.3</v>
      </c>
      <c r="B235">
        <f t="shared" si="6"/>
        <v>7.2061183605447024E-7</v>
      </c>
      <c r="C235">
        <f>Таблица1[[#This Row],[Хи-квадрат]]</f>
        <v>23.3</v>
      </c>
      <c r="D235">
        <f>IF(Таблица1[[#This Row],[Хи-квадрат]]&lt;$H$2,NA(),Таблица1[[#This Row],[Плотность]])</f>
        <v>7.2061183605447024E-7</v>
      </c>
      <c r="E235" s="2" t="e">
        <f>IF(Таблица1[[#This Row],[Хи-квадрат]]=ROUND($G$2,1),0,NA())</f>
        <v>#N/A</v>
      </c>
      <c r="F235" s="2"/>
      <c r="G235" s="2"/>
    </row>
    <row r="236" spans="1:7" x14ac:dyDescent="0.25">
      <c r="A236">
        <f t="shared" si="7"/>
        <v>23.4</v>
      </c>
      <c r="B236">
        <f t="shared" si="6"/>
        <v>6.8400094045780136E-7</v>
      </c>
      <c r="C236">
        <f>Таблица1[[#This Row],[Хи-квадрат]]</f>
        <v>23.4</v>
      </c>
      <c r="D236">
        <f>IF(Таблица1[[#This Row],[Хи-квадрат]]&lt;$H$2,NA(),Таблица1[[#This Row],[Плотность]])</f>
        <v>6.8400094045780136E-7</v>
      </c>
      <c r="E236" s="2" t="e">
        <f>IF(Таблица1[[#This Row],[Хи-квадрат]]=ROUND($G$2,1),0,NA())</f>
        <v>#N/A</v>
      </c>
      <c r="F236" s="2"/>
      <c r="G236" s="2"/>
    </row>
    <row r="237" spans="1:7" x14ac:dyDescent="0.25">
      <c r="A237">
        <f t="shared" si="7"/>
        <v>23.5</v>
      </c>
      <c r="B237">
        <f t="shared" si="6"/>
        <v>6.4925600080124926E-7</v>
      </c>
      <c r="C237">
        <f>Таблица1[[#This Row],[Хи-квадрат]]</f>
        <v>23.5</v>
      </c>
      <c r="D237">
        <f>IF(Таблица1[[#This Row],[Хи-квадрат]]&lt;$H$2,NA(),Таблица1[[#This Row],[Плотность]])</f>
        <v>6.4925600080124926E-7</v>
      </c>
      <c r="E237" s="2" t="e">
        <f>IF(Таблица1[[#This Row],[Хи-квадрат]]=ROUND($G$2,1),0,NA())</f>
        <v>#N/A</v>
      </c>
      <c r="F237" s="2"/>
      <c r="G237" s="2"/>
    </row>
    <row r="238" spans="1:7" x14ac:dyDescent="0.25">
      <c r="A238">
        <f t="shared" si="7"/>
        <v>23.6</v>
      </c>
      <c r="B238">
        <f t="shared" si="6"/>
        <v>6.1628156659338149E-7</v>
      </c>
      <c r="C238">
        <f>Таблица1[[#This Row],[Хи-квадрат]]</f>
        <v>23.6</v>
      </c>
      <c r="D238">
        <f>IF(Таблица1[[#This Row],[Хи-квадрат]]&lt;$H$2,NA(),Таблица1[[#This Row],[Плотность]])</f>
        <v>6.1628156659338149E-7</v>
      </c>
      <c r="E238" s="2" t="e">
        <f>IF(Таблица1[[#This Row],[Хи-квадрат]]=ROUND($G$2,1),0,NA())</f>
        <v>#N/A</v>
      </c>
      <c r="F238" s="2"/>
      <c r="G238" s="2"/>
    </row>
    <row r="239" spans="1:7" x14ac:dyDescent="0.25">
      <c r="A239">
        <f t="shared" si="7"/>
        <v>23.7</v>
      </c>
      <c r="B239">
        <f t="shared" si="6"/>
        <v>5.8498709061945338E-7</v>
      </c>
      <c r="C239">
        <f>Таблица1[[#This Row],[Хи-квадрат]]</f>
        <v>23.7</v>
      </c>
      <c r="D239">
        <f>IF(Таблица1[[#This Row],[Хи-квадрат]]&lt;$H$2,NA(),Таблица1[[#This Row],[Плотность]])</f>
        <v>5.8498709061945338E-7</v>
      </c>
      <c r="E239" s="2" t="e">
        <f>IF(Таблица1[[#This Row],[Хи-квадрат]]=ROUND($G$2,1),0,NA())</f>
        <v>#N/A</v>
      </c>
      <c r="F239" s="2"/>
      <c r="G239" s="2"/>
    </row>
    <row r="240" spans="1:7" x14ac:dyDescent="0.25">
      <c r="A240">
        <f t="shared" si="7"/>
        <v>23.8</v>
      </c>
      <c r="B240">
        <f t="shared" si="6"/>
        <v>5.5528667582268451E-7</v>
      </c>
      <c r="C240">
        <f>Таблица1[[#This Row],[Хи-квадрат]]</f>
        <v>23.8</v>
      </c>
      <c r="D240">
        <f>IF(Таблица1[[#This Row],[Хи-квадрат]]&lt;$H$2,NA(),Таблица1[[#This Row],[Плотность]])</f>
        <v>5.5528667582268451E-7</v>
      </c>
      <c r="E240" s="2" t="e">
        <f>IF(Таблица1[[#This Row],[Хи-квадрат]]=ROUND($G$2,1),0,NA())</f>
        <v>#N/A</v>
      </c>
      <c r="F240" s="2"/>
      <c r="G240" s="2"/>
    </row>
    <row r="241" spans="1:7" x14ac:dyDescent="0.25">
      <c r="A241">
        <f t="shared" si="7"/>
        <v>23.9</v>
      </c>
      <c r="B241">
        <f t="shared" si="6"/>
        <v>5.2709883532737052E-7</v>
      </c>
      <c r="C241">
        <f>Таблица1[[#This Row],[Хи-квадрат]]</f>
        <v>23.9</v>
      </c>
      <c r="D241">
        <f>IF(Таблица1[[#This Row],[Хи-квадрат]]&lt;$H$2,NA(),Таблица1[[#This Row],[Плотность]])</f>
        <v>5.2709883532737052E-7</v>
      </c>
      <c r="E241" s="2" t="e">
        <f>IF(Таблица1[[#This Row],[Хи-квадрат]]=ROUND($G$2,1),0,NA())</f>
        <v>#N/A</v>
      </c>
      <c r="F241" s="2"/>
      <c r="G241" s="2"/>
    </row>
    <row r="242" spans="1:7" x14ac:dyDescent="0.25">
      <c r="A242">
        <f t="shared" si="7"/>
        <v>24</v>
      </c>
      <c r="B242">
        <f t="shared" si="6"/>
        <v>5.0034626491685239E-7</v>
      </c>
      <c r="C242">
        <f>Таблица1[[#This Row],[Хи-квадрат]]</f>
        <v>24</v>
      </c>
      <c r="D242">
        <f>IF(Таблица1[[#This Row],[Хи-квадрат]]&lt;$H$2,NA(),Таблица1[[#This Row],[Плотность]])</f>
        <v>5.0034626491685239E-7</v>
      </c>
      <c r="E242" s="2" t="e">
        <f>IF(Таблица1[[#This Row],[Хи-квадрат]]=ROUND($G$2,1),0,NA())</f>
        <v>#N/A</v>
      </c>
      <c r="F242" s="2"/>
      <c r="G242" s="2"/>
    </row>
    <row r="243" spans="1:7" x14ac:dyDescent="0.25">
      <c r="A243">
        <f t="shared" si="7"/>
        <v>24.1</v>
      </c>
      <c r="B243">
        <f t="shared" si="6"/>
        <v>4.7495562731561848E-7</v>
      </c>
      <c r="C243">
        <f>Таблица1[[#This Row],[Хи-квадрат]]</f>
        <v>24.1</v>
      </c>
      <c r="D243">
        <f>IF(Таблица1[[#This Row],[Хи-квадрат]]&lt;$H$2,NA(),Таблица1[[#This Row],[Плотность]])</f>
        <v>4.7495562731561848E-7</v>
      </c>
      <c r="E243" s="2" t="e">
        <f>IF(Таблица1[[#This Row],[Хи-квадрат]]=ROUND($G$2,1),0,NA())</f>
        <v>#N/A</v>
      </c>
      <c r="F243" s="2"/>
      <c r="G243" s="2"/>
    </row>
    <row r="244" spans="1:7" x14ac:dyDescent="0.25">
      <c r="A244">
        <f t="shared" si="7"/>
        <v>24.2</v>
      </c>
      <c r="B244">
        <f t="shared" si="6"/>
        <v>4.5085734765903156E-7</v>
      </c>
      <c r="C244">
        <f>Таблица1[[#This Row],[Хи-квадрат]]</f>
        <v>24.2</v>
      </c>
      <c r="D244">
        <f>IF(Таблица1[[#This Row],[Хи-квадрат]]&lt;$H$2,NA(),Таблица1[[#This Row],[Плотность]])</f>
        <v>4.5085734765903156E-7</v>
      </c>
      <c r="E244" s="2" t="e">
        <f>IF(Таблица1[[#This Row],[Хи-квадрат]]=ROUND($G$2,1),0,NA())</f>
        <v>#N/A</v>
      </c>
      <c r="F244" s="2"/>
      <c r="G244" s="2"/>
    </row>
    <row r="245" spans="1:7" x14ac:dyDescent="0.25">
      <c r="A245">
        <f t="shared" si="7"/>
        <v>24.3</v>
      </c>
      <c r="B245">
        <f t="shared" si="6"/>
        <v>4.279854195666605E-7</v>
      </c>
      <c r="C245">
        <f>Таблица1[[#This Row],[Хи-квадрат]]</f>
        <v>24.3</v>
      </c>
      <c r="D245">
        <f>IF(Таблица1[[#This Row],[Хи-квадрат]]&lt;$H$2,NA(),Таблица1[[#This Row],[Плотность]])</f>
        <v>4.279854195666605E-7</v>
      </c>
      <c r="E245" s="2" t="e">
        <f>IF(Таблица1[[#This Row],[Хи-квадрат]]=ROUND($G$2,1),0,NA())</f>
        <v>#N/A</v>
      </c>
      <c r="F245" s="2"/>
      <c r="G245" s="2"/>
    </row>
    <row r="246" spans="1:7" x14ac:dyDescent="0.25">
      <c r="A246">
        <f t="shared" si="7"/>
        <v>24.4</v>
      </c>
      <c r="B246">
        <f t="shared" si="6"/>
        <v>4.0627722126591783E-7</v>
      </c>
      <c r="C246">
        <f>Таблица1[[#This Row],[Хи-квадрат]]</f>
        <v>24.4</v>
      </c>
      <c r="D246">
        <f>IF(Таблица1[[#This Row],[Хи-квадрат]]&lt;$H$2,NA(),Таблица1[[#This Row],[Плотность]])</f>
        <v>4.0627722126591783E-7</v>
      </c>
      <c r="E246" s="2" t="e">
        <f>IF(Таблица1[[#This Row],[Хи-квадрат]]=ROUND($G$2,1),0,NA())</f>
        <v>#N/A</v>
      </c>
      <c r="F246" s="2"/>
      <c r="G246" s="2"/>
    </row>
    <row r="247" spans="1:7" x14ac:dyDescent="0.25">
      <c r="A247">
        <f t="shared" si="7"/>
        <v>24.5</v>
      </c>
      <c r="B247">
        <f t="shared" si="6"/>
        <v>3.8567334124177013E-7</v>
      </c>
      <c r="C247">
        <f>Таблица1[[#This Row],[Хи-квадрат]]</f>
        <v>24.5</v>
      </c>
      <c r="D247">
        <f>IF(Таблица1[[#This Row],[Хи-квадрат]]&lt;$H$2,NA(),Таблица1[[#This Row],[Плотность]])</f>
        <v>3.8567334124177013E-7</v>
      </c>
      <c r="E247" s="2" t="e">
        <f>IF(Таблица1[[#This Row],[Хи-квадрат]]=ROUND($G$2,1),0,NA())</f>
        <v>#N/A</v>
      </c>
      <c r="F247" s="2"/>
      <c r="G247" s="2"/>
    </row>
    <row r="248" spans="1:7" x14ac:dyDescent="0.25">
      <c r="A248">
        <f t="shared" si="7"/>
        <v>24.6</v>
      </c>
      <c r="B248">
        <f t="shared" si="6"/>
        <v>3.6611741291588744E-7</v>
      </c>
      <c r="C248">
        <f>Таблица1[[#This Row],[Хи-квадрат]]</f>
        <v>24.6</v>
      </c>
      <c r="D248">
        <f>IF(Таблица1[[#This Row],[Хи-квадрат]]&lt;$H$2,NA(),Таблица1[[#This Row],[Плотность]])</f>
        <v>3.6611741291588744E-7</v>
      </c>
      <c r="E248" s="2" t="e">
        <f>IF(Таблица1[[#This Row],[Хи-квадрат]]=ROUND($G$2,1),0,NA())</f>
        <v>#N/A</v>
      </c>
      <c r="F248" s="2"/>
      <c r="G248" s="2"/>
    </row>
    <row r="249" spans="1:7" x14ac:dyDescent="0.25">
      <c r="A249">
        <f t="shared" si="7"/>
        <v>24.7</v>
      </c>
      <c r="B249">
        <f t="shared" si="6"/>
        <v>3.4755595788463663E-7</v>
      </c>
      <c r="C249">
        <f>Таблица1[[#This Row],[Хи-квадрат]]</f>
        <v>24.7</v>
      </c>
      <c r="D249">
        <f>IF(Таблица1[[#This Row],[Хи-квадрат]]&lt;$H$2,NA(),Таблица1[[#This Row],[Плотность]])</f>
        <v>3.4755595788463663E-7</v>
      </c>
      <c r="E249" s="2" t="e">
        <f>IF(Таблица1[[#This Row],[Хи-квадрат]]=ROUND($G$2,1),0,NA())</f>
        <v>#N/A</v>
      </c>
      <c r="F249" s="2"/>
      <c r="G249" s="2"/>
    </row>
    <row r="250" spans="1:7" x14ac:dyDescent="0.25">
      <c r="A250">
        <f t="shared" si="7"/>
        <v>24.8</v>
      </c>
      <c r="B250">
        <f t="shared" si="6"/>
        <v>3.2993823727006646E-7</v>
      </c>
      <c r="C250">
        <f>Таблица1[[#This Row],[Хи-квадрат]]</f>
        <v>24.8</v>
      </c>
      <c r="D250">
        <f>IF(Таблица1[[#This Row],[Хи-квадрат]]&lt;$H$2,NA(),Таблица1[[#This Row],[Плотность]])</f>
        <v>3.2993823727006646E-7</v>
      </c>
      <c r="E250" s="2" t="e">
        <f>IF(Таблица1[[#This Row],[Хи-квадрат]]=ROUND($G$2,1),0,NA())</f>
        <v>#N/A</v>
      </c>
      <c r="F250" s="2"/>
      <c r="G250" s="2"/>
    </row>
    <row r="251" spans="1:7" x14ac:dyDescent="0.25">
      <c r="A251">
        <f t="shared" si="7"/>
        <v>24.9</v>
      </c>
      <c r="B251">
        <f t="shared" si="6"/>
        <v>3.1321611076142112E-7</v>
      </c>
      <c r="C251">
        <f>Таблица1[[#This Row],[Хи-квадрат]]</f>
        <v>24.9</v>
      </c>
      <c r="D251">
        <f>IF(Таблица1[[#This Row],[Хи-квадрат]]&lt;$H$2,NA(),Таблица1[[#This Row],[Плотность]])</f>
        <v>3.1321611076142112E-7</v>
      </c>
      <c r="E251" s="2" t="e">
        <f>IF(Таблица1[[#This Row],[Хи-квадрат]]=ROUND($G$2,1),0,NA())</f>
        <v>#N/A</v>
      </c>
      <c r="F251" s="2"/>
      <c r="G251" s="2"/>
    </row>
    <row r="252" spans="1:7" x14ac:dyDescent="0.25">
      <c r="A252">
        <f t="shared" si="7"/>
        <v>25</v>
      </c>
      <c r="B252">
        <f t="shared" si="6"/>
        <v>2.973439029468596E-7</v>
      </c>
      <c r="C252">
        <f>Таблица1[[#This Row],[Хи-квадрат]]</f>
        <v>25</v>
      </c>
      <c r="D252">
        <f>IF(Таблица1[[#This Row],[Хи-квадрат]]&lt;$H$2,NA(),Таблица1[[#This Row],[Плотность]])</f>
        <v>2.973439029468596E-7</v>
      </c>
      <c r="E252" s="2" t="e">
        <f>IF(Таблица1[[#This Row],[Хи-квадрат]]=ROUND($G$2,1),0,NA())</f>
        <v>#N/A</v>
      </c>
      <c r="F252" s="2"/>
      <c r="G252" s="2"/>
    </row>
    <row r="253" spans="1:7" x14ac:dyDescent="0.25">
      <c r="A253">
        <f t="shared" si="7"/>
        <v>25.1</v>
      </c>
      <c r="B253">
        <f t="shared" si="6"/>
        <v>2.8227827655607994E-7</v>
      </c>
      <c r="C253">
        <f>Таблица1[[#This Row],[Хи-квадрат]]</f>
        <v>25.1</v>
      </c>
      <c r="D253">
        <f>IF(Таблица1[[#This Row],[Хи-квадрат]]&lt;$H$2,NA(),Таблица1[[#This Row],[Плотность]])</f>
        <v>2.8227827655607994E-7</v>
      </c>
      <c r="E253" s="2" t="e">
        <f>IF(Таблица1[[#This Row],[Хи-квадрат]]=ROUND($G$2,1),0,NA())</f>
        <v>#N/A</v>
      </c>
      <c r="F253" s="2"/>
      <c r="G253" s="2"/>
    </row>
    <row r="254" spans="1:7" x14ac:dyDescent="0.25">
      <c r="A254">
        <f t="shared" si="7"/>
        <v>25.2</v>
      </c>
      <c r="B254">
        <f t="shared" si="6"/>
        <v>2.6797811225439007E-7</v>
      </c>
      <c r="C254">
        <f>Таблица1[[#This Row],[Хи-квадрат]]</f>
        <v>25.2</v>
      </c>
      <c r="D254">
        <f>IF(Таблица1[[#This Row],[Хи-квадрат]]&lt;$H$2,NA(),Таблица1[[#This Row],[Плотность]])</f>
        <v>2.6797811225439007E-7</v>
      </c>
      <c r="E254" s="2" t="e">
        <f>IF(Таблица1[[#This Row],[Хи-квадрат]]=ROUND($G$2,1),0,NA())</f>
        <v>#N/A</v>
      </c>
      <c r="F254" s="2"/>
      <c r="G254" s="2"/>
    </row>
    <row r="255" spans="1:7" x14ac:dyDescent="0.25">
      <c r="A255">
        <f t="shared" si="7"/>
        <v>25.3</v>
      </c>
      <c r="B255">
        <f t="shared" si="6"/>
        <v>2.5440439464761556E-7</v>
      </c>
      <c r="C255">
        <f>Таблица1[[#This Row],[Хи-квадрат]]</f>
        <v>25.3</v>
      </c>
      <c r="D255">
        <f>IF(Таблица1[[#This Row],[Хи-квадрат]]&lt;$H$2,NA(),Таблица1[[#This Row],[Плотность]])</f>
        <v>2.5440439464761556E-7</v>
      </c>
      <c r="E255" s="2" t="e">
        <f>IF(Таблица1[[#This Row],[Хи-квадрат]]=ROUND($G$2,1),0,NA())</f>
        <v>#N/A</v>
      </c>
      <c r="F255" s="2"/>
      <c r="G255" s="2"/>
    </row>
    <row r="256" spans="1:7" x14ac:dyDescent="0.25">
      <c r="A256">
        <f t="shared" si="7"/>
        <v>25.4</v>
      </c>
      <c r="B256">
        <f t="shared" si="6"/>
        <v>2.4152010417506394E-7</v>
      </c>
      <c r="C256">
        <f>Таблица1[[#This Row],[Хи-квадрат]]</f>
        <v>25.4</v>
      </c>
      <c r="D256">
        <f>IF(Таблица1[[#This Row],[Хи-квадрат]]&lt;$H$2,NA(),Таблица1[[#This Row],[Плотность]])</f>
        <v>2.4152010417506394E-7</v>
      </c>
      <c r="E256" s="2" t="e">
        <f>IF(Таблица1[[#This Row],[Хи-квадрат]]=ROUND($G$2,1),0,NA())</f>
        <v>#N/A</v>
      </c>
      <c r="F256" s="2"/>
      <c r="G256" s="2"/>
    </row>
    <row r="257" spans="1:7" x14ac:dyDescent="0.25">
      <c r="A257">
        <f t="shared" si="7"/>
        <v>25.5</v>
      </c>
      <c r="B257">
        <f t="shared" si="6"/>
        <v>2.2929011458464416E-7</v>
      </c>
      <c r="C257">
        <f>Таблица1[[#This Row],[Хи-квадрат]]</f>
        <v>25.5</v>
      </c>
      <c r="D257">
        <f>IF(Таблица1[[#This Row],[Хи-квадрат]]&lt;$H$2,NA(),Таблица1[[#This Row],[Плотность]])</f>
        <v>2.2929011458464416E-7</v>
      </c>
      <c r="E257" s="2" t="e">
        <f>IF(Таблица1[[#This Row],[Хи-квадрат]]=ROUND($G$2,1),0,NA())</f>
        <v>#N/A</v>
      </c>
      <c r="F257" s="2"/>
      <c r="G257" s="2"/>
    </row>
    <row r="258" spans="1:7" x14ac:dyDescent="0.25">
      <c r="A258">
        <f t="shared" si="7"/>
        <v>25.6</v>
      </c>
      <c r="B258">
        <f t="shared" ref="B258:B321" si="8">_xlfn.CHISQ.DIST(A258,$J$2,0)</f>
        <v>2.1768109570025942E-7</v>
      </c>
      <c r="C258">
        <f>Таблица1[[#This Row],[Хи-квадрат]]</f>
        <v>25.6</v>
      </c>
      <c r="D258">
        <f>IF(Таблица1[[#This Row],[Хи-квадрат]]&lt;$H$2,NA(),Таблица1[[#This Row],[Плотность]])</f>
        <v>2.1768109570025942E-7</v>
      </c>
      <c r="E258" s="2" t="e">
        <f>IF(Таблица1[[#This Row],[Хи-квадрат]]=ROUND($G$2,1),0,NA())</f>
        <v>#N/A</v>
      </c>
      <c r="F258" s="2"/>
      <c r="G258" s="2"/>
    </row>
    <row r="259" spans="1:7" x14ac:dyDescent="0.25">
      <c r="A259">
        <f t="shared" si="7"/>
        <v>25.7</v>
      </c>
      <c r="B259">
        <f t="shared" si="8"/>
        <v>2.0666142120672828E-7</v>
      </c>
      <c r="C259">
        <f>Таблица1[[#This Row],[Хи-квадрат]]</f>
        <v>25.7</v>
      </c>
      <c r="D259">
        <f>IF(Таблица1[[#This Row],[Хи-квадрат]]&lt;$H$2,NA(),Таблица1[[#This Row],[Плотность]])</f>
        <v>2.0666142120672828E-7</v>
      </c>
      <c r="E259" s="2" t="e">
        <f>IF(Таблица1[[#This Row],[Хи-квадрат]]=ROUND($G$2,1),0,NA())</f>
        <v>#N/A</v>
      </c>
      <c r="F259" s="2"/>
      <c r="G259" s="2"/>
    </row>
    <row r="260" spans="1:7" x14ac:dyDescent="0.25">
      <c r="A260">
        <f t="shared" si="7"/>
        <v>25.8</v>
      </c>
      <c r="B260">
        <f t="shared" si="8"/>
        <v>1.962010811918595E-7</v>
      </c>
      <c r="C260">
        <f>Таблица1[[#This Row],[Хи-квадрат]]</f>
        <v>25.8</v>
      </c>
      <c r="D260">
        <f>IF(Таблица1[[#This Row],[Хи-квадрат]]&lt;$H$2,NA(),Таблица1[[#This Row],[Плотность]])</f>
        <v>1.962010811918595E-7</v>
      </c>
      <c r="E260" s="2" t="e">
        <f>IF(Таблица1[[#This Row],[Хи-квадрат]]=ROUND($G$2,1),0,NA())</f>
        <v>#N/A</v>
      </c>
      <c r="F260" s="2"/>
      <c r="G260" s="2"/>
    </row>
    <row r="261" spans="1:7" x14ac:dyDescent="0.25">
      <c r="A261">
        <f t="shared" ref="A261:A324" si="9">ROUND(A260+0.1,1)</f>
        <v>25.9</v>
      </c>
      <c r="B261">
        <f t="shared" si="8"/>
        <v>1.8627159919890696E-7</v>
      </c>
      <c r="C261">
        <f>Таблица1[[#This Row],[Хи-квадрат]]</f>
        <v>25.9</v>
      </c>
      <c r="D261">
        <f>IF(Таблица1[[#This Row],[Хи-квадрат]]&lt;$H$2,NA(),Таблица1[[#This Row],[Плотность]])</f>
        <v>1.8627159919890696E-7</v>
      </c>
      <c r="E261" s="2" t="e">
        <f>IF(Таблица1[[#This Row],[Хи-квадрат]]=ROUND($G$2,1),0,NA())</f>
        <v>#N/A</v>
      </c>
      <c r="F261" s="2"/>
      <c r="G261" s="2"/>
    </row>
    <row r="262" spans="1:7" x14ac:dyDescent="0.25">
      <c r="A262">
        <f t="shared" si="9"/>
        <v>26</v>
      </c>
      <c r="B262">
        <f t="shared" si="8"/>
        <v>1.7684595355550428E-7</v>
      </c>
      <c r="C262">
        <f>Таблица1[[#This Row],[Хи-квадрат]]</f>
        <v>26</v>
      </c>
      <c r="D262">
        <f>IF(Таблица1[[#This Row],[Хи-квадрат]]&lt;$H$2,NA(),Таблица1[[#This Row],[Плотность]])</f>
        <v>1.7684595355550428E-7</v>
      </c>
      <c r="E262" s="2" t="e">
        <f>IF(Таблица1[[#This Row],[Хи-квадрат]]=ROUND($G$2,1),0,NA())</f>
        <v>#N/A</v>
      </c>
      <c r="F262" s="2"/>
      <c r="G262" s="2"/>
    </row>
    <row r="263" spans="1:7" x14ac:dyDescent="0.25">
      <c r="A263">
        <f t="shared" si="9"/>
        <v>26.1</v>
      </c>
      <c r="B263">
        <f t="shared" si="8"/>
        <v>1.6789850275740477E-7</v>
      </c>
      <c r="C263">
        <f>Таблица1[[#This Row],[Хи-квадрат]]</f>
        <v>26.1</v>
      </c>
      <c r="D263">
        <f>IF(Таблица1[[#This Row],[Хи-квадрат]]&lt;$H$2,NA(),Таблица1[[#This Row],[Плотность]])</f>
        <v>1.6789850275740477E-7</v>
      </c>
      <c r="E263" s="2" t="e">
        <f>IF(Таблица1[[#This Row],[Хи-квадрат]]=ROUND($G$2,1),0,NA())</f>
        <v>#N/A</v>
      </c>
      <c r="F263" s="2"/>
      <c r="G263" s="2"/>
    </row>
    <row r="264" spans="1:7" x14ac:dyDescent="0.25">
      <c r="A264">
        <f t="shared" si="9"/>
        <v>26.2</v>
      </c>
      <c r="B264">
        <f t="shared" si="8"/>
        <v>1.5940491469689908E-7</v>
      </c>
      <c r="C264">
        <f>Таблица1[[#This Row],[Хи-квадрат]]</f>
        <v>26.2</v>
      </c>
      <c r="D264">
        <f>IF(Таблица1[[#This Row],[Хи-квадрат]]&lt;$H$2,NA(),Таблица1[[#This Row],[Плотность]])</f>
        <v>1.5940491469689908E-7</v>
      </c>
      <c r="E264" s="2" t="e">
        <f>IF(Таблица1[[#This Row],[Хи-квадрат]]=ROUND($G$2,1),0,NA())</f>
        <v>#N/A</v>
      </c>
      <c r="F264" s="2"/>
      <c r="G264" s="2"/>
    </row>
    <row r="265" spans="1:7" x14ac:dyDescent="0.25">
      <c r="A265">
        <f t="shared" si="9"/>
        <v>26.3</v>
      </c>
      <c r="B265">
        <f t="shared" si="8"/>
        <v>1.5134209953675262E-7</v>
      </c>
      <c r="C265">
        <f>Таблица1[[#This Row],[Хи-квадрат]]</f>
        <v>26.3</v>
      </c>
      <c r="D265">
        <f>IF(Таблица1[[#This Row],[Хи-квадрат]]&lt;$H$2,NA(),Таблица1[[#This Row],[Плотность]])</f>
        <v>1.5134209953675262E-7</v>
      </c>
      <c r="E265" s="2" t="e">
        <f>IF(Таблица1[[#This Row],[Хи-квадрат]]=ROUND($G$2,1),0,NA())</f>
        <v>#N/A</v>
      </c>
      <c r="F265" s="2"/>
      <c r="G265" s="2"/>
    </row>
    <row r="266" spans="1:7" x14ac:dyDescent="0.25">
      <c r="A266">
        <f t="shared" si="9"/>
        <v>26.4</v>
      </c>
      <c r="B266">
        <f t="shared" si="8"/>
        <v>1.4368814604088523E-7</v>
      </c>
      <c r="C266">
        <f>Таблица1[[#This Row],[Хи-квадрат]]</f>
        <v>26.4</v>
      </c>
      <c r="D266">
        <f>IF(Таблица1[[#This Row],[Хи-квадрат]]&lt;$H$2,NA(),Таблица1[[#This Row],[Плотность]])</f>
        <v>1.4368814604088523E-7</v>
      </c>
      <c r="E266" s="2" t="e">
        <f>IF(Таблица1[[#This Row],[Хи-квадрат]]=ROUND($G$2,1),0,NA())</f>
        <v>#N/A</v>
      </c>
      <c r="F266" s="2"/>
      <c r="G266" s="2"/>
    </row>
    <row r="267" spans="1:7" x14ac:dyDescent="0.25">
      <c r="A267">
        <f t="shared" si="9"/>
        <v>26.5</v>
      </c>
      <c r="B267">
        <f t="shared" si="8"/>
        <v>1.3642226118284198E-7</v>
      </c>
      <c r="C267">
        <f>Таблица1[[#This Row],[Хи-квадрат]]</f>
        <v>26.5</v>
      </c>
      <c r="D267">
        <f>IF(Таблица1[[#This Row],[Хи-квадрат]]&lt;$H$2,NA(),Таблица1[[#This Row],[Плотность]])</f>
        <v>1.3642226118284198E-7</v>
      </c>
      <c r="E267" s="2" t="e">
        <f>IF(Таблица1[[#This Row],[Хи-квадрат]]=ROUND($G$2,1),0,NA())</f>
        <v>#N/A</v>
      </c>
      <c r="F267" s="2"/>
      <c r="G267" s="2"/>
    </row>
    <row r="268" spans="1:7" x14ac:dyDescent="0.25">
      <c r="A268">
        <f t="shared" si="9"/>
        <v>26.6</v>
      </c>
      <c r="B268">
        <f t="shared" si="8"/>
        <v>1.2952471286244109E-7</v>
      </c>
      <c r="C268">
        <f>Таблица1[[#This Row],[Хи-квадрат]]</f>
        <v>26.6</v>
      </c>
      <c r="D268">
        <f>IF(Таблица1[[#This Row],[Хи-квадрат]]&lt;$H$2,NA(),Таблица1[[#This Row],[Плотность]])</f>
        <v>1.2952471286244109E-7</v>
      </c>
      <c r="E268" s="2" t="e">
        <f>IF(Таблица1[[#This Row],[Хи-квадрат]]=ROUND($G$2,1),0,NA())</f>
        <v>#N/A</v>
      </c>
      <c r="F268" s="2"/>
      <c r="G268" s="2"/>
    </row>
    <row r="269" spans="1:7" x14ac:dyDescent="0.25">
      <c r="A269">
        <f t="shared" si="9"/>
        <v>26.7</v>
      </c>
      <c r="B269">
        <f t="shared" si="8"/>
        <v>1.2297677556979889E-7</v>
      </c>
      <c r="C269">
        <f>Таблица1[[#This Row],[Хи-квадрат]]</f>
        <v>26.7</v>
      </c>
      <c r="D269">
        <f>IF(Таблица1[[#This Row],[Хи-квадрат]]&lt;$H$2,NA(),Таблица1[[#This Row],[Плотность]])</f>
        <v>1.2297677556979889E-7</v>
      </c>
      <c r="E269" s="2" t="e">
        <f>IF(Таблица1[[#This Row],[Хи-квадрат]]=ROUND($G$2,1),0,NA())</f>
        <v>#N/A</v>
      </c>
      <c r="F269" s="2"/>
      <c r="G269" s="2"/>
    </row>
    <row r="270" spans="1:7" x14ac:dyDescent="0.25">
      <c r="A270">
        <f t="shared" si="9"/>
        <v>26.8</v>
      </c>
      <c r="B270">
        <f t="shared" si="8"/>
        <v>1.1676067884431198E-7</v>
      </c>
      <c r="C270">
        <f>Таблица1[[#This Row],[Хи-квадрат]]</f>
        <v>26.8</v>
      </c>
      <c r="D270">
        <f>IF(Таблица1[[#This Row],[Хи-квадрат]]&lt;$H$2,NA(),Таблица1[[#This Row],[Плотность]])</f>
        <v>1.1676067884431198E-7</v>
      </c>
      <c r="E270" s="2" t="e">
        <f>IF(Таблица1[[#This Row],[Хи-квадрат]]=ROUND($G$2,1),0,NA())</f>
        <v>#N/A</v>
      </c>
      <c r="F270" s="2"/>
      <c r="G270" s="2"/>
    </row>
    <row r="271" spans="1:7" x14ac:dyDescent="0.25">
      <c r="A271">
        <f t="shared" si="9"/>
        <v>26.9</v>
      </c>
      <c r="B271">
        <f t="shared" si="8"/>
        <v>1.1085955838410354E-7</v>
      </c>
      <c r="C271">
        <f>Таблица1[[#This Row],[Хи-квадрат]]</f>
        <v>26.9</v>
      </c>
      <c r="D271">
        <f>IF(Таблица1[[#This Row],[Хи-квадрат]]&lt;$H$2,NA(),Таблица1[[#This Row],[Плотность]])</f>
        <v>1.1085955838410354E-7</v>
      </c>
      <c r="E271" s="2" t="e">
        <f>IF(Таблица1[[#This Row],[Хи-квадрат]]=ROUND($G$2,1),0,NA())</f>
        <v>#N/A</v>
      </c>
      <c r="F271" s="2"/>
      <c r="G271" s="2"/>
    </row>
    <row r="272" spans="1:7" x14ac:dyDescent="0.25">
      <c r="A272">
        <f t="shared" si="9"/>
        <v>27</v>
      </c>
      <c r="B272">
        <f t="shared" si="8"/>
        <v>1.0525740966894851E-7</v>
      </c>
      <c r="C272">
        <f>Таблица1[[#This Row],[Хи-квадрат]]</f>
        <v>27</v>
      </c>
      <c r="D272">
        <f>IF(Таблица1[[#This Row],[Хи-квадрат]]&lt;$H$2,NA(),Таблица1[[#This Row],[Плотность]])</f>
        <v>1.0525740966894851E-7</v>
      </c>
      <c r="E272" s="2" t="e">
        <f>IF(Таблица1[[#This Row],[Хи-квадрат]]=ROUND($G$2,1),0,NA())</f>
        <v>#N/A</v>
      </c>
      <c r="F272" s="2"/>
      <c r="G272" s="2"/>
    </row>
    <row r="273" spans="1:7" x14ac:dyDescent="0.25">
      <c r="A273">
        <f t="shared" si="9"/>
        <v>27.1</v>
      </c>
      <c r="B273">
        <f t="shared" si="8"/>
        <v>9.9939043966824916E-8</v>
      </c>
      <c r="C273">
        <f>Таблица1[[#This Row],[Хи-квадрат]]</f>
        <v>27.1</v>
      </c>
      <c r="D273">
        <f>IF(Таблица1[[#This Row],[Хи-квадрат]]&lt;$H$2,NA(),Таблица1[[#This Row],[Плотность]])</f>
        <v>9.9939043966824916E-8</v>
      </c>
      <c r="E273" s="2" t="e">
        <f>IF(Таблица1[[#This Row],[Хи-квадрат]]=ROUND($G$2,1),0,NA())</f>
        <v>#N/A</v>
      </c>
      <c r="F273" s="2"/>
      <c r="G273" s="2"/>
    </row>
    <row r="274" spans="1:7" x14ac:dyDescent="0.25">
      <c r="A274">
        <f t="shared" si="9"/>
        <v>27.2</v>
      </c>
      <c r="B274">
        <f t="shared" si="8"/>
        <v>9.4890046600973985E-8</v>
      </c>
      <c r="C274">
        <f>Таблица1[[#This Row],[Хи-квадрат]]</f>
        <v>27.2</v>
      </c>
      <c r="D274">
        <f>IF(Таблица1[[#This Row],[Хи-квадрат]]&lt;$H$2,NA(),Таблица1[[#This Row],[Плотность]])</f>
        <v>9.4890046600973985E-8</v>
      </c>
      <c r="E274" s="2" t="e">
        <f>IF(Таблица1[[#This Row],[Хи-квадрат]]=ROUND($G$2,1),0,NA())</f>
        <v>#N/A</v>
      </c>
      <c r="F274" s="2"/>
      <c r="G274" s="2"/>
    </row>
    <row r="275" spans="1:7" x14ac:dyDescent="0.25">
      <c r="A275">
        <f t="shared" si="9"/>
        <v>27.3</v>
      </c>
      <c r="B275">
        <f t="shared" si="8"/>
        <v>9.0096737360755847E-8</v>
      </c>
      <c r="C275">
        <f>Таблица1[[#This Row],[Хи-квадрат]]</f>
        <v>27.3</v>
      </c>
      <c r="D275">
        <f>IF(Таблица1[[#This Row],[Хи-квадрат]]&lt;$H$2,NA(),Таблица1[[#This Row],[Плотность]])</f>
        <v>9.0096737360755847E-8</v>
      </c>
      <c r="E275" s="2" t="e">
        <f>IF(Таблица1[[#This Row],[Хи-квадрат]]=ROUND($G$2,1),0,NA())</f>
        <v>#N/A</v>
      </c>
      <c r="F275" s="2"/>
      <c r="G275" s="2"/>
    </row>
    <row r="276" spans="1:7" x14ac:dyDescent="0.25">
      <c r="A276">
        <f t="shared" si="9"/>
        <v>27.4</v>
      </c>
      <c r="B276">
        <f t="shared" si="8"/>
        <v>8.5546132945645614E-8</v>
      </c>
      <c r="C276">
        <f>Таблица1[[#This Row],[Хи-квадрат]]</f>
        <v>27.4</v>
      </c>
      <c r="D276">
        <f>IF(Таблица1[[#This Row],[Хи-квадрат]]&lt;$H$2,NA(),Таблица1[[#This Row],[Плотность]])</f>
        <v>8.5546132945645614E-8</v>
      </c>
      <c r="E276" s="2" t="e">
        <f>IF(Таблица1[[#This Row],[Хи-квадрат]]=ROUND($G$2,1),0,NA())</f>
        <v>#N/A</v>
      </c>
      <c r="F276" s="2"/>
      <c r="G276" s="2"/>
    </row>
    <row r="277" spans="1:7" x14ac:dyDescent="0.25">
      <c r="A277">
        <f t="shared" si="9"/>
        <v>27.5</v>
      </c>
      <c r="B277">
        <f t="shared" si="8"/>
        <v>8.1225911337454085E-8</v>
      </c>
      <c r="C277">
        <f>Таблица1[[#This Row],[Хи-квадрат]]</f>
        <v>27.5</v>
      </c>
      <c r="D277">
        <f>IF(Таблица1[[#This Row],[Хи-квадрат]]&lt;$H$2,NA(),Таблица1[[#This Row],[Плотность]])</f>
        <v>8.1225911337454085E-8</v>
      </c>
      <c r="E277" s="2" t="e">
        <f>IF(Таблица1[[#This Row],[Хи-квадрат]]=ROUND($G$2,1),0,NA())</f>
        <v>#N/A</v>
      </c>
      <c r="F277" s="2"/>
      <c r="G277" s="2"/>
    </row>
    <row r="278" spans="1:7" x14ac:dyDescent="0.25">
      <c r="A278">
        <f t="shared" si="9"/>
        <v>27.6</v>
      </c>
      <c r="B278">
        <f t="shared" si="8"/>
        <v>7.7124378001309305E-8</v>
      </c>
      <c r="C278">
        <f>Таблица1[[#This Row],[Хи-квадрат]]</f>
        <v>27.6</v>
      </c>
      <c r="D278">
        <f>IF(Таблица1[[#This Row],[Хи-квадрат]]&lt;$H$2,NA(),Таблица1[[#This Row],[Плотность]])</f>
        <v>7.7124378001309305E-8</v>
      </c>
      <c r="E278" s="2" t="e">
        <f>IF(Таблица1[[#This Row],[Хи-квадрат]]=ROUND($G$2,1),0,NA())</f>
        <v>#N/A</v>
      </c>
      <c r="F278" s="2"/>
      <c r="G278" s="2"/>
    </row>
    <row r="279" spans="1:7" x14ac:dyDescent="0.25">
      <c r="A279">
        <f t="shared" si="9"/>
        <v>27.7</v>
      </c>
      <c r="B279">
        <f t="shared" si="8"/>
        <v>7.3230433821085903E-8</v>
      </c>
      <c r="C279">
        <f>Таблица1[[#This Row],[Хи-квадрат]]</f>
        <v>27.7</v>
      </c>
      <c r="D279">
        <f>IF(Таблица1[[#This Row],[Хи-квадрат]]&lt;$H$2,NA(),Таблица1[[#This Row],[Плотность]])</f>
        <v>7.3230433821085903E-8</v>
      </c>
      <c r="E279" s="2" t="e">
        <f>IF(Таблица1[[#This Row],[Хи-квадрат]]=ROUND($G$2,1),0,NA())</f>
        <v>#N/A</v>
      </c>
      <c r="F279" s="2"/>
      <c r="G279" s="2"/>
    </row>
    <row r="280" spans="1:7" x14ac:dyDescent="0.25">
      <c r="A280">
        <f t="shared" si="9"/>
        <v>27.8</v>
      </c>
      <c r="B280">
        <f t="shared" si="8"/>
        <v>6.9533544679865178E-8</v>
      </c>
      <c r="C280">
        <f>Таблица1[[#This Row],[Хи-квадрат]]</f>
        <v>27.8</v>
      </c>
      <c r="D280">
        <f>IF(Таблица1[[#This Row],[Хи-квадрат]]&lt;$H$2,NA(),Таблица1[[#This Row],[Плотность]])</f>
        <v>6.9533544679865178E-8</v>
      </c>
      <c r="E280" s="2" t="e">
        <f>IF(Таблица1[[#This Row],[Хи-квадрат]]=ROUND($G$2,1),0,NA())</f>
        <v>#N/A</v>
      </c>
      <c r="F280" s="2"/>
      <c r="G280" s="2"/>
    </row>
    <row r="281" spans="1:7" x14ac:dyDescent="0.25">
      <c r="A281">
        <f t="shared" si="9"/>
        <v>27.9</v>
      </c>
      <c r="B281">
        <f t="shared" si="8"/>
        <v>6.6023712600642376E-8</v>
      </c>
      <c r="C281">
        <f>Таблица1[[#This Row],[Хи-квадрат]]</f>
        <v>27.9</v>
      </c>
      <c r="D281">
        <f>IF(Таблица1[[#This Row],[Хи-квадрат]]&lt;$H$2,NA(),Таблица1[[#This Row],[Плотность]])</f>
        <v>6.6023712600642376E-8</v>
      </c>
      <c r="E281" s="2" t="e">
        <f>IF(Таблица1[[#This Row],[Хи-квадрат]]=ROUND($G$2,1),0,NA())</f>
        <v>#N/A</v>
      </c>
      <c r="F281" s="2"/>
      <c r="G281" s="2"/>
    </row>
    <row r="282" spans="1:7" x14ac:dyDescent="0.25">
      <c r="A282">
        <f t="shared" si="9"/>
        <v>28</v>
      </c>
      <c r="B282">
        <f t="shared" si="8"/>
        <v>6.2691448366887172E-8</v>
      </c>
      <c r="C282">
        <f>Таблица1[[#This Row],[Хи-квадрат]]</f>
        <v>28</v>
      </c>
      <c r="D282">
        <f>IF(Таблица1[[#This Row],[Хи-квадрат]]&lt;$H$2,NA(),Таблица1[[#This Row],[Плотность]])</f>
        <v>6.2691448366887172E-8</v>
      </c>
      <c r="E282" s="2" t="e">
        <f>IF(Таблица1[[#This Row],[Хи-квадрат]]=ROUND($G$2,1),0,NA())</f>
        <v>#N/A</v>
      </c>
      <c r="F282" s="2"/>
      <c r="G282" s="2"/>
    </row>
    <row r="283" spans="1:7" x14ac:dyDescent="0.25">
      <c r="A283">
        <f t="shared" si="9"/>
        <v>28.1</v>
      </c>
      <c r="B283">
        <f t="shared" si="8"/>
        <v>5.952774554673438E-8</v>
      </c>
      <c r="C283">
        <f>Таблица1[[#This Row],[Хи-квадрат]]</f>
        <v>28.1</v>
      </c>
      <c r="D283">
        <f>IF(Таблица1[[#This Row],[Хи-квадрат]]&lt;$H$2,NA(),Таблица1[[#This Row],[Плотность]])</f>
        <v>5.952774554673438E-8</v>
      </c>
      <c r="E283" s="2" t="e">
        <f>IF(Таблица1[[#This Row],[Хи-квадрат]]=ROUND($G$2,1),0,NA())</f>
        <v>#N/A</v>
      </c>
      <c r="F283" s="2"/>
      <c r="G283" s="2"/>
    </row>
    <row r="284" spans="1:7" x14ac:dyDescent="0.25">
      <c r="A284">
        <f t="shared" si="9"/>
        <v>28.2</v>
      </c>
      <c r="B284">
        <f t="shared" si="8"/>
        <v>5.6524055848520865E-8</v>
      </c>
      <c r="C284">
        <f>Таблица1[[#This Row],[Хи-квадрат]]</f>
        <v>28.2</v>
      </c>
      <c r="D284">
        <f>IF(Таблица1[[#This Row],[Хи-квадрат]]&lt;$H$2,NA(),Таблица1[[#This Row],[Плотность]])</f>
        <v>5.6524055848520865E-8</v>
      </c>
      <c r="E284" s="2" t="e">
        <f>IF(Таблица1[[#This Row],[Хи-квадрат]]=ROUND($G$2,1),0,NA())</f>
        <v>#N/A</v>
      </c>
      <c r="F284" s="2"/>
      <c r="G284" s="2"/>
    </row>
    <row r="285" spans="1:7" x14ac:dyDescent="0.25">
      <c r="A285">
        <f t="shared" si="9"/>
        <v>28.3</v>
      </c>
      <c r="B285">
        <f t="shared" si="8"/>
        <v>5.3672265739132498E-8</v>
      </c>
      <c r="C285">
        <f>Таблица1[[#This Row],[Хи-квадрат]]</f>
        <v>28.3</v>
      </c>
      <c r="D285">
        <f>IF(Таблица1[[#This Row],[Хи-квадрат]]&lt;$H$2,NA(),Таблица1[[#This Row],[Плотность]])</f>
        <v>5.3672265739132498E-8</v>
      </c>
      <c r="E285" s="2" t="e">
        <f>IF(Таблица1[[#This Row],[Хи-квадрат]]=ROUND($G$2,1),0,NA())</f>
        <v>#N/A</v>
      </c>
      <c r="F285" s="2"/>
      <c r="G285" s="2"/>
    </row>
    <row r="286" spans="1:7" x14ac:dyDescent="0.25">
      <c r="A286">
        <f t="shared" si="9"/>
        <v>28.4</v>
      </c>
      <c r="B286">
        <f t="shared" si="8"/>
        <v>5.0964674260169083E-8</v>
      </c>
      <c r="C286">
        <f>Таблица1[[#This Row],[Хи-квадрат]]</f>
        <v>28.4</v>
      </c>
      <c r="D286">
        <f>IF(Таблица1[[#This Row],[Хи-квадрат]]&lt;$H$2,NA(),Таблица1[[#This Row],[Плотность]])</f>
        <v>5.0964674260169083E-8</v>
      </c>
      <c r="E286" s="2" t="e">
        <f>IF(Таблица1[[#This Row],[Хи-квадрат]]=ROUND($G$2,1),0,NA())</f>
        <v>#N/A</v>
      </c>
      <c r="F286" s="2"/>
      <c r="G286" s="2"/>
    </row>
    <row r="287" spans="1:7" x14ac:dyDescent="0.25">
      <c r="A287">
        <f t="shared" si="9"/>
        <v>28.5</v>
      </c>
      <c r="B287">
        <f t="shared" si="8"/>
        <v>4.8393971980295156E-8</v>
      </c>
      <c r="C287">
        <f>Таблица1[[#This Row],[Хи-квадрат]]</f>
        <v>28.5</v>
      </c>
      <c r="D287">
        <f>IF(Таблица1[[#This Row],[Хи-квадрат]]&lt;$H$2,NA(),Таблица1[[#This Row],[Плотность]])</f>
        <v>4.8393971980295156E-8</v>
      </c>
      <c r="E287" s="2" t="e">
        <f>IF(Таблица1[[#This Row],[Хи-квадрат]]=ROUND($G$2,1),0,NA())</f>
        <v>#N/A</v>
      </c>
      <c r="F287" s="2"/>
      <c r="G287" s="2"/>
    </row>
    <row r="288" spans="1:7" x14ac:dyDescent="0.25">
      <c r="A288">
        <f t="shared" si="9"/>
        <v>28.6</v>
      </c>
      <c r="B288">
        <f t="shared" si="8"/>
        <v>4.5953221025336214E-8</v>
      </c>
      <c r="C288">
        <f>Таблица1[[#This Row],[Хи-квадрат]]</f>
        <v>28.6</v>
      </c>
      <c r="D288">
        <f>IF(Таблица1[[#This Row],[Хи-квадрат]]&lt;$H$2,NA(),Таблица1[[#This Row],[Плотность]])</f>
        <v>4.5953221025336214E-8</v>
      </c>
      <c r="E288" s="2" t="e">
        <f>IF(Таблица1[[#This Row],[Хи-квадрат]]=ROUND($G$2,1),0,NA())</f>
        <v>#N/A</v>
      </c>
      <c r="F288" s="2"/>
      <c r="G288" s="2"/>
    </row>
    <row r="289" spans="1:7" x14ac:dyDescent="0.25">
      <c r="A289">
        <f t="shared" si="9"/>
        <v>28.7</v>
      </c>
      <c r="B289">
        <f t="shared" si="8"/>
        <v>4.3635836130696153E-8</v>
      </c>
      <c r="C289">
        <f>Таблица1[[#This Row],[Хи-квадрат]]</f>
        <v>28.7</v>
      </c>
      <c r="D289">
        <f>IF(Таблица1[[#This Row],[Хи-квадрат]]&lt;$H$2,NA(),Таблица1[[#This Row],[Плотность]])</f>
        <v>4.3635836130696153E-8</v>
      </c>
      <c r="E289" s="2" t="e">
        <f>IF(Таблица1[[#This Row],[Хи-квадрат]]=ROUND($G$2,1),0,NA())</f>
        <v>#N/A</v>
      </c>
      <c r="F289" s="2"/>
      <c r="G289" s="2"/>
    </row>
    <row r="290" spans="1:7" x14ac:dyDescent="0.25">
      <c r="A290">
        <f t="shared" si="9"/>
        <v>28.8</v>
      </c>
      <c r="B290">
        <f t="shared" si="8"/>
        <v>4.1435566663539216E-8</v>
      </c>
      <c r="C290">
        <f>Таблица1[[#This Row],[Хи-квадрат]]</f>
        <v>28.8</v>
      </c>
      <c r="D290">
        <f>IF(Таблица1[[#This Row],[Хи-квадрат]]&lt;$H$2,NA(),Таблица1[[#This Row],[Плотность]])</f>
        <v>4.1435566663539216E-8</v>
      </c>
      <c r="E290" s="2" t="e">
        <f>IF(Таблица1[[#This Row],[Хи-квадрат]]=ROUND($G$2,1),0,NA())</f>
        <v>#N/A</v>
      </c>
      <c r="F290" s="2"/>
      <c r="G290" s="2"/>
    </row>
    <row r="291" spans="1:7" x14ac:dyDescent="0.25">
      <c r="A291">
        <f t="shared" si="9"/>
        <v>28.9</v>
      </c>
      <c r="B291">
        <f t="shared" si="8"/>
        <v>3.9346479564894595E-8</v>
      </c>
      <c r="C291">
        <f>Таблица1[[#This Row],[Хи-квадрат]]</f>
        <v>28.9</v>
      </c>
      <c r="D291">
        <f>IF(Таблица1[[#This Row],[Хи-квадрат]]&lt;$H$2,NA(),Таблица1[[#This Row],[Плотность]])</f>
        <v>3.9346479564894595E-8</v>
      </c>
      <c r="E291" s="2" t="e">
        <f>IF(Таблица1[[#This Row],[Хи-квадрат]]=ROUND($G$2,1),0,NA())</f>
        <v>#N/A</v>
      </c>
      <c r="F291" s="2"/>
      <c r="G291" s="2"/>
    </row>
    <row r="292" spans="1:7" x14ac:dyDescent="0.25">
      <c r="A292">
        <f t="shared" si="9"/>
        <v>29</v>
      </c>
      <c r="B292">
        <f t="shared" si="8"/>
        <v>3.736294316441337E-8</v>
      </c>
      <c r="C292">
        <f>Таблица1[[#This Row],[Хи-квадрат]]</f>
        <v>29</v>
      </c>
      <c r="D292">
        <f>IF(Таблица1[[#This Row],[Хи-квадрат]]&lt;$H$2,NA(),Таблица1[[#This Row],[Плотность]])</f>
        <v>3.736294316441337E-8</v>
      </c>
      <c r="E292" s="2" t="e">
        <f>IF(Таблица1[[#This Row],[Хи-квадрат]]=ROUND($G$2,1),0,NA())</f>
        <v>#N/A</v>
      </c>
      <c r="F292" s="2"/>
      <c r="G292" s="2"/>
    </row>
    <row r="293" spans="1:7" x14ac:dyDescent="0.25">
      <c r="A293">
        <f t="shared" si="9"/>
        <v>29.1</v>
      </c>
      <c r="B293">
        <f t="shared" si="8"/>
        <v>3.5479611822952313E-8</v>
      </c>
      <c r="C293">
        <f>Таблица1[[#This Row],[Хи-квадрат]]</f>
        <v>29.1</v>
      </c>
      <c r="D293">
        <f>IF(Таблица1[[#This Row],[Хи-квадрат]]&lt;$H$2,NA(),Таблица1[[#This Row],[Плотность]])</f>
        <v>3.5479611822952313E-8</v>
      </c>
      <c r="E293" s="2" t="e">
        <f>IF(Таблица1[[#This Row],[Хи-квадрат]]=ROUND($G$2,1),0,NA())</f>
        <v>#N/A</v>
      </c>
      <c r="F293" s="2"/>
      <c r="G293" s="2"/>
    </row>
    <row r="294" spans="1:7" x14ac:dyDescent="0.25">
      <c r="A294">
        <f t="shared" si="9"/>
        <v>29.2</v>
      </c>
      <c r="B294">
        <f t="shared" si="8"/>
        <v>3.3691411360468637E-8</v>
      </c>
      <c r="C294">
        <f>Таблица1[[#This Row],[Хи-квадрат]]</f>
        <v>29.2</v>
      </c>
      <c r="D294">
        <f>IF(Таблица1[[#This Row],[Хи-квадрат]]&lt;$H$2,NA(),Таблица1[[#This Row],[Плотность]])</f>
        <v>3.3691411360468637E-8</v>
      </c>
      <c r="E294" s="2" t="e">
        <f>IF(Таблица1[[#This Row],[Хи-квадрат]]=ROUND($G$2,1),0,NA())</f>
        <v>#N/A</v>
      </c>
      <c r="F294" s="2"/>
      <c r="G294" s="2"/>
    </row>
    <row r="295" spans="1:7" x14ac:dyDescent="0.25">
      <c r="A295">
        <f t="shared" si="9"/>
        <v>29.3</v>
      </c>
      <c r="B295">
        <f t="shared" si="8"/>
        <v>3.1993525228905975E-8</v>
      </c>
      <c r="C295">
        <f>Таблица1[[#This Row],[Хи-квадрат]]</f>
        <v>29.3</v>
      </c>
      <c r="D295">
        <f>IF(Таблица1[[#This Row],[Хи-квадрат]]&lt;$H$2,NA(),Таблица1[[#This Row],[Плотность]])</f>
        <v>3.1993525228905975E-8</v>
      </c>
      <c r="E295" s="2" t="e">
        <f>IF(Таблица1[[#This Row],[Хи-квадрат]]=ROUND($G$2,1),0,NA())</f>
        <v>#N/A</v>
      </c>
      <c r="F295" s="2"/>
      <c r="G295" s="2"/>
    </row>
    <row r="296" spans="1:7" x14ac:dyDescent="0.25">
      <c r="A296">
        <f t="shared" si="9"/>
        <v>29.4</v>
      </c>
      <c r="B296">
        <f t="shared" si="8"/>
        <v>3.0381381391831808E-8</v>
      </c>
      <c r="C296">
        <f>Таблица1[[#This Row],[Хи-квадрат]]</f>
        <v>29.4</v>
      </c>
      <c r="D296">
        <f>IF(Таблица1[[#This Row],[Хи-квадрат]]&lt;$H$2,NA(),Таблица1[[#This Row],[Плотность]])</f>
        <v>3.0381381391831808E-8</v>
      </c>
      <c r="E296" s="2" t="e">
        <f>IF(Таблица1[[#This Row],[Хи-квадрат]]=ROUND($G$2,1),0,NA())</f>
        <v>#N/A</v>
      </c>
      <c r="F296" s="2"/>
      <c r="G296" s="2"/>
    </row>
    <row r="297" spans="1:7" x14ac:dyDescent="0.25">
      <c r="A297">
        <f t="shared" si="9"/>
        <v>29.5</v>
      </c>
      <c r="B297">
        <f t="shared" si="8"/>
        <v>2.885063987455623E-8</v>
      </c>
      <c r="C297">
        <f>Таблица1[[#This Row],[Хи-квадрат]]</f>
        <v>29.5</v>
      </c>
      <c r="D297">
        <f>IF(Таблица1[[#This Row],[Хи-квадрат]]&lt;$H$2,NA(),Таблица1[[#This Row],[Плотность]])</f>
        <v>2.885063987455623E-8</v>
      </c>
      <c r="E297" s="2" t="e">
        <f>IF(Таблица1[[#This Row],[Хи-квадрат]]=ROUND($G$2,1),0,NA())</f>
        <v>#N/A</v>
      </c>
      <c r="F297" s="2"/>
      <c r="G297" s="2"/>
    </row>
    <row r="298" spans="1:7" x14ac:dyDescent="0.25">
      <c r="A298">
        <f t="shared" si="9"/>
        <v>29.6</v>
      </c>
      <c r="B298">
        <f t="shared" si="8"/>
        <v>2.7397180950335079E-8</v>
      </c>
      <c r="C298">
        <f>Таблица1[[#This Row],[Хи-квадрат]]</f>
        <v>29.6</v>
      </c>
      <c r="D298">
        <f>IF(Таблица1[[#This Row],[Хи-квадрат]]&lt;$H$2,NA(),Таблица1[[#This Row],[Плотность]])</f>
        <v>2.7397180950335079E-8</v>
      </c>
      <c r="E298" s="2" t="e">
        <f>IF(Таблица1[[#This Row],[Хи-квадрат]]=ROUND($G$2,1),0,NA())</f>
        <v>#N/A</v>
      </c>
      <c r="F298" s="2"/>
      <c r="G298" s="2"/>
    </row>
    <row r="299" spans="1:7" x14ac:dyDescent="0.25">
      <c r="A299">
        <f t="shared" si="9"/>
        <v>29.7</v>
      </c>
      <c r="B299">
        <f t="shared" si="8"/>
        <v>2.6017093930030189E-8</v>
      </c>
      <c r="C299">
        <f>Таблица1[[#This Row],[Хи-квадрат]]</f>
        <v>29.7</v>
      </c>
      <c r="D299">
        <f>IF(Таблица1[[#This Row],[Хи-квадрат]]&lt;$H$2,NA(),Таблица1[[#This Row],[Плотность]])</f>
        <v>2.6017093930030189E-8</v>
      </c>
      <c r="E299" s="2" t="e">
        <f>IF(Таблица1[[#This Row],[Хи-квадрат]]=ROUND($G$2,1),0,NA())</f>
        <v>#N/A</v>
      </c>
      <c r="F299" s="2"/>
      <c r="G299" s="2"/>
    </row>
    <row r="300" spans="1:7" x14ac:dyDescent="0.25">
      <c r="A300">
        <f t="shared" si="9"/>
        <v>29.8</v>
      </c>
      <c r="B300">
        <f t="shared" si="8"/>
        <v>2.4706666524282379E-8</v>
      </c>
      <c r="C300">
        <f>Таблица1[[#This Row],[Хи-квадрат]]</f>
        <v>29.8</v>
      </c>
      <c r="D300">
        <f>IF(Таблица1[[#This Row],[Хи-квадрат]]&lt;$H$2,NA(),Таблица1[[#This Row],[Плотность]])</f>
        <v>2.4706666524282379E-8</v>
      </c>
      <c r="E300" s="2" t="e">
        <f>IF(Таблица1[[#This Row],[Хи-квадрат]]=ROUND($G$2,1),0,NA())</f>
        <v>#N/A</v>
      </c>
      <c r="F300" s="2"/>
      <c r="G300" s="2"/>
    </row>
    <row r="301" spans="1:7" x14ac:dyDescent="0.25">
      <c r="A301">
        <f t="shared" si="9"/>
        <v>29.9</v>
      </c>
      <c r="B301">
        <f t="shared" si="8"/>
        <v>2.3462374748846763E-8</v>
      </c>
      <c r="C301">
        <f>Таблица1[[#This Row],[Хи-квадрат]]</f>
        <v>29.9</v>
      </c>
      <c r="D301">
        <f>IF(Таблица1[[#This Row],[Хи-квадрат]]&lt;$H$2,NA(),Таблица1[[#This Row],[Плотность]])</f>
        <v>2.3462374748846763E-8</v>
      </c>
      <c r="E301" s="2" t="e">
        <f>IF(Таблица1[[#This Row],[Хи-квадрат]]=ROUND($G$2,1),0,NA())</f>
        <v>#N/A</v>
      </c>
      <c r="F301" s="2"/>
      <c r="G301" s="2"/>
    </row>
    <row r="302" spans="1:7" x14ac:dyDescent="0.25">
      <c r="A302">
        <f t="shared" si="9"/>
        <v>30</v>
      </c>
      <c r="B302">
        <f t="shared" si="8"/>
        <v>2.2280873345249662E-8</v>
      </c>
      <c r="C302">
        <f>Таблица1[[#This Row],[Хи-квадрат]]</f>
        <v>30</v>
      </c>
      <c r="D302">
        <f>IF(Таблица1[[#This Row],[Хи-квадрат]]&lt;$H$2,NA(),Таблица1[[#This Row],[Плотность]])</f>
        <v>2.2280873345249662E-8</v>
      </c>
      <c r="E302" s="2" t="e">
        <f>IF(Таблица1[[#This Row],[Хи-квадрат]]=ROUND($G$2,1),0,NA())</f>
        <v>#N/A</v>
      </c>
      <c r="F302" s="2"/>
      <c r="G302" s="2"/>
    </row>
    <row r="303" spans="1:7" x14ac:dyDescent="0.25">
      <c r="A303">
        <f t="shared" si="9"/>
        <v>30.1</v>
      </c>
      <c r="B303">
        <f t="shared" si="8"/>
        <v>2.1158986690362027E-8</v>
      </c>
      <c r="C303">
        <f>Таблица1[[#This Row],[Хи-квадрат]]</f>
        <v>30.1</v>
      </c>
      <c r="D303">
        <f>IF(Таблица1[[#This Row],[Хи-квадрат]]&lt;$H$2,NA(),Таблица1[[#This Row],[Плотность]])</f>
        <v>2.1158986690362027E-8</v>
      </c>
      <c r="E303" s="2" t="e">
        <f>IF(Таблица1[[#This Row],[Хи-квадрат]]=ROUND($G$2,1),0,NA())</f>
        <v>#N/A</v>
      </c>
      <c r="F303" s="2"/>
      <c r="G303" s="2"/>
    </row>
    <row r="304" spans="1:7" x14ac:dyDescent="0.25">
      <c r="A304">
        <f t="shared" si="9"/>
        <v>30.2</v>
      </c>
      <c r="B304">
        <f t="shared" si="8"/>
        <v>2.0093700169841099E-8</v>
      </c>
      <c r="C304">
        <f>Таблица1[[#This Row],[Хи-квадрат]]</f>
        <v>30.2</v>
      </c>
      <c r="D304">
        <f>IF(Таблица1[[#This Row],[Хи-квадрат]]&lt;$H$2,NA(),Таблица1[[#This Row],[Плотность]])</f>
        <v>2.0093700169841099E-8</v>
      </c>
      <c r="E304" s="2" t="e">
        <f>IF(Таблица1[[#This Row],[Хи-квадрат]]=ROUND($G$2,1),0,NA())</f>
        <v>#N/A</v>
      </c>
      <c r="F304" s="2"/>
      <c r="G304" s="2"/>
    </row>
    <row r="305" spans="1:7" x14ac:dyDescent="0.25">
      <c r="A305">
        <f t="shared" si="9"/>
        <v>30.3</v>
      </c>
      <c r="B305">
        <f t="shared" si="8"/>
        <v>1.9082151991682001E-8</v>
      </c>
      <c r="C305">
        <f>Таблица1[[#This Row],[Хи-квадрат]]</f>
        <v>30.3</v>
      </c>
      <c r="D305">
        <f>IF(Таблица1[[#This Row],[Хи-квадрат]]&lt;$H$2,NA(),Таблица1[[#This Row],[Плотность]])</f>
        <v>1.9082151991682001E-8</v>
      </c>
      <c r="E305" s="2" t="e">
        <f>IF(Таблица1[[#This Row],[Хи-квадрат]]=ROUND($G$2,1),0,NA())</f>
        <v>#N/A</v>
      </c>
      <c r="F305" s="2"/>
      <c r="G305" s="2"/>
    </row>
    <row r="306" spans="1:7" x14ac:dyDescent="0.25">
      <c r="A306">
        <f t="shared" si="9"/>
        <v>30.4</v>
      </c>
      <c r="B306">
        <f t="shared" si="8"/>
        <v>1.8121625417343213E-8</v>
      </c>
      <c r="C306">
        <f>Таблица1[[#This Row],[Хи-квадрат]]</f>
        <v>30.4</v>
      </c>
      <c r="D306">
        <f>IF(Таблица1[[#This Row],[Хи-квадрат]]&lt;$H$2,NA(),Таблица1[[#This Row],[Плотность]])</f>
        <v>1.8121625417343213E-8</v>
      </c>
      <c r="E306" s="2" t="e">
        <f>IF(Таблица1[[#This Row],[Хи-квадрат]]=ROUND($G$2,1),0,NA())</f>
        <v>#N/A</v>
      </c>
      <c r="F306" s="2"/>
      <c r="G306" s="2"/>
    </row>
    <row r="307" spans="1:7" x14ac:dyDescent="0.25">
      <c r="A307">
        <f t="shared" si="9"/>
        <v>30.5</v>
      </c>
      <c r="B307">
        <f t="shared" si="8"/>
        <v>1.7209541389067385E-8</v>
      </c>
      <c r="C307">
        <f>Таблица1[[#This Row],[Хи-квадрат]]</f>
        <v>30.5</v>
      </c>
      <c r="D307">
        <f>IF(Таблица1[[#This Row],[Хи-квадрат]]&lt;$H$2,NA(),Таблица1[[#This Row],[Плотность]])</f>
        <v>1.7209541389067385E-8</v>
      </c>
      <c r="E307" s="2" t="e">
        <f>IF(Таблица1[[#This Row],[Хи-квадрат]]=ROUND($G$2,1),0,NA())</f>
        <v>#N/A</v>
      </c>
      <c r="F307" s="2"/>
      <c r="G307" s="2"/>
    </row>
    <row r="308" spans="1:7" x14ac:dyDescent="0.25">
      <c r="A308">
        <f t="shared" si="9"/>
        <v>30.6</v>
      </c>
      <c r="B308">
        <f t="shared" si="8"/>
        <v>1.6343451533119888E-8</v>
      </c>
      <c r="C308">
        <f>Таблица1[[#This Row],[Хи-квадрат]]</f>
        <v>30.6</v>
      </c>
      <c r="D308">
        <f>IF(Таблица1[[#This Row],[Хи-квадрат]]&lt;$H$2,NA(),Таблица1[[#This Row],[Плотность]])</f>
        <v>1.6343451533119888E-8</v>
      </c>
      <c r="E308" s="2" t="e">
        <f>IF(Таблица1[[#This Row],[Хи-квадрат]]=ROUND($G$2,1),0,NA())</f>
        <v>#N/A</v>
      </c>
      <c r="F308" s="2"/>
      <c r="G308" s="2"/>
    </row>
    <row r="309" spans="1:7" x14ac:dyDescent="0.25">
      <c r="A309">
        <f t="shared" si="9"/>
        <v>30.7</v>
      </c>
      <c r="B309">
        <f t="shared" si="8"/>
        <v>1.5521031519708093E-8</v>
      </c>
      <c r="C309">
        <f>Таблица1[[#This Row],[Хи-квадрат]]</f>
        <v>30.7</v>
      </c>
      <c r="D309">
        <f>IF(Таблица1[[#This Row],[Хи-квадрат]]&lt;$H$2,NA(),Таблица1[[#This Row],[Плотность]])</f>
        <v>1.5521031519708093E-8</v>
      </c>
      <c r="E309" s="2" t="e">
        <f>IF(Таблица1[[#This Row],[Хи-квадрат]]=ROUND($G$2,1),0,NA())</f>
        <v>#N/A</v>
      </c>
      <c r="F309" s="2"/>
      <c r="G309" s="2"/>
    </row>
    <row r="310" spans="1:7" x14ac:dyDescent="0.25">
      <c r="A310">
        <f t="shared" si="9"/>
        <v>30.8</v>
      </c>
      <c r="B310">
        <f t="shared" si="8"/>
        <v>1.4740074761333736E-8</v>
      </c>
      <c r="C310">
        <f>Таблица1[[#This Row],[Хи-квадрат]]</f>
        <v>30.8</v>
      </c>
      <c r="D310">
        <f>IF(Таблица1[[#This Row],[Хи-квадрат]]&lt;$H$2,NA(),Таблица1[[#This Row],[Плотность]])</f>
        <v>1.4740074761333736E-8</v>
      </c>
      <c r="E310" s="2" t="e">
        <f>IF(Таблица1[[#This Row],[Хи-квадрат]]=ROUND($G$2,1),0,NA())</f>
        <v>#N/A</v>
      </c>
      <c r="F310" s="2"/>
      <c r="G310" s="2"/>
    </row>
    <row r="311" spans="1:7" x14ac:dyDescent="0.25">
      <c r="A311">
        <f t="shared" si="9"/>
        <v>30.9</v>
      </c>
      <c r="B311">
        <f t="shared" si="8"/>
        <v>1.3998486432268131E-8</v>
      </c>
      <c r="C311">
        <f>Таблица1[[#This Row],[Хи-квадрат]]</f>
        <v>30.9</v>
      </c>
      <c r="D311">
        <f>IF(Таблица1[[#This Row],[Хи-квадрат]]&lt;$H$2,NA(),Таблица1[[#This Row],[Плотность]])</f>
        <v>1.3998486432268131E-8</v>
      </c>
      <c r="E311" s="2" t="e">
        <f>IF(Таблица1[[#This Row],[Хи-квадрат]]=ROUND($G$2,1),0,NA())</f>
        <v>#N/A</v>
      </c>
      <c r="F311" s="2"/>
      <c r="G311" s="2"/>
    </row>
    <row r="312" spans="1:7" x14ac:dyDescent="0.25">
      <c r="A312">
        <f t="shared" si="9"/>
        <v>31</v>
      </c>
      <c r="B312">
        <f t="shared" si="8"/>
        <v>1.3294277792728082E-8</v>
      </c>
      <c r="C312">
        <f>Таблица1[[#This Row],[Хи-квадрат]]</f>
        <v>31</v>
      </c>
      <c r="D312">
        <f>IF(Таблица1[[#This Row],[Хи-квадрат]]&lt;$H$2,NA(),Таблица1[[#This Row],[Плотность]])</f>
        <v>1.3294277792728082E-8</v>
      </c>
      <c r="E312" s="2" t="e">
        <f>IF(Таблица1[[#This Row],[Хи-квадрат]]=ROUND($G$2,1),0,NA())</f>
        <v>#N/A</v>
      </c>
      <c r="F312" s="2"/>
      <c r="G312" s="2"/>
    </row>
    <row r="313" spans="1:7" x14ac:dyDescent="0.25">
      <c r="A313">
        <f t="shared" si="9"/>
        <v>31.1</v>
      </c>
      <c r="B313">
        <f t="shared" si="8"/>
        <v>1.2625560802175004E-8</v>
      </c>
      <c r="C313">
        <f>Таблица1[[#This Row],[Хи-квадрат]]</f>
        <v>31.1</v>
      </c>
      <c r="D313">
        <f>IF(Таблица1[[#This Row],[Хи-квадрат]]&lt;$H$2,NA(),Таблица1[[#This Row],[Плотность]])</f>
        <v>1.2625560802175004E-8</v>
      </c>
      <c r="E313" s="2" t="e">
        <f>IF(Таблица1[[#This Row],[Хи-квадрат]]=ROUND($G$2,1),0,NA())</f>
        <v>#N/A</v>
      </c>
      <c r="F313" s="2"/>
      <c r="G313" s="2"/>
    </row>
    <row r="314" spans="1:7" x14ac:dyDescent="0.25">
      <c r="A314">
        <f t="shared" si="9"/>
        <v>31.2</v>
      </c>
      <c r="B314">
        <f t="shared" si="8"/>
        <v>1.1990543006957791E-8</v>
      </c>
      <c r="C314">
        <f>Таблица1[[#This Row],[Хи-квадрат]]</f>
        <v>31.2</v>
      </c>
      <c r="D314">
        <f>IF(Таблица1[[#This Row],[Хи-квадрат]]&lt;$H$2,NA(),Таблица1[[#This Row],[Плотность]])</f>
        <v>1.1990543006957791E-8</v>
      </c>
      <c r="E314" s="2" t="e">
        <f>IF(Таблица1[[#This Row],[Хи-квадрат]]=ROUND($G$2,1),0,NA())</f>
        <v>#N/A</v>
      </c>
      <c r="F314" s="2"/>
      <c r="G314" s="2"/>
    </row>
    <row r="315" spans="1:7" x14ac:dyDescent="0.25">
      <c r="A315">
        <f t="shared" si="9"/>
        <v>31.3</v>
      </c>
      <c r="B315">
        <f t="shared" si="8"/>
        <v>1.1387522688279545E-8</v>
      </c>
      <c r="C315">
        <f>Таблица1[[#This Row],[Хи-квадрат]]</f>
        <v>31.3</v>
      </c>
      <c r="D315">
        <f>IF(Таблица1[[#This Row],[Хи-квадрат]]&lt;$H$2,NA(),Таблица1[[#This Row],[Плотность]])</f>
        <v>1.1387522688279545E-8</v>
      </c>
      <c r="E315" s="2" t="e">
        <f>IF(Таблица1[[#This Row],[Хи-квадрат]]=ROUND($G$2,1),0,NA())</f>
        <v>#N/A</v>
      </c>
      <c r="F315" s="2"/>
      <c r="G315" s="2"/>
    </row>
    <row r="316" spans="1:7" x14ac:dyDescent="0.25">
      <c r="A316">
        <f t="shared" si="9"/>
        <v>31.4</v>
      </c>
      <c r="B316">
        <f t="shared" si="8"/>
        <v>1.0814884257187362E-8</v>
      </c>
      <c r="C316">
        <f>Таблица1[[#This Row],[Хи-квадрат]]</f>
        <v>31.4</v>
      </c>
      <c r="D316">
        <f>IF(Таблица1[[#This Row],[Хи-квадрат]]&lt;$H$2,NA(),Таблица1[[#This Row],[Плотность]])</f>
        <v>1.0814884257187362E-8</v>
      </c>
      <c r="E316" s="2" t="e">
        <f>IF(Таблица1[[#This Row],[Хи-квадрат]]=ROUND($G$2,1),0,NA())</f>
        <v>#N/A</v>
      </c>
      <c r="F316" s="2"/>
      <c r="G316" s="2"/>
    </row>
    <row r="317" spans="1:7" x14ac:dyDescent="0.25">
      <c r="A317">
        <f t="shared" si="9"/>
        <v>31.5</v>
      </c>
      <c r="B317">
        <f t="shared" si="8"/>
        <v>1.0271093883965911E-8</v>
      </c>
      <c r="C317">
        <f>Таблица1[[#This Row],[Хи-квадрат]]</f>
        <v>31.5</v>
      </c>
      <c r="D317">
        <f>IF(Таблица1[[#This Row],[Хи-квадрат]]&lt;$H$2,NA(),Таблица1[[#This Row],[Плотность]])</f>
        <v>1.0271093883965911E-8</v>
      </c>
      <c r="E317" s="2" t="e">
        <f>IF(Таблица1[[#This Row],[Хи-квадрат]]=ROUND($G$2,1),0,NA())</f>
        <v>#N/A</v>
      </c>
      <c r="F317" s="2"/>
      <c r="G317" s="2"/>
    </row>
    <row r="318" spans="1:7" x14ac:dyDescent="0.25">
      <c r="A318">
        <f t="shared" si="9"/>
        <v>31.6</v>
      </c>
      <c r="B318">
        <f t="shared" si="8"/>
        <v>9.7546953499638224E-9</v>
      </c>
      <c r="C318">
        <f>Таблица1[[#This Row],[Хи-квадрат]]</f>
        <v>31.6</v>
      </c>
      <c r="D318">
        <f>IF(Таблица1[[#This Row],[Хи-квадрат]]&lt;$H$2,NA(),Таблица1[[#This Row],[Плотность]])</f>
        <v>9.7546953499638224E-9</v>
      </c>
      <c r="E318" s="2" t="e">
        <f>IF(Таблица1[[#This Row],[Хи-квадрат]]=ROUND($G$2,1),0,NA())</f>
        <v>#N/A</v>
      </c>
      <c r="F318" s="2"/>
      <c r="G318" s="2"/>
    </row>
    <row r="319" spans="1:7" x14ac:dyDescent="0.25">
      <c r="A319">
        <f t="shared" si="9"/>
        <v>31.7</v>
      </c>
      <c r="B319">
        <f t="shared" si="8"/>
        <v>9.2643061104945755E-9</v>
      </c>
      <c r="C319">
        <f>Таблица1[[#This Row],[Хи-квадрат]]</f>
        <v>31.7</v>
      </c>
      <c r="D319">
        <f>IF(Таблица1[[#This Row],[Хи-квадрат]]&lt;$H$2,NA(),Таблица1[[#This Row],[Плотность]])</f>
        <v>9.2643061104945755E-9</v>
      </c>
      <c r="E319" s="2" t="e">
        <f>IF(Таблица1[[#This Row],[Хи-квадрат]]=ROUND($G$2,1),0,NA())</f>
        <v>#N/A</v>
      </c>
      <c r="F319" s="2"/>
      <c r="G319" s="2"/>
    </row>
    <row r="320" spans="1:7" x14ac:dyDescent="0.25">
      <c r="A320">
        <f t="shared" si="9"/>
        <v>31.8</v>
      </c>
      <c r="B320">
        <f t="shared" si="8"/>
        <v>8.7986135580362962E-9</v>
      </c>
      <c r="C320">
        <f>Таблица1[[#This Row],[Хи-квадрат]]</f>
        <v>31.8</v>
      </c>
      <c r="D320">
        <f>IF(Таблица1[[#This Row],[Хи-квадрат]]&lt;$H$2,NA(),Таблица1[[#This Row],[Плотность]])</f>
        <v>8.7986135580362962E-9</v>
      </c>
      <c r="E320" s="2" t="e">
        <f>IF(Таблица1[[#This Row],[Хи-квадрат]]=ROUND($G$2,1),0,NA())</f>
        <v>#N/A</v>
      </c>
      <c r="F320" s="2"/>
      <c r="G320" s="2"/>
    </row>
    <row r="321" spans="1:7" x14ac:dyDescent="0.25">
      <c r="A321">
        <f t="shared" si="9"/>
        <v>31.9</v>
      </c>
      <c r="B321">
        <f t="shared" si="8"/>
        <v>8.3563714755072216E-9</v>
      </c>
      <c r="C321">
        <f>Таблица1[[#This Row],[Хи-квадрат]]</f>
        <v>31.9</v>
      </c>
      <c r="D321">
        <f>IF(Таблица1[[#This Row],[Хи-квадрат]]&lt;$H$2,NA(),Таблица1[[#This Row],[Плотность]])</f>
        <v>8.3563714755072216E-9</v>
      </c>
      <c r="E321" s="2" t="e">
        <f>IF(Таблица1[[#This Row],[Хи-квадрат]]=ROUND($G$2,1),0,NA())</f>
        <v>#N/A</v>
      </c>
      <c r="F321" s="2"/>
      <c r="G321" s="2"/>
    </row>
    <row r="322" spans="1:7" x14ac:dyDescent="0.25">
      <c r="A322">
        <f t="shared" si="9"/>
        <v>32</v>
      </c>
      <c r="B322">
        <f t="shared" ref="B322:B351" si="10">_xlfn.CHISQ.DIST(A322,$J$2,0)</f>
        <v>7.936396669916599E-9</v>
      </c>
      <c r="C322">
        <f>Таблица1[[#This Row],[Хи-квадрат]]</f>
        <v>32</v>
      </c>
      <c r="D322">
        <f>IF(Таблица1[[#This Row],[Хи-квадрат]]&lt;$H$2,NA(),Таблица1[[#This Row],[Плотность]])</f>
        <v>7.936396669916599E-9</v>
      </c>
      <c r="E322" s="2" t="e">
        <f>IF(Таблица1[[#This Row],[Хи-квадрат]]=ROUND($G$2,1),0,NA())</f>
        <v>#N/A</v>
      </c>
      <c r="F322" s="2"/>
      <c r="G322" s="2"/>
    </row>
    <row r="323" spans="1:7" x14ac:dyDescent="0.25">
      <c r="A323">
        <f t="shared" si="9"/>
        <v>32.1</v>
      </c>
      <c r="B323">
        <f t="shared" si="10"/>
        <v>7.5375657771886384E-9</v>
      </c>
      <c r="C323">
        <f>Таблица1[[#This Row],[Хи-квадрат]]</f>
        <v>32.1</v>
      </c>
      <c r="D323">
        <f>IF(Таблица1[[#This Row],[Хи-квадрат]]&lt;$H$2,NA(),Таблица1[[#This Row],[Плотность]])</f>
        <v>7.5375657771886384E-9</v>
      </c>
      <c r="E323" s="2" t="e">
        <f>IF(Таблица1[[#This Row],[Хи-квадрат]]=ROUND($G$2,1),0,NA())</f>
        <v>#N/A</v>
      </c>
      <c r="F323" s="2"/>
      <c r="G323" s="2"/>
    </row>
    <row r="324" spans="1:7" x14ac:dyDescent="0.25">
      <c r="A324">
        <f t="shared" si="9"/>
        <v>32.200000000000003</v>
      </c>
      <c r="B324">
        <f t="shared" si="10"/>
        <v>7.1588122294274246E-9</v>
      </c>
      <c r="C324">
        <f>Таблица1[[#This Row],[Хи-квадрат]]</f>
        <v>32.200000000000003</v>
      </c>
      <c r="D324">
        <f>IF(Таблица1[[#This Row],[Хи-квадрат]]&lt;$H$2,NA(),Таблица1[[#This Row],[Плотность]])</f>
        <v>7.1588122294274246E-9</v>
      </c>
      <c r="E324" s="2" t="e">
        <f>IF(Таблица1[[#This Row],[Хи-квадрат]]=ROUND($G$2,1),0,NA())</f>
        <v>#N/A</v>
      </c>
      <c r="F324" s="2"/>
      <c r="G324" s="2"/>
    </row>
    <row r="325" spans="1:7" x14ac:dyDescent="0.25">
      <c r="A325">
        <f t="shared" ref="A325:A351" si="11">ROUND(A324+0.1,1)</f>
        <v>32.299999999999997</v>
      </c>
      <c r="B325">
        <f t="shared" si="10"/>
        <v>6.7991233763384728E-9</v>
      </c>
      <c r="C325">
        <f>Таблица1[[#This Row],[Хи-квадрат]]</f>
        <v>32.299999999999997</v>
      </c>
      <c r="D325">
        <f>IF(Таблица1[[#This Row],[Хи-квадрат]]&lt;$H$2,NA(),Таблица1[[#This Row],[Плотность]])</f>
        <v>6.7991233763384728E-9</v>
      </c>
      <c r="E325" s="2" t="e">
        <f>IF(Таблица1[[#This Row],[Хи-квадрат]]=ROUND($G$2,1),0,NA())</f>
        <v>#N/A</v>
      </c>
      <c r="F325" s="2"/>
      <c r="G325" s="2"/>
    </row>
    <row r="326" spans="1:7" x14ac:dyDescent="0.25">
      <c r="A326">
        <f t="shared" si="11"/>
        <v>32.4</v>
      </c>
      <c r="B326">
        <f t="shared" si="10"/>
        <v>6.4575377529460837E-9</v>
      </c>
      <c r="C326">
        <f>Таблица1[[#This Row],[Хи-квадрат]]</f>
        <v>32.4</v>
      </c>
      <c r="D326">
        <f>IF(Таблица1[[#This Row],[Хи-квадрат]]&lt;$H$2,NA(),Таблица1[[#This Row],[Плотность]])</f>
        <v>6.4575377529460837E-9</v>
      </c>
      <c r="E326" s="2" t="e">
        <f>IF(Таблица1[[#This Row],[Хи-квадрат]]=ROUND($G$2,1),0,NA())</f>
        <v>#N/A</v>
      </c>
      <c r="F326" s="2"/>
      <c r="G326" s="2"/>
    </row>
    <row r="327" spans="1:7" x14ac:dyDescent="0.25">
      <c r="A327">
        <f t="shared" si="11"/>
        <v>32.5</v>
      </c>
      <c r="B327">
        <f t="shared" si="10"/>
        <v>6.1331424861486143E-9</v>
      </c>
      <c r="C327">
        <f>Таблица1[[#This Row],[Хи-квадрат]]</f>
        <v>32.5</v>
      </c>
      <c r="D327">
        <f>IF(Таблица1[[#This Row],[Хи-квадрат]]&lt;$H$2,NA(),Таблица1[[#This Row],[Плотность]])</f>
        <v>6.1331424861486143E-9</v>
      </c>
      <c r="E327" s="2" t="e">
        <f>IF(Таблица1[[#This Row],[Хи-квадрат]]=ROUND($G$2,1),0,NA())</f>
        <v>#N/A</v>
      </c>
      <c r="F327" s="2"/>
      <c r="G327" s="2"/>
    </row>
    <row r="328" spans="1:7" x14ac:dyDescent="0.25">
      <c r="A328">
        <f t="shared" si="11"/>
        <v>32.6</v>
      </c>
      <c r="B328">
        <f t="shared" si="10"/>
        <v>5.8250708330343861E-9</v>
      </c>
      <c r="C328">
        <f>Таблица1[[#This Row],[Хи-квадрат]]</f>
        <v>32.6</v>
      </c>
      <c r="D328">
        <f>IF(Таблица1[[#This Row],[Хи-квадрат]]&lt;$H$2,NA(),Таблица1[[#This Row],[Плотность]])</f>
        <v>5.8250708330343861E-9</v>
      </c>
      <c r="E328" s="2" t="e">
        <f>IF(Таблица1[[#This Row],[Хи-квадрат]]=ROUND($G$2,1),0,NA())</f>
        <v>#N/A</v>
      </c>
      <c r="F328" s="2"/>
      <c r="G328" s="2"/>
    </row>
    <row r="329" spans="1:7" x14ac:dyDescent="0.25">
      <c r="A329">
        <f t="shared" si="11"/>
        <v>32.700000000000003</v>
      </c>
      <c r="B329">
        <f t="shared" si="10"/>
        <v>5.5324998442438925E-9</v>
      </c>
      <c r="C329">
        <f>Таблица1[[#This Row],[Хи-квадрат]]</f>
        <v>32.700000000000003</v>
      </c>
      <c r="D329">
        <f>IF(Таблица1[[#This Row],[Хи-квадрат]]&lt;$H$2,NA(),Таблица1[[#This Row],[Плотность]])</f>
        <v>5.5324998442438925E-9</v>
      </c>
      <c r="E329" s="2" t="e">
        <f>IF(Таблица1[[#This Row],[Хи-квадрат]]=ROUND($G$2,1),0,NA())</f>
        <v>#N/A</v>
      </c>
      <c r="F329" s="2"/>
      <c r="G329" s="2"/>
    </row>
    <row r="330" spans="1:7" x14ac:dyDescent="0.25">
      <c r="A330">
        <f t="shared" si="11"/>
        <v>32.799999999999997</v>
      </c>
      <c r="B330">
        <f t="shared" si="10"/>
        <v>5.2546481460068163E-9</v>
      </c>
      <c r="C330">
        <f>Таблица1[[#This Row],[Хи-квадрат]]</f>
        <v>32.799999999999997</v>
      </c>
      <c r="D330">
        <f>IF(Таблица1[[#This Row],[Хи-квадрат]]&lt;$H$2,NA(),Таблица1[[#This Row],[Плотность]])</f>
        <v>5.2546481460068163E-9</v>
      </c>
      <c r="E330" s="2" t="e">
        <f>IF(Таблица1[[#This Row],[Хи-квадрат]]=ROUND($G$2,1),0,NA())</f>
        <v>#N/A</v>
      </c>
      <c r="F330" s="2"/>
      <c r="G330" s="2"/>
    </row>
    <row r="331" spans="1:7" x14ac:dyDescent="0.25">
      <c r="A331">
        <f t="shared" si="11"/>
        <v>32.9</v>
      </c>
      <c r="B331">
        <f t="shared" si="10"/>
        <v>4.9907738348081495E-9</v>
      </c>
      <c r="C331">
        <f>Таблица1[[#This Row],[Хи-квадрат]]</f>
        <v>32.9</v>
      </c>
      <c r="D331">
        <f>IF(Таблица1[[#This Row],[Хи-квадрат]]&lt;$H$2,NA(),Таблица1[[#This Row],[Плотность]])</f>
        <v>4.9907738348081495E-9</v>
      </c>
      <c r="E331" s="2" t="e">
        <f>IF(Таблица1[[#This Row],[Хи-квадрат]]=ROUND($G$2,1),0,NA())</f>
        <v>#N/A</v>
      </c>
      <c r="F331" s="2"/>
      <c r="G331" s="2"/>
    </row>
    <row r="332" spans="1:7" x14ac:dyDescent="0.25">
      <c r="A332">
        <f t="shared" si="11"/>
        <v>33</v>
      </c>
      <c r="B332">
        <f t="shared" si="10"/>
        <v>4.7401724789471749E-9</v>
      </c>
      <c r="C332">
        <f>Таблица1[[#This Row],[Хи-квадрат]]</f>
        <v>33</v>
      </c>
      <c r="D332">
        <f>IF(Таблица1[[#This Row],[Хи-квадрат]]&lt;$H$2,NA(),Таблица1[[#This Row],[Плотность]])</f>
        <v>4.7401724789471749E-9</v>
      </c>
      <c r="E332" s="2" t="e">
        <f>IF(Таблица1[[#This Row],[Хи-квадрат]]=ROUND($G$2,1),0,NA())</f>
        <v>#N/A</v>
      </c>
      <c r="F332" s="2"/>
      <c r="G332" s="2"/>
    </row>
    <row r="333" spans="1:7" x14ac:dyDescent="0.25">
      <c r="A333">
        <f t="shared" si="11"/>
        <v>33.1</v>
      </c>
      <c r="B333">
        <f t="shared" si="10"/>
        <v>4.5021752215455246E-9</v>
      </c>
      <c r="C333">
        <f>Таблица1[[#This Row],[Хи-квадрат]]</f>
        <v>33.1</v>
      </c>
      <c r="D333">
        <f>IF(Таблица1[[#This Row],[Хи-квадрат]]&lt;$H$2,NA(),Таблица1[[#This Row],[Плотность]])</f>
        <v>4.5021752215455246E-9</v>
      </c>
      <c r="E333" s="2" t="e">
        <f>IF(Таблица1[[#This Row],[Хи-квадрат]]=ROUND($G$2,1),0,NA())</f>
        <v>#N/A</v>
      </c>
      <c r="F333" s="2"/>
      <c r="G333" s="2"/>
    </row>
    <row r="334" spans="1:7" x14ac:dyDescent="0.25">
      <c r="A334">
        <f t="shared" si="11"/>
        <v>33.200000000000003</v>
      </c>
      <c r="B334">
        <f t="shared" si="10"/>
        <v>4.2761469798393828E-9</v>
      </c>
      <c r="C334">
        <f>Таблица1[[#This Row],[Хи-квадрат]]</f>
        <v>33.200000000000003</v>
      </c>
      <c r="D334">
        <f>IF(Таблица1[[#This Row],[Хи-квадрат]]&lt;$H$2,NA(),Таблица1[[#This Row],[Плотность]])</f>
        <v>4.2761469798393828E-9</v>
      </c>
      <c r="E334" s="2" t="e">
        <f>IF(Таблица1[[#This Row],[Хи-квадрат]]=ROUND($G$2,1),0,NA())</f>
        <v>#N/A</v>
      </c>
      <c r="F334" s="2"/>
      <c r="G334" s="2"/>
    </row>
    <row r="335" spans="1:7" x14ac:dyDescent="0.25">
      <c r="A335">
        <f t="shared" si="11"/>
        <v>33.299999999999997</v>
      </c>
      <c r="B335">
        <f t="shared" si="10"/>
        <v>4.0614847358543502E-9</v>
      </c>
      <c r="C335">
        <f>Таблица1[[#This Row],[Хи-квадрат]]</f>
        <v>33.299999999999997</v>
      </c>
      <c r="D335">
        <f>IF(Таблица1[[#This Row],[Хи-квадрат]]&lt;$H$2,NA(),Таблица1[[#This Row],[Плотность]])</f>
        <v>4.0614847358543502E-9</v>
      </c>
      <c r="E335" s="2" t="e">
        <f>IF(Таблица1[[#This Row],[Хи-квадрат]]=ROUND($G$2,1),0,NA())</f>
        <v>#N/A</v>
      </c>
      <c r="F335" s="2"/>
      <c r="G335" s="2"/>
    </row>
    <row r="336" spans="1:7" x14ac:dyDescent="0.25">
      <c r="A336">
        <f t="shared" si="11"/>
        <v>33.4</v>
      </c>
      <c r="B336">
        <f t="shared" si="10"/>
        <v>3.8576159138118703E-9</v>
      </c>
      <c r="C336">
        <f>Таблица1[[#This Row],[Хи-квадрат]]</f>
        <v>33.4</v>
      </c>
      <c r="D336">
        <f>IF(Таблица1[[#This Row],[Хи-квадрат]]&lt;$H$2,NA(),Таблица1[[#This Row],[Плотность]])</f>
        <v>3.8576159138118703E-9</v>
      </c>
      <c r="E336" s="2" t="e">
        <f>IF(Таблица1[[#This Row],[Хи-квадрат]]=ROUND($G$2,1),0,NA())</f>
        <v>#N/A</v>
      </c>
      <c r="F336" s="2"/>
      <c r="G336" s="2"/>
    </row>
    <row r="337" spans="1:7" x14ac:dyDescent="0.25">
      <c r="A337">
        <f t="shared" si="11"/>
        <v>33.5</v>
      </c>
      <c r="B337">
        <f t="shared" si="10"/>
        <v>3.6639968398539192E-9</v>
      </c>
      <c r="C337">
        <f>Таблица1[[#This Row],[Хи-квадрат]]</f>
        <v>33.5</v>
      </c>
      <c r="D337">
        <f>IF(Таблица1[[#This Row],[Хи-квадрат]]&lt;$H$2,NA(),Таблица1[[#This Row],[Плотность]])</f>
        <v>3.6639968398539192E-9</v>
      </c>
      <c r="E337" s="2" t="e">
        <f>IF(Таблица1[[#This Row],[Хи-квадрат]]=ROUND($G$2,1),0,NA())</f>
        <v>#N/A</v>
      </c>
      <c r="F337" s="2"/>
      <c r="G337" s="2"/>
    </row>
    <row r="338" spans="1:7" x14ac:dyDescent="0.25">
      <c r="A338">
        <f t="shared" si="11"/>
        <v>33.6</v>
      </c>
      <c r="B338">
        <f t="shared" si="10"/>
        <v>3.4801112798974579E-9</v>
      </c>
      <c r="C338">
        <f>Таблица1[[#This Row],[Хи-квадрат]]</f>
        <v>33.6</v>
      </c>
      <c r="D338">
        <f>IF(Таблица1[[#This Row],[Хи-квадрат]]&lt;$H$2,NA(),Таблица1[[#This Row],[Плотность]])</f>
        <v>3.4801112798974579E-9</v>
      </c>
      <c r="E338" s="2" t="e">
        <f>IF(Таблица1[[#This Row],[Хи-квадрат]]=ROUND($G$2,1),0,NA())</f>
        <v>#N/A</v>
      </c>
      <c r="F338" s="2"/>
      <c r="G338" s="2"/>
    </row>
    <row r="339" spans="1:7" x14ac:dyDescent="0.25">
      <c r="A339">
        <f t="shared" si="11"/>
        <v>33.700000000000003</v>
      </c>
      <c r="B339">
        <f t="shared" si="10"/>
        <v>3.3054690516444461E-9</v>
      </c>
      <c r="C339">
        <f>Таблица1[[#This Row],[Хи-квадрат]]</f>
        <v>33.700000000000003</v>
      </c>
      <c r="D339">
        <f>IF(Таблица1[[#This Row],[Хи-квадрат]]&lt;$H$2,NA(),Таблица1[[#This Row],[Плотность]])</f>
        <v>3.3054690516444461E-9</v>
      </c>
      <c r="E339" s="2" t="e">
        <f>IF(Таблица1[[#This Row],[Хи-квадрат]]=ROUND($G$2,1),0,NA())</f>
        <v>#N/A</v>
      </c>
      <c r="F339" s="2"/>
      <c r="G339" s="2"/>
    </row>
    <row r="340" spans="1:7" x14ac:dyDescent="0.25">
      <c r="A340">
        <f t="shared" si="11"/>
        <v>33.799999999999997</v>
      </c>
      <c r="B340">
        <f t="shared" si="10"/>
        <v>3.1396047069757755E-9</v>
      </c>
      <c r="C340">
        <f>Таблица1[[#This Row],[Хи-квадрат]]</f>
        <v>33.799999999999997</v>
      </c>
      <c r="D340">
        <f>IF(Таблица1[[#This Row],[Хи-квадрат]]&lt;$H$2,NA(),Таблица1[[#This Row],[Плотность]])</f>
        <v>3.1396047069757755E-9</v>
      </c>
      <c r="E340" s="2" t="e">
        <f>IF(Таблица1[[#This Row],[Хи-квадрат]]=ROUND($G$2,1),0,NA())</f>
        <v>#N/A</v>
      </c>
      <c r="F340" s="2"/>
      <c r="G340" s="2"/>
    </row>
    <row r="341" spans="1:7" x14ac:dyDescent="0.25">
      <c r="A341">
        <f t="shared" si="11"/>
        <v>33.9</v>
      </c>
      <c r="B341">
        <f t="shared" si="10"/>
        <v>2.9820762811499019E-9</v>
      </c>
      <c r="C341">
        <f>Таблица1[[#This Row],[Хи-квадрат]]</f>
        <v>33.9</v>
      </c>
      <c r="D341">
        <f>IF(Таблица1[[#This Row],[Хи-квадрат]]&lt;$H$2,NA(),Таблица1[[#This Row],[Плотность]])</f>
        <v>2.9820762811499019E-9</v>
      </c>
      <c r="E341" s="2" t="e">
        <f>IF(Таблица1[[#This Row],[Хи-квадрат]]=ROUND($G$2,1),0,NA())</f>
        <v>#N/A</v>
      </c>
      <c r="F341" s="2"/>
      <c r="G341" s="2"/>
    </row>
    <row r="342" spans="1:7" x14ac:dyDescent="0.25">
      <c r="A342">
        <f t="shared" si="11"/>
        <v>34</v>
      </c>
      <c r="B342">
        <f t="shared" si="10"/>
        <v>2.8324641054098038E-9</v>
      </c>
      <c r="C342">
        <f>Таблица1[[#This Row],[Хи-квадрат]]</f>
        <v>34</v>
      </c>
      <c r="D342">
        <f>IF(Таблица1[[#This Row],[Хи-квадрат]]&lt;$H$2,NA(),Таблица1[[#This Row],[Плотность]])</f>
        <v>2.8324641054098038E-9</v>
      </c>
      <c r="E342" s="2" t="e">
        <f>IF(Таблица1[[#This Row],[Хи-квадрат]]=ROUND($G$2,1),0,NA())</f>
        <v>#N/A</v>
      </c>
      <c r="F342" s="2"/>
      <c r="G342" s="2"/>
    </row>
    <row r="343" spans="1:7" x14ac:dyDescent="0.25">
      <c r="A343">
        <f t="shared" si="11"/>
        <v>34.1</v>
      </c>
      <c r="B343">
        <f t="shared" si="10"/>
        <v>2.690369679774697E-9</v>
      </c>
      <c r="C343">
        <f>Таблица1[[#This Row],[Хи-квадрат]]</f>
        <v>34.1</v>
      </c>
      <c r="D343">
        <f>IF(Таблица1[[#This Row],[Хи-квадрат]]&lt;$H$2,NA(),Таблица1[[#This Row],[Плотность]])</f>
        <v>2.690369679774697E-9</v>
      </c>
      <c r="E343" s="2" t="e">
        <f>IF(Таблица1[[#This Row],[Хи-квадрат]]=ROUND($G$2,1),0,NA())</f>
        <v>#N/A</v>
      </c>
      <c r="F343" s="2"/>
      <c r="G343" s="2"/>
    </row>
    <row r="344" spans="1:7" x14ac:dyDescent="0.25">
      <c r="A344">
        <f t="shared" si="11"/>
        <v>34.200000000000003</v>
      </c>
      <c r="B344">
        <f t="shared" si="10"/>
        <v>2.5554146029577466E-9</v>
      </c>
      <c r="C344">
        <f>Таблица1[[#This Row],[Хи-квадрат]]</f>
        <v>34.200000000000003</v>
      </c>
      <c r="D344">
        <f>IF(Таблица1[[#This Row],[Хи-квадрат]]&lt;$H$2,NA(),Таблица1[[#This Row],[Плотность]])</f>
        <v>2.5554146029577466E-9</v>
      </c>
      <c r="E344" s="2" t="e">
        <f>IF(Таблица1[[#This Row],[Хи-квадрат]]=ROUND($G$2,1),0,NA())</f>
        <v>#N/A</v>
      </c>
      <c r="F344" s="2"/>
      <c r="G344" s="2"/>
    </row>
    <row r="345" spans="1:7" x14ac:dyDescent="0.25">
      <c r="A345">
        <f t="shared" si="11"/>
        <v>34.299999999999997</v>
      </c>
      <c r="B345">
        <f t="shared" si="10"/>
        <v>2.4272395565067022E-9</v>
      </c>
      <c r="C345">
        <f>Таблица1[[#This Row],[Хи-квадрат]]</f>
        <v>34.299999999999997</v>
      </c>
      <c r="D345">
        <f>IF(Таблица1[[#This Row],[Хи-квадрат]]&lt;$H$2,NA(),Таблица1[[#This Row],[Плотность]])</f>
        <v>2.4272395565067022E-9</v>
      </c>
      <c r="E345" s="2" t="e">
        <f>IF(Таблица1[[#This Row],[Хи-квадрат]]=ROUND($G$2,1),0,NA())</f>
        <v>#N/A</v>
      </c>
      <c r="F345" s="2"/>
      <c r="G345" s="2"/>
    </row>
    <row r="346" spans="1:7" x14ac:dyDescent="0.25">
      <c r="A346">
        <f t="shared" si="11"/>
        <v>34.4</v>
      </c>
      <c r="B346">
        <f t="shared" si="10"/>
        <v>2.3055033404124115E-9</v>
      </c>
      <c r="C346">
        <f>Таблица1[[#This Row],[Хи-квадрат]]</f>
        <v>34.4</v>
      </c>
      <c r="D346">
        <f>IF(Таблица1[[#This Row],[Хи-квадрат]]&lt;$H$2,NA(),Таблица1[[#This Row],[Плотность]])</f>
        <v>2.3055033404124115E-9</v>
      </c>
      <c r="E346" s="2" t="e">
        <f>IF(Таблица1[[#This Row],[Хи-квадрат]]=ROUND($G$2,1),0,NA())</f>
        <v>#N/A</v>
      </c>
      <c r="F346" s="2"/>
      <c r="G346" s="2"/>
    </row>
    <row r="347" spans="1:7" x14ac:dyDescent="0.25">
      <c r="A347">
        <f t="shared" si="11"/>
        <v>34.5</v>
      </c>
      <c r="B347">
        <f t="shared" si="10"/>
        <v>2.1898819575707276E-9</v>
      </c>
      <c r="C347">
        <f>Таблица1[[#This Row],[Хи-квадрат]]</f>
        <v>34.5</v>
      </c>
      <c r="D347">
        <f>IF(Таблица1[[#This Row],[Хи-квадрат]]&lt;$H$2,NA(),Таблица1[[#This Row],[Плотность]])</f>
        <v>2.1898819575707276E-9</v>
      </c>
      <c r="E347" s="2" t="e">
        <f>IF(Таблица1[[#This Row],[Хи-квадрат]]=ROUND($G$2,1),0,NA())</f>
        <v>#N/A</v>
      </c>
      <c r="F347" s="2"/>
      <c r="G347" s="2"/>
    </row>
    <row r="348" spans="1:7" x14ac:dyDescent="0.25">
      <c r="A348">
        <f t="shared" si="11"/>
        <v>34.6</v>
      </c>
      <c r="B348">
        <f t="shared" si="10"/>
        <v>2.0800677446162581E-9</v>
      </c>
      <c r="C348">
        <f>Таблица1[[#This Row],[Хи-квадрат]]</f>
        <v>34.6</v>
      </c>
      <c r="D348">
        <f>IF(Таблица1[[#This Row],[Хи-квадрат]]&lt;$H$2,NA(),Таблица1[[#This Row],[Плотность]])</f>
        <v>2.0800677446162581E-9</v>
      </c>
      <c r="E348" s="2" t="e">
        <f>IF(Таблица1[[#This Row],[Хи-квадрат]]=ROUND($G$2,1),0,NA())</f>
        <v>#N/A</v>
      </c>
      <c r="F348" s="2"/>
      <c r="G348" s="2"/>
    </row>
    <row r="349" spans="1:7" x14ac:dyDescent="0.25">
      <c r="A349">
        <f t="shared" si="11"/>
        <v>34.700000000000003</v>
      </c>
      <c r="B349">
        <f t="shared" si="10"/>
        <v>1.9757685467731279E-9</v>
      </c>
      <c r="C349">
        <f>Таблица1[[#This Row],[Хи-квадрат]]</f>
        <v>34.700000000000003</v>
      </c>
      <c r="D349">
        <f>IF(Таблица1[[#This Row],[Хи-квадрат]]&lt;$H$2,NA(),Таблица1[[#This Row],[Плотность]])</f>
        <v>1.9757685467731279E-9</v>
      </c>
      <c r="E349" s="2" t="e">
        <f>IF(Таблица1[[#This Row],[Хи-квадрат]]=ROUND($G$2,1),0,NA())</f>
        <v>#N/A</v>
      </c>
      <c r="F349" s="2"/>
      <c r="G349" s="2"/>
    </row>
    <row r="350" spans="1:7" x14ac:dyDescent="0.25">
      <c r="A350">
        <f t="shared" si="11"/>
        <v>34.799999999999997</v>
      </c>
      <c r="B350">
        <f t="shared" si="10"/>
        <v>1.8767069344876902E-9</v>
      </c>
      <c r="C350">
        <f>Таблица1[[#This Row],[Хи-квадрат]]</f>
        <v>34.799999999999997</v>
      </c>
      <c r="D350">
        <f>IF(Таблица1[[#This Row],[Хи-квадрат]]&lt;$H$2,NA(),Таблица1[[#This Row],[Плотность]])</f>
        <v>1.8767069344876902E-9</v>
      </c>
      <c r="E350" s="2" t="e">
        <f>IF(Таблица1[[#This Row],[Хи-квадрат]]=ROUND($G$2,1),0,NA())</f>
        <v>#N/A</v>
      </c>
      <c r="F350" s="2"/>
      <c r="G350" s="2"/>
    </row>
    <row r="351" spans="1:7" x14ac:dyDescent="0.25">
      <c r="A351">
        <f t="shared" si="11"/>
        <v>34.9</v>
      </c>
      <c r="B351">
        <f t="shared" si="10"/>
        <v>1.7826194597219772E-9</v>
      </c>
      <c r="C351">
        <f>Таблица1[[#This Row],[Хи-квадрат]]</f>
        <v>34.9</v>
      </c>
      <c r="D351">
        <f>IF(Таблица1[[#This Row],[Хи-квадрат]]&lt;$H$2,NA(),Таблица1[[#This Row],[Плотность]])</f>
        <v>1.7826194597219772E-9</v>
      </c>
      <c r="E351" s="2" t="e">
        <f>IF(Таблица1[[#This Row],[Хи-квадрат]]=ROUND($G$2,1),0,NA())</f>
        <v>#N/A</v>
      </c>
      <c r="F351" s="2"/>
      <c r="G351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11"/>
  <sheetViews>
    <sheetView workbookViewId="0">
      <selection activeCell="F4" sqref="F4"/>
    </sheetView>
  </sheetViews>
  <sheetFormatPr defaultRowHeight="15" x14ac:dyDescent="0.25"/>
  <sheetData>
    <row r="4" spans="3:6" x14ac:dyDescent="0.25">
      <c r="C4">
        <v>1</v>
      </c>
      <c r="D4">
        <v>3</v>
      </c>
      <c r="F4">
        <f>_xlfn.CHISQ.TEST(C4:C5,D4:D5)</f>
        <v>0.12663045794761724</v>
      </c>
    </row>
    <row r="5" spans="3:6" x14ac:dyDescent="0.25">
      <c r="C5">
        <v>2</v>
      </c>
      <c r="D5">
        <v>4</v>
      </c>
    </row>
    <row r="8" spans="3:6" x14ac:dyDescent="0.25">
      <c r="C8">
        <f>_xlfn.CHISQ.INV.RT(0.05,5)</f>
        <v>11.070497693516353</v>
      </c>
    </row>
    <row r="10" spans="3:6" x14ac:dyDescent="0.25">
      <c r="C10">
        <f>_xlfn.CHISQ.DIST(3.4,5,1)</f>
        <v>0.36143007689620504</v>
      </c>
    </row>
    <row r="11" spans="3:6" x14ac:dyDescent="0.25">
      <c r="C11">
        <f>_xlfn.CHISQ.DIST.RT(3.4,5)</f>
        <v>0.6385699231037949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Плотность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2022-04-04T09:14:11Z</dcterms:modified>
</cp:coreProperties>
</file>