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ocuments\GitHub\FastTrack\tools\Purview Sensitivity Labels Workbook\"/>
    </mc:Choice>
  </mc:AlternateContent>
  <xr:revisionPtr revIDLastSave="0" documentId="13_ncr:1_{45F7D9AD-8795-4591-8266-8F8FA85DA174}" xr6:coauthVersionLast="47" xr6:coauthVersionMax="47" xr10:uidLastSave="{00000000-0000-0000-0000-000000000000}"/>
  <bookViews>
    <workbookView xWindow="3800" yWindow="950" windowWidth="3170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1" l="1"/>
  <c r="I63" i="11"/>
  <c r="G63" i="11"/>
  <c r="E63" i="11"/>
  <c r="D63" i="11"/>
  <c r="AG58" i="11"/>
  <c r="AB57" i="11"/>
  <c r="Y57" i="11"/>
  <c r="W57" i="11"/>
  <c r="U57" i="11"/>
  <c r="Q57" i="11"/>
  <c r="K57" i="11"/>
  <c r="I57" i="11"/>
  <c r="G57" i="11"/>
  <c r="E57" i="11"/>
  <c r="AC46" i="11"/>
  <c r="Y46" i="11"/>
  <c r="Y51" i="11"/>
  <c r="W51" i="11"/>
  <c r="W46" i="11"/>
  <c r="S46"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S20" i="11" s="1"/>
  <c r="D19" i="11"/>
  <c r="D36" i="11"/>
  <c r="G36" i="11"/>
  <c r="A21"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AF21" i="11" l="1"/>
  <c r="X21" i="11"/>
  <c r="W20" i="11"/>
  <c r="Z21" i="11"/>
  <c r="G21" i="11"/>
  <c r="AB21" i="11"/>
  <c r="K21" i="11"/>
  <c r="E21" i="11"/>
  <c r="I21" i="11"/>
  <c r="O21" i="11"/>
  <c r="A22" i="11"/>
  <c r="A142" i="3"/>
  <c r="C130" i="3"/>
  <c r="X47" i="11"/>
  <c r="M47" i="11"/>
  <c r="A48" i="1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M22" i="11" l="1"/>
  <c r="V21" i="11"/>
  <c r="X22" i="11"/>
  <c r="Z22" i="11"/>
  <c r="L37" i="11"/>
  <c r="N38" i="11"/>
  <c r="E22" i="11"/>
  <c r="O22" i="11"/>
  <c r="K22" i="11"/>
  <c r="I22" i="11"/>
  <c r="R22" i="11"/>
  <c r="A23" i="11"/>
  <c r="A154" i="3"/>
  <c r="C142" i="3"/>
  <c r="A49" i="11"/>
  <c r="A50" i="11" s="1"/>
  <c r="M48" i="11"/>
  <c r="AB48" i="11"/>
  <c r="M24" i="4"/>
  <c r="G38" i="11"/>
  <c r="E38" i="11"/>
  <c r="A39" i="11"/>
  <c r="C49" i="7"/>
  <c r="A58" i="7"/>
  <c r="B41" i="7"/>
  <c r="B42" i="7" s="1"/>
  <c r="B43" i="7" s="1"/>
  <c r="B44" i="7" s="1"/>
  <c r="B45" i="7" s="1"/>
  <c r="B49" i="7"/>
  <c r="X23" i="11" l="1"/>
  <c r="Z23" i="11"/>
  <c r="S23" i="11"/>
  <c r="AB23" i="11"/>
  <c r="AF23" i="11"/>
  <c r="K23" i="11"/>
  <c r="O23" i="11"/>
  <c r="E23" i="11"/>
  <c r="G23" i="11"/>
  <c r="M23" i="11"/>
  <c r="Q23" i="11"/>
  <c r="A24" i="11"/>
  <c r="A166" i="3"/>
  <c r="C154" i="3"/>
  <c r="V50" i="11"/>
  <c r="A51" i="11"/>
  <c r="A52" i="11" s="1"/>
  <c r="N49" i="11"/>
  <c r="X50" i="11"/>
  <c r="R39" i="11"/>
  <c r="M39" i="11"/>
  <c r="A40" i="11"/>
  <c r="A67" i="7"/>
  <c r="C58" i="7"/>
  <c r="B58" i="7"/>
  <c r="B50" i="7"/>
  <c r="B51" i="7" s="1"/>
  <c r="B52" i="7" s="1"/>
  <c r="B53" i="7" s="1"/>
  <c r="B54" i="7" s="1"/>
  <c r="V23" i="11" l="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<sst xmlns="http://schemas.openxmlformats.org/spreadsheetml/2006/main" count="2509" uniqueCount="378">
  <si>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</si>
  <si>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</si>
  <si>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</si>
  <si>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</si>
  <si>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</si>
  <si>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</si>
  <si>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</si>
  <si>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</si>
  <si>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</si>
  <si>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</si>
  <si>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</si>
  <si>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</si>
  <si>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</si>
  <si>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</si>
  <si>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</si>
  <si>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</si>
  <si>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</si>
  <si>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</si>
  <si>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</si>
  <si>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</si>
  <si>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</si>
  <si>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</si>
  <si>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</si>
  <si>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</si>
  <si>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</si>
  <si>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</si>
  <si>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</si>
  <si>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</si>
  <si>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</si>
  <si>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</si>
  <si>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</si>
  <si>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</si>
  <si>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</si>
  <si>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</si>
  <si>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</si>
  <si>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</si>
  <si>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</si>
  <si>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</si>
  <si>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</si>
  <si>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</si>
  <si>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</si>
  <si>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</si>
  <si>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</si>
  <si>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</si>
  <si>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</si>
  <si>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</si>
  <si>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</si>
  <si>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</si>
  <si>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</si>
  <si>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</si>
  <si>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</si>
  <si>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</si>
  <si>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</si>
  <si>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</si>
  <si>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</si>
  <si>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</si>
  <si>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</si>
  <si>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</si>
  <si>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</si>
  <si>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</si>
  <si>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</si>
  <si>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</si>
  <si>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</si>
  <si>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</si>
  <si>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</si>
  <si>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</si>
  <si>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</si>
  <si>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</si>
  <si>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</si>
  <si>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</si>
  <si>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</si>
  <si>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</si>
  <si>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</si>
  <si>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</si>
  <si>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</si>
  <si>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</si>
  <si>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</si>
  <si>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</si>
  <si>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</si>
  <si>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</si>
  <si>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</si>
  <si>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</si>
  <si>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</si>
  <si>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</si>
  <si>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</si>
  <si>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</si>
  <si>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</si>
  <si>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</si>
  <si>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</si>
  <si>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</si>
  <si>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</si>
  <si>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</si>
  <si>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</si>
  <si>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</si>
  <si>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</si>
  <si>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</si>
  <si>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</si>
  <si>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</si>
  <si>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</si>
  <si>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</si>
  <si>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</si>
  <si>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</si>
  <si>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</si>
  <si>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</si>
  <si>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</si>
  <si>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</si>
  <si>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</si>
  <si>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</si>
  <si>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</si>
  <si>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</si>
  <si>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</si>
  <si>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</si>
  <si>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</si>
  <si>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</si>
  <si>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</si>
  <si>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</si>
  <si>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</si>
  <si>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</si>
  <si>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</si>
  <si>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</si>
  <si>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</si>
  <si>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</si>
  <si>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</si>
  <si>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</si>
  <si>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</si>
  <si>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</si>
  <si>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</si>
  <si>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</si>
  <si>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</si>
  <si>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</si>
  <si>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</si>
  <si>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</si>
  <si>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</si>
  <si>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</si>
  <si>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</si>
  <si>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</si>
  <si>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</si>
  <si>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</si>
  <si>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</si>
  <si>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</si>
  <si>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</si>
  <si>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</si>
  <si>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</si>
  <si>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</si>
  <si>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</si>
  <si>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</si>
  <si>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</si>
  <si>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</si>
  <si>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</si>
  <si>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</si>
  <si>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</si>
  <si>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</si>
  <si>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</si>
  <si>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</si>
  <si>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</si>
  <si>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</si>
  <si>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</si>
  <si>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</si>
  <si>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</si>
  <si>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</si>
  <si>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</si>
  <si>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</si>
  <si>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</si>
  <si>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</si>
  <si>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</si>
  <si>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</si>
  <si>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</si>
  <si>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</si>
  <si>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</si>
  <si>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</si>
  <si>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</si>
  <si>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</si>
  <si>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</si>
  <si>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</si>
  <si>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</si>
  <si>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</si>
  <si>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</si>
  <si>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</si>
  <si>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</si>
  <si>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</si>
  <si>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</si>
  <si>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</si>
  <si>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</si>
  <si>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</si>
  <si>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</si>
  <si>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</si>
  <si>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</si>
  <si>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</si>
  <si>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</si>
  <si>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</si>
  <si>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</si>
  <si>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</si>
  <si>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</si>
  <si>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</si>
  <si>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</si>
  <si>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</si>
  <si>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</si>
  <si>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</si>
  <si>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</si>
  <si>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</si>
  <si>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</si>
  <si>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</si>
  <si>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</si>
  <si>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</si>
  <si>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</si>
  <si>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</si>
  <si>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</si>
  <si>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</si>
  <si>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</si>
  <si>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</si>
  <si>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</si>
  <si>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</si>
  <si>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</si>
  <si>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</si>
  <si>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</si>
  <si>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</si>
  <si>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</si>
  <si>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</si>
  <si>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</si>
  <si>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</si>
  <si>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</si>
  <si>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</si>
  <si>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</si>
  <si>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</si>
  <si>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</si>
  <si>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</si>
  <si>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</si>
  <si>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</si>
  <si>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</si>
  <si>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</si>
  <si>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</si>
  <si>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</si>
  <si>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</si>
  <si>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</si>
  <si>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</si>
  <si>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</si>
  <si>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</si>
  <si>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</si>
  <si>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</si>
  <si>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</si>
  <si>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</si>
  <si>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</si>
  <si>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</si>
  <si>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</si>
  <si>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</si>
  <si>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</si>
  <si>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</si>
  <si>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</si>
  <si>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</si>
  <si>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</si>
  <si>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</si>
  <si>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</si>
  <si>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</si>
  <si>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</si>
  <si>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</si>
  <si>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</si>
  <si>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</si>
  <si>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</si>
  <si>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</si>
  <si>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</si>
  <si>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</si>
  <si>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</si>
  <si>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</si>
  <si>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</si>
  <si>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</si>
  <si>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</si>
  <si>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</si>
  <si>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</si>
  <si>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</si>
  <si>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</si>
  <si>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</si>
  <si>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</si>
  <si>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</si>
  <si>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</si>
  <si>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</si>
  <si>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</si>
  <si>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</si>
  <si>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</si>
  <si>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</si>
  <si>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</si>
  <si>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</si>
  <si>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</si>
  <si>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</si>
  <si>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</si>
  <si>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</si>
  <si>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</si>
  <si>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</si>
  <si>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</si>
  <si>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</si>
  <si>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</si>
  <si>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</si>
  <si>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</si>
  <si>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</si>
  <si>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</si>
  <si>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</si>
  <si>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</si>
  <si>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</si>
  <si>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</si>
  <si>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</si>
  <si>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</si>
  <si>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</si>
  <si>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</si>
  <si>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</si>
  <si>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</si>
  <si>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</si>
  <si>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</si>
  <si>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</si>
  <si>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</si>
  <si>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</si>
  <si>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</si>
  <si>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</si>
  <si>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</si>
  <si>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</si>
  <si>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</si>
  <si>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</si>
  <si>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</si>
  <si>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</si>
  <si>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</si>
  <si>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</si>
  <si>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</si>
  <si>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</si>
  <si>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</si>
  <si>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</si>
  <si>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</si>
  <si>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</si>
  <si>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</si>
  <si>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</si>
  <si>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</si>
  <si>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</si>
  <si>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</si>
  <si>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</si>
  <si>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</si>
  <si>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</si>
  <si>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</si>
  <si>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</si>
  <si>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</si>
  <si>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</si>
  <si>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</si>
  <si>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</si>
  <si>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</si>
  <si>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</si>
  <si>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</si>
  <si>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</si>
  <si>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</si>
  <si>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</si>
  <si>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</si>
  <si>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</si>
  <si>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</si>
  <si>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</si>
  <si>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</si>
  <si>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</si>
  <si>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</si>
  <si>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</si>
  <si>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</si>
  <si>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</si>
  <si>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</si>
  <si>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</si>
  <si>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</si>
  <si>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</si>
  <si>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</si>
  <si>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</si>
  <si>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</si>
  <si>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</si>
  <si>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</si>
  <si>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</si>
  <si>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</si>
  <si>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</si>
  <si>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</si>
  <si>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</si>
  <si>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</si>
  <si>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</si>
  <si>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</si>
  <si>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</si>
  <si>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</si>
  <si>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bvcghkv</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</si>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</sst>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71">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30" fillId="0" borderId="1" xfId="1" applyBorder="1" applyAlignment="1">
      <alignment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26" fillId="4" borderId="1" xfId="0" applyFont="1" applyFill="1"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5"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1"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1"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46" xfId="0" applyFill="1" applyBorder="1" applyAlignment="1">
      <alignment horizontal="center" vertical="center" wrapText="1"/>
    </xf>
    <xf numFmtId="0" fontId="12" fillId="0" borderId="21" xfId="0" applyFont="1" applyBorder="1" applyAlignment="1">
      <alignment horizontal="center" wrapText="1"/>
    </xf>
    <xf numFmtId="0" fontId="10" fillId="0" borderId="21" xfId="0" applyFont="1" applyBorder="1" applyAlignment="1">
      <alignment horizontal="left" wrapText="1"/>
    </xf>
    <xf numFmtId="0" fontId="10" fillId="0" borderId="21" xfId="0" applyFont="1" applyBorder="1" applyAlignment="1">
      <alignment horizontal="center" wrapText="1"/>
    </xf>
    <xf numFmtId="0" fontId="5" fillId="0" borderId="0" xfId="0" applyFont="1" applyAlignment="1">
      <alignment horizontal="left" vertical="top" wrapText="1"/>
    </xf>
    <xf numFmtId="0" fontId="19" fillId="0" borderId="0" xfId="0" applyFont="1" applyAlignment="1">
      <alignment horizontal="center" wrapText="1"/>
    </xf>
    <xf numFmtId="0" fontId="0" fillId="0" borderId="0" xfId="0" applyAlignment="1">
      <alignment horizontal="left" vertical="top" wrapText="1"/>
    </xf>
    <xf numFmtId="0" fontId="8" fillId="0" borderId="0" xfId="0" applyFont="1" applyAlignment="1">
      <alignment horizontal="left" vertical="center" wrapText="1"/>
    </xf>
    <xf numFmtId="0" fontId="12" fillId="0" borderId="0" xfId="0" applyFont="1" applyAlignment="1">
      <alignment horizontal="center" wrapText="1"/>
    </xf>
    <xf numFmtId="0" fontId="10" fillId="0" borderId="0" xfId="0" applyFont="1" applyAlignment="1">
      <alignment horizont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8" fillId="4" borderId="15"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21"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7"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2" fillId="0" borderId="21" xfId="0" applyFont="1" applyBorder="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9" fillId="0" borderId="0" xfId="0" applyFont="1" applyAlignment="1">
      <alignment horizontal="center" wrapText="1"/>
    </xf>
    <xf numFmtId="0" fontId="5" fillId="0" borderId="0" xfId="0" applyFont="1" applyAlignment="1">
      <alignment horizontal="left" wrapText="1"/>
    </xf>
    <xf numFmtId="0" fontId="10" fillId="0" borderId="0" xfId="0" applyFont="1" applyAlignment="1">
      <alignment horizontal="left" wrapText="1"/>
    </xf>
    <xf numFmtId="0" fontId="26" fillId="4" borderId="17" xfId="0" applyFont="1" applyFill="1" applyBorder="1" applyAlignment="1">
      <alignment horizontal="center" vertical="center" wrapText="1"/>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33" fillId="6" borderId="7" xfId="0" applyFont="1" applyFill="1" applyBorder="1" applyAlignment="1">
      <alignment horizontal="center" vertical="center" wrapTex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19" fillId="0" borderId="0" xfId="0" applyFont="1" applyAlignment="1">
      <alignment horizontal="left" indent="1"/>
    </xf>
    <xf numFmtId="0" fontId="19" fillId="0" borderId="19" xfId="0" applyFont="1" applyBorder="1" applyAlignment="1">
      <alignment horizontal="left" inden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5" fillId="0" borderId="0" xfId="0" applyFont="1" applyAlignment="1">
      <alignment horizontal="left"/>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4" borderId="0" xfId="0" applyFill="1" applyAlignment="1">
      <alignment horizontal="center" vertical="center"/>
    </xf>
    <xf numFmtId="0" fontId="0" fillId="4" borderId="25" xfId="0" applyFill="1" applyBorder="1" applyAlignment="1">
      <alignment horizontal="center" vertical="center"/>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68" xfId="0" applyFont="1" applyFill="1" applyBorder="1" applyAlignment="1">
      <alignment horizontal="center" vertical="center"/>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1" fillId="4" borderId="73" xfId="0" applyFont="1" applyFill="1" applyBorder="1" applyAlignment="1">
      <alignment horizontal="center" vertical="center"/>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1" fillId="4" borderId="74" xfId="0" applyFont="1" applyFill="1" applyBorder="1" applyAlignment="1">
      <alignment horizontal="center" vertical="center"/>
    </xf>
    <xf numFmtId="0" fontId="0" fillId="4" borderId="66" xfId="0" applyFill="1" applyBorder="1" applyAlignment="1">
      <alignment horizontal="left" wrapText="1"/>
    </xf>
    <xf numFmtId="0" fontId="0" fillId="4" borderId="72" xfId="0" applyFill="1" applyBorder="1" applyAlignment="1">
      <alignment horizontal="left" wrapText="1"/>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1" fillId="4" borderId="11"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0" fillId="17" borderId="3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60" xfId="0" applyFont="1" applyFill="1" applyBorder="1" applyAlignment="1">
      <alignment horizontal="center" vertical="center"/>
    </xf>
    <xf numFmtId="0" fontId="0" fillId="4" borderId="31" xfId="0" applyFill="1" applyBorder="1" applyAlignment="1">
      <alignment horizontal="left" vertical="center"/>
    </xf>
    <xf numFmtId="0" fontId="0" fillId="17" borderId="3" xfId="0" applyFill="1" applyBorder="1" applyAlignment="1">
      <alignment horizontal="left" vertical="center" wrapText="1"/>
    </xf>
    <xf numFmtId="0" fontId="1" fillId="4" borderId="20"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4"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2" fillId="0" borderId="6" xfId="0" applyFont="1" applyBorder="1" applyAlignment="1">
      <alignment horizontal="center" wrapText="1"/>
    </xf>
    <xf numFmtId="0" fontId="1" fillId="0" borderId="0" xfId="0" applyFont="1" applyAlignment="1">
      <alignment horizontal="left"/>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vertical="center" wrapText="1"/>
    </xf>
    <xf numFmtId="0" fontId="28" fillId="4" borderId="17"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 fillId="12" borderId="3" xfId="0" applyFont="1" applyFill="1" applyBorder="1" applyAlignment="1">
      <alignment horizontal="center" vertical="top"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68"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0" fontId="20" fillId="12" borderId="3" xfId="0" applyFont="1" applyFill="1" applyBorder="1" applyAlignment="1">
      <alignment horizontal="center" wrapText="1"/>
    </xf>
    <xf numFmtId="0" fontId="1" fillId="12" borderId="11" xfId="0" applyFont="1" applyFill="1" applyBorder="1" applyAlignment="1">
      <alignment horizontal="center" wrapText="1"/>
    </xf>
    <xf numFmtId="0" fontId="1" fillId="12" borderId="12" xfId="0" applyFont="1" applyFill="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20" fillId="12" borderId="12" xfId="0" applyFont="1" applyFill="1" applyBorder="1" applyAlignment="1">
      <alignment horizontal="center"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19" fillId="0" borderId="6" xfId="0" applyFont="1" applyBorder="1" applyAlignment="1">
      <alignment horizontal="center" wrapText="1"/>
    </xf>
    <xf numFmtId="0" fontId="5" fillId="0" borderId="8" xfId="0" applyFont="1" applyBorder="1" applyAlignment="1">
      <alignment horizontal="center"/>
    </xf>
    <xf numFmtId="0" fontId="5" fillId="0" borderId="8" xfId="0" applyFont="1" applyBorder="1" applyAlignment="1">
      <alignment horizontal="center"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12" borderId="3" xfId="0" applyFont="1" applyFill="1" applyBorder="1" applyAlignment="1">
      <alignment horizontal="center" wrapText="1"/>
    </xf>
    <xf numFmtId="0" fontId="1" fillId="2" borderId="10" xfId="0" applyFont="1" applyFill="1" applyBorder="1" applyAlignment="1">
      <alignment horizontal="center" vertical="center" textRotation="90"/>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23" fillId="6" borderId="0" xfId="0" applyFont="1" applyFill="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46"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5" fillId="0" borderId="8" xfId="0" applyFont="1" applyBorder="1" applyAlignment="1">
      <alignment horizontal="left" vertical="top" wrapText="1"/>
    </xf>
    <xf numFmtId="0" fontId="5" fillId="0" borderId="0" xfId="0" applyFont="1" applyAlignment="1">
      <alignment horizontal="center" vertical="center" wrapText="1"/>
    </xf>
    <xf numFmtId="0" fontId="0" fillId="0" borderId="46" xfId="0" applyBorder="1" applyAlignment="1">
      <alignment horizontal="center" vertical="center" wrapText="1"/>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6" fillId="8" borderId="3" xfId="0" applyFont="1" applyFill="1" applyBorder="1" applyAlignment="1">
      <alignment horizontal="center"/>
    </xf>
    <xf numFmtId="0" fontId="0" fillId="0" borderId="6" xfId="0" applyBorder="1" applyAlignment="1">
      <alignment horizontal="left" vertical="center"/>
    </xf>
    <xf numFmtId="0" fontId="0" fillId="0" borderId="0" xfId="0" applyAlignment="1">
      <alignment horizontal="left" vertical="top"/>
    </xf>
    <xf numFmtId="0" fontId="6" fillId="8" borderId="1" xfId="0" applyFont="1" applyFill="1" applyBorder="1" applyAlignment="1">
      <alignment horizontal="center" wrapText="1"/>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6" fillId="8" borderId="1" xfId="0" applyFont="1" applyFill="1" applyBorder="1" applyAlignment="1">
      <alignment horizontal="center"/>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5" fillId="0" borderId="8" xfId="0" applyFont="1" applyBorder="1" applyAlignment="1">
      <alignment horizontal="left" wrapText="1"/>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0" xfId="0" applyAlignment="1">
      <alignment horizontal="left"/>
    </xf>
    <xf numFmtId="0" fontId="0" fillId="0" borderId="2"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6" fillId="13" borderId="3"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5" fillId="2" borderId="0" xfId="0" applyFont="1" applyFill="1" applyAlignment="1">
      <alignment horizontal="center" wrapText="1"/>
    </xf>
    <xf numFmtId="0" fontId="0" fillId="0" borderId="49"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8" xfId="0" applyFont="1" applyBorder="1" applyAlignment="1">
      <alignment horizontal="center" vertical="center" wrapText="1"/>
    </xf>
    <xf numFmtId="0" fontId="1" fillId="12" borderId="6" xfId="0" applyFont="1" applyFill="1" applyBorder="1" applyAlignment="1">
      <alignment horizontal="center" wrapText="1"/>
    </xf>
    <xf numFmtId="0" fontId="0" fillId="0" borderId="49" xfId="0" applyBorder="1" applyAlignment="1">
      <alignment horizontal="center" vertical="center" wrapText="1"/>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21" t="s">
        <v>2</v>
      </c>
      <c r="T1" s="521"/>
      <c r="U1" s="521"/>
      <c r="V1" s="521"/>
      <c r="X1" s="521" t="s">
        <v>3</v>
      </c>
      <c r="Y1" s="521"/>
      <c r="Z1" s="521"/>
      <c r="AA1" s="521"/>
      <c r="AB1" s="521"/>
      <c r="AC1" s="521"/>
      <c r="AD1" s="521"/>
      <c r="AE1" s="521"/>
      <c r="AF1" s="521"/>
      <c r="AG1" s="521"/>
      <c r="AH1" s="521"/>
      <c r="AI1" s="521"/>
      <c r="AJ1" s="521"/>
      <c r="AK1" s="521"/>
      <c r="AL1" s="521"/>
    </row>
    <row r="2" spans="1:54" ht="43.5" x14ac:dyDescent="0.35">
      <c r="B2" s="5"/>
      <c r="C2" s="5"/>
      <c r="D2" s="4"/>
      <c r="E2" s="4"/>
      <c r="G2" s="4"/>
      <c r="H2" s="4" t="s">
        <v>341</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2"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2"/>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2"/>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2"/>
      <c r="S6" s="5"/>
      <c r="V6" s="5"/>
      <c r="X6" s="6" t="s">
        <v>48</v>
      </c>
      <c r="Z6" s="6" t="s">
        <v>49</v>
      </c>
      <c r="AB6" s="5"/>
      <c r="AD6" s="5"/>
      <c r="AF6" s="5"/>
      <c r="AH6" s="5"/>
      <c r="AJ6" s="5"/>
      <c r="AN6" s="5"/>
      <c r="AP6" s="5" t="s">
        <v>50</v>
      </c>
      <c r="AR6" s="5"/>
      <c r="AT6" s="5"/>
      <c r="AV6" s="5" t="s">
        <v>30</v>
      </c>
      <c r="AZ6" s="5" t="s">
        <v>14</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2"/>
      <c r="S7" s="5"/>
      <c r="X7" s="6" t="s">
        <v>52</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2"/>
      <c r="X8" s="6" t="s">
        <v>49</v>
      </c>
      <c r="Z8" s="5"/>
      <c r="AH8" s="6" t="s">
        <v>53</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2"/>
      <c r="X9" s="5"/>
      <c r="AH9" s="6" t="s">
        <v>54</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2"/>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2"/>
      <c r="S11" s="4" t="s">
        <v>55</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2"/>
      <c r="S12" s="3" t="s">
        <v>56</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2"/>
      <c r="S13" s="3" t="s">
        <v>57</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2"/>
      <c r="S14" s="3" t="s">
        <v>58</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2"/>
      <c r="S15" s="3" t="s">
        <v>59</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2"/>
      <c r="S16" s="3" t="s">
        <v>60</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2"/>
      <c r="S17" s="3" t="s">
        <v>61</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2"/>
      <c r="S18" s="3" t="s">
        <v>62</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2"/>
      <c r="S19" s="3" t="s">
        <v>63</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2"/>
      <c r="S20" s="3" t="s">
        <v>64</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2"/>
      <c r="S21" s="3" t="s">
        <v>65</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2"/>
    </row>
    <row r="23" spans="2:19" x14ac:dyDescent="0.35">
      <c r="E23" s="196" t="s">
        <v>309</v>
      </c>
      <c r="F23" s="196"/>
      <c r="M23" s="192" t="s">
        <v>314</v>
      </c>
      <c r="N23" s="193" t="s">
        <v>315</v>
      </c>
      <c r="O23" s="194" t="s">
        <v>316</v>
      </c>
      <c r="R23" s="522"/>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3"/>
      <c r="S78" s="523"/>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A10" sqref="A10"/>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347</v>
      </c>
      <c r="B1" s="28" t="s">
        <v>318</v>
      </c>
      <c r="D1" s="28"/>
    </row>
    <row r="2" spans="1:9" x14ac:dyDescent="0.35">
      <c r="A2" s="28"/>
      <c r="B2" s="28"/>
      <c r="C2" s="28"/>
      <c r="D2" s="28"/>
    </row>
    <row r="3" spans="1:9" ht="29" x14ac:dyDescent="0.35">
      <c r="A3" s="393" t="s">
        <v>66</v>
      </c>
      <c r="B3" s="392" t="s">
        <v>67</v>
      </c>
      <c r="C3" s="28"/>
      <c r="D3" s="28"/>
    </row>
    <row r="4" spans="1:9" ht="29" customHeight="1" x14ac:dyDescent="0.35">
      <c r="A4" s="393" t="s">
        <v>376</v>
      </c>
      <c r="B4" s="518" t="s">
        <v>377</v>
      </c>
      <c r="C4" s="28"/>
      <c r="D4" s="28"/>
    </row>
    <row r="5" spans="1:9" x14ac:dyDescent="0.35">
      <c r="A5" s="28"/>
      <c r="B5" s="28"/>
      <c r="C5" s="28"/>
      <c r="D5" s="28"/>
    </row>
    <row r="6" spans="1:9" ht="24" thickBot="1" x14ac:dyDescent="0.4">
      <c r="A6" s="11" t="s">
        <v>68</v>
      </c>
      <c r="B6" s="28"/>
      <c r="C6" s="28"/>
      <c r="D6" s="28"/>
    </row>
    <row r="7" spans="1:9" ht="19" thickBot="1" x14ac:dyDescent="0.4">
      <c r="A7" s="109" t="s">
        <v>69</v>
      </c>
      <c r="B7" s="123" t="s">
        <v>325</v>
      </c>
      <c r="C7" s="123" t="s">
        <v>326</v>
      </c>
      <c r="D7" s="123" t="s">
        <v>70</v>
      </c>
    </row>
    <row r="8" spans="1:9" ht="232.5" thickBot="1" x14ac:dyDescent="0.4">
      <c r="A8" s="111" t="s">
        <v>71</v>
      </c>
      <c r="B8" s="141" t="s">
        <v>354</v>
      </c>
      <c r="C8" s="124" t="s">
        <v>72</v>
      </c>
      <c r="D8" s="142" t="s">
        <v>73</v>
      </c>
    </row>
    <row r="9" spans="1:9" ht="15" thickBot="1" x14ac:dyDescent="0.4">
      <c r="A9" s="95"/>
      <c r="B9" s="32"/>
      <c r="C9" s="32"/>
      <c r="D9" s="32"/>
      <c r="G9" s="3"/>
      <c r="H9" s="108"/>
      <c r="I9" s="108"/>
    </row>
    <row r="10" spans="1:9" ht="87" customHeight="1" thickBot="1" x14ac:dyDescent="0.4">
      <c r="A10" s="111" t="s">
        <v>74</v>
      </c>
      <c r="B10" s="141" t="s">
        <v>327</v>
      </c>
      <c r="C10" s="124"/>
      <c r="D10" s="143"/>
    </row>
    <row r="11" spans="1:9" ht="15" thickBot="1" x14ac:dyDescent="0.4">
      <c r="A11" s="95"/>
      <c r="B11" s="32"/>
      <c r="C11" s="32"/>
      <c r="D11" s="32"/>
      <c r="G11" s="3"/>
      <c r="H11" s="108"/>
      <c r="I11" s="108"/>
    </row>
    <row r="12" spans="1:9" ht="87" customHeight="1" thickBot="1" x14ac:dyDescent="0.4">
      <c r="A12" s="111" t="s">
        <v>75</v>
      </c>
      <c r="B12" s="141" t="s">
        <v>328</v>
      </c>
      <c r="C12" s="124"/>
      <c r="D12" s="143"/>
    </row>
    <row r="13" spans="1:9" ht="15" thickBot="1" x14ac:dyDescent="0.4">
      <c r="A13" s="95"/>
      <c r="B13" s="32"/>
      <c r="C13" s="32"/>
      <c r="D13" s="32"/>
      <c r="G13" s="3"/>
      <c r="H13" s="108"/>
      <c r="I13" s="108"/>
    </row>
    <row r="14" spans="1:9" ht="87" customHeight="1" thickBot="1" x14ac:dyDescent="0.4">
      <c r="A14" s="111" t="s">
        <v>76</v>
      </c>
      <c r="B14" s="141" t="s">
        <v>329</v>
      </c>
      <c r="C14" s="390" t="s">
        <v>77</v>
      </c>
      <c r="D14" s="391" t="s">
        <v>78</v>
      </c>
      <c r="E14" s="389"/>
    </row>
    <row r="15" spans="1:9" ht="15" thickBot="1" x14ac:dyDescent="0.4">
      <c r="A15" s="95"/>
      <c r="B15" s="32"/>
      <c r="C15" s="32"/>
      <c r="D15" s="32"/>
      <c r="G15" s="3"/>
      <c r="H15" s="108"/>
      <c r="I15" s="108"/>
    </row>
    <row r="16" spans="1:9" ht="87" customHeight="1" thickBot="1" x14ac:dyDescent="0.4">
      <c r="A16" s="112" t="s">
        <v>363</v>
      </c>
      <c r="B16" s="141" t="s">
        <v>349</v>
      </c>
      <c r="C16" s="124"/>
      <c r="D16" s="142"/>
    </row>
    <row r="17" spans="1:9" ht="15" thickBot="1" x14ac:dyDescent="0.4">
      <c r="A17" s="95"/>
      <c r="B17" s="32"/>
      <c r="C17" s="32"/>
      <c r="D17" s="32"/>
      <c r="G17" s="3"/>
      <c r="H17" s="108"/>
      <c r="I17" s="108"/>
    </row>
    <row r="18" spans="1:9" ht="87.65" customHeight="1" thickBot="1" x14ac:dyDescent="0.4">
      <c r="A18" s="111" t="s">
        <v>79</v>
      </c>
      <c r="B18" s="141" t="s">
        <v>353</v>
      </c>
      <c r="C18" s="124" t="s">
        <v>80</v>
      </c>
      <c r="D18" s="142" t="s">
        <v>73</v>
      </c>
    </row>
    <row r="19" spans="1:9" ht="15" thickBot="1" x14ac:dyDescent="0.4">
      <c r="A19" s="95"/>
      <c r="B19" s="32"/>
      <c r="C19" s="32"/>
      <c r="D19" s="32"/>
      <c r="G19" s="3"/>
      <c r="H19" s="108"/>
      <c r="I19" s="108"/>
    </row>
    <row r="20" spans="1:9" ht="87.65" customHeight="1" thickBot="1" x14ac:dyDescent="0.4">
      <c r="A20" s="111" t="s">
        <v>81</v>
      </c>
      <c r="B20" s="141" t="s">
        <v>352</v>
      </c>
      <c r="C20" s="124" t="s">
        <v>82</v>
      </c>
      <c r="D20" s="142" t="s">
        <v>83</v>
      </c>
    </row>
    <row r="21" spans="1:9" ht="15" thickBot="1" x14ac:dyDescent="0.4">
      <c r="A21" s="95"/>
      <c r="B21" s="32"/>
      <c r="C21" s="32"/>
      <c r="D21" s="32"/>
      <c r="G21" s="3"/>
      <c r="H21" s="108"/>
      <c r="I21" s="108"/>
    </row>
    <row r="22" spans="1:9" ht="87.65" customHeight="1" thickBot="1" x14ac:dyDescent="0.4">
      <c r="A22" s="111" t="s">
        <v>84</v>
      </c>
      <c r="B22" s="141" t="s">
        <v>351</v>
      </c>
      <c r="C22" s="124" t="s">
        <v>85</v>
      </c>
      <c r="D22" s="144" t="s">
        <v>86</v>
      </c>
    </row>
    <row r="23" spans="1:9" ht="15" thickBot="1" x14ac:dyDescent="0.4">
      <c r="A23" s="95"/>
      <c r="B23" s="32"/>
      <c r="C23" s="32"/>
      <c r="D23" s="32"/>
      <c r="G23" s="3"/>
      <c r="H23" s="108"/>
      <c r="I23" s="108"/>
    </row>
    <row r="24" spans="1:9" ht="73" thickBot="1" x14ac:dyDescent="0.4">
      <c r="A24" s="111" t="s">
        <v>348</v>
      </c>
      <c r="B24" s="141" t="s">
        <v>350</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F43" sqref="F43"/>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133" bestFit="1" customWidth="1"/>
    <col min="5" max="5" width="36.453125" style="133" bestFit="1" customWidth="1"/>
    <col min="6" max="6" width="3.453125" customWidth="1"/>
    <col min="7" max="7" width="23.54296875" customWidth="1"/>
    <col min="8" max="8" width="87.453125" style="3" customWidth="1"/>
    <col min="9" max="9" width="44" style="132" customWidth="1"/>
    <col min="10" max="10" width="28.453125" style="132" customWidth="1"/>
    <col min="11" max="11" width="28" customWidth="1"/>
  </cols>
  <sheetData>
    <row r="1" spans="1:12" ht="26" x14ac:dyDescent="0.6">
      <c r="C1" s="202" t="s">
        <v>71</v>
      </c>
    </row>
    <row r="2" spans="1:12" ht="3.75" customHeight="1" x14ac:dyDescent="0.45">
      <c r="A2" s="87"/>
      <c r="B2" s="87"/>
    </row>
    <row r="3" spans="1:12" ht="18.5" x14ac:dyDescent="0.35">
      <c r="C3" s="203" t="s">
        <v>87</v>
      </c>
      <c r="D3" s="151" t="s">
        <v>88</v>
      </c>
      <c r="E3" s="151" t="s">
        <v>339</v>
      </c>
      <c r="F3" s="546" t="s">
        <v>89</v>
      </c>
      <c r="G3" s="546"/>
      <c r="H3" s="546"/>
      <c r="I3" s="203" t="s">
        <v>90</v>
      </c>
      <c r="J3" s="203" t="s">
        <v>91</v>
      </c>
      <c r="K3" s="151" t="s">
        <v>92</v>
      </c>
    </row>
    <row r="4" spans="1:12" ht="170" hidden="1" customHeight="1" outlineLevel="1" x14ac:dyDescent="0.35">
      <c r="A4" s="383" t="s">
        <v>322</v>
      </c>
      <c r="B4" s="153"/>
      <c r="C4" s="161" t="s">
        <v>93</v>
      </c>
      <c r="D4" s="161" t="s">
        <v>94</v>
      </c>
      <c r="E4" s="161" t="s">
        <v>95</v>
      </c>
      <c r="F4" s="547" t="s">
        <v>324</v>
      </c>
      <c r="G4" s="548"/>
      <c r="H4" s="549"/>
      <c r="I4" s="161" t="s">
        <v>96</v>
      </c>
      <c r="J4" s="161" t="s">
        <v>97</v>
      </c>
      <c r="K4" s="161" t="s">
        <v>98</v>
      </c>
    </row>
    <row r="5" spans="1:12" ht="15" hidden="1" customHeight="1" outlineLevel="1" x14ac:dyDescent="0.35">
      <c r="A5" s="524" t="s">
        <v>99</v>
      </c>
      <c r="B5" s="211"/>
      <c r="C5" s="178" t="s">
        <v>100</v>
      </c>
      <c r="D5" s="179"/>
      <c r="E5" s="179"/>
      <c r="F5" s="525" t="s">
        <v>101</v>
      </c>
      <c r="G5" s="526"/>
      <c r="H5" s="527"/>
      <c r="I5" s="179"/>
      <c r="J5" s="179"/>
      <c r="K5" s="178" t="s">
        <v>102</v>
      </c>
    </row>
    <row r="6" spans="1:12" ht="15" hidden="1" customHeight="1" outlineLevel="1" x14ac:dyDescent="0.35">
      <c r="A6" s="524"/>
      <c r="B6" s="211"/>
      <c r="C6" s="178" t="s">
        <v>103</v>
      </c>
      <c r="D6" s="179"/>
      <c r="E6" s="179"/>
      <c r="F6" s="528"/>
      <c r="G6" s="529"/>
      <c r="H6" s="530"/>
      <c r="I6" s="179"/>
      <c r="J6" s="179"/>
      <c r="K6" s="179"/>
    </row>
    <row r="7" spans="1:12" ht="15" hidden="1" customHeight="1" outlineLevel="1" x14ac:dyDescent="0.35">
      <c r="A7" s="524"/>
      <c r="B7" s="211"/>
      <c r="C7" s="178" t="s">
        <v>104</v>
      </c>
      <c r="D7" s="179"/>
      <c r="E7" s="179"/>
      <c r="F7" s="528"/>
      <c r="G7" s="529"/>
      <c r="H7" s="530"/>
      <c r="I7" s="179"/>
      <c r="J7" s="179"/>
      <c r="K7" s="179"/>
    </row>
    <row r="8" spans="1:12" ht="15" hidden="1" customHeight="1" outlineLevel="1" x14ac:dyDescent="0.35">
      <c r="A8" s="524"/>
      <c r="B8" s="211"/>
      <c r="C8" s="178" t="s">
        <v>105</v>
      </c>
      <c r="D8" s="179"/>
      <c r="E8" s="179"/>
      <c r="F8" s="528"/>
      <c r="G8" s="529"/>
      <c r="H8" s="530"/>
      <c r="I8" s="179"/>
      <c r="J8" s="179"/>
      <c r="K8" s="179"/>
    </row>
    <row r="9" spans="1:12" ht="15" hidden="1" customHeight="1" outlineLevel="1" x14ac:dyDescent="0.35">
      <c r="A9" s="524"/>
      <c r="B9" s="211"/>
      <c r="C9" s="179"/>
      <c r="D9" s="179"/>
      <c r="E9" s="179"/>
      <c r="F9" s="528"/>
      <c r="G9" s="529"/>
      <c r="H9" s="530"/>
      <c r="I9" s="179"/>
      <c r="J9" s="179"/>
      <c r="K9" s="179"/>
    </row>
    <row r="10" spans="1:12" s="2" customFormat="1" ht="15" collapsed="1" thickBot="1" x14ac:dyDescent="0.4">
      <c r="A10" s="89"/>
      <c r="B10" s="89"/>
      <c r="C10" s="204" t="s">
        <v>106</v>
      </c>
      <c r="D10" s="519" t="s">
        <v>107</v>
      </c>
      <c r="E10" s="519" t="s">
        <v>107</v>
      </c>
      <c r="F10" s="550" t="s">
        <v>108</v>
      </c>
      <c r="G10" s="551"/>
      <c r="H10" s="552"/>
      <c r="I10" s="520" t="s">
        <v>107</v>
      </c>
      <c r="J10" s="520" t="s">
        <v>107</v>
      </c>
      <c r="K10" s="152" t="s">
        <v>109</v>
      </c>
      <c r="L10" s="1"/>
    </row>
    <row r="11" spans="1:12" ht="15.75" customHeight="1" x14ac:dyDescent="0.35">
      <c r="A11" s="534">
        <v>1</v>
      </c>
      <c r="B11" s="207">
        <f>A11+10</f>
        <v>11</v>
      </c>
      <c r="C11" s="537"/>
      <c r="D11" s="540"/>
      <c r="E11" s="540"/>
      <c r="F11" s="100" t="b">
        <v>0</v>
      </c>
      <c r="G11" s="62" t="s">
        <v>110</v>
      </c>
      <c r="H11" s="76" t="s">
        <v>111</v>
      </c>
      <c r="I11" s="543"/>
      <c r="J11" s="543"/>
      <c r="K11" s="531"/>
    </row>
    <row r="12" spans="1:12" ht="3.75" customHeight="1" x14ac:dyDescent="0.35">
      <c r="A12" s="535"/>
      <c r="B12" s="208">
        <f t="shared" ref="B12:B17" si="0">B11+1</f>
        <v>12</v>
      </c>
      <c r="C12" s="538"/>
      <c r="D12" s="541"/>
      <c r="E12" s="541"/>
      <c r="I12" s="544"/>
      <c r="J12" s="544"/>
      <c r="K12" s="532"/>
    </row>
    <row r="13" spans="1:12" x14ac:dyDescent="0.35">
      <c r="A13" s="535"/>
      <c r="B13" s="208">
        <f t="shared" si="0"/>
        <v>13</v>
      </c>
      <c r="C13" s="538"/>
      <c r="D13" s="541"/>
      <c r="E13" s="541"/>
      <c r="F13" s="101" t="b">
        <v>0</v>
      </c>
      <c r="G13" t="s">
        <v>2</v>
      </c>
      <c r="H13" s="3" t="s">
        <v>112</v>
      </c>
      <c r="I13" s="544"/>
      <c r="J13" s="544"/>
      <c r="K13" s="532"/>
    </row>
    <row r="14" spans="1:12" ht="3.75" customHeight="1" x14ac:dyDescent="0.35">
      <c r="A14" s="535"/>
      <c r="B14" s="208">
        <f t="shared" si="0"/>
        <v>14</v>
      </c>
      <c r="C14" s="538"/>
      <c r="D14" s="541"/>
      <c r="E14" s="541"/>
      <c r="I14" s="544"/>
      <c r="J14" s="544"/>
      <c r="K14" s="532"/>
    </row>
    <row r="15" spans="1:12" x14ac:dyDescent="0.35">
      <c r="A15" s="535"/>
      <c r="B15" s="208">
        <f t="shared" si="0"/>
        <v>15</v>
      </c>
      <c r="C15" s="538"/>
      <c r="D15" s="541"/>
      <c r="E15" s="541"/>
      <c r="F15" s="102" t="b">
        <v>0</v>
      </c>
      <c r="G15" s="44" t="s">
        <v>113</v>
      </c>
      <c r="H15" s="9" t="s">
        <v>114</v>
      </c>
      <c r="I15" s="544"/>
      <c r="J15" s="544"/>
      <c r="K15" s="532"/>
    </row>
    <row r="16" spans="1:12" ht="3.75" customHeight="1" x14ac:dyDescent="0.35">
      <c r="A16" s="535"/>
      <c r="B16" s="208">
        <f t="shared" si="0"/>
        <v>16</v>
      </c>
      <c r="C16" s="538"/>
      <c r="D16" s="541"/>
      <c r="E16" s="541"/>
      <c r="I16" s="544"/>
      <c r="J16" s="544"/>
      <c r="K16" s="532"/>
    </row>
    <row r="17" spans="1:11" ht="29.5" thickBot="1" x14ac:dyDescent="0.4">
      <c r="A17" s="536"/>
      <c r="B17" s="208">
        <f t="shared" si="0"/>
        <v>17</v>
      </c>
      <c r="C17" s="539"/>
      <c r="D17" s="542"/>
      <c r="E17" s="542"/>
      <c r="F17" s="103" t="b">
        <v>0</v>
      </c>
      <c r="G17" s="104" t="s">
        <v>76</v>
      </c>
      <c r="H17" s="55" t="s">
        <v>115</v>
      </c>
      <c r="I17" s="545"/>
      <c r="J17" s="545"/>
      <c r="K17" s="533"/>
    </row>
    <row r="18" spans="1:11" ht="4.5" customHeight="1" thickBot="1" x14ac:dyDescent="0.4">
      <c r="C18" s="205"/>
      <c r="D18" s="140"/>
      <c r="E18" s="140"/>
      <c r="F18" s="30"/>
      <c r="G18" s="30"/>
      <c r="H18" s="33"/>
      <c r="I18" s="205"/>
      <c r="J18" s="205"/>
      <c r="K18" s="32"/>
    </row>
    <row r="19" spans="1:11" x14ac:dyDescent="0.35">
      <c r="A19" s="534">
        <v>2</v>
      </c>
      <c r="B19" s="207">
        <f>B11+10</f>
        <v>21</v>
      </c>
      <c r="C19" s="537"/>
      <c r="D19" s="540"/>
      <c r="E19" s="540"/>
      <c r="F19" s="100" t="b">
        <v>0</v>
      </c>
      <c r="G19" s="62" t="s">
        <v>110</v>
      </c>
      <c r="H19" s="76" t="s">
        <v>111</v>
      </c>
      <c r="I19" s="543"/>
      <c r="J19" s="543"/>
      <c r="K19" s="531"/>
    </row>
    <row r="20" spans="1:11" ht="3.75" customHeight="1" x14ac:dyDescent="0.35">
      <c r="A20" s="535"/>
      <c r="B20" s="208">
        <f t="shared" ref="B20:B25" si="1">B19+1</f>
        <v>22</v>
      </c>
      <c r="C20" s="538"/>
      <c r="D20" s="541"/>
      <c r="E20" s="541"/>
      <c r="I20" s="544"/>
      <c r="J20" s="544"/>
      <c r="K20" s="532"/>
    </row>
    <row r="21" spans="1:11" x14ac:dyDescent="0.35">
      <c r="A21" s="535"/>
      <c r="B21" s="208">
        <f t="shared" si="1"/>
        <v>23</v>
      </c>
      <c r="C21" s="538"/>
      <c r="D21" s="541"/>
      <c r="E21" s="541"/>
      <c r="F21" s="101" t="b">
        <v>0</v>
      </c>
      <c r="G21" t="s">
        <v>2</v>
      </c>
      <c r="H21" s="3" t="s">
        <v>112</v>
      </c>
      <c r="I21" s="544"/>
      <c r="J21" s="544"/>
      <c r="K21" s="532"/>
    </row>
    <row r="22" spans="1:11" ht="3.75" customHeight="1" x14ac:dyDescent="0.35">
      <c r="A22" s="535"/>
      <c r="B22" s="208">
        <f t="shared" si="1"/>
        <v>24</v>
      </c>
      <c r="C22" s="538"/>
      <c r="D22" s="541"/>
      <c r="E22" s="541"/>
      <c r="I22" s="544"/>
      <c r="J22" s="544"/>
      <c r="K22" s="532"/>
    </row>
    <row r="23" spans="1:11" x14ac:dyDescent="0.35">
      <c r="A23" s="535"/>
      <c r="B23" s="208">
        <f t="shared" si="1"/>
        <v>25</v>
      </c>
      <c r="C23" s="538"/>
      <c r="D23" s="541"/>
      <c r="E23" s="541"/>
      <c r="F23" s="102" t="b">
        <v>0</v>
      </c>
      <c r="G23" s="44" t="s">
        <v>113</v>
      </c>
      <c r="H23" s="9" t="s">
        <v>114</v>
      </c>
      <c r="I23" s="544"/>
      <c r="J23" s="544"/>
      <c r="K23" s="532"/>
    </row>
    <row r="24" spans="1:11" ht="3.75" customHeight="1" x14ac:dyDescent="0.35">
      <c r="A24" s="535"/>
      <c r="B24" s="208">
        <f t="shared" si="1"/>
        <v>26</v>
      </c>
      <c r="C24" s="538"/>
      <c r="D24" s="541"/>
      <c r="E24" s="541"/>
      <c r="I24" s="544"/>
      <c r="J24" s="544"/>
      <c r="K24" s="532"/>
    </row>
    <row r="25" spans="1:11" ht="29.5" thickBot="1" x14ac:dyDescent="0.4">
      <c r="A25" s="536"/>
      <c r="B25" s="208">
        <f t="shared" si="1"/>
        <v>27</v>
      </c>
      <c r="C25" s="539"/>
      <c r="D25" s="542"/>
      <c r="E25" s="542"/>
      <c r="F25" s="103" t="b">
        <v>0</v>
      </c>
      <c r="G25" s="104" t="s">
        <v>76</v>
      </c>
      <c r="H25" s="55" t="s">
        <v>115</v>
      </c>
      <c r="I25" s="545"/>
      <c r="J25" s="545"/>
      <c r="K25" s="533"/>
    </row>
    <row r="26" spans="1:11" ht="4.5" customHeight="1" thickBot="1" x14ac:dyDescent="0.4">
      <c r="C26" s="205"/>
      <c r="D26" s="140"/>
      <c r="E26" s="140"/>
      <c r="F26" s="30"/>
      <c r="G26" s="30"/>
      <c r="H26" s="33"/>
      <c r="I26" s="205"/>
      <c r="J26" s="205"/>
      <c r="K26" s="32"/>
    </row>
    <row r="27" spans="1:11" ht="15" customHeight="1" x14ac:dyDescent="0.35">
      <c r="A27" s="534">
        <v>3</v>
      </c>
      <c r="B27" s="207">
        <f>B19+10</f>
        <v>31</v>
      </c>
      <c r="C27" s="537"/>
      <c r="D27" s="540"/>
      <c r="E27" s="540"/>
      <c r="F27" s="100" t="b">
        <v>0</v>
      </c>
      <c r="G27" s="62" t="s">
        <v>110</v>
      </c>
      <c r="H27" s="76" t="s">
        <v>111</v>
      </c>
      <c r="I27" s="543"/>
      <c r="J27" s="543"/>
      <c r="K27" s="531"/>
    </row>
    <row r="28" spans="1:11" ht="3.75" customHeight="1" x14ac:dyDescent="0.35">
      <c r="A28" s="535"/>
      <c r="B28" s="208">
        <f t="shared" ref="B28:B33" si="2">B27+1</f>
        <v>32</v>
      </c>
      <c r="C28" s="538"/>
      <c r="D28" s="541"/>
      <c r="E28" s="541"/>
      <c r="I28" s="544"/>
      <c r="J28" s="544"/>
      <c r="K28" s="532"/>
    </row>
    <row r="29" spans="1:11" x14ac:dyDescent="0.35">
      <c r="A29" s="535"/>
      <c r="B29" s="208">
        <f t="shared" si="2"/>
        <v>33</v>
      </c>
      <c r="C29" s="538"/>
      <c r="D29" s="541"/>
      <c r="E29" s="541"/>
      <c r="F29" s="101" t="b">
        <v>0</v>
      </c>
      <c r="G29" t="s">
        <v>2</v>
      </c>
      <c r="H29" s="3" t="s">
        <v>112</v>
      </c>
      <c r="I29" s="544"/>
      <c r="J29" s="544"/>
      <c r="K29" s="532"/>
    </row>
    <row r="30" spans="1:11" ht="3.75" customHeight="1" x14ac:dyDescent="0.35">
      <c r="A30" s="535"/>
      <c r="B30" s="208">
        <f t="shared" si="2"/>
        <v>34</v>
      </c>
      <c r="C30" s="538"/>
      <c r="D30" s="541"/>
      <c r="E30" s="541"/>
      <c r="I30" s="544"/>
      <c r="J30" s="544"/>
      <c r="K30" s="532"/>
    </row>
    <row r="31" spans="1:11" x14ac:dyDescent="0.35">
      <c r="A31" s="535"/>
      <c r="B31" s="208">
        <f t="shared" si="2"/>
        <v>35</v>
      </c>
      <c r="C31" s="538"/>
      <c r="D31" s="541"/>
      <c r="E31" s="541"/>
      <c r="F31" s="102" t="b">
        <v>0</v>
      </c>
      <c r="G31" s="44" t="s">
        <v>113</v>
      </c>
      <c r="H31" s="9" t="s">
        <v>114</v>
      </c>
      <c r="I31" s="544"/>
      <c r="J31" s="544"/>
      <c r="K31" s="532"/>
    </row>
    <row r="32" spans="1:11" ht="3.75" customHeight="1" x14ac:dyDescent="0.35">
      <c r="A32" s="535"/>
      <c r="B32" s="208">
        <f t="shared" si="2"/>
        <v>36</v>
      </c>
      <c r="C32" s="538"/>
      <c r="D32" s="541"/>
      <c r="E32" s="541"/>
      <c r="I32" s="544"/>
      <c r="J32" s="544"/>
      <c r="K32" s="532"/>
    </row>
    <row r="33" spans="1:11" ht="29.5" thickBot="1" x14ac:dyDescent="0.4">
      <c r="A33" s="536"/>
      <c r="B33" s="208">
        <f t="shared" si="2"/>
        <v>37</v>
      </c>
      <c r="C33" s="539"/>
      <c r="D33" s="542"/>
      <c r="E33" s="542"/>
      <c r="F33" s="103" t="b">
        <v>0</v>
      </c>
      <c r="G33" s="104" t="s">
        <v>76</v>
      </c>
      <c r="H33" s="55" t="s">
        <v>115</v>
      </c>
      <c r="I33" s="545"/>
      <c r="J33" s="545"/>
      <c r="K33" s="533"/>
    </row>
    <row r="34" spans="1:11" ht="4.5" customHeight="1" thickBot="1" x14ac:dyDescent="0.4">
      <c r="C34" s="205"/>
      <c r="D34" s="140"/>
      <c r="E34" s="140"/>
      <c r="F34" s="30"/>
      <c r="G34" s="30"/>
      <c r="H34" s="33"/>
      <c r="I34" s="205"/>
      <c r="J34" s="205"/>
      <c r="K34" s="32"/>
    </row>
    <row r="35" spans="1:11" ht="15" customHeight="1" x14ac:dyDescent="0.35">
      <c r="A35" s="534">
        <v>4</v>
      </c>
      <c r="B35" s="207">
        <f>B27+10</f>
        <v>41</v>
      </c>
      <c r="C35" s="537"/>
      <c r="D35" s="540"/>
      <c r="E35" s="540"/>
      <c r="F35" s="100" t="b">
        <v>0</v>
      </c>
      <c r="G35" s="62" t="s">
        <v>110</v>
      </c>
      <c r="H35" s="76" t="s">
        <v>111</v>
      </c>
      <c r="I35" s="543"/>
      <c r="J35" s="543"/>
      <c r="K35" s="531"/>
    </row>
    <row r="36" spans="1:11" ht="3.75" customHeight="1" x14ac:dyDescent="0.35">
      <c r="A36" s="535"/>
      <c r="B36" s="208">
        <f t="shared" ref="B36:B41" si="3">B35+1</f>
        <v>42</v>
      </c>
      <c r="C36" s="538"/>
      <c r="D36" s="541"/>
      <c r="E36" s="541"/>
      <c r="I36" s="544"/>
      <c r="J36" s="544"/>
      <c r="K36" s="532"/>
    </row>
    <row r="37" spans="1:11" x14ac:dyDescent="0.35">
      <c r="A37" s="535"/>
      <c r="B37" s="208">
        <f t="shared" si="3"/>
        <v>43</v>
      </c>
      <c r="C37" s="538"/>
      <c r="D37" s="541"/>
      <c r="E37" s="541"/>
      <c r="F37" s="101" t="b">
        <v>0</v>
      </c>
      <c r="G37" t="s">
        <v>2</v>
      </c>
      <c r="H37" s="3" t="s">
        <v>112</v>
      </c>
      <c r="I37" s="544"/>
      <c r="J37" s="544"/>
      <c r="K37" s="532"/>
    </row>
    <row r="38" spans="1:11" ht="3.75" customHeight="1" x14ac:dyDescent="0.35">
      <c r="A38" s="535"/>
      <c r="B38" s="208">
        <f t="shared" si="3"/>
        <v>44</v>
      </c>
      <c r="C38" s="538"/>
      <c r="D38" s="541"/>
      <c r="E38" s="541"/>
      <c r="I38" s="544"/>
      <c r="J38" s="544"/>
      <c r="K38" s="532"/>
    </row>
    <row r="39" spans="1:11" x14ac:dyDescent="0.35">
      <c r="A39" s="535"/>
      <c r="B39" s="208">
        <f t="shared" si="3"/>
        <v>45</v>
      </c>
      <c r="C39" s="538"/>
      <c r="D39" s="541"/>
      <c r="E39" s="541"/>
      <c r="F39" s="102" t="b">
        <v>0</v>
      </c>
      <c r="G39" s="44" t="s">
        <v>113</v>
      </c>
      <c r="H39" s="9" t="s">
        <v>114</v>
      </c>
      <c r="I39" s="544"/>
      <c r="J39" s="544"/>
      <c r="K39" s="532"/>
    </row>
    <row r="40" spans="1:11" ht="3.75" customHeight="1" x14ac:dyDescent="0.35">
      <c r="A40" s="535"/>
      <c r="B40" s="208">
        <f t="shared" si="3"/>
        <v>46</v>
      </c>
      <c r="C40" s="538"/>
      <c r="D40" s="541"/>
      <c r="E40" s="541"/>
      <c r="I40" s="544"/>
      <c r="J40" s="544"/>
      <c r="K40" s="532"/>
    </row>
    <row r="41" spans="1:11" ht="29.5" thickBot="1" x14ac:dyDescent="0.4">
      <c r="A41" s="536"/>
      <c r="B41" s="208">
        <f t="shared" si="3"/>
        <v>47</v>
      </c>
      <c r="C41" s="539"/>
      <c r="D41" s="542"/>
      <c r="E41" s="542"/>
      <c r="F41" s="103" t="b">
        <v>0</v>
      </c>
      <c r="G41" s="104" t="s">
        <v>76</v>
      </c>
      <c r="H41" s="55" t="s">
        <v>115</v>
      </c>
      <c r="I41" s="545"/>
      <c r="J41" s="545"/>
      <c r="K41" s="533"/>
    </row>
    <row r="42" spans="1:11" ht="4.5" customHeight="1" thickBot="1" x14ac:dyDescent="0.4">
      <c r="C42" s="205"/>
      <c r="D42" s="140"/>
      <c r="E42" s="140"/>
      <c r="F42" s="30"/>
      <c r="G42" s="30"/>
      <c r="H42" s="33"/>
      <c r="I42" s="205"/>
      <c r="J42" s="205"/>
      <c r="K42" s="32"/>
    </row>
    <row r="43" spans="1:11" ht="15" customHeight="1" x14ac:dyDescent="0.35">
      <c r="A43" s="553">
        <v>5</v>
      </c>
      <c r="B43" s="207">
        <f>B35+10</f>
        <v>51</v>
      </c>
      <c r="C43" s="537"/>
      <c r="D43" s="540"/>
      <c r="E43" s="540"/>
      <c r="F43" s="100" t="b">
        <v>0</v>
      </c>
      <c r="G43" s="62" t="s">
        <v>110</v>
      </c>
      <c r="H43" s="76" t="s">
        <v>111</v>
      </c>
      <c r="I43" s="543"/>
      <c r="J43" s="543"/>
      <c r="K43" s="531"/>
    </row>
    <row r="44" spans="1:11" ht="3.75" customHeight="1" x14ac:dyDescent="0.35">
      <c r="A44" s="554"/>
      <c r="B44" s="208">
        <f t="shared" ref="B44:B49" si="4">B43+1</f>
        <v>52</v>
      </c>
      <c r="C44" s="538"/>
      <c r="D44" s="541"/>
      <c r="E44" s="541"/>
      <c r="I44" s="544"/>
      <c r="J44" s="544"/>
      <c r="K44" s="532"/>
    </row>
    <row r="45" spans="1:11" x14ac:dyDescent="0.35">
      <c r="A45" s="554"/>
      <c r="B45" s="208">
        <f t="shared" si="4"/>
        <v>53</v>
      </c>
      <c r="C45" s="538"/>
      <c r="D45" s="541"/>
      <c r="E45" s="541"/>
      <c r="F45" s="101" t="b">
        <v>0</v>
      </c>
      <c r="G45" t="s">
        <v>2</v>
      </c>
      <c r="H45" s="3" t="s">
        <v>112</v>
      </c>
      <c r="I45" s="544"/>
      <c r="J45" s="544"/>
      <c r="K45" s="532"/>
    </row>
    <row r="46" spans="1:11" ht="3.75" customHeight="1" x14ac:dyDescent="0.35">
      <c r="A46" s="554"/>
      <c r="B46" s="208">
        <f t="shared" si="4"/>
        <v>54</v>
      </c>
      <c r="C46" s="538"/>
      <c r="D46" s="541"/>
      <c r="E46" s="541"/>
      <c r="I46" s="544"/>
      <c r="J46" s="544"/>
      <c r="K46" s="532"/>
    </row>
    <row r="47" spans="1:11" x14ac:dyDescent="0.35">
      <c r="A47" s="554"/>
      <c r="B47" s="208">
        <f t="shared" si="4"/>
        <v>55</v>
      </c>
      <c r="C47" s="538"/>
      <c r="D47" s="541"/>
      <c r="E47" s="541"/>
      <c r="F47" s="102" t="b">
        <v>0</v>
      </c>
      <c r="G47" s="44" t="s">
        <v>113</v>
      </c>
      <c r="H47" s="9" t="s">
        <v>114</v>
      </c>
      <c r="I47" s="544"/>
      <c r="J47" s="544"/>
      <c r="K47" s="532"/>
    </row>
    <row r="48" spans="1:11" ht="3.75" customHeight="1" x14ac:dyDescent="0.35">
      <c r="A48" s="554"/>
      <c r="B48" s="208">
        <f t="shared" si="4"/>
        <v>56</v>
      </c>
      <c r="C48" s="538"/>
      <c r="D48" s="541"/>
      <c r="E48" s="541"/>
      <c r="I48" s="544"/>
      <c r="J48" s="544"/>
      <c r="K48" s="532"/>
    </row>
    <row r="49" spans="1:11" ht="29.5" thickBot="1" x14ac:dyDescent="0.4">
      <c r="A49" s="555"/>
      <c r="B49" s="208">
        <f t="shared" si="4"/>
        <v>57</v>
      </c>
      <c r="C49" s="539"/>
      <c r="D49" s="542"/>
      <c r="E49" s="542"/>
      <c r="F49" s="103" t="b">
        <v>0</v>
      </c>
      <c r="G49" s="104" t="s">
        <v>76</v>
      </c>
      <c r="H49" s="55" t="s">
        <v>115</v>
      </c>
      <c r="I49" s="545"/>
      <c r="J49" s="545"/>
      <c r="K49" s="533"/>
    </row>
    <row r="50" spans="1:11" ht="4.5" customHeight="1" thickBot="1" x14ac:dyDescent="0.4">
      <c r="C50" s="205"/>
      <c r="D50" s="140"/>
      <c r="E50" s="140"/>
      <c r="F50" s="30"/>
      <c r="G50" s="30"/>
      <c r="H50" s="33"/>
      <c r="I50" s="205"/>
      <c r="J50" s="205"/>
      <c r="K50" s="32"/>
    </row>
    <row r="51" spans="1:11" ht="15.75" customHeight="1" x14ac:dyDescent="0.35">
      <c r="A51" s="534">
        <v>6</v>
      </c>
      <c r="B51" s="207">
        <f>B43+10</f>
        <v>61</v>
      </c>
      <c r="C51" s="537"/>
      <c r="D51" s="540"/>
      <c r="E51" s="540"/>
      <c r="F51" s="100" t="b">
        <v>0</v>
      </c>
      <c r="G51" s="62" t="s">
        <v>110</v>
      </c>
      <c r="H51" s="76" t="s">
        <v>111</v>
      </c>
      <c r="I51" s="543"/>
      <c r="J51" s="543"/>
      <c r="K51" s="531"/>
    </row>
    <row r="52" spans="1:11" ht="3.75" customHeight="1" x14ac:dyDescent="0.35">
      <c r="A52" s="535"/>
      <c r="B52" s="208">
        <f t="shared" ref="B52:B57" si="5">B51+1</f>
        <v>62</v>
      </c>
      <c r="C52" s="538"/>
      <c r="D52" s="541"/>
      <c r="E52" s="541"/>
      <c r="I52" s="544"/>
      <c r="J52" s="544"/>
      <c r="K52" s="532"/>
    </row>
    <row r="53" spans="1:11" x14ac:dyDescent="0.35">
      <c r="A53" s="535"/>
      <c r="B53" s="208">
        <f t="shared" si="5"/>
        <v>63</v>
      </c>
      <c r="C53" s="538"/>
      <c r="D53" s="541"/>
      <c r="E53" s="541"/>
      <c r="F53" s="101" t="b">
        <v>0</v>
      </c>
      <c r="G53" t="s">
        <v>2</v>
      </c>
      <c r="H53" s="3" t="s">
        <v>112</v>
      </c>
      <c r="I53" s="544"/>
      <c r="J53" s="544"/>
      <c r="K53" s="532"/>
    </row>
    <row r="54" spans="1:11" ht="3.75" customHeight="1" x14ac:dyDescent="0.35">
      <c r="A54" s="535"/>
      <c r="B54" s="208">
        <f t="shared" si="5"/>
        <v>64</v>
      </c>
      <c r="C54" s="538"/>
      <c r="D54" s="541"/>
      <c r="E54" s="541"/>
      <c r="I54" s="544"/>
      <c r="J54" s="544"/>
      <c r="K54" s="532"/>
    </row>
    <row r="55" spans="1:11" x14ac:dyDescent="0.35">
      <c r="A55" s="535"/>
      <c r="B55" s="208">
        <f t="shared" si="5"/>
        <v>65</v>
      </c>
      <c r="C55" s="538"/>
      <c r="D55" s="541"/>
      <c r="E55" s="541"/>
      <c r="F55" s="102" t="b">
        <v>0</v>
      </c>
      <c r="G55" s="44" t="s">
        <v>113</v>
      </c>
      <c r="H55" s="9" t="s">
        <v>114</v>
      </c>
      <c r="I55" s="544"/>
      <c r="J55" s="544"/>
      <c r="K55" s="532"/>
    </row>
    <row r="56" spans="1:11" ht="3.75" customHeight="1" x14ac:dyDescent="0.35">
      <c r="A56" s="535"/>
      <c r="B56" s="208">
        <f t="shared" si="5"/>
        <v>66</v>
      </c>
      <c r="C56" s="538"/>
      <c r="D56" s="541"/>
      <c r="E56" s="541"/>
      <c r="I56" s="544"/>
      <c r="J56" s="544"/>
      <c r="K56" s="532"/>
    </row>
    <row r="57" spans="1:11" ht="29.5" thickBot="1" x14ac:dyDescent="0.4">
      <c r="A57" s="536"/>
      <c r="B57" s="208">
        <f t="shared" si="5"/>
        <v>67</v>
      </c>
      <c r="C57" s="539"/>
      <c r="D57" s="542"/>
      <c r="E57" s="542"/>
      <c r="F57" s="103" t="b">
        <v>0</v>
      </c>
      <c r="G57" s="104" t="s">
        <v>76</v>
      </c>
      <c r="H57" s="55" t="s">
        <v>115</v>
      </c>
      <c r="I57" s="545"/>
      <c r="J57" s="545"/>
      <c r="K57" s="533"/>
    </row>
    <row r="58" spans="1:11" ht="4.5" customHeight="1" thickBot="1" x14ac:dyDescent="0.4">
      <c r="C58" s="205"/>
      <c r="D58" s="140"/>
      <c r="E58" s="140"/>
      <c r="F58" s="30"/>
      <c r="G58" s="30"/>
      <c r="H58" s="33"/>
      <c r="I58" s="205"/>
      <c r="J58" s="205"/>
      <c r="K58" s="32"/>
    </row>
    <row r="59" spans="1:11" ht="15" customHeight="1" x14ac:dyDescent="0.35">
      <c r="A59" s="534">
        <v>7</v>
      </c>
      <c r="B59" s="207">
        <f>B51+10</f>
        <v>71</v>
      </c>
      <c r="C59" s="537"/>
      <c r="D59" s="540"/>
      <c r="E59" s="540"/>
      <c r="F59" s="100" t="b">
        <v>0</v>
      </c>
      <c r="G59" s="62" t="s">
        <v>110</v>
      </c>
      <c r="H59" s="76" t="s">
        <v>111</v>
      </c>
      <c r="I59" s="543"/>
      <c r="J59" s="543"/>
      <c r="K59" s="531"/>
    </row>
    <row r="60" spans="1:11" ht="3.75" customHeight="1" x14ac:dyDescent="0.35">
      <c r="A60" s="535"/>
      <c r="B60" s="208">
        <f t="shared" ref="B60:B65" si="6">B59+1</f>
        <v>72</v>
      </c>
      <c r="C60" s="538"/>
      <c r="D60" s="541"/>
      <c r="E60" s="541"/>
      <c r="I60" s="544"/>
      <c r="J60" s="544"/>
      <c r="K60" s="532"/>
    </row>
    <row r="61" spans="1:11" x14ac:dyDescent="0.35">
      <c r="A61" s="535"/>
      <c r="B61" s="208">
        <f t="shared" si="6"/>
        <v>73</v>
      </c>
      <c r="C61" s="538"/>
      <c r="D61" s="541"/>
      <c r="E61" s="541"/>
      <c r="F61" s="101" t="b">
        <v>0</v>
      </c>
      <c r="G61" t="s">
        <v>2</v>
      </c>
      <c r="H61" s="3" t="s">
        <v>112</v>
      </c>
      <c r="I61" s="544"/>
      <c r="J61" s="544"/>
      <c r="K61" s="532"/>
    </row>
    <row r="62" spans="1:11" ht="3.75" customHeight="1" x14ac:dyDescent="0.35">
      <c r="A62" s="535"/>
      <c r="B62" s="208">
        <f t="shared" si="6"/>
        <v>74</v>
      </c>
      <c r="C62" s="538"/>
      <c r="D62" s="541"/>
      <c r="E62" s="541"/>
      <c r="I62" s="544"/>
      <c r="J62" s="544"/>
      <c r="K62" s="532"/>
    </row>
    <row r="63" spans="1:11" x14ac:dyDescent="0.35">
      <c r="A63" s="535"/>
      <c r="B63" s="208">
        <f t="shared" si="6"/>
        <v>75</v>
      </c>
      <c r="C63" s="538"/>
      <c r="D63" s="541"/>
      <c r="E63" s="541"/>
      <c r="F63" s="102" t="b">
        <v>0</v>
      </c>
      <c r="G63" s="44" t="s">
        <v>113</v>
      </c>
      <c r="H63" s="9" t="s">
        <v>114</v>
      </c>
      <c r="I63" s="544"/>
      <c r="J63" s="544"/>
      <c r="K63" s="532"/>
    </row>
    <row r="64" spans="1:11" ht="3.75" customHeight="1" x14ac:dyDescent="0.35">
      <c r="A64" s="535"/>
      <c r="B64" s="208">
        <f t="shared" si="6"/>
        <v>76</v>
      </c>
      <c r="C64" s="538"/>
      <c r="D64" s="541"/>
      <c r="E64" s="541"/>
      <c r="I64" s="544"/>
      <c r="J64" s="544"/>
      <c r="K64" s="532"/>
    </row>
    <row r="65" spans="1:11" ht="29.5" thickBot="1" x14ac:dyDescent="0.4">
      <c r="A65" s="536"/>
      <c r="B65" s="208">
        <f t="shared" si="6"/>
        <v>77</v>
      </c>
      <c r="C65" s="539"/>
      <c r="D65" s="542"/>
      <c r="E65" s="542"/>
      <c r="F65" s="103" t="b">
        <v>0</v>
      </c>
      <c r="G65" s="104" t="s">
        <v>76</v>
      </c>
      <c r="H65" s="55" t="s">
        <v>115</v>
      </c>
      <c r="I65" s="545"/>
      <c r="J65" s="545"/>
      <c r="K65" s="533"/>
    </row>
    <row r="66" spans="1:11" ht="4.5" customHeight="1" thickBot="1" x14ac:dyDescent="0.4">
      <c r="C66" s="205"/>
      <c r="D66" s="140"/>
      <c r="E66" s="140"/>
      <c r="F66" s="30"/>
      <c r="G66" s="30"/>
      <c r="H66" s="33"/>
      <c r="I66" s="205"/>
      <c r="J66" s="205"/>
      <c r="K66" s="32"/>
    </row>
    <row r="67" spans="1:11" ht="15" customHeight="1" x14ac:dyDescent="0.35">
      <c r="A67" s="534">
        <v>8</v>
      </c>
      <c r="B67" s="207">
        <f>B59+10</f>
        <v>81</v>
      </c>
      <c r="C67" s="537"/>
      <c r="D67" s="540"/>
      <c r="E67" s="540"/>
      <c r="F67" s="100" t="b">
        <v>0</v>
      </c>
      <c r="G67" s="62" t="s">
        <v>110</v>
      </c>
      <c r="H67" s="76" t="s">
        <v>111</v>
      </c>
      <c r="I67" s="543"/>
      <c r="J67" s="543"/>
      <c r="K67" s="531"/>
    </row>
    <row r="68" spans="1:11" ht="3.75" customHeight="1" x14ac:dyDescent="0.35">
      <c r="A68" s="535"/>
      <c r="B68" s="208">
        <f t="shared" ref="B68:B73" si="7">B67+1</f>
        <v>82</v>
      </c>
      <c r="C68" s="538"/>
      <c r="D68" s="541"/>
      <c r="E68" s="541"/>
      <c r="I68" s="544"/>
      <c r="J68" s="544"/>
      <c r="K68" s="532"/>
    </row>
    <row r="69" spans="1:11" x14ac:dyDescent="0.35">
      <c r="A69" s="535"/>
      <c r="B69" s="208">
        <f t="shared" si="7"/>
        <v>83</v>
      </c>
      <c r="C69" s="538"/>
      <c r="D69" s="541"/>
      <c r="E69" s="541"/>
      <c r="F69" s="101" t="b">
        <v>0</v>
      </c>
      <c r="G69" t="s">
        <v>2</v>
      </c>
      <c r="H69" s="3" t="s">
        <v>112</v>
      </c>
      <c r="I69" s="544"/>
      <c r="J69" s="544"/>
      <c r="K69" s="532"/>
    </row>
    <row r="70" spans="1:11" ht="3.75" customHeight="1" x14ac:dyDescent="0.35">
      <c r="A70" s="535"/>
      <c r="B70" s="208">
        <f t="shared" si="7"/>
        <v>84</v>
      </c>
      <c r="C70" s="538"/>
      <c r="D70" s="541"/>
      <c r="E70" s="541"/>
      <c r="I70" s="544"/>
      <c r="J70" s="544"/>
      <c r="K70" s="532"/>
    </row>
    <row r="71" spans="1:11" x14ac:dyDescent="0.35">
      <c r="A71" s="535"/>
      <c r="B71" s="208">
        <f t="shared" si="7"/>
        <v>85</v>
      </c>
      <c r="C71" s="538"/>
      <c r="D71" s="541"/>
      <c r="E71" s="541"/>
      <c r="F71" s="102" t="b">
        <v>0</v>
      </c>
      <c r="G71" s="44" t="s">
        <v>113</v>
      </c>
      <c r="H71" s="9" t="s">
        <v>114</v>
      </c>
      <c r="I71" s="544"/>
      <c r="J71" s="544"/>
      <c r="K71" s="532"/>
    </row>
    <row r="72" spans="1:11" ht="3.75" customHeight="1" x14ac:dyDescent="0.35">
      <c r="A72" s="535"/>
      <c r="B72" s="208">
        <f t="shared" si="7"/>
        <v>86</v>
      </c>
      <c r="C72" s="538"/>
      <c r="D72" s="541"/>
      <c r="E72" s="541"/>
      <c r="I72" s="544"/>
      <c r="J72" s="544"/>
      <c r="K72" s="532"/>
    </row>
    <row r="73" spans="1:11" ht="29.5" thickBot="1" x14ac:dyDescent="0.4">
      <c r="A73" s="536"/>
      <c r="B73" s="208">
        <f t="shared" si="7"/>
        <v>87</v>
      </c>
      <c r="C73" s="539"/>
      <c r="D73" s="542"/>
      <c r="E73" s="542"/>
      <c r="F73" s="103" t="b">
        <v>0</v>
      </c>
      <c r="G73" s="104" t="s">
        <v>76</v>
      </c>
      <c r="H73" s="55" t="s">
        <v>115</v>
      </c>
      <c r="I73" s="545"/>
      <c r="J73" s="545"/>
      <c r="K73" s="533"/>
    </row>
    <row r="74" spans="1:11" ht="4.5" customHeight="1" thickBot="1" x14ac:dyDescent="0.4">
      <c r="C74" s="205"/>
      <c r="D74" s="140"/>
      <c r="E74" s="140"/>
      <c r="F74" s="30"/>
      <c r="G74" s="30"/>
      <c r="H74" s="33"/>
      <c r="I74" s="205"/>
      <c r="J74" s="205"/>
      <c r="K74" s="32"/>
    </row>
    <row r="75" spans="1:11" ht="15" customHeight="1" x14ac:dyDescent="0.35">
      <c r="A75" s="534">
        <f>A67+1</f>
        <v>9</v>
      </c>
      <c r="B75" s="207">
        <f>B67+10</f>
        <v>91</v>
      </c>
      <c r="C75" s="537"/>
      <c r="D75" s="540"/>
      <c r="E75" s="540"/>
      <c r="F75" s="100" t="b">
        <v>0</v>
      </c>
      <c r="G75" s="62" t="s">
        <v>110</v>
      </c>
      <c r="H75" s="76" t="s">
        <v>111</v>
      </c>
      <c r="I75" s="543"/>
      <c r="J75" s="543"/>
      <c r="K75" s="531"/>
    </row>
    <row r="76" spans="1:11" ht="3.75" customHeight="1" x14ac:dyDescent="0.35">
      <c r="A76" s="535"/>
      <c r="B76" s="208">
        <f t="shared" ref="B76:B81" si="8">B75+1</f>
        <v>92</v>
      </c>
      <c r="C76" s="538"/>
      <c r="D76" s="541"/>
      <c r="E76" s="541"/>
      <c r="I76" s="544"/>
      <c r="J76" s="544"/>
      <c r="K76" s="532"/>
    </row>
    <row r="77" spans="1:11" x14ac:dyDescent="0.35">
      <c r="A77" s="535"/>
      <c r="B77" s="208">
        <f t="shared" si="8"/>
        <v>93</v>
      </c>
      <c r="C77" s="538"/>
      <c r="D77" s="541"/>
      <c r="E77" s="541"/>
      <c r="F77" s="101" t="b">
        <v>0</v>
      </c>
      <c r="G77" t="s">
        <v>2</v>
      </c>
      <c r="H77" s="3" t="s">
        <v>112</v>
      </c>
      <c r="I77" s="544"/>
      <c r="J77" s="544"/>
      <c r="K77" s="532"/>
    </row>
    <row r="78" spans="1:11" ht="3.75" customHeight="1" x14ac:dyDescent="0.35">
      <c r="A78" s="535"/>
      <c r="B78" s="208">
        <f t="shared" si="8"/>
        <v>94</v>
      </c>
      <c r="C78" s="538"/>
      <c r="D78" s="541"/>
      <c r="E78" s="541"/>
      <c r="I78" s="544"/>
      <c r="J78" s="544"/>
      <c r="K78" s="532"/>
    </row>
    <row r="79" spans="1:11" x14ac:dyDescent="0.35">
      <c r="A79" s="535"/>
      <c r="B79" s="208">
        <f t="shared" si="8"/>
        <v>95</v>
      </c>
      <c r="C79" s="538"/>
      <c r="D79" s="541"/>
      <c r="E79" s="541"/>
      <c r="F79" s="102" t="b">
        <v>0</v>
      </c>
      <c r="G79" s="44" t="s">
        <v>113</v>
      </c>
      <c r="H79" s="9" t="s">
        <v>114</v>
      </c>
      <c r="I79" s="544"/>
      <c r="J79" s="544"/>
      <c r="K79" s="532"/>
    </row>
    <row r="80" spans="1:11" ht="3.75" customHeight="1" x14ac:dyDescent="0.35">
      <c r="A80" s="535"/>
      <c r="B80" s="208">
        <f t="shared" si="8"/>
        <v>96</v>
      </c>
      <c r="C80" s="538"/>
      <c r="D80" s="541"/>
      <c r="E80" s="541"/>
      <c r="I80" s="544"/>
      <c r="J80" s="544"/>
      <c r="K80" s="532"/>
    </row>
    <row r="81" spans="1:11" ht="29.5" thickBot="1" x14ac:dyDescent="0.4">
      <c r="A81" s="536"/>
      <c r="B81" s="208">
        <f t="shared" si="8"/>
        <v>97</v>
      </c>
      <c r="C81" s="539"/>
      <c r="D81" s="542"/>
      <c r="E81" s="542"/>
      <c r="F81" s="103" t="b">
        <v>0</v>
      </c>
      <c r="G81" s="104" t="s">
        <v>76</v>
      </c>
      <c r="H81" s="55" t="s">
        <v>115</v>
      </c>
      <c r="I81" s="545"/>
      <c r="J81" s="545"/>
      <c r="K81" s="533"/>
    </row>
    <row r="82" spans="1:11" ht="4.5" customHeight="1" thickBot="1" x14ac:dyDescent="0.4">
      <c r="C82" s="205"/>
      <c r="D82" s="140"/>
      <c r="E82" s="140"/>
      <c r="F82" s="30"/>
      <c r="G82" s="30"/>
      <c r="H82" s="33"/>
      <c r="I82" s="205"/>
      <c r="J82" s="205"/>
      <c r="K82" s="32"/>
    </row>
    <row r="83" spans="1:11" ht="15" customHeight="1" x14ac:dyDescent="0.35">
      <c r="A83" s="534">
        <f>A75+1</f>
        <v>10</v>
      </c>
      <c r="B83" s="207">
        <f>B75+10</f>
        <v>101</v>
      </c>
      <c r="C83" s="537"/>
      <c r="D83" s="540"/>
      <c r="E83" s="540"/>
      <c r="F83" s="100" t="b">
        <v>0</v>
      </c>
      <c r="G83" s="62" t="s">
        <v>110</v>
      </c>
      <c r="H83" s="76" t="s">
        <v>111</v>
      </c>
      <c r="I83" s="543"/>
      <c r="J83" s="543"/>
      <c r="K83" s="531"/>
    </row>
    <row r="84" spans="1:11" ht="3.75" customHeight="1" x14ac:dyDescent="0.35">
      <c r="A84" s="535"/>
      <c r="B84" s="208">
        <f t="shared" ref="B84:B89" si="9">B83+1</f>
        <v>102</v>
      </c>
      <c r="C84" s="538"/>
      <c r="D84" s="541"/>
      <c r="E84" s="541"/>
      <c r="I84" s="544"/>
      <c r="J84" s="544"/>
      <c r="K84" s="532"/>
    </row>
    <row r="85" spans="1:11" x14ac:dyDescent="0.35">
      <c r="A85" s="535"/>
      <c r="B85" s="208">
        <f t="shared" si="9"/>
        <v>103</v>
      </c>
      <c r="C85" s="538"/>
      <c r="D85" s="541"/>
      <c r="E85" s="541"/>
      <c r="F85" s="101" t="b">
        <v>0</v>
      </c>
      <c r="G85" t="s">
        <v>2</v>
      </c>
      <c r="H85" s="3" t="s">
        <v>112</v>
      </c>
      <c r="I85" s="544"/>
      <c r="J85" s="544"/>
      <c r="K85" s="532"/>
    </row>
    <row r="86" spans="1:11" ht="3.75" customHeight="1" x14ac:dyDescent="0.35">
      <c r="A86" s="535"/>
      <c r="B86" s="208">
        <f t="shared" si="9"/>
        <v>104</v>
      </c>
      <c r="C86" s="538"/>
      <c r="D86" s="541"/>
      <c r="E86" s="541"/>
      <c r="I86" s="544"/>
      <c r="J86" s="544"/>
      <c r="K86" s="532"/>
    </row>
    <row r="87" spans="1:11" x14ac:dyDescent="0.35">
      <c r="A87" s="535"/>
      <c r="B87" s="208">
        <f t="shared" si="9"/>
        <v>105</v>
      </c>
      <c r="C87" s="538"/>
      <c r="D87" s="541"/>
      <c r="E87" s="541"/>
      <c r="F87" s="102" t="b">
        <v>0</v>
      </c>
      <c r="G87" s="44" t="s">
        <v>113</v>
      </c>
      <c r="H87" s="9" t="s">
        <v>114</v>
      </c>
      <c r="I87" s="544"/>
      <c r="J87" s="544"/>
      <c r="K87" s="532"/>
    </row>
    <row r="88" spans="1:11" ht="3.75" customHeight="1" x14ac:dyDescent="0.35">
      <c r="A88" s="535"/>
      <c r="B88" s="208">
        <f t="shared" si="9"/>
        <v>106</v>
      </c>
      <c r="C88" s="538"/>
      <c r="D88" s="541"/>
      <c r="E88" s="541"/>
      <c r="I88" s="544"/>
      <c r="J88" s="544"/>
      <c r="K88" s="532"/>
    </row>
    <row r="89" spans="1:11" ht="29.5" thickBot="1" x14ac:dyDescent="0.4">
      <c r="A89" s="536"/>
      <c r="B89" s="208">
        <f t="shared" si="9"/>
        <v>107</v>
      </c>
      <c r="C89" s="539"/>
      <c r="D89" s="542"/>
      <c r="E89" s="542"/>
      <c r="F89" s="103" t="b">
        <v>0</v>
      </c>
      <c r="G89" s="104" t="s">
        <v>76</v>
      </c>
      <c r="H89" s="55" t="s">
        <v>115</v>
      </c>
      <c r="I89" s="545"/>
      <c r="J89" s="545"/>
      <c r="K89" s="533"/>
    </row>
    <row r="90" spans="1:11" ht="4.5" customHeight="1" thickBot="1" x14ac:dyDescent="0.4">
      <c r="C90" s="205"/>
      <c r="D90" s="140"/>
      <c r="E90" s="140"/>
      <c r="F90" s="30"/>
      <c r="G90" s="30"/>
      <c r="H90" s="33"/>
      <c r="I90" s="205"/>
      <c r="J90" s="205"/>
      <c r="K90" s="32"/>
    </row>
    <row r="91" spans="1:11" ht="15" customHeight="1" x14ac:dyDescent="0.35">
      <c r="A91" s="534">
        <f>A83+1</f>
        <v>11</v>
      </c>
      <c r="B91" s="207">
        <f>B83+10</f>
        <v>111</v>
      </c>
      <c r="C91" s="537"/>
      <c r="D91" s="540"/>
      <c r="E91" s="540"/>
      <c r="F91" s="100" t="b">
        <v>0</v>
      </c>
      <c r="G91" s="62" t="s">
        <v>110</v>
      </c>
      <c r="H91" s="76" t="s">
        <v>111</v>
      </c>
      <c r="I91" s="543"/>
      <c r="J91" s="543"/>
      <c r="K91" s="531"/>
    </row>
    <row r="92" spans="1:11" ht="3.75" customHeight="1" x14ac:dyDescent="0.35">
      <c r="A92" s="535"/>
      <c r="B92" s="208">
        <f t="shared" ref="B92:B97" si="10">B91+1</f>
        <v>112</v>
      </c>
      <c r="C92" s="538"/>
      <c r="D92" s="541"/>
      <c r="E92" s="541"/>
      <c r="I92" s="544"/>
      <c r="J92" s="544"/>
      <c r="K92" s="532"/>
    </row>
    <row r="93" spans="1:11" x14ac:dyDescent="0.35">
      <c r="A93" s="535"/>
      <c r="B93" s="208">
        <f t="shared" si="10"/>
        <v>113</v>
      </c>
      <c r="C93" s="538"/>
      <c r="D93" s="541"/>
      <c r="E93" s="541"/>
      <c r="F93" s="101" t="b">
        <v>0</v>
      </c>
      <c r="G93" t="s">
        <v>2</v>
      </c>
      <c r="H93" s="3" t="s">
        <v>112</v>
      </c>
      <c r="I93" s="544"/>
      <c r="J93" s="544"/>
      <c r="K93" s="532"/>
    </row>
    <row r="94" spans="1:11" ht="3.75" customHeight="1" x14ac:dyDescent="0.35">
      <c r="A94" s="535"/>
      <c r="B94" s="208">
        <f t="shared" si="10"/>
        <v>114</v>
      </c>
      <c r="C94" s="538"/>
      <c r="D94" s="541"/>
      <c r="E94" s="541"/>
      <c r="I94" s="544"/>
      <c r="J94" s="544"/>
      <c r="K94" s="532"/>
    </row>
    <row r="95" spans="1:11" x14ac:dyDescent="0.35">
      <c r="A95" s="535"/>
      <c r="B95" s="208">
        <f t="shared" si="10"/>
        <v>115</v>
      </c>
      <c r="C95" s="538"/>
      <c r="D95" s="541"/>
      <c r="E95" s="541"/>
      <c r="F95" s="102" t="b">
        <v>0</v>
      </c>
      <c r="G95" s="44" t="s">
        <v>113</v>
      </c>
      <c r="H95" s="9" t="s">
        <v>114</v>
      </c>
      <c r="I95" s="544"/>
      <c r="J95" s="544"/>
      <c r="K95" s="532"/>
    </row>
    <row r="96" spans="1:11" ht="3.75" customHeight="1" x14ac:dyDescent="0.35">
      <c r="A96" s="535"/>
      <c r="B96" s="208">
        <f t="shared" si="10"/>
        <v>116</v>
      </c>
      <c r="C96" s="538"/>
      <c r="D96" s="541"/>
      <c r="E96" s="541"/>
      <c r="I96" s="544"/>
      <c r="J96" s="544"/>
      <c r="K96" s="532"/>
    </row>
    <row r="97" spans="1:11" ht="29.5" thickBot="1" x14ac:dyDescent="0.4">
      <c r="A97" s="536"/>
      <c r="B97" s="208">
        <f t="shared" si="10"/>
        <v>117</v>
      </c>
      <c r="C97" s="539"/>
      <c r="D97" s="542"/>
      <c r="E97" s="542"/>
      <c r="F97" s="103" t="b">
        <v>0</v>
      </c>
      <c r="G97" s="104" t="s">
        <v>76</v>
      </c>
      <c r="H97" s="55" t="s">
        <v>115</v>
      </c>
      <c r="I97" s="545"/>
      <c r="J97" s="545"/>
      <c r="K97" s="533"/>
    </row>
    <row r="98" spans="1:11" ht="4.5" customHeight="1" thickBot="1" x14ac:dyDescent="0.4">
      <c r="C98" s="205"/>
      <c r="D98" s="140"/>
      <c r="E98" s="140"/>
      <c r="F98" s="30"/>
      <c r="G98" s="30"/>
      <c r="H98" s="33"/>
      <c r="I98" s="205"/>
      <c r="J98" s="205"/>
      <c r="K98" s="32"/>
    </row>
    <row r="99" spans="1:11" ht="15" customHeight="1" x14ac:dyDescent="0.35">
      <c r="A99" s="534">
        <f>A91+1</f>
        <v>12</v>
      </c>
      <c r="B99" s="207">
        <f>B91+10</f>
        <v>121</v>
      </c>
      <c r="C99" s="537"/>
      <c r="D99" s="540"/>
      <c r="E99" s="540"/>
      <c r="F99" s="100" t="b">
        <v>0</v>
      </c>
      <c r="G99" s="62" t="s">
        <v>110</v>
      </c>
      <c r="H99" s="76" t="s">
        <v>111</v>
      </c>
      <c r="I99" s="543"/>
      <c r="J99" s="543"/>
      <c r="K99" s="531"/>
    </row>
    <row r="100" spans="1:11" ht="3.75" customHeight="1" x14ac:dyDescent="0.35">
      <c r="A100" s="535"/>
      <c r="B100" s="208">
        <f t="shared" ref="B100:B105" si="11">B99+1</f>
        <v>122</v>
      </c>
      <c r="C100" s="538"/>
      <c r="D100" s="541"/>
      <c r="E100" s="541"/>
      <c r="I100" s="544"/>
      <c r="J100" s="544"/>
      <c r="K100" s="532"/>
    </row>
    <row r="101" spans="1:11" x14ac:dyDescent="0.35">
      <c r="A101" s="535"/>
      <c r="B101" s="208">
        <f t="shared" si="11"/>
        <v>123</v>
      </c>
      <c r="C101" s="538"/>
      <c r="D101" s="541"/>
      <c r="E101" s="541"/>
      <c r="F101" s="101" t="b">
        <v>0</v>
      </c>
      <c r="G101" t="s">
        <v>2</v>
      </c>
      <c r="H101" s="3" t="s">
        <v>112</v>
      </c>
      <c r="I101" s="544"/>
      <c r="J101" s="544"/>
      <c r="K101" s="532"/>
    </row>
    <row r="102" spans="1:11" ht="3.75" customHeight="1" x14ac:dyDescent="0.35">
      <c r="A102" s="535"/>
      <c r="B102" s="208">
        <f t="shared" si="11"/>
        <v>124</v>
      </c>
      <c r="C102" s="538"/>
      <c r="D102" s="541"/>
      <c r="E102" s="541"/>
      <c r="I102" s="544"/>
      <c r="J102" s="544"/>
      <c r="K102" s="532"/>
    </row>
    <row r="103" spans="1:11" x14ac:dyDescent="0.35">
      <c r="A103" s="535"/>
      <c r="B103" s="208">
        <f t="shared" si="11"/>
        <v>125</v>
      </c>
      <c r="C103" s="538"/>
      <c r="D103" s="541"/>
      <c r="E103" s="541"/>
      <c r="F103" s="102" t="b">
        <v>0</v>
      </c>
      <c r="G103" s="44" t="s">
        <v>113</v>
      </c>
      <c r="H103" s="9" t="s">
        <v>114</v>
      </c>
      <c r="I103" s="544"/>
      <c r="J103" s="544"/>
      <c r="K103" s="532"/>
    </row>
    <row r="104" spans="1:11" ht="3.75" customHeight="1" x14ac:dyDescent="0.35">
      <c r="A104" s="535"/>
      <c r="B104" s="208">
        <f t="shared" si="11"/>
        <v>126</v>
      </c>
      <c r="C104" s="538"/>
      <c r="D104" s="541"/>
      <c r="E104" s="541"/>
      <c r="I104" s="544"/>
      <c r="J104" s="544"/>
      <c r="K104" s="532"/>
    </row>
    <row r="105" spans="1:11" ht="29.5" thickBot="1" x14ac:dyDescent="0.4">
      <c r="A105" s="536"/>
      <c r="B105" s="208">
        <f t="shared" si="11"/>
        <v>127</v>
      </c>
      <c r="C105" s="539"/>
      <c r="D105" s="542"/>
      <c r="E105" s="542"/>
      <c r="F105" s="103" t="b">
        <v>0</v>
      </c>
      <c r="G105" s="104" t="s">
        <v>76</v>
      </c>
      <c r="H105" s="55" t="s">
        <v>115</v>
      </c>
      <c r="I105" s="545"/>
      <c r="J105" s="545"/>
      <c r="K105" s="533"/>
    </row>
    <row r="106" spans="1:11" ht="4.5" customHeight="1" thickBot="1" x14ac:dyDescent="0.4">
      <c r="C106" s="205"/>
      <c r="D106" s="140"/>
      <c r="E106" s="140"/>
      <c r="F106" s="30"/>
      <c r="G106" s="30"/>
      <c r="H106" s="33"/>
      <c r="I106" s="205"/>
      <c r="J106" s="205"/>
      <c r="K106" s="32"/>
    </row>
    <row r="107" spans="1:11" ht="15" customHeight="1" x14ac:dyDescent="0.35">
      <c r="A107" s="534">
        <f>A99+1</f>
        <v>13</v>
      </c>
      <c r="B107" s="207">
        <f>B99+10</f>
        <v>131</v>
      </c>
      <c r="C107" s="537"/>
      <c r="D107" s="540"/>
      <c r="E107" s="540"/>
      <c r="F107" s="100" t="b">
        <v>0</v>
      </c>
      <c r="G107" s="62" t="s">
        <v>110</v>
      </c>
      <c r="H107" s="76" t="s">
        <v>111</v>
      </c>
      <c r="I107" s="543"/>
      <c r="J107" s="543"/>
      <c r="K107" s="531"/>
    </row>
    <row r="108" spans="1:11" ht="3.75" customHeight="1" x14ac:dyDescent="0.35">
      <c r="A108" s="535"/>
      <c r="B108" s="208">
        <f t="shared" ref="B108:B113" si="12">B107+1</f>
        <v>132</v>
      </c>
      <c r="C108" s="538"/>
      <c r="D108" s="541"/>
      <c r="E108" s="541"/>
      <c r="I108" s="544"/>
      <c r="J108" s="544"/>
      <c r="K108" s="532"/>
    </row>
    <row r="109" spans="1:11" x14ac:dyDescent="0.35">
      <c r="A109" s="535"/>
      <c r="B109" s="208">
        <f t="shared" si="12"/>
        <v>133</v>
      </c>
      <c r="C109" s="538"/>
      <c r="D109" s="541"/>
      <c r="E109" s="541"/>
      <c r="F109" s="101" t="b">
        <v>0</v>
      </c>
      <c r="G109" t="s">
        <v>2</v>
      </c>
      <c r="H109" s="3" t="s">
        <v>112</v>
      </c>
      <c r="I109" s="544"/>
      <c r="J109" s="544"/>
      <c r="K109" s="532"/>
    </row>
    <row r="110" spans="1:11" ht="3.75" customHeight="1" x14ac:dyDescent="0.35">
      <c r="A110" s="535"/>
      <c r="B110" s="208">
        <f t="shared" si="12"/>
        <v>134</v>
      </c>
      <c r="C110" s="538"/>
      <c r="D110" s="541"/>
      <c r="E110" s="541"/>
      <c r="I110" s="544"/>
      <c r="J110" s="544"/>
      <c r="K110" s="532"/>
    </row>
    <row r="111" spans="1:11" x14ac:dyDescent="0.35">
      <c r="A111" s="535"/>
      <c r="B111" s="208">
        <f t="shared" si="12"/>
        <v>135</v>
      </c>
      <c r="C111" s="538"/>
      <c r="D111" s="541"/>
      <c r="E111" s="541"/>
      <c r="F111" s="102" t="b">
        <v>0</v>
      </c>
      <c r="G111" s="44" t="s">
        <v>113</v>
      </c>
      <c r="H111" s="9" t="s">
        <v>114</v>
      </c>
      <c r="I111" s="544"/>
      <c r="J111" s="544"/>
      <c r="K111" s="532"/>
    </row>
    <row r="112" spans="1:11" ht="3.75" customHeight="1" x14ac:dyDescent="0.35">
      <c r="A112" s="535"/>
      <c r="B112" s="208">
        <f t="shared" si="12"/>
        <v>136</v>
      </c>
      <c r="C112" s="538"/>
      <c r="D112" s="541"/>
      <c r="E112" s="541"/>
      <c r="I112" s="544"/>
      <c r="J112" s="544"/>
      <c r="K112" s="532"/>
    </row>
    <row r="113" spans="1:11" ht="29.5" thickBot="1" x14ac:dyDescent="0.4">
      <c r="A113" s="536"/>
      <c r="B113" s="208">
        <f t="shared" si="12"/>
        <v>137</v>
      </c>
      <c r="C113" s="539"/>
      <c r="D113" s="542"/>
      <c r="E113" s="542"/>
      <c r="F113" s="103" t="b">
        <v>0</v>
      </c>
      <c r="G113" s="104" t="s">
        <v>76</v>
      </c>
      <c r="H113" s="55" t="s">
        <v>115</v>
      </c>
      <c r="I113" s="545"/>
      <c r="J113" s="545"/>
      <c r="K113" s="533"/>
    </row>
    <row r="114" spans="1:11" ht="4.5" customHeight="1" thickBot="1" x14ac:dyDescent="0.4">
      <c r="C114" s="205"/>
      <c r="D114" s="140"/>
      <c r="E114" s="140"/>
      <c r="F114" s="30"/>
      <c r="G114" s="30"/>
      <c r="H114" s="33"/>
      <c r="I114" s="205"/>
      <c r="J114" s="205"/>
      <c r="K114" s="32"/>
    </row>
    <row r="115" spans="1:11" ht="15" customHeight="1" x14ac:dyDescent="0.35">
      <c r="A115" s="534">
        <f>A107+1</f>
        <v>14</v>
      </c>
      <c r="B115" s="207">
        <f>B107+10</f>
        <v>141</v>
      </c>
      <c r="C115" s="537"/>
      <c r="D115" s="540"/>
      <c r="E115" s="540"/>
      <c r="F115" s="100" t="b">
        <v>0</v>
      </c>
      <c r="G115" s="62" t="s">
        <v>110</v>
      </c>
      <c r="H115" s="76" t="s">
        <v>111</v>
      </c>
      <c r="I115" s="543"/>
      <c r="J115" s="543"/>
      <c r="K115" s="531"/>
    </row>
    <row r="116" spans="1:11" ht="3.75" customHeight="1" x14ac:dyDescent="0.35">
      <c r="A116" s="535"/>
      <c r="B116" s="208">
        <f t="shared" ref="B116:B121" si="13">B115+1</f>
        <v>142</v>
      </c>
      <c r="C116" s="538"/>
      <c r="D116" s="541"/>
      <c r="E116" s="541"/>
      <c r="I116" s="544"/>
      <c r="J116" s="544"/>
      <c r="K116" s="532"/>
    </row>
    <row r="117" spans="1:11" x14ac:dyDescent="0.35">
      <c r="A117" s="535"/>
      <c r="B117" s="208">
        <f t="shared" si="13"/>
        <v>143</v>
      </c>
      <c r="C117" s="538"/>
      <c r="D117" s="541"/>
      <c r="E117" s="541"/>
      <c r="F117" s="101" t="b">
        <v>0</v>
      </c>
      <c r="G117" t="s">
        <v>2</v>
      </c>
      <c r="H117" s="3" t="s">
        <v>112</v>
      </c>
      <c r="I117" s="544"/>
      <c r="J117" s="544"/>
      <c r="K117" s="532"/>
    </row>
    <row r="118" spans="1:11" ht="3.75" customHeight="1" x14ac:dyDescent="0.35">
      <c r="A118" s="535"/>
      <c r="B118" s="208">
        <f t="shared" si="13"/>
        <v>144</v>
      </c>
      <c r="C118" s="538"/>
      <c r="D118" s="541"/>
      <c r="E118" s="541"/>
      <c r="I118" s="544"/>
      <c r="J118" s="544"/>
      <c r="K118" s="532"/>
    </row>
    <row r="119" spans="1:11" x14ac:dyDescent="0.35">
      <c r="A119" s="535"/>
      <c r="B119" s="208">
        <f t="shared" si="13"/>
        <v>145</v>
      </c>
      <c r="C119" s="538"/>
      <c r="D119" s="541"/>
      <c r="E119" s="541"/>
      <c r="F119" s="102" t="b">
        <v>0</v>
      </c>
      <c r="G119" s="44" t="s">
        <v>113</v>
      </c>
      <c r="H119" s="9" t="s">
        <v>114</v>
      </c>
      <c r="I119" s="544"/>
      <c r="J119" s="544"/>
      <c r="K119" s="532"/>
    </row>
    <row r="120" spans="1:11" ht="3.75" customHeight="1" x14ac:dyDescent="0.35">
      <c r="A120" s="535"/>
      <c r="B120" s="208">
        <f t="shared" si="13"/>
        <v>146</v>
      </c>
      <c r="C120" s="538"/>
      <c r="D120" s="541"/>
      <c r="E120" s="541"/>
      <c r="I120" s="544"/>
      <c r="J120" s="544"/>
      <c r="K120" s="532"/>
    </row>
    <row r="121" spans="1:11" ht="29.5" thickBot="1" x14ac:dyDescent="0.4">
      <c r="A121" s="536"/>
      <c r="B121" s="208">
        <f t="shared" si="13"/>
        <v>147</v>
      </c>
      <c r="C121" s="539"/>
      <c r="D121" s="542"/>
      <c r="E121" s="542"/>
      <c r="F121" s="103" t="b">
        <v>0</v>
      </c>
      <c r="G121" s="104" t="s">
        <v>76</v>
      </c>
      <c r="H121" s="55" t="s">
        <v>115</v>
      </c>
      <c r="I121" s="545"/>
      <c r="J121" s="545"/>
      <c r="K121" s="533"/>
    </row>
    <row r="122" spans="1:11" ht="4.5" customHeight="1" thickBot="1" x14ac:dyDescent="0.4">
      <c r="C122" s="205"/>
      <c r="D122" s="140"/>
      <c r="E122" s="140"/>
      <c r="F122" s="30"/>
      <c r="G122" s="30"/>
      <c r="H122" s="33"/>
      <c r="I122" s="205"/>
      <c r="J122" s="205"/>
      <c r="K122" s="32"/>
    </row>
    <row r="123" spans="1:11" ht="15" customHeight="1" x14ac:dyDescent="0.35">
      <c r="A123" s="534">
        <f>A115+1</f>
        <v>15</v>
      </c>
      <c r="B123" s="207">
        <f>B115+10</f>
        <v>151</v>
      </c>
      <c r="C123" s="537"/>
      <c r="D123" s="540"/>
      <c r="E123" s="540"/>
      <c r="F123" s="100" t="b">
        <v>0</v>
      </c>
      <c r="G123" s="62" t="s">
        <v>110</v>
      </c>
      <c r="H123" s="76" t="s">
        <v>111</v>
      </c>
      <c r="I123" s="543"/>
      <c r="J123" s="543"/>
      <c r="K123" s="531"/>
    </row>
    <row r="124" spans="1:11" ht="3.75" customHeight="1" x14ac:dyDescent="0.35">
      <c r="A124" s="535"/>
      <c r="B124" s="208">
        <f t="shared" ref="B124:B129" si="14">B123+1</f>
        <v>152</v>
      </c>
      <c r="C124" s="538"/>
      <c r="D124" s="541"/>
      <c r="E124" s="541"/>
      <c r="I124" s="544"/>
      <c r="J124" s="544"/>
      <c r="K124" s="532"/>
    </row>
    <row r="125" spans="1:11" x14ac:dyDescent="0.35">
      <c r="A125" s="535"/>
      <c r="B125" s="208">
        <f t="shared" si="14"/>
        <v>153</v>
      </c>
      <c r="C125" s="538"/>
      <c r="D125" s="541"/>
      <c r="E125" s="541"/>
      <c r="F125" s="101" t="b">
        <v>0</v>
      </c>
      <c r="G125" t="s">
        <v>2</v>
      </c>
      <c r="H125" s="3" t="s">
        <v>112</v>
      </c>
      <c r="I125" s="544"/>
      <c r="J125" s="544"/>
      <c r="K125" s="532"/>
    </row>
    <row r="126" spans="1:11" ht="3.75" customHeight="1" x14ac:dyDescent="0.35">
      <c r="A126" s="535"/>
      <c r="B126" s="208">
        <f t="shared" si="14"/>
        <v>154</v>
      </c>
      <c r="C126" s="538"/>
      <c r="D126" s="541"/>
      <c r="E126" s="541"/>
      <c r="I126" s="544"/>
      <c r="J126" s="544"/>
      <c r="K126" s="532"/>
    </row>
    <row r="127" spans="1:11" x14ac:dyDescent="0.35">
      <c r="A127" s="535"/>
      <c r="B127" s="208">
        <f t="shared" si="14"/>
        <v>155</v>
      </c>
      <c r="C127" s="538"/>
      <c r="D127" s="541"/>
      <c r="E127" s="541"/>
      <c r="F127" s="102" t="b">
        <v>0</v>
      </c>
      <c r="G127" s="44" t="s">
        <v>113</v>
      </c>
      <c r="H127" s="9" t="s">
        <v>114</v>
      </c>
      <c r="I127" s="544"/>
      <c r="J127" s="544"/>
      <c r="K127" s="532"/>
    </row>
    <row r="128" spans="1:11" ht="3.75" customHeight="1" x14ac:dyDescent="0.35">
      <c r="A128" s="535"/>
      <c r="B128" s="208">
        <f t="shared" si="14"/>
        <v>156</v>
      </c>
      <c r="C128" s="538"/>
      <c r="D128" s="541"/>
      <c r="E128" s="541"/>
      <c r="I128" s="544"/>
      <c r="J128" s="544"/>
      <c r="K128" s="532"/>
    </row>
    <row r="129" spans="1:11" ht="29.5" thickBot="1" x14ac:dyDescent="0.4">
      <c r="A129" s="536"/>
      <c r="B129" s="208">
        <f t="shared" si="14"/>
        <v>157</v>
      </c>
      <c r="C129" s="539"/>
      <c r="D129" s="542"/>
      <c r="E129" s="542"/>
      <c r="F129" s="103" t="b">
        <v>0</v>
      </c>
      <c r="G129" s="104" t="s">
        <v>76</v>
      </c>
      <c r="H129" s="55" t="s">
        <v>115</v>
      </c>
      <c r="I129" s="545"/>
      <c r="J129" s="545"/>
      <c r="K129" s="533"/>
    </row>
    <row r="130" spans="1:11" ht="4.5" customHeight="1" thickBot="1" x14ac:dyDescent="0.4">
      <c r="C130" s="205"/>
      <c r="D130" s="140"/>
      <c r="E130" s="140"/>
      <c r="F130" s="30"/>
      <c r="G130" s="30"/>
      <c r="H130" s="33"/>
      <c r="I130" s="205"/>
      <c r="J130" s="205"/>
      <c r="K130" s="32"/>
    </row>
    <row r="131" spans="1:11" ht="15" customHeight="1" x14ac:dyDescent="0.35">
      <c r="A131" s="534">
        <f>A123+1</f>
        <v>16</v>
      </c>
      <c r="B131" s="207">
        <f>B123+10</f>
        <v>161</v>
      </c>
      <c r="C131" s="537"/>
      <c r="D131" s="540"/>
      <c r="E131" s="540"/>
      <c r="F131" s="100" t="b">
        <v>0</v>
      </c>
      <c r="G131" s="62" t="s">
        <v>110</v>
      </c>
      <c r="H131" s="76" t="s">
        <v>111</v>
      </c>
      <c r="I131" s="543"/>
      <c r="J131" s="543"/>
      <c r="K131" s="531"/>
    </row>
    <row r="132" spans="1:11" ht="3.75" customHeight="1" x14ac:dyDescent="0.35">
      <c r="A132" s="535"/>
      <c r="B132" s="208">
        <f t="shared" ref="B132:B137" si="15">B131+1</f>
        <v>162</v>
      </c>
      <c r="C132" s="538"/>
      <c r="D132" s="541"/>
      <c r="E132" s="541"/>
      <c r="I132" s="544"/>
      <c r="J132" s="544"/>
      <c r="K132" s="532"/>
    </row>
    <row r="133" spans="1:11" x14ac:dyDescent="0.35">
      <c r="A133" s="535"/>
      <c r="B133" s="208">
        <f t="shared" si="15"/>
        <v>163</v>
      </c>
      <c r="C133" s="538"/>
      <c r="D133" s="541"/>
      <c r="E133" s="541"/>
      <c r="F133" s="101" t="b">
        <v>0</v>
      </c>
      <c r="G133" t="s">
        <v>2</v>
      </c>
      <c r="H133" s="3" t="s">
        <v>112</v>
      </c>
      <c r="I133" s="544"/>
      <c r="J133" s="544"/>
      <c r="K133" s="532"/>
    </row>
    <row r="134" spans="1:11" ht="3.75" customHeight="1" x14ac:dyDescent="0.35">
      <c r="A134" s="535"/>
      <c r="B134" s="208">
        <f t="shared" si="15"/>
        <v>164</v>
      </c>
      <c r="C134" s="538"/>
      <c r="D134" s="541"/>
      <c r="E134" s="541"/>
      <c r="I134" s="544"/>
      <c r="J134" s="544"/>
      <c r="K134" s="532"/>
    </row>
    <row r="135" spans="1:11" x14ac:dyDescent="0.35">
      <c r="A135" s="535"/>
      <c r="B135" s="208">
        <f t="shared" si="15"/>
        <v>165</v>
      </c>
      <c r="C135" s="538"/>
      <c r="D135" s="541"/>
      <c r="E135" s="541"/>
      <c r="F135" s="102" t="b">
        <v>0</v>
      </c>
      <c r="G135" s="44" t="s">
        <v>113</v>
      </c>
      <c r="H135" s="9" t="s">
        <v>114</v>
      </c>
      <c r="I135" s="544"/>
      <c r="J135" s="544"/>
      <c r="K135" s="532"/>
    </row>
    <row r="136" spans="1:11" ht="3.75" customHeight="1" x14ac:dyDescent="0.35">
      <c r="A136" s="535"/>
      <c r="B136" s="208">
        <f t="shared" si="15"/>
        <v>166</v>
      </c>
      <c r="C136" s="538"/>
      <c r="D136" s="541"/>
      <c r="E136" s="541"/>
      <c r="I136" s="544"/>
      <c r="J136" s="544"/>
      <c r="K136" s="532"/>
    </row>
    <row r="137" spans="1:11" ht="29.5" thickBot="1" x14ac:dyDescent="0.4">
      <c r="A137" s="536"/>
      <c r="B137" s="208">
        <f t="shared" si="15"/>
        <v>167</v>
      </c>
      <c r="C137" s="539"/>
      <c r="D137" s="542"/>
      <c r="E137" s="542"/>
      <c r="F137" s="103" t="b">
        <v>0</v>
      </c>
      <c r="G137" s="104" t="s">
        <v>76</v>
      </c>
      <c r="H137" s="55" t="s">
        <v>115</v>
      </c>
      <c r="I137" s="545"/>
      <c r="J137" s="545"/>
      <c r="K137" s="533"/>
    </row>
    <row r="138" spans="1:11" ht="4.5" customHeight="1" thickBot="1" x14ac:dyDescent="0.4">
      <c r="C138" s="205"/>
      <c r="D138" s="140"/>
      <c r="E138" s="140"/>
      <c r="F138" s="30"/>
      <c r="G138" s="30"/>
      <c r="H138" s="33"/>
      <c r="I138" s="205"/>
      <c r="J138" s="205"/>
      <c r="K138" s="32"/>
    </row>
    <row r="139" spans="1:11" ht="15" customHeight="1" x14ac:dyDescent="0.35">
      <c r="A139" s="534">
        <f>A131+1</f>
        <v>17</v>
      </c>
      <c r="B139" s="207">
        <f>B131+10</f>
        <v>171</v>
      </c>
      <c r="C139" s="537"/>
      <c r="D139" s="540"/>
      <c r="E139" s="540"/>
      <c r="F139" s="100" t="b">
        <v>0</v>
      </c>
      <c r="G139" s="62" t="s">
        <v>110</v>
      </c>
      <c r="H139" s="76" t="s">
        <v>111</v>
      </c>
      <c r="I139" s="543"/>
      <c r="J139" s="543"/>
      <c r="K139" s="531"/>
    </row>
    <row r="140" spans="1:11" ht="3.75" customHeight="1" x14ac:dyDescent="0.35">
      <c r="A140" s="535"/>
      <c r="B140" s="208">
        <f t="shared" ref="B140:B145" si="16">B139+1</f>
        <v>172</v>
      </c>
      <c r="C140" s="538"/>
      <c r="D140" s="541"/>
      <c r="E140" s="541"/>
      <c r="I140" s="544"/>
      <c r="J140" s="544"/>
      <c r="K140" s="532"/>
    </row>
    <row r="141" spans="1:11" x14ac:dyDescent="0.35">
      <c r="A141" s="535"/>
      <c r="B141" s="208">
        <f t="shared" si="16"/>
        <v>173</v>
      </c>
      <c r="C141" s="538"/>
      <c r="D141" s="541"/>
      <c r="E141" s="541"/>
      <c r="F141" s="101" t="b">
        <v>0</v>
      </c>
      <c r="G141" t="s">
        <v>2</v>
      </c>
      <c r="H141" s="3" t="s">
        <v>112</v>
      </c>
      <c r="I141" s="544"/>
      <c r="J141" s="544"/>
      <c r="K141" s="532"/>
    </row>
    <row r="142" spans="1:11" ht="3.75" customHeight="1" x14ac:dyDescent="0.35">
      <c r="A142" s="535"/>
      <c r="B142" s="208">
        <f t="shared" si="16"/>
        <v>174</v>
      </c>
      <c r="C142" s="538"/>
      <c r="D142" s="541"/>
      <c r="E142" s="541"/>
      <c r="I142" s="544"/>
      <c r="J142" s="544"/>
      <c r="K142" s="532"/>
    </row>
    <row r="143" spans="1:11" x14ac:dyDescent="0.35">
      <c r="A143" s="535"/>
      <c r="B143" s="208">
        <f t="shared" si="16"/>
        <v>175</v>
      </c>
      <c r="C143" s="538"/>
      <c r="D143" s="541"/>
      <c r="E143" s="541"/>
      <c r="F143" s="102" t="b">
        <v>0</v>
      </c>
      <c r="G143" s="44" t="s">
        <v>113</v>
      </c>
      <c r="H143" s="9" t="s">
        <v>114</v>
      </c>
      <c r="I143" s="544"/>
      <c r="J143" s="544"/>
      <c r="K143" s="532"/>
    </row>
    <row r="144" spans="1:11" ht="3.75" customHeight="1" x14ac:dyDescent="0.35">
      <c r="A144" s="535"/>
      <c r="B144" s="208">
        <f t="shared" si="16"/>
        <v>176</v>
      </c>
      <c r="C144" s="538"/>
      <c r="D144" s="541"/>
      <c r="E144" s="541"/>
      <c r="I144" s="544"/>
      <c r="J144" s="544"/>
      <c r="K144" s="532"/>
    </row>
    <row r="145" spans="1:11" ht="29.5" thickBot="1" x14ac:dyDescent="0.4">
      <c r="A145" s="536"/>
      <c r="B145" s="208">
        <f t="shared" si="16"/>
        <v>177</v>
      </c>
      <c r="C145" s="539"/>
      <c r="D145" s="542"/>
      <c r="E145" s="542"/>
      <c r="F145" s="103" t="b">
        <v>0</v>
      </c>
      <c r="G145" s="104" t="s">
        <v>76</v>
      </c>
      <c r="H145" s="55" t="s">
        <v>115</v>
      </c>
      <c r="I145" s="545"/>
      <c r="J145" s="545"/>
      <c r="K145" s="533"/>
    </row>
    <row r="146" spans="1:11" ht="4.5" customHeight="1" thickBot="1" x14ac:dyDescent="0.4">
      <c r="C146" s="205"/>
      <c r="D146" s="140"/>
      <c r="E146" s="140"/>
      <c r="F146" s="30"/>
      <c r="G146" s="30"/>
      <c r="H146" s="33"/>
      <c r="I146" s="205"/>
      <c r="J146" s="205"/>
      <c r="K146" s="32"/>
    </row>
    <row r="147" spans="1:11" ht="15" customHeight="1" x14ac:dyDescent="0.35">
      <c r="A147" s="534">
        <f>A139+1</f>
        <v>18</v>
      </c>
      <c r="B147" s="207">
        <f>B139+10</f>
        <v>181</v>
      </c>
      <c r="C147" s="537"/>
      <c r="D147" s="540"/>
      <c r="E147" s="540"/>
      <c r="F147" s="100" t="b">
        <v>0</v>
      </c>
      <c r="G147" s="62" t="s">
        <v>110</v>
      </c>
      <c r="H147" s="76" t="s">
        <v>111</v>
      </c>
      <c r="I147" s="543"/>
      <c r="J147" s="543"/>
      <c r="K147" s="531"/>
    </row>
    <row r="148" spans="1:11" ht="3.75" customHeight="1" x14ac:dyDescent="0.35">
      <c r="A148" s="535"/>
      <c r="B148" s="208">
        <f t="shared" ref="B148:B153" si="17">B147+1</f>
        <v>182</v>
      </c>
      <c r="C148" s="538"/>
      <c r="D148" s="541"/>
      <c r="E148" s="541"/>
      <c r="I148" s="544"/>
      <c r="J148" s="544"/>
      <c r="K148" s="532"/>
    </row>
    <row r="149" spans="1:11" x14ac:dyDescent="0.35">
      <c r="A149" s="535"/>
      <c r="B149" s="208">
        <f t="shared" si="17"/>
        <v>183</v>
      </c>
      <c r="C149" s="538"/>
      <c r="D149" s="541"/>
      <c r="E149" s="541"/>
      <c r="F149" s="101" t="b">
        <v>0</v>
      </c>
      <c r="G149" t="s">
        <v>2</v>
      </c>
      <c r="H149" s="3" t="s">
        <v>112</v>
      </c>
      <c r="I149" s="544"/>
      <c r="J149" s="544"/>
      <c r="K149" s="532"/>
    </row>
    <row r="150" spans="1:11" ht="3.75" customHeight="1" x14ac:dyDescent="0.35">
      <c r="A150" s="535"/>
      <c r="B150" s="208">
        <f t="shared" si="17"/>
        <v>184</v>
      </c>
      <c r="C150" s="538"/>
      <c r="D150" s="541"/>
      <c r="E150" s="541"/>
      <c r="I150" s="544"/>
      <c r="J150" s="544"/>
      <c r="K150" s="532"/>
    </row>
    <row r="151" spans="1:11" x14ac:dyDescent="0.35">
      <c r="A151" s="535"/>
      <c r="B151" s="208">
        <f t="shared" si="17"/>
        <v>185</v>
      </c>
      <c r="C151" s="538"/>
      <c r="D151" s="541"/>
      <c r="E151" s="541"/>
      <c r="F151" s="102" t="b">
        <v>0</v>
      </c>
      <c r="G151" s="44" t="s">
        <v>113</v>
      </c>
      <c r="H151" s="9" t="s">
        <v>114</v>
      </c>
      <c r="I151" s="544"/>
      <c r="J151" s="544"/>
      <c r="K151" s="532"/>
    </row>
    <row r="152" spans="1:11" ht="3.75" customHeight="1" x14ac:dyDescent="0.35">
      <c r="A152" s="535"/>
      <c r="B152" s="208">
        <f t="shared" si="17"/>
        <v>186</v>
      </c>
      <c r="C152" s="538"/>
      <c r="D152" s="541"/>
      <c r="E152" s="541"/>
      <c r="I152" s="544"/>
      <c r="J152" s="544"/>
      <c r="K152" s="532"/>
    </row>
    <row r="153" spans="1:11" ht="29.5" thickBot="1" x14ac:dyDescent="0.4">
      <c r="A153" s="536"/>
      <c r="B153" s="208">
        <f t="shared" si="17"/>
        <v>187</v>
      </c>
      <c r="C153" s="539"/>
      <c r="D153" s="542"/>
      <c r="E153" s="542"/>
      <c r="F153" s="103" t="b">
        <v>0</v>
      </c>
      <c r="G153" s="104" t="s">
        <v>76</v>
      </c>
      <c r="H153" s="55" t="s">
        <v>115</v>
      </c>
      <c r="I153" s="545"/>
      <c r="J153" s="545"/>
      <c r="K153" s="533"/>
    </row>
    <row r="154" spans="1:11" ht="4.5" customHeight="1" thickBot="1" x14ac:dyDescent="0.4">
      <c r="C154" s="205"/>
      <c r="D154" s="140"/>
      <c r="E154" s="140"/>
      <c r="F154" s="30"/>
      <c r="G154" s="30"/>
      <c r="H154" s="33"/>
      <c r="I154" s="205"/>
      <c r="J154" s="205"/>
      <c r="K154" s="32"/>
    </row>
    <row r="155" spans="1:11" ht="15" customHeight="1" x14ac:dyDescent="0.35">
      <c r="A155" s="534">
        <f>A147+1</f>
        <v>19</v>
      </c>
      <c r="B155" s="207">
        <f>B147+10</f>
        <v>191</v>
      </c>
      <c r="C155" s="537"/>
      <c r="D155" s="540"/>
      <c r="E155" s="540"/>
      <c r="F155" s="100" t="b">
        <v>0</v>
      </c>
      <c r="G155" s="62" t="s">
        <v>110</v>
      </c>
      <c r="H155" s="76" t="s">
        <v>111</v>
      </c>
      <c r="I155" s="543"/>
      <c r="J155" s="543"/>
      <c r="K155" s="531"/>
    </row>
    <row r="156" spans="1:11" ht="3.75" customHeight="1" x14ac:dyDescent="0.35">
      <c r="A156" s="535"/>
      <c r="B156" s="208">
        <f t="shared" ref="B156:B161" si="18">B155+1</f>
        <v>192</v>
      </c>
      <c r="C156" s="538"/>
      <c r="D156" s="541"/>
      <c r="E156" s="541"/>
      <c r="I156" s="544"/>
      <c r="J156" s="544"/>
      <c r="K156" s="532"/>
    </row>
    <row r="157" spans="1:11" x14ac:dyDescent="0.35">
      <c r="A157" s="535"/>
      <c r="B157" s="208">
        <f t="shared" si="18"/>
        <v>193</v>
      </c>
      <c r="C157" s="538"/>
      <c r="D157" s="541"/>
      <c r="E157" s="541"/>
      <c r="F157" s="101" t="b">
        <v>0</v>
      </c>
      <c r="G157" t="s">
        <v>2</v>
      </c>
      <c r="H157" s="3" t="s">
        <v>112</v>
      </c>
      <c r="I157" s="544"/>
      <c r="J157" s="544"/>
      <c r="K157" s="532"/>
    </row>
    <row r="158" spans="1:11" ht="3.75" customHeight="1" x14ac:dyDescent="0.35">
      <c r="A158" s="535"/>
      <c r="B158" s="208">
        <f t="shared" si="18"/>
        <v>194</v>
      </c>
      <c r="C158" s="538"/>
      <c r="D158" s="541"/>
      <c r="E158" s="541"/>
      <c r="I158" s="544"/>
      <c r="J158" s="544"/>
      <c r="K158" s="532"/>
    </row>
    <row r="159" spans="1:11" x14ac:dyDescent="0.35">
      <c r="A159" s="535"/>
      <c r="B159" s="208">
        <f t="shared" si="18"/>
        <v>195</v>
      </c>
      <c r="C159" s="538"/>
      <c r="D159" s="541"/>
      <c r="E159" s="541"/>
      <c r="F159" s="102" t="b">
        <v>0</v>
      </c>
      <c r="G159" s="44" t="s">
        <v>113</v>
      </c>
      <c r="H159" s="9" t="s">
        <v>114</v>
      </c>
      <c r="I159" s="544"/>
      <c r="J159" s="544"/>
      <c r="K159" s="532"/>
    </row>
    <row r="160" spans="1:11" ht="3.75" customHeight="1" x14ac:dyDescent="0.35">
      <c r="A160" s="535"/>
      <c r="B160" s="208">
        <f t="shared" si="18"/>
        <v>196</v>
      </c>
      <c r="C160" s="538"/>
      <c r="D160" s="541"/>
      <c r="E160" s="541"/>
      <c r="I160" s="544"/>
      <c r="J160" s="544"/>
      <c r="K160" s="532"/>
    </row>
    <row r="161" spans="1:11" ht="29.5" thickBot="1" x14ac:dyDescent="0.4">
      <c r="A161" s="536"/>
      <c r="B161" s="208">
        <f t="shared" si="18"/>
        <v>197</v>
      </c>
      <c r="C161" s="539"/>
      <c r="D161" s="542"/>
      <c r="E161" s="542"/>
      <c r="F161" s="103" t="b">
        <v>0</v>
      </c>
      <c r="G161" s="104" t="s">
        <v>76</v>
      </c>
      <c r="H161" s="55" t="s">
        <v>115</v>
      </c>
      <c r="I161" s="545"/>
      <c r="J161" s="545"/>
      <c r="K161" s="533"/>
    </row>
    <row r="162" spans="1:11" ht="4.5" customHeight="1" thickBot="1" x14ac:dyDescent="0.4">
      <c r="C162" s="205"/>
      <c r="D162" s="140"/>
      <c r="E162" s="140"/>
      <c r="F162" s="30"/>
      <c r="G162" s="30"/>
      <c r="H162" s="33"/>
      <c r="I162" s="205"/>
      <c r="J162" s="205"/>
      <c r="K162" s="32"/>
    </row>
    <row r="163" spans="1:11" ht="15" customHeight="1" x14ac:dyDescent="0.35">
      <c r="A163" s="534">
        <f>A155+1</f>
        <v>20</v>
      </c>
      <c r="B163" s="207">
        <f>B155+10</f>
        <v>201</v>
      </c>
      <c r="C163" s="537"/>
      <c r="D163" s="540"/>
      <c r="E163" s="540"/>
      <c r="F163" s="100" t="b">
        <v>0</v>
      </c>
      <c r="G163" s="62" t="s">
        <v>110</v>
      </c>
      <c r="H163" s="76" t="s">
        <v>111</v>
      </c>
      <c r="I163" s="543"/>
      <c r="J163" s="543"/>
      <c r="K163" s="531"/>
    </row>
    <row r="164" spans="1:11" ht="3.75" customHeight="1" x14ac:dyDescent="0.35">
      <c r="A164" s="535"/>
      <c r="B164" s="208">
        <f t="shared" ref="B164:B169" si="19">B163+1</f>
        <v>202</v>
      </c>
      <c r="C164" s="538"/>
      <c r="D164" s="541"/>
      <c r="E164" s="541"/>
      <c r="I164" s="544"/>
      <c r="J164" s="544"/>
      <c r="K164" s="532"/>
    </row>
    <row r="165" spans="1:11" x14ac:dyDescent="0.35">
      <c r="A165" s="535"/>
      <c r="B165" s="208">
        <f t="shared" si="19"/>
        <v>203</v>
      </c>
      <c r="C165" s="538"/>
      <c r="D165" s="541"/>
      <c r="E165" s="541"/>
      <c r="F165" s="101" t="b">
        <v>0</v>
      </c>
      <c r="G165" t="s">
        <v>2</v>
      </c>
      <c r="H165" s="3" t="s">
        <v>112</v>
      </c>
      <c r="I165" s="544"/>
      <c r="J165" s="544"/>
      <c r="K165" s="532"/>
    </row>
    <row r="166" spans="1:11" ht="3.75" customHeight="1" x14ac:dyDescent="0.35">
      <c r="A166" s="535"/>
      <c r="B166" s="208">
        <f t="shared" si="19"/>
        <v>204</v>
      </c>
      <c r="C166" s="538"/>
      <c r="D166" s="541"/>
      <c r="E166" s="541"/>
      <c r="I166" s="544"/>
      <c r="J166" s="544"/>
      <c r="K166" s="532"/>
    </row>
    <row r="167" spans="1:11" x14ac:dyDescent="0.35">
      <c r="A167" s="535"/>
      <c r="B167" s="208">
        <f t="shared" si="19"/>
        <v>205</v>
      </c>
      <c r="C167" s="538"/>
      <c r="D167" s="541"/>
      <c r="E167" s="541"/>
      <c r="F167" s="102" t="b">
        <v>0</v>
      </c>
      <c r="G167" s="44" t="s">
        <v>113</v>
      </c>
      <c r="H167" s="9" t="s">
        <v>114</v>
      </c>
      <c r="I167" s="544"/>
      <c r="J167" s="544"/>
      <c r="K167" s="532"/>
    </row>
    <row r="168" spans="1:11" ht="3.75" customHeight="1" x14ac:dyDescent="0.35">
      <c r="A168" s="535"/>
      <c r="B168" s="208">
        <f t="shared" si="19"/>
        <v>206</v>
      </c>
      <c r="C168" s="538"/>
      <c r="D168" s="541"/>
      <c r="E168" s="541"/>
      <c r="I168" s="544"/>
      <c r="J168" s="544"/>
      <c r="K168" s="532"/>
    </row>
    <row r="169" spans="1:11" ht="29.5" thickBot="1" x14ac:dyDescent="0.4">
      <c r="A169" s="536"/>
      <c r="B169" s="208">
        <f t="shared" si="19"/>
        <v>207</v>
      </c>
      <c r="C169" s="539"/>
      <c r="D169" s="542"/>
      <c r="E169" s="542"/>
      <c r="F169" s="103" t="b">
        <v>0</v>
      </c>
      <c r="G169" s="104" t="s">
        <v>76</v>
      </c>
      <c r="H169" s="55" t="s">
        <v>115</v>
      </c>
      <c r="I169" s="545"/>
      <c r="J169" s="545"/>
      <c r="K169" s="533"/>
    </row>
    <row r="170" spans="1:11" x14ac:dyDescent="0.35">
      <c r="C170" s="206"/>
      <c r="D170" s="140"/>
      <c r="E170" s="140"/>
      <c r="F170" s="30"/>
      <c r="G170" s="30"/>
      <c r="H170" s="33"/>
      <c r="I170" s="205"/>
      <c r="J170" s="205"/>
      <c r="K170" s="32"/>
    </row>
  </sheetData>
  <mergeCells count="149">
    <mergeCell ref="J43:J49"/>
    <mergeCell ref="C27:C33"/>
    <mergeCell ref="D27:D33"/>
    <mergeCell ref="E27:E33"/>
    <mergeCell ref="I27:I33"/>
    <mergeCell ref="J27:J33"/>
    <mergeCell ref="I67:I73"/>
    <mergeCell ref="C51:C57"/>
    <mergeCell ref="C67:C73"/>
    <mergeCell ref="D67:D73"/>
    <mergeCell ref="E67:E73"/>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91:A97"/>
    <mergeCell ref="C91:C97"/>
    <mergeCell ref="D91:D97"/>
    <mergeCell ref="E91:E97"/>
    <mergeCell ref="I91:I97"/>
    <mergeCell ref="A83:A89"/>
    <mergeCell ref="C83:C89"/>
    <mergeCell ref="D83:D89"/>
    <mergeCell ref="E83:E89"/>
    <mergeCell ref="I83:I89"/>
    <mergeCell ref="A107:A113"/>
    <mergeCell ref="C107:C113"/>
    <mergeCell ref="D107:D113"/>
    <mergeCell ref="E107:E113"/>
    <mergeCell ref="I107:I113"/>
    <mergeCell ref="A99:A105"/>
    <mergeCell ref="C99:C105"/>
    <mergeCell ref="D99:D105"/>
    <mergeCell ref="E99:E105"/>
    <mergeCell ref="I99:I105"/>
    <mergeCell ref="A123:A129"/>
    <mergeCell ref="C123:C129"/>
    <mergeCell ref="D123:D129"/>
    <mergeCell ref="E123:E129"/>
    <mergeCell ref="I123:I129"/>
    <mergeCell ref="A115:A121"/>
    <mergeCell ref="C115:C121"/>
    <mergeCell ref="D115:D121"/>
    <mergeCell ref="E115:E121"/>
    <mergeCell ref="I115:I121"/>
    <mergeCell ref="A139:A145"/>
    <mergeCell ref="C139:C145"/>
    <mergeCell ref="D139:D145"/>
    <mergeCell ref="E139:E145"/>
    <mergeCell ref="I139:I145"/>
    <mergeCell ref="A131:A137"/>
    <mergeCell ref="C131:C137"/>
    <mergeCell ref="D131:D137"/>
    <mergeCell ref="E131:E137"/>
    <mergeCell ref="I131:I137"/>
    <mergeCell ref="D155:D161"/>
    <mergeCell ref="E155:E161"/>
    <mergeCell ref="I155:I161"/>
    <mergeCell ref="A147:A153"/>
    <mergeCell ref="C147:C153"/>
    <mergeCell ref="D147:D153"/>
    <mergeCell ref="E147:E153"/>
    <mergeCell ref="I147:I153"/>
    <mergeCell ref="J147:J153"/>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8"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2" priority="208">
      <formula>AND($F61=TRUE,F59=TRUE)</formula>
    </cfRule>
  </conditionalFormatting>
  <conditionalFormatting sqref="H71">
    <cfRule type="expression" dxfId="3328" priority="193">
      <formula>AND($F69=TRUE,F67=TRUE)</formula>
    </cfRule>
  </conditionalFormatting>
  <conditionalFormatting sqref="H79">
    <cfRule type="expression" dxfId="3324" priority="178">
      <formula>AND($F77=TRUE,F75=TRUE)</formula>
    </cfRule>
  </conditionalFormatting>
  <conditionalFormatting sqref="H87">
    <cfRule type="expression" dxfId="3320" priority="163">
      <formula>AND($F85=TRUE,F83=TRUE)</formula>
    </cfRule>
  </conditionalFormatting>
  <conditionalFormatting sqref="H95">
    <cfRule type="expression" dxfId="3315" priority="148">
      <formula>AND($F93=TRUE,F91=TRUE)</formula>
    </cfRule>
  </conditionalFormatting>
  <conditionalFormatting sqref="H103">
    <cfRule type="expression" dxfId="3312" priority="133">
      <formula>AND($F101=TRUE,F99=TRUE)</formula>
    </cfRule>
  </conditionalFormatting>
  <conditionalFormatting sqref="H111">
    <cfRule type="expression" dxfId="3307" priority="118">
      <formula>AND($F109=TRUE,F107=TRUE)</formula>
    </cfRule>
  </conditionalFormatting>
  <conditionalFormatting sqref="H119">
    <cfRule type="expression" dxfId="3304" priority="103">
      <formula>AND($F117=TRUE,F115=TRUE)</formula>
    </cfRule>
  </conditionalFormatting>
  <conditionalFormatting sqref="H127">
    <cfRule type="expression" dxfId="3300" priority="88">
      <formula>AND($F125=TRUE,F123=TRUE)</formula>
    </cfRule>
  </conditionalFormatting>
  <conditionalFormatting sqref="H135">
    <cfRule type="expression" dxfId="3295" priority="73">
      <formula>AND($F133=TRUE,F131=TRUE)</formula>
    </cfRule>
  </conditionalFormatting>
  <conditionalFormatting sqref="H143">
    <cfRule type="expression" dxfId="3292" priority="58">
      <formula>AND($F141=TRUE,F139=TRUE)</formula>
    </cfRule>
  </conditionalFormatting>
  <conditionalFormatting sqref="H151">
    <cfRule type="expression" dxfId="3288" priority="43">
      <formula>AND($F149=TRUE,F147=TRUE)</formula>
    </cfRule>
  </conditionalFormatting>
  <conditionalFormatting sqref="H159">
    <cfRule type="expression" dxfId="3284" priority="28">
      <formula>AND($F157=TRUE,F155=TRUE)</formula>
    </cfRule>
  </conditionalFormatting>
  <conditionalFormatting sqref="H167">
    <cfRule type="expression" dxfId="3280" priority="13">
      <formula>AND($F165=TRUE,F163=TRUE)</formula>
    </cfRule>
  </conditionalFormatting>
  <conditionalFormatting sqref="K11:K17">
    <cfRule type="cellIs" dxfId="3277" priority="616" operator="equal">
      <formula>"Black"</formula>
    </cfRule>
    <cfRule type="cellIs" dxfId="3276" priority="615" operator="equal">
      <formula>"Gray"</formula>
    </cfRule>
    <cfRule type="cellIs" dxfId="3275" priority="614" operator="equal">
      <formula>"Magenta"</formula>
    </cfRule>
    <cfRule type="cellIs" dxfId="3274" priority="613" operator="equal">
      <formula>"Dark Gray"</formula>
    </cfRule>
    <cfRule type="cellIs" dxfId="3273" priority="612" operator="equal">
      <formula>"Purple"</formula>
    </cfRule>
    <cfRule type="cellIs" dxfId="3272" priority="611" operator="equal">
      <formula>"Blue"</formula>
    </cfRule>
    <cfRule type="cellIs" dxfId="3271" priority="610" operator="equal">
      <formula>"Green"</formula>
    </cfRule>
    <cfRule type="cellIs" dxfId="3270" priority="609" operator="equal">
      <formula>"orange"</formula>
    </cfRule>
    <cfRule type="cellIs" dxfId="3269" priority="608" operator="equal">
      <formula>"Amber"</formula>
    </cfRule>
    <cfRule type="cellIs" dxfId="3268" priority="607" operator="equal">
      <formula>"Brown"</formula>
    </cfRule>
  </conditionalFormatting>
  <conditionalFormatting sqref="K19:K25">
    <cfRule type="cellIs" dxfId="3267" priority="575" operator="equal">
      <formula>"Gray"</formula>
    </cfRule>
    <cfRule type="cellIs" dxfId="3266" priority="576" operator="equal">
      <formula>"Black"</formula>
    </cfRule>
    <cfRule type="cellIs" dxfId="3265" priority="567" operator="equal">
      <formula>"Brown"</formula>
    </cfRule>
    <cfRule type="cellIs" dxfId="3264" priority="568" operator="equal">
      <formula>"Amber"</formula>
    </cfRule>
    <cfRule type="cellIs" dxfId="3263" priority="569" operator="equal">
      <formula>"orange"</formula>
    </cfRule>
    <cfRule type="cellIs" dxfId="3262" priority="570" operator="equal">
      <formula>"Green"</formula>
    </cfRule>
    <cfRule type="cellIs" dxfId="3261" priority="571" operator="equal">
      <formula>"Blue"</formula>
    </cfRule>
    <cfRule type="cellIs" dxfId="3260" priority="572" operator="equal">
      <formula>"Purple"</formula>
    </cfRule>
    <cfRule type="cellIs" dxfId="3259" priority="573" operator="equal">
      <formula>"Dark Gray"</formula>
    </cfRule>
    <cfRule type="cellIs" dxfId="3258" priority="574" operator="equal">
      <formula>"Magenta"</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8" operator="equal">
      <formula>"Amber"</formula>
    </cfRule>
    <cfRule type="cellIs" dxfId="3246" priority="549" operator="equal">
      <formula>"orange"</formula>
    </cfRule>
    <cfRule type="cellIs" dxfId="3245" priority="550" operator="equal">
      <formula>"Green"</formula>
    </cfRule>
    <cfRule type="cellIs" dxfId="3244" priority="551" operator="equal">
      <formula>"Blue"</formula>
    </cfRule>
    <cfRule type="cellIs" dxfId="3243" priority="552" operator="equal">
      <formula>"Purple"</formula>
    </cfRule>
    <cfRule type="cellIs" dxfId="3242" priority="553" operator="equal">
      <formula>"Dark Gray"</formula>
    </cfRule>
    <cfRule type="cellIs" dxfId="3241" priority="555" operator="equal">
      <formula>"Gray"</formula>
    </cfRule>
    <cfRule type="cellIs" dxfId="3240" priority="556" operator="equal">
      <formula>"Black"</formula>
    </cfRule>
    <cfRule type="cellIs" dxfId="3239" priority="547" operator="equal">
      <formula>"Brown"</formula>
    </cfRule>
    <cfRule type="cellIs" dxfId="3238" priority="554" operator="equal">
      <formula>"Magenta"</formula>
    </cfRule>
  </conditionalFormatting>
  <conditionalFormatting sqref="K43:K49">
    <cfRule type="cellIs" dxfId="3237" priority="537" operator="equal">
      <formula>"Brown"</formula>
    </cfRule>
    <cfRule type="cellIs" dxfId="3236" priority="546" operator="equal">
      <formula>"Black"</formula>
    </cfRule>
    <cfRule type="cellIs" dxfId="3235" priority="538" operator="equal">
      <formula>"Amber"</formula>
    </cfRule>
    <cfRule type="cellIs" dxfId="3234" priority="545" operator="equal">
      <formula>"Gray"</formula>
    </cfRule>
    <cfRule type="cellIs" dxfId="3233" priority="544" operator="equal">
      <formula>"Magenta"</formula>
    </cfRule>
    <cfRule type="cellIs" dxfId="3232" priority="543" operator="equal">
      <formula>"Dark Gray"</formula>
    </cfRule>
    <cfRule type="cellIs" dxfId="3231" priority="542" operator="equal">
      <formula>"Purple"</formula>
    </cfRule>
    <cfRule type="cellIs" dxfId="3230" priority="541" operator="equal">
      <formula>"Blue"</formula>
    </cfRule>
    <cfRule type="cellIs" dxfId="3229" priority="540" operator="equal">
      <formula>"Green"</formula>
    </cfRule>
    <cfRule type="cellIs" dxfId="3228" priority="539" operator="equal">
      <formula>"orange"</formula>
    </cfRule>
  </conditionalFormatting>
  <conditionalFormatting sqref="K51:K57">
    <cfRule type="cellIs" dxfId="3227" priority="535" operator="equal">
      <formula>"Gray"</formula>
    </cfRule>
    <cfRule type="cellIs" dxfId="3226" priority="536" operator="equal">
      <formula>"Black"</formula>
    </cfRule>
    <cfRule type="cellIs" dxfId="3225" priority="527" operator="equal">
      <formula>"Brown"</formula>
    </cfRule>
    <cfRule type="cellIs" dxfId="3224" priority="528" operator="equal">
      <formula>"Amber"</formula>
    </cfRule>
    <cfRule type="cellIs" dxfId="3223" priority="529" operator="equal">
      <formula>"orange"</formula>
    </cfRule>
    <cfRule type="cellIs" dxfId="3222" priority="530" operator="equal">
      <formula>"Green"</formula>
    </cfRule>
    <cfRule type="cellIs" dxfId="3221" priority="531" operator="equal">
      <formula>"Blue"</formula>
    </cfRule>
    <cfRule type="cellIs" dxfId="3220" priority="532" operator="equal">
      <formula>"Purple"</formula>
    </cfRule>
    <cfRule type="cellIs" dxfId="3219" priority="533" operator="equal">
      <formula>"Dark Gray"</formula>
    </cfRule>
    <cfRule type="cellIs" dxfId="3218" priority="534" operator="equal">
      <formula>"Magenta"</formula>
    </cfRule>
  </conditionalFormatting>
  <conditionalFormatting sqref="K59:K65">
    <cfRule type="cellIs" dxfId="3217" priority="522" operator="equal">
      <formula>"Purple"</formula>
    </cfRule>
    <cfRule type="cellIs" dxfId="3216" priority="519" operator="equal">
      <formula>"orange"</formula>
    </cfRule>
    <cfRule type="cellIs" dxfId="3215" priority="526" operator="equal">
      <formula>"Black"</formula>
    </cfRule>
    <cfRule type="cellIs" dxfId="3214" priority="525" operator="equal">
      <formula>"Gray"</formula>
    </cfRule>
    <cfRule type="cellIs" dxfId="3213" priority="524" operator="equal">
      <formula>"Magenta"</formula>
    </cfRule>
    <cfRule type="cellIs" dxfId="3212" priority="523" operator="equal">
      <formula>"Dark Gray"</formula>
    </cfRule>
    <cfRule type="cellIs" dxfId="3211" priority="521" operator="equal">
      <formula>"Blue"</formula>
    </cfRule>
    <cfRule type="cellIs" dxfId="3210" priority="520" operator="equal">
      <formula>"Green"</formula>
    </cfRule>
    <cfRule type="cellIs" dxfId="3209" priority="517" operator="equal">
      <formula>"Brown"</formula>
    </cfRule>
    <cfRule type="cellIs" dxfId="3208" priority="518" operator="equal">
      <formula>"Amber"</formula>
    </cfRule>
  </conditionalFormatting>
  <conditionalFormatting sqref="K67:K73">
    <cfRule type="cellIs" dxfId="3207" priority="507" operator="equal">
      <formula>"Brown"</formula>
    </cfRule>
    <cfRule type="cellIs" dxfId="3206" priority="512" operator="equal">
      <formula>"Purple"</formula>
    </cfRule>
    <cfRule type="cellIs" dxfId="3205" priority="508" operator="equal">
      <formula>"Amber"</formula>
    </cfRule>
    <cfRule type="cellIs" dxfId="3204" priority="509" operator="equal">
      <formula>"orange"</formula>
    </cfRule>
    <cfRule type="cellIs" dxfId="3203" priority="510" operator="equal">
      <formula>"Green"</formula>
    </cfRule>
    <cfRule type="cellIs" dxfId="3202" priority="511" operator="equal">
      <formula>"Blue"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506" operator="equal">
      <formula>"Black"</formula>
    </cfRule>
    <cfRule type="cellIs" dxfId="3196" priority="499" operator="equal">
      <formula>"orange"</formula>
    </cfRule>
    <cfRule type="cellIs" dxfId="3195" priority="500" operator="equal">
      <formula>"Green"</formula>
    </cfRule>
    <cfRule type="cellIs" dxfId="3194" priority="497" operator="equal">
      <formula>"Brown"</formula>
    </cfRule>
    <cfRule type="cellIs" dxfId="3193" priority="498" operator="equal">
      <formula>"Amber"</formula>
    </cfRule>
    <cfRule type="cellIs" dxfId="3192" priority="501" operator="equal">
      <formula>"Blue"</formula>
    </cfRule>
    <cfRule type="cellIs" dxfId="3191" priority="502" operator="equal">
      <formula>"Purple"</formula>
    </cfRule>
    <cfRule type="cellIs" dxfId="3190" priority="503" operator="equal">
      <formula>"Dark Gray"</formula>
    </cfRule>
    <cfRule type="cellIs" dxfId="3189" priority="504" operator="equal">
      <formula>"Magenta"</formula>
    </cfRule>
    <cfRule type="cellIs" dxfId="3188" priority="505" operator="equal">
      <formula>"Gray"</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3" operator="equal">
      <formula>"Dark Gray"</formula>
    </cfRule>
    <cfRule type="cellIs" dxfId="3181" priority="494" operator="equal">
      <formula>"Magenta"</formula>
    </cfRule>
    <cfRule type="cellIs" dxfId="3180" priority="495" operator="equal">
      <formula>"Gray"</formula>
    </cfRule>
    <cfRule type="cellIs" dxfId="3179" priority="496" operator="equal">
      <formula>"Black"</formula>
    </cfRule>
    <cfRule type="cellIs" dxfId="3178" priority="492" operator="equal">
      <formula>"Purple"</formula>
    </cfRule>
  </conditionalFormatting>
  <conditionalFormatting sqref="K91:K97">
    <cfRule type="cellIs" dxfId="3177" priority="486" operator="equal">
      <formula>"Black"</formula>
    </cfRule>
    <cfRule type="cellIs" dxfId="3176" priority="481" operator="equal">
      <formula>"Blue"</formula>
    </cfRule>
    <cfRule type="cellIs" dxfId="3175" priority="477" operator="equal">
      <formula>"Brown"</formula>
    </cfRule>
    <cfRule type="cellIs" dxfId="3174" priority="478" operator="equal">
      <formula>"Amber"</formula>
    </cfRule>
    <cfRule type="cellIs" dxfId="3173" priority="479" operator="equal">
      <formula>"orange"</formula>
    </cfRule>
    <cfRule type="cellIs" dxfId="3172" priority="480" operator="equal">
      <formula>"Green"</formula>
    </cfRule>
    <cfRule type="cellIs" dxfId="3171" priority="484" operator="equal">
      <formula>"Magenta"</formula>
    </cfRule>
    <cfRule type="cellIs" dxfId="3170" priority="482" operator="equal">
      <formula>"Purple"</formula>
    </cfRule>
    <cfRule type="cellIs" dxfId="3169" priority="483" operator="equal">
      <formula>"Dark Gray"</formula>
    </cfRule>
    <cfRule type="cellIs" dxfId="3168" priority="485" operator="equal">
      <formula>"Gray"</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1" operator="equal">
      <formula>"Blue"</formula>
    </cfRule>
    <cfRule type="cellIs" dxfId="3163" priority="472" operator="equal">
      <formula>"Purple"</formula>
    </cfRule>
    <cfRule type="cellIs" dxfId="3162" priority="473" operator="equal">
      <formula>"Dark Gray"</formula>
    </cfRule>
    <cfRule type="cellIs" dxfId="3161" priority="475" operator="equal">
      <formula>"Gray"</formula>
    </cfRule>
    <cfRule type="cellIs" dxfId="3160" priority="474" operator="equal">
      <formula>"Magenta"</formula>
    </cfRule>
    <cfRule type="cellIs" dxfId="3159" priority="476" operator="equal">
      <formula>"Black"</formula>
    </cfRule>
    <cfRule type="cellIs" dxfId="3158" priority="470" operator="equal">
      <formula>"Green"</formula>
    </cfRule>
  </conditionalFormatting>
  <conditionalFormatting sqref="K107:K113">
    <cfRule type="cellIs" dxfId="3157" priority="464" operator="equal">
      <formula>"Magenta"</formula>
    </cfRule>
    <cfRule type="cellIs" dxfId="3156" priority="457" operator="equal">
      <formula>"Brown"</formula>
    </cfRule>
    <cfRule type="cellIs" dxfId="3155" priority="458" operator="equal">
      <formula>"Amber"</formula>
    </cfRule>
    <cfRule type="cellIs" dxfId="3154" priority="459" operator="equal">
      <formula>"orange"</formula>
    </cfRule>
    <cfRule type="cellIs" dxfId="3153" priority="460" operator="equal">
      <formula>"Green"</formula>
    </cfRule>
    <cfRule type="cellIs" dxfId="3152" priority="461" operator="equal">
      <formula>"Blue"</formula>
    </cfRule>
    <cfRule type="cellIs" dxfId="3151" priority="462" operator="equal">
      <formula>"Purple"</formula>
    </cfRule>
    <cfRule type="cellIs" dxfId="3150" priority="463" operator="equal">
      <formula>"Dark Gray"</formula>
    </cfRule>
    <cfRule type="cellIs" dxfId="3149" priority="465" operator="equal">
      <formula>"Gray"</formula>
    </cfRule>
    <cfRule type="cellIs" dxfId="3148" priority="466" operator="equal">
      <formula>"Black"</formula>
    </cfRule>
  </conditionalFormatting>
  <conditionalFormatting sqref="K115:K121">
    <cfRule type="cellIs" dxfId="3147" priority="448" operator="equal">
      <formula>"Amber"</formula>
    </cfRule>
    <cfRule type="cellIs" dxfId="3146" priority="447" operator="equal">
      <formula>"Brown"</formula>
    </cfRule>
    <cfRule type="cellIs" dxfId="3145" priority="456" operator="equal">
      <formula>"Black"</formula>
    </cfRule>
    <cfRule type="cellIs" dxfId="3144" priority="455" operator="equal">
      <formula>"Gray"</formula>
    </cfRule>
    <cfRule type="cellIs" dxfId="3143" priority="454" operator="equal">
      <formula>"Magenta"</formula>
    </cfRule>
    <cfRule type="cellIs" dxfId="3142" priority="453" operator="equal">
      <formula>"Dark Gray"</formula>
    </cfRule>
    <cfRule type="cellIs" dxfId="3141" priority="452" operator="equal">
      <formula>"Purple"</formula>
    </cfRule>
    <cfRule type="cellIs" dxfId="3140" priority="451" operator="equal">
      <formula>"Blue"</formula>
    </cfRule>
    <cfRule type="cellIs" dxfId="3139" priority="450" operator="equal">
      <formula>"Green"</formula>
    </cfRule>
    <cfRule type="cellIs" dxfId="3138" priority="449" operator="equal">
      <formula>"orange"</formula>
    </cfRule>
  </conditionalFormatting>
  <conditionalFormatting sqref="K123:K129">
    <cfRule type="cellIs" dxfId="3137" priority="442" operator="equal">
      <formula>"Purple"</formula>
    </cfRule>
    <cfRule type="cellIs" dxfId="3136" priority="441" operator="equal">
      <formula>"Blue"</formula>
    </cfRule>
    <cfRule type="cellIs" dxfId="3135" priority="440" operator="equal">
      <formula>"Green"</formula>
    </cfRule>
    <cfRule type="cellIs" dxfId="3134" priority="438" operator="equal">
      <formula>"Amber"</formula>
    </cfRule>
    <cfRule type="cellIs" dxfId="3133" priority="439" operator="equal">
      <formula>"orange"</formula>
    </cfRule>
    <cfRule type="cellIs" dxfId="3132" priority="446" operator="equal">
      <formula>"Black"</formula>
    </cfRule>
    <cfRule type="cellIs" dxfId="3131" priority="445" operator="equal">
      <formula>"Gray"</formula>
    </cfRule>
    <cfRule type="cellIs" dxfId="3130" priority="444" operator="equal">
      <formula>"Magenta"</formula>
    </cfRule>
    <cfRule type="cellIs" dxfId="3129" priority="443" operator="equal">
      <formula>"Dark Gray"</formula>
    </cfRule>
    <cfRule type="cellIs" dxfId="3128" priority="437" operator="equal">
      <formula>"Brown"</formula>
    </cfRule>
  </conditionalFormatting>
  <conditionalFormatting sqref="K131:K137">
    <cfRule type="cellIs" dxfId="3127" priority="432" operator="equal">
      <formula>"Purple"</formula>
    </cfRule>
    <cfRule type="cellIs" dxfId="3126" priority="433" operator="equal">
      <formula>"Dark Gray"</formula>
    </cfRule>
    <cfRule type="cellIs" dxfId="3125" priority="434" operator="equal">
      <formula>"Magenta"</formula>
    </cfRule>
    <cfRule type="cellIs" dxfId="3124" priority="435" operator="equal">
      <formula>"Gray"</formula>
    </cfRule>
    <cfRule type="cellIs" dxfId="3123" priority="436" operator="equal">
      <formula>"Black"</formula>
    </cfRule>
    <cfRule type="cellIs" dxfId="3122" priority="431" operator="equal">
      <formula>"Blue"</formula>
    </cfRule>
    <cfRule type="cellIs" dxfId="3121" priority="427" operator="equal">
      <formula>"Brown"</formula>
    </cfRule>
    <cfRule type="cellIs" dxfId="3120" priority="428" operator="equal">
      <formula>"Amber"</formula>
    </cfRule>
    <cfRule type="cellIs" dxfId="3119" priority="429" operator="equal">
      <formula>"orange"</formula>
    </cfRule>
    <cfRule type="cellIs" dxfId="3118" priority="430" operator="equal">
      <formula>"Green"</formula>
    </cfRule>
  </conditionalFormatting>
  <conditionalFormatting sqref="K139:K145">
    <cfRule type="cellIs" dxfId="3117" priority="422" operator="equal">
      <formula>"Purple"</formula>
    </cfRule>
    <cfRule type="cellIs" dxfId="3116" priority="420" operator="equal">
      <formula>"Green"</formula>
    </cfRule>
    <cfRule type="cellIs" dxfId="3115" priority="419" operator="equal">
      <formula>"orange"</formula>
    </cfRule>
    <cfRule type="cellIs" dxfId="3114" priority="418" operator="equal">
      <formula>"Amber"</formula>
    </cfRule>
    <cfRule type="cellIs" dxfId="3113" priority="417" operator="equal">
      <formula>"Brown"</formula>
    </cfRule>
    <cfRule type="cellIs" dxfId="3112" priority="423" operator="equal">
      <formula>"Dark Gray"</formula>
    </cfRule>
    <cfRule type="cellIs" dxfId="3111" priority="424" operator="equal">
      <formula>"Magenta"</formula>
    </cfRule>
    <cfRule type="cellIs" dxfId="3110" priority="425" operator="equal">
      <formula>"Gray"</formula>
    </cfRule>
    <cfRule type="cellIs" dxfId="3109" priority="426" operator="equal">
      <formula>"Black"</formula>
    </cfRule>
    <cfRule type="cellIs" dxfId="3108" priority="421" operator="equal">
      <formula>"Blue"</formula>
    </cfRule>
  </conditionalFormatting>
  <conditionalFormatting sqref="K147:K153">
    <cfRule type="cellIs" dxfId="3107" priority="415" operator="equal">
      <formula>"Gray"</formula>
    </cfRule>
    <cfRule type="cellIs" dxfId="3106" priority="413" operator="equal">
      <formula>"Dark Gray"</formula>
    </cfRule>
    <cfRule type="cellIs" dxfId="3105" priority="416" operator="equal">
      <formula>"Black"</formula>
    </cfRule>
    <cfRule type="cellIs" dxfId="3104" priority="412" operator="equal">
      <formula>"Purple"</formula>
    </cfRule>
    <cfRule type="cellIs" dxfId="3103" priority="411" operator="equal">
      <formula>"Blue"</formula>
    </cfRule>
    <cfRule type="cellIs" dxfId="3102" priority="410" operator="equal">
      <formula>"Green"</formula>
    </cfRule>
    <cfRule type="cellIs" dxfId="3101" priority="409" operator="equal">
      <formula>"orange"</formula>
    </cfRule>
    <cfRule type="cellIs" dxfId="3100" priority="408" operator="equal">
      <formula>"Amber"</formula>
    </cfRule>
    <cfRule type="cellIs" dxfId="3099" priority="407" operator="equal">
      <formula>"Brown"</formula>
    </cfRule>
    <cfRule type="cellIs" dxfId="3098" priority="414" operator="equal">
      <formula>"Magenta"</formula>
    </cfRule>
  </conditionalFormatting>
  <conditionalFormatting sqref="K155:K161">
    <cfRule type="cellIs" dxfId="3097" priority="398" operator="equal">
      <formula>"Amber"</formula>
    </cfRule>
    <cfRule type="cellIs" dxfId="3096" priority="402" operator="equal">
      <formula>"Purple"</formula>
    </cfRule>
    <cfRule type="cellIs" dxfId="3095" priority="397" operator="equal">
      <formula>"Brown"</formula>
    </cfRule>
    <cfRule type="cellIs" dxfId="3094" priority="401" operator="equal">
      <formula>"Blue"</formula>
    </cfRule>
    <cfRule type="cellIs" dxfId="3093" priority="400" operator="equal">
      <formula>"Green"</formula>
    </cfRule>
    <cfRule type="cellIs" dxfId="3092" priority="399" operator="equal">
      <formula>"orange"</formula>
    </cfRule>
    <cfRule type="cellIs" dxfId="3091" priority="405" operator="equal">
      <formula>"Gray"</formula>
    </cfRule>
    <cfRule type="cellIs" dxfId="3090" priority="406" operator="equal">
      <formula>"Black"</formula>
    </cfRule>
    <cfRule type="cellIs" dxfId="3089" priority="404" operator="equal">
      <formula>"Magenta"</formula>
    </cfRule>
    <cfRule type="cellIs" dxfId="3088" priority="403" operator="equal">
      <formula>"Dark Gray"</formula>
    </cfRule>
  </conditionalFormatting>
  <conditionalFormatting sqref="K163:K169">
    <cfRule type="cellIs" dxfId="3087" priority="389" operator="equal">
      <formula>"orange"</formula>
    </cfRule>
    <cfRule type="cellIs" dxfId="3086" priority="390" operator="equal">
      <formula>"Green"</formula>
    </cfRule>
    <cfRule type="cellIs" dxfId="3085" priority="391" operator="equal">
      <formula>"Blue"</formula>
    </cfRule>
    <cfRule type="cellIs" dxfId="3084" priority="392" operator="equal">
      <formula>"Purple"</formula>
    </cfRule>
    <cfRule type="cellIs" dxfId="3083" priority="393" operator="equal">
      <formula>"Dark Gray"</formula>
    </cfRule>
    <cfRule type="cellIs" dxfId="3082" priority="394" operator="equal">
      <formula>"Magenta"</formula>
    </cfRule>
    <cfRule type="cellIs" dxfId="3081" priority="395" operator="equal">
      <formula>"Gray"</formula>
    </cfRule>
    <cfRule type="cellIs" dxfId="3080" priority="396" operator="equal">
      <formula>"Black"</formula>
    </cfRule>
    <cfRule type="cellIs" dxfId="3079" priority="387" operator="equal">
      <formula>"Brown"</formula>
    </cfRule>
    <cfRule type="cellIs" dxfId="3078"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34" activePane="bottomRight" state="frozen"/>
      <selection pane="topRight" activeCell="B1" sqref="B1"/>
      <selection pane="bottomLeft" activeCell="A4" sqref="A4"/>
      <selection pane="bottomRight" activeCell="E60" sqref="E60"/>
    </sheetView>
  </sheetViews>
  <sheetFormatPr defaultColWidth="9.1796875" defaultRowHeight="14.5" outlineLevelRow="1" x14ac:dyDescent="0.35"/>
  <cols>
    <col min="1" max="1" width="5.81640625" style="90" customWidth="1"/>
    <col min="2" max="2" width="11.08984375" style="305" hidden="1" customWidth="1"/>
    <col min="3" max="3" width="29.1796875" style="197"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585" t="s">
        <v>74</v>
      </c>
      <c r="D1" s="585"/>
      <c r="E1" s="585"/>
      <c r="F1" s="585"/>
      <c r="G1" s="585"/>
      <c r="H1" s="585"/>
      <c r="I1" s="585"/>
      <c r="J1" s="11"/>
      <c r="K1" s="11"/>
      <c r="L1" s="11"/>
      <c r="M1" s="11"/>
      <c r="N1" s="11"/>
      <c r="R1" s="11"/>
      <c r="U1" s="28"/>
      <c r="X1" s="415"/>
      <c r="Z1" s="197"/>
    </row>
    <row r="2" spans="1:33" s="3" customFormat="1" ht="18.75" customHeight="1" thickBot="1" x14ac:dyDescent="0.5">
      <c r="A2" s="90"/>
      <c r="B2" s="305"/>
      <c r="C2" s="197"/>
      <c r="H2" s="588" t="s">
        <v>116</v>
      </c>
      <c r="I2" s="589"/>
      <c r="J2" s="589"/>
      <c r="K2" s="589"/>
      <c r="L2" s="589"/>
      <c r="M2" s="589"/>
      <c r="N2" s="589"/>
      <c r="O2" s="589"/>
      <c r="P2" s="589"/>
      <c r="Q2" s="589"/>
      <c r="R2" s="589"/>
      <c r="S2" s="590"/>
      <c r="T2" s="589"/>
      <c r="U2" s="590"/>
      <c r="V2" s="591"/>
      <c r="W2" s="19"/>
      <c r="X2" s="415"/>
      <c r="Z2" s="197"/>
    </row>
    <row r="3" spans="1:33" s="13" customFormat="1" ht="37.5" customHeight="1" thickBot="1" x14ac:dyDescent="0.5">
      <c r="A3" s="91"/>
      <c r="B3" s="305"/>
      <c r="C3" s="98" t="s">
        <v>117</v>
      </c>
      <c r="D3" s="14"/>
      <c r="E3" s="594" t="s">
        <v>118</v>
      </c>
      <c r="F3" s="595"/>
      <c r="G3" s="14"/>
      <c r="H3" s="618" t="s">
        <v>119</v>
      </c>
      <c r="I3" s="619"/>
      <c r="J3" s="592" t="s">
        <v>120</v>
      </c>
      <c r="K3" s="593"/>
      <c r="L3" s="592" t="s">
        <v>369</v>
      </c>
      <c r="M3" s="613"/>
      <c r="N3" s="593"/>
      <c r="O3" s="592" t="s">
        <v>121</v>
      </c>
      <c r="P3" s="613"/>
      <c r="Q3" s="613"/>
      <c r="R3" s="592" t="s">
        <v>122</v>
      </c>
      <c r="S3" s="613"/>
      <c r="T3" s="593"/>
      <c r="U3" s="592" t="s">
        <v>123</v>
      </c>
      <c r="V3" s="614"/>
      <c r="W3" s="21"/>
      <c r="X3" s="592" t="s">
        <v>124</v>
      </c>
      <c r="Y3" s="613"/>
      <c r="Z3" s="593"/>
      <c r="AB3" s="562" t="s">
        <v>125</v>
      </c>
      <c r="AC3" s="563"/>
      <c r="AD3" s="563"/>
      <c r="AE3" s="563"/>
      <c r="AF3" s="564"/>
    </row>
    <row r="4" spans="1:33" ht="284.5" hidden="1" customHeight="1" outlineLevel="1" x14ac:dyDescent="0.35">
      <c r="A4" s="383" t="s">
        <v>322</v>
      </c>
      <c r="B4" s="246"/>
      <c r="C4" s="198" t="s">
        <v>126</v>
      </c>
      <c r="D4" s="162"/>
      <c r="E4" s="596" t="s">
        <v>127</v>
      </c>
      <c r="F4" s="597"/>
      <c r="G4" s="162"/>
      <c r="H4" s="604" t="s">
        <v>128</v>
      </c>
      <c r="I4" s="605"/>
      <c r="J4" s="598" t="s">
        <v>129</v>
      </c>
      <c r="K4" s="599"/>
      <c r="L4" s="600" t="s">
        <v>130</v>
      </c>
      <c r="M4" s="601"/>
      <c r="N4" s="602"/>
      <c r="O4" s="603" t="s">
        <v>131</v>
      </c>
      <c r="P4" s="603"/>
      <c r="Q4" s="603"/>
      <c r="R4" s="620" t="s">
        <v>132</v>
      </c>
      <c r="S4" s="621"/>
      <c r="T4" s="185"/>
      <c r="U4" s="600" t="s">
        <v>133</v>
      </c>
      <c r="V4" s="602"/>
      <c r="W4" s="166"/>
      <c r="X4" s="603" t="s">
        <v>134</v>
      </c>
      <c r="Y4" s="603"/>
      <c r="Z4" s="603"/>
      <c r="AA4" s="189"/>
      <c r="AB4" s="565" t="s">
        <v>367</v>
      </c>
      <c r="AC4" s="566"/>
      <c r="AD4" s="566"/>
      <c r="AE4" s="566"/>
      <c r="AF4" s="567"/>
      <c r="AG4"/>
    </row>
    <row r="5" spans="1:33" ht="40.5" hidden="1" customHeight="1" outlineLevel="1" x14ac:dyDescent="0.35">
      <c r="A5" s="607" t="s">
        <v>99</v>
      </c>
      <c r="B5" s="246"/>
      <c r="C5" s="199"/>
      <c r="D5" s="174"/>
      <c r="E5" s="569" t="s">
        <v>135</v>
      </c>
      <c r="F5" s="569"/>
      <c r="G5" s="174"/>
      <c r="H5" s="612" t="s">
        <v>136</v>
      </c>
      <c r="I5" s="612"/>
      <c r="J5" s="617" t="s">
        <v>137</v>
      </c>
      <c r="K5" s="617"/>
      <c r="L5" s="569" t="s">
        <v>138</v>
      </c>
      <c r="M5" s="569"/>
      <c r="N5" s="569"/>
      <c r="O5" s="569" t="s">
        <v>138</v>
      </c>
      <c r="P5" s="569"/>
      <c r="Q5" s="525"/>
      <c r="R5" s="622" t="s">
        <v>139</v>
      </c>
      <c r="S5" s="623"/>
      <c r="T5" s="132"/>
      <c r="U5" s="569" t="s">
        <v>140</v>
      </c>
      <c r="V5" s="569"/>
      <c r="W5" s="132"/>
      <c r="X5" s="569" t="s">
        <v>141</v>
      </c>
      <c r="Y5" s="569"/>
      <c r="Z5" s="569"/>
      <c r="AA5" s="132"/>
      <c r="AB5" s="568" t="s">
        <v>142</v>
      </c>
      <c r="AC5" s="569"/>
      <c r="AD5" s="569"/>
      <c r="AE5" s="569"/>
      <c r="AF5" s="570"/>
      <c r="AG5"/>
    </row>
    <row r="6" spans="1:33" ht="60.5" hidden="1" customHeight="1" outlineLevel="1" x14ac:dyDescent="0.35">
      <c r="A6" s="607"/>
      <c r="B6" s="246"/>
      <c r="C6" s="199"/>
      <c r="D6" s="174"/>
      <c r="E6" s="606"/>
      <c r="F6" s="606"/>
      <c r="G6" s="174"/>
      <c r="H6" s="569" t="s">
        <v>143</v>
      </c>
      <c r="I6" s="569"/>
      <c r="J6" s="569" t="s">
        <v>144</v>
      </c>
      <c r="K6" s="569"/>
      <c r="L6" s="571"/>
      <c r="M6" s="571"/>
      <c r="N6" s="571"/>
      <c r="O6" s="569" t="s">
        <v>145</v>
      </c>
      <c r="P6" s="569"/>
      <c r="Q6" s="525"/>
      <c r="R6" s="571"/>
      <c r="S6" s="571"/>
      <c r="T6" s="132"/>
      <c r="U6" s="571"/>
      <c r="V6" s="571"/>
      <c r="W6" s="132"/>
      <c r="X6" s="571"/>
      <c r="Y6" s="571"/>
      <c r="Z6" s="571"/>
      <c r="AA6" s="132"/>
      <c r="AB6" s="568" t="s">
        <v>146</v>
      </c>
      <c r="AC6" s="569"/>
      <c r="AD6" s="569"/>
      <c r="AE6" s="569"/>
      <c r="AF6" s="570"/>
      <c r="AG6"/>
    </row>
    <row r="7" spans="1:33" ht="44.5" hidden="1" customHeight="1" outlineLevel="1" x14ac:dyDescent="0.35">
      <c r="A7" s="607"/>
      <c r="B7" s="246"/>
      <c r="C7" s="199"/>
      <c r="D7" s="174"/>
      <c r="E7" s="606"/>
      <c r="F7" s="606"/>
      <c r="G7" s="174"/>
      <c r="H7" s="606"/>
      <c r="I7" s="606"/>
      <c r="J7" s="606"/>
      <c r="K7" s="606"/>
      <c r="L7" s="571"/>
      <c r="M7" s="571"/>
      <c r="N7" s="571"/>
      <c r="O7" s="571"/>
      <c r="P7" s="571"/>
      <c r="Q7" s="578"/>
      <c r="R7" s="571"/>
      <c r="S7" s="571"/>
      <c r="T7" s="132"/>
      <c r="U7" s="571"/>
      <c r="V7" s="571"/>
      <c r="W7" s="132"/>
      <c r="X7" s="571"/>
      <c r="Y7" s="571"/>
      <c r="Z7" s="571"/>
      <c r="AA7" s="132"/>
      <c r="AB7" s="568" t="s">
        <v>368</v>
      </c>
      <c r="AC7" s="571"/>
      <c r="AD7" s="571"/>
      <c r="AE7" s="571"/>
      <c r="AF7" s="572"/>
      <c r="AG7"/>
    </row>
    <row r="8" spans="1:33" ht="19" hidden="1" customHeight="1" outlineLevel="1" x14ac:dyDescent="0.35">
      <c r="A8" s="607"/>
      <c r="B8" s="246"/>
      <c r="C8" s="200"/>
      <c r="D8" s="177"/>
      <c r="E8" s="609"/>
      <c r="F8" s="610"/>
      <c r="G8" s="177"/>
      <c r="H8" s="606"/>
      <c r="I8" s="606"/>
      <c r="J8" s="606"/>
      <c r="K8" s="606"/>
      <c r="L8" s="571"/>
      <c r="M8" s="571"/>
      <c r="N8" s="571"/>
      <c r="O8" s="571"/>
      <c r="P8" s="571"/>
      <c r="Q8" s="578"/>
      <c r="R8" s="571"/>
      <c r="S8" s="571"/>
      <c r="T8" s="404"/>
      <c r="U8" s="571"/>
      <c r="V8" s="571"/>
      <c r="W8" s="160"/>
      <c r="X8" s="615"/>
      <c r="Y8" s="575"/>
      <c r="Z8" s="577"/>
      <c r="AA8" s="212"/>
      <c r="AB8" s="573"/>
      <c r="AC8" s="571"/>
      <c r="AD8" s="571"/>
      <c r="AE8" s="571"/>
      <c r="AF8" s="572"/>
      <c r="AG8"/>
    </row>
    <row r="9" spans="1:33" ht="19" hidden="1" customHeight="1" outlineLevel="1" thickBot="1" x14ac:dyDescent="0.4">
      <c r="A9" s="608"/>
      <c r="B9" s="246"/>
      <c r="C9" s="228"/>
      <c r="D9" s="177"/>
      <c r="E9" s="611"/>
      <c r="F9" s="611"/>
      <c r="G9" s="177"/>
      <c r="H9" s="616"/>
      <c r="I9" s="616"/>
      <c r="J9" s="616"/>
      <c r="K9" s="616"/>
      <c r="L9" s="575"/>
      <c r="M9" s="575"/>
      <c r="N9" s="575"/>
      <c r="O9" s="575"/>
      <c r="P9" s="575"/>
      <c r="Q9" s="577"/>
      <c r="R9" s="575"/>
      <c r="S9" s="575"/>
      <c r="T9" s="404"/>
      <c r="U9" s="575"/>
      <c r="V9" s="575"/>
      <c r="W9" s="160"/>
      <c r="X9" s="575"/>
      <c r="Y9" s="575"/>
      <c r="Z9" s="575"/>
      <c r="AA9" s="212"/>
      <c r="AB9" s="574"/>
      <c r="AC9" s="575"/>
      <c r="AD9" s="575"/>
      <c r="AE9" s="575"/>
      <c r="AF9" s="576"/>
      <c r="AG9"/>
    </row>
    <row r="10" spans="1:33" s="13" customFormat="1" ht="29" collapsed="1" x14ac:dyDescent="0.35">
      <c r="A10" s="559">
        <v>1</v>
      </c>
      <c r="B10" s="305">
        <f>A10+10</f>
        <v>11</v>
      </c>
      <c r="C10" s="628" t="str">
        <f>VLOOKUP(A10,INputs!$G$3:$O$22,7,FALSE)</f>
        <v>Please fill out Sensitivity Labels Tab</v>
      </c>
      <c r="D10" s="47"/>
      <c r="E10" s="47"/>
      <c r="F10" s="48" t="s">
        <v>108</v>
      </c>
      <c r="G10" s="213"/>
      <c r="H10" s="579" t="s">
        <v>108</v>
      </c>
      <c r="I10" s="579"/>
      <c r="J10" s="581" t="s">
        <v>364</v>
      </c>
      <c r="K10" s="581"/>
      <c r="L10" s="581" t="s">
        <v>108</v>
      </c>
      <c r="M10" s="581"/>
      <c r="N10" s="581"/>
      <c r="O10" s="581" t="s">
        <v>108</v>
      </c>
      <c r="P10" s="581"/>
      <c r="Q10" s="581"/>
      <c r="R10" s="583" t="s">
        <v>147</v>
      </c>
      <c r="S10" s="583"/>
      <c r="T10" s="423" t="s">
        <v>107</v>
      </c>
      <c r="U10" s="557" t="s">
        <v>148</v>
      </c>
      <c r="V10" s="557"/>
      <c r="W10" s="50"/>
      <c r="X10" s="417"/>
      <c r="Y10" s="580" t="s">
        <v>108</v>
      </c>
      <c r="Z10" s="580"/>
      <c r="AA10" s="51"/>
      <c r="AB10" s="579"/>
      <c r="AC10" s="579"/>
      <c r="AD10" s="48"/>
      <c r="AE10" s="49" t="s">
        <v>365</v>
      </c>
      <c r="AF10" s="52"/>
      <c r="AG10" s="20"/>
    </row>
    <row r="11" spans="1:33" s="13" customFormat="1" ht="12" customHeight="1" x14ac:dyDescent="0.35">
      <c r="A11" s="560"/>
      <c r="B11" s="305">
        <f>B10+1</f>
        <v>12</v>
      </c>
      <c r="C11" s="626"/>
      <c r="D11" s="8"/>
      <c r="E11" s="8"/>
      <c r="F11" s="222"/>
      <c r="G11" s="223"/>
      <c r="H11" s="222"/>
      <c r="I11" s="222"/>
      <c r="J11" s="402"/>
      <c r="K11" s="402"/>
      <c r="L11" s="402"/>
      <c r="M11" s="402"/>
      <c r="N11" s="402"/>
      <c r="O11" s="402"/>
      <c r="P11" s="402"/>
      <c r="Q11" s="402"/>
      <c r="R11" s="556"/>
      <c r="S11" s="556"/>
      <c r="T11" s="556"/>
      <c r="U11" s="422"/>
      <c r="V11" s="416"/>
      <c r="W11" s="230"/>
      <c r="X11" s="419"/>
      <c r="Y11" s="421"/>
      <c r="Z11" s="421"/>
      <c r="AA11" s="20"/>
      <c r="AB11" s="222"/>
      <c r="AC11" s="222" t="s">
        <v>108</v>
      </c>
      <c r="AD11" s="222"/>
      <c r="AE11" s="402"/>
      <c r="AF11" s="54"/>
      <c r="AG11" s="20"/>
    </row>
    <row r="12" spans="1:33" s="3" customFormat="1" ht="30.5" x14ac:dyDescent="0.35">
      <c r="A12" s="560"/>
      <c r="B12" s="305">
        <f t="shared" ref="B12:B18" si="0">B11+1</f>
        <v>13</v>
      </c>
      <c r="C12" s="626"/>
      <c r="E12" s="214" t="b">
        <v>0</v>
      </c>
      <c r="F12" s="3" t="s">
        <v>333</v>
      </c>
      <c r="H12" s="214" t="b">
        <v>0</v>
      </c>
      <c r="I12" s="224" t="s">
        <v>150</v>
      </c>
      <c r="J12" s="215" t="b">
        <v>0</v>
      </c>
      <c r="K12" s="216" t="s">
        <v>151</v>
      </c>
      <c r="L12" s="217" t="b">
        <v>0</v>
      </c>
      <c r="M12" s="9" t="s">
        <v>152</v>
      </c>
      <c r="N12" s="227"/>
      <c r="O12" s="217" t="b">
        <v>0</v>
      </c>
      <c r="P12" s="9" t="s">
        <v>153</v>
      </c>
      <c r="Q12" s="9"/>
      <c r="R12" s="556"/>
      <c r="S12" s="556"/>
      <c r="T12" s="556"/>
      <c r="U12" s="556"/>
      <c r="V12" s="556"/>
      <c r="W12" s="230"/>
      <c r="X12" s="218" t="b">
        <v>0</v>
      </c>
      <c r="Y12" s="219" t="s">
        <v>154</v>
      </c>
      <c r="Z12" s="397"/>
      <c r="AA12" s="15"/>
      <c r="AB12" s="220" t="b">
        <v>0</v>
      </c>
      <c r="AC12" s="15" t="s">
        <v>155</v>
      </c>
      <c r="AD12" s="15"/>
      <c r="AE12" s="15"/>
      <c r="AF12" s="53"/>
      <c r="AG12" s="15"/>
    </row>
    <row r="13" spans="1:33" s="3" customFormat="1" ht="32" customHeight="1" x14ac:dyDescent="0.35">
      <c r="A13" s="560"/>
      <c r="B13" s="305">
        <f t="shared" si="0"/>
        <v>14</v>
      </c>
      <c r="C13" s="626"/>
      <c r="E13" s="214" t="b">
        <v>0</v>
      </c>
      <c r="F13" s="210" t="s">
        <v>332</v>
      </c>
      <c r="H13" s="15"/>
      <c r="I13" s="224"/>
      <c r="J13" s="218" t="b">
        <v>0</v>
      </c>
      <c r="K13" s="582" t="s">
        <v>157</v>
      </c>
      <c r="L13" s="218" t="b">
        <v>0</v>
      </c>
      <c r="M13" s="219" t="s">
        <v>158</v>
      </c>
      <c r="N13" s="413">
        <v>44197</v>
      </c>
      <c r="O13" s="218" t="b">
        <v>0</v>
      </c>
      <c r="P13" s="219" t="s">
        <v>152</v>
      </c>
      <c r="Q13" s="219"/>
      <c r="R13" s="217" t="b">
        <v>0</v>
      </c>
      <c r="S13" s="9" t="s">
        <v>370</v>
      </c>
      <c r="T13" s="9" t="s">
        <v>107</v>
      </c>
      <c r="U13" s="218" t="b">
        <v>0</v>
      </c>
      <c r="V13" s="416" t="s">
        <v>164</v>
      </c>
      <c r="W13" s="229"/>
      <c r="X13" s="218" t="b">
        <v>0</v>
      </c>
      <c r="Y13" s="414" t="s">
        <v>159</v>
      </c>
      <c r="Z13" s="397"/>
      <c r="AA13" s="15"/>
      <c r="AB13" s="231"/>
      <c r="AC13" s="222" t="s">
        <v>109</v>
      </c>
      <c r="AD13" s="223"/>
      <c r="AE13" s="402" t="s">
        <v>366</v>
      </c>
      <c r="AF13" s="54"/>
      <c r="AG13" s="15"/>
    </row>
    <row r="14" spans="1:33" s="3" customFormat="1" ht="15.5" customHeight="1" x14ac:dyDescent="0.35">
      <c r="A14" s="560"/>
      <c r="B14" s="305">
        <f t="shared" si="0"/>
        <v>15</v>
      </c>
      <c r="C14" s="626"/>
      <c r="E14" s="214" t="b">
        <v>0</v>
      </c>
      <c r="F14" s="584" t="s">
        <v>160</v>
      </c>
      <c r="H14" s="214" t="b">
        <v>0</v>
      </c>
      <c r="I14" s="224" t="s">
        <v>161</v>
      </c>
      <c r="J14" s="219"/>
      <c r="K14" s="582"/>
      <c r="L14" s="217" t="b">
        <v>0</v>
      </c>
      <c r="M14" s="44" t="s">
        <v>162</v>
      </c>
      <c r="N14" s="225">
        <v>78</v>
      </c>
      <c r="O14" s="217" t="b">
        <v>0</v>
      </c>
      <c r="P14" s="9" t="s">
        <v>162</v>
      </c>
      <c r="Q14" s="225">
        <v>76</v>
      </c>
      <c r="R14" s="556"/>
      <c r="S14" s="556"/>
      <c r="T14" s="556"/>
      <c r="U14" s="558" t="s">
        <v>108</v>
      </c>
      <c r="V14" s="558"/>
      <c r="W14" s="558"/>
      <c r="X14" s="218" t="b">
        <v>0</v>
      </c>
      <c r="Y14" s="9" t="s">
        <v>331</v>
      </c>
      <c r="Z14" s="630"/>
      <c r="AA14" s="15"/>
      <c r="AB14" s="231"/>
      <c r="AC14" s="22"/>
      <c r="AD14" s="15"/>
      <c r="AE14" s="629"/>
      <c r="AF14" s="53"/>
      <c r="AG14" s="15"/>
    </row>
    <row r="15" spans="1:33" s="3" customFormat="1" ht="29" customHeight="1" x14ac:dyDescent="0.35">
      <c r="A15" s="560"/>
      <c r="B15" s="305">
        <f t="shared" si="0"/>
        <v>16</v>
      </c>
      <c r="C15" s="626"/>
      <c r="F15" s="584"/>
      <c r="H15" s="15"/>
      <c r="I15" s="15"/>
      <c r="J15" s="219"/>
      <c r="K15" s="9"/>
      <c r="L15" s="15"/>
      <c r="M15" s="15"/>
      <c r="N15" s="232"/>
      <c r="O15" s="9"/>
      <c r="P15" s="9"/>
      <c r="Q15" s="9"/>
      <c r="R15" s="556"/>
      <c r="S15" s="556"/>
      <c r="T15" s="556"/>
      <c r="U15" s="218" t="b">
        <v>0</v>
      </c>
      <c r="V15" s="219" t="s">
        <v>165</v>
      </c>
      <c r="W15" s="230"/>
      <c r="X15" s="415"/>
      <c r="Y15" s="15"/>
      <c r="Z15" s="630"/>
      <c r="AA15" s="15"/>
      <c r="AB15" s="15"/>
      <c r="AC15" s="15"/>
      <c r="AD15" s="15"/>
      <c r="AE15" s="629"/>
      <c r="AF15" s="53"/>
      <c r="AG15" s="15"/>
    </row>
    <row r="16" spans="1:33" s="3" customFormat="1" ht="30" customHeight="1" x14ac:dyDescent="0.35">
      <c r="A16" s="560"/>
      <c r="B16" s="305">
        <f t="shared" si="0"/>
        <v>17</v>
      </c>
      <c r="C16" s="626"/>
      <c r="E16"/>
      <c r="H16" s="15"/>
      <c r="I16" s="15"/>
      <c r="J16" s="399"/>
      <c r="K16" s="227"/>
      <c r="L16" s="227"/>
      <c r="M16" s="227"/>
      <c r="N16" s="227"/>
      <c r="O16" s="9"/>
      <c r="P16" s="9"/>
      <c r="Q16" s="9"/>
      <c r="R16" s="217" t="b">
        <v>0</v>
      </c>
      <c r="S16" s="9" t="s">
        <v>371</v>
      </c>
      <c r="T16" s="9" t="s">
        <v>107</v>
      </c>
      <c r="U16" s="556"/>
      <c r="V16" s="556"/>
      <c r="X16" s="415"/>
      <c r="Y16" s="15"/>
      <c r="Z16" s="394"/>
      <c r="AA16" s="15"/>
      <c r="AB16" s="15"/>
      <c r="AC16" s="15"/>
      <c r="AD16" s="15"/>
      <c r="AE16" s="15"/>
      <c r="AF16" s="53"/>
      <c r="AG16" s="15"/>
    </row>
    <row r="17" spans="1:33" s="3" customFormat="1" x14ac:dyDescent="0.35">
      <c r="A17" s="560"/>
      <c r="B17" s="305">
        <f t="shared" si="0"/>
        <v>18</v>
      </c>
      <c r="C17" s="626"/>
      <c r="E17"/>
      <c r="H17" s="226"/>
      <c r="I17" s="15"/>
      <c r="J17" s="399"/>
      <c r="K17" s="227"/>
      <c r="L17" s="227"/>
      <c r="M17" s="227"/>
      <c r="N17" s="227"/>
      <c r="O17" s="9"/>
      <c r="P17" s="9"/>
      <c r="Q17" s="9"/>
      <c r="R17" s="556"/>
      <c r="S17" s="556"/>
      <c r="T17" s="556"/>
      <c r="U17" s="218" t="b">
        <v>0</v>
      </c>
      <c r="V17" s="9" t="s">
        <v>166</v>
      </c>
      <c r="W17" s="9"/>
      <c r="X17" s="415"/>
      <c r="Y17" s="15"/>
      <c r="Z17" s="394"/>
      <c r="AA17" s="15"/>
      <c r="AB17" s="15"/>
      <c r="AC17" s="15"/>
      <c r="AD17" s="15"/>
      <c r="AE17" s="15"/>
      <c r="AF17" s="53"/>
      <c r="AG17" s="15"/>
    </row>
    <row r="18" spans="1:33" s="3" customFormat="1" ht="30" customHeight="1" thickBot="1" x14ac:dyDescent="0.4">
      <c r="A18" s="561"/>
      <c r="B18" s="305">
        <f t="shared" si="0"/>
        <v>19</v>
      </c>
      <c r="C18" s="627"/>
      <c r="D18" s="55"/>
      <c r="E18" s="55"/>
      <c r="F18" s="55"/>
      <c r="G18" s="55"/>
      <c r="H18" s="56"/>
      <c r="I18" s="56"/>
      <c r="J18" s="400"/>
      <c r="K18" s="57"/>
      <c r="L18" s="57"/>
      <c r="M18" s="57"/>
      <c r="N18" s="57"/>
      <c r="O18" s="58"/>
      <c r="P18" s="58"/>
      <c r="Q18" s="58"/>
      <c r="R18" s="556"/>
      <c r="S18" s="556"/>
      <c r="T18" s="556"/>
      <c r="U18" s="556"/>
      <c r="V18" s="556"/>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 customHeight="1" x14ac:dyDescent="0.35">
      <c r="A22" s="559">
        <f>A10+1</f>
        <v>2</v>
      </c>
      <c r="B22" s="305">
        <f>B10+10</f>
        <v>21</v>
      </c>
      <c r="C22" s="625" t="str">
        <f>VLOOKUP(A22,INputs!$G$3:$O$22,7,FALSE)</f>
        <v>Please fill out Sensitivity Labels Tab</v>
      </c>
      <c r="D22" s="8"/>
      <c r="E22" s="8"/>
      <c r="F22" s="586" t="s">
        <v>108</v>
      </c>
      <c r="G22" s="586"/>
      <c r="H22" s="586" t="s">
        <v>108</v>
      </c>
      <c r="I22" s="586"/>
      <c r="J22" s="587" t="str">
        <f>J$10</f>
        <v>Select a check box</v>
      </c>
      <c r="K22" s="587"/>
      <c r="L22" s="587" t="s">
        <v>108</v>
      </c>
      <c r="M22" s="587"/>
      <c r="N22" s="587"/>
      <c r="O22" s="587" t="s">
        <v>108</v>
      </c>
      <c r="P22" s="587"/>
      <c r="Q22" s="587"/>
      <c r="R22" s="583" t="s">
        <v>147</v>
      </c>
      <c r="S22" s="583"/>
      <c r="T22" s="423" t="s">
        <v>107</v>
      </c>
      <c r="U22" s="557" t="s">
        <v>148</v>
      </c>
      <c r="V22" s="557"/>
      <c r="W22" s="50"/>
      <c r="X22" s="419"/>
      <c r="Y22" s="631" t="s">
        <v>108</v>
      </c>
      <c r="Z22" s="631"/>
      <c r="AA22" s="20"/>
      <c r="AB22" s="586"/>
      <c r="AC22" s="586"/>
      <c r="AD22" s="222"/>
      <c r="AE22" s="402" t="s">
        <v>365</v>
      </c>
      <c r="AF22" s="54"/>
      <c r="AG22" s="20"/>
    </row>
    <row r="23" spans="1:33" s="13" customFormat="1" x14ac:dyDescent="0.35">
      <c r="A23" s="560"/>
      <c r="B23" s="305">
        <f>B22+1</f>
        <v>22</v>
      </c>
      <c r="C23" s="626"/>
      <c r="D23" s="8"/>
      <c r="E23" s="8"/>
      <c r="F23" s="222"/>
      <c r="G23" s="222"/>
      <c r="H23" s="222"/>
      <c r="I23" s="222"/>
      <c r="J23" s="402"/>
      <c r="K23" s="402"/>
      <c r="L23" s="402"/>
      <c r="M23" s="402"/>
      <c r="N23" s="402"/>
      <c r="O23" s="402"/>
      <c r="P23" s="402"/>
      <c r="Q23" s="402"/>
      <c r="R23" s="556"/>
      <c r="S23" s="556"/>
      <c r="T23" s="556"/>
      <c r="U23" s="422"/>
      <c r="V23" s="416" t="s">
        <v>109</v>
      </c>
      <c r="W23" s="230"/>
      <c r="X23" s="419"/>
      <c r="Y23" s="421"/>
      <c r="Z23" s="421"/>
      <c r="AA23" s="20"/>
      <c r="AB23" s="222"/>
      <c r="AC23" s="222" t="s">
        <v>108</v>
      </c>
      <c r="AD23" s="222"/>
      <c r="AE23" s="402"/>
      <c r="AF23" s="54"/>
      <c r="AG23" s="20"/>
    </row>
    <row r="24" spans="1:33" s="3" customFormat="1" ht="30.5" customHeight="1" x14ac:dyDescent="0.35">
      <c r="A24" s="560"/>
      <c r="B24" s="305">
        <f t="shared" ref="B24:B30" si="1">B23+1</f>
        <v>23</v>
      </c>
      <c r="C24" s="626"/>
      <c r="E24" s="214" t="b">
        <v>0</v>
      </c>
      <c r="F24" s="3" t="s">
        <v>333</v>
      </c>
      <c r="H24" s="214" t="b">
        <v>0</v>
      </c>
      <c r="I24" s="224" t="s">
        <v>150</v>
      </c>
      <c r="J24" s="215" t="b">
        <v>0</v>
      </c>
      <c r="K24" s="216" t="s">
        <v>151</v>
      </c>
      <c r="L24" s="217" t="b">
        <v>0</v>
      </c>
      <c r="M24" s="9" t="s">
        <v>152</v>
      </c>
      <c r="N24" s="227"/>
      <c r="O24" s="217" t="b">
        <v>0</v>
      </c>
      <c r="P24" s="9" t="s">
        <v>153</v>
      </c>
      <c r="Q24" s="9"/>
      <c r="R24" s="556"/>
      <c r="S24" s="556"/>
      <c r="T24" s="556"/>
      <c r="U24" s="556"/>
      <c r="V24" s="556"/>
      <c r="W24" s="230"/>
      <c r="X24" s="218" t="b">
        <v>0</v>
      </c>
      <c r="Y24" s="219" t="s">
        <v>154</v>
      </c>
      <c r="Z24" s="397"/>
      <c r="AA24" s="15"/>
      <c r="AB24" s="220" t="b">
        <v>0</v>
      </c>
      <c r="AC24" s="15" t="s">
        <v>155</v>
      </c>
      <c r="AD24" s="15"/>
      <c r="AE24" s="15"/>
      <c r="AF24" s="53"/>
      <c r="AG24" s="15"/>
    </row>
    <row r="25" spans="1:33" s="3" customFormat="1" ht="32" customHeight="1" x14ac:dyDescent="0.35">
      <c r="A25" s="560"/>
      <c r="B25" s="305">
        <f t="shared" si="1"/>
        <v>24</v>
      </c>
      <c r="C25" s="626"/>
      <c r="E25" s="214" t="b">
        <v>0</v>
      </c>
      <c r="F25" s="210" t="s">
        <v>332</v>
      </c>
      <c r="H25" s="15"/>
      <c r="I25" s="224"/>
      <c r="J25" s="218" t="b">
        <v>0</v>
      </c>
      <c r="K25" s="582" t="s">
        <v>157</v>
      </c>
      <c r="L25" s="218" t="b">
        <v>0</v>
      </c>
      <c r="M25" s="219" t="s">
        <v>158</v>
      </c>
      <c r="N25" s="413">
        <v>44197</v>
      </c>
      <c r="O25" s="218" t="b">
        <v>0</v>
      </c>
      <c r="P25" s="219" t="s">
        <v>152</v>
      </c>
      <c r="Q25" s="219"/>
      <c r="R25" s="217" t="b">
        <v>0</v>
      </c>
      <c r="S25" s="9" t="s">
        <v>370</v>
      </c>
      <c r="T25" s="9" t="s">
        <v>107</v>
      </c>
      <c r="U25" s="218" t="b">
        <v>0</v>
      </c>
      <c r="V25" s="416" t="s">
        <v>164</v>
      </c>
      <c r="W25" s="229"/>
      <c r="X25" s="218" t="b">
        <v>0</v>
      </c>
      <c r="Y25" s="219" t="s">
        <v>159</v>
      </c>
      <c r="Z25" s="397"/>
      <c r="AA25" s="15"/>
      <c r="AB25" s="231"/>
      <c r="AC25" s="222" t="s">
        <v>109</v>
      </c>
      <c r="AD25" s="223"/>
      <c r="AE25" s="402" t="s">
        <v>366</v>
      </c>
      <c r="AF25" s="54"/>
      <c r="AG25" s="15"/>
    </row>
    <row r="26" spans="1:33" s="3" customFormat="1" ht="14.5" customHeight="1" x14ac:dyDescent="0.35">
      <c r="A26" s="560"/>
      <c r="B26" s="305">
        <f t="shared" si="1"/>
        <v>25</v>
      </c>
      <c r="C26" s="626"/>
      <c r="E26" s="214" t="b">
        <v>0</v>
      </c>
      <c r="F26" s="584" t="s">
        <v>160</v>
      </c>
      <c r="H26" s="214" t="b">
        <v>0</v>
      </c>
      <c r="I26" s="224" t="s">
        <v>161</v>
      </c>
      <c r="J26" s="219"/>
      <c r="K26" s="582"/>
      <c r="L26" s="217" t="b">
        <v>0</v>
      </c>
      <c r="M26" s="44" t="s">
        <v>162</v>
      </c>
      <c r="N26" s="225">
        <v>6</v>
      </c>
      <c r="O26" s="217" t="b">
        <v>0</v>
      </c>
      <c r="P26" s="9" t="s">
        <v>162</v>
      </c>
      <c r="Q26" s="225">
        <v>7</v>
      </c>
      <c r="R26" s="556"/>
      <c r="S26" s="556"/>
      <c r="T26" s="556"/>
      <c r="U26" s="558" t="s">
        <v>108</v>
      </c>
      <c r="V26" s="558"/>
      <c r="W26" s="558"/>
      <c r="X26" s="218" t="b">
        <v>0</v>
      </c>
      <c r="Y26" s="9" t="s">
        <v>331</v>
      </c>
      <c r="Z26" s="556"/>
      <c r="AA26" s="15"/>
      <c r="AB26" s="231"/>
      <c r="AC26" s="22"/>
      <c r="AD26" s="15"/>
      <c r="AE26" s="629"/>
      <c r="AF26" s="53"/>
      <c r="AG26" s="15"/>
    </row>
    <row r="27" spans="1:33" s="3" customFormat="1" ht="34" customHeight="1" x14ac:dyDescent="0.35">
      <c r="A27" s="560"/>
      <c r="B27" s="305">
        <f t="shared" si="1"/>
        <v>26</v>
      </c>
      <c r="C27" s="626"/>
      <c r="F27" s="584"/>
      <c r="H27" s="15"/>
      <c r="I27" s="15"/>
      <c r="J27" s="219"/>
      <c r="K27" s="9"/>
      <c r="L27" s="15"/>
      <c r="M27" s="15"/>
      <c r="N27" s="232"/>
      <c r="O27" s="9"/>
      <c r="P27" s="9"/>
      <c r="Q27" s="9"/>
      <c r="R27" s="556"/>
      <c r="S27" s="556"/>
      <c r="T27" s="556"/>
      <c r="U27" s="218" t="b">
        <v>0</v>
      </c>
      <c r="V27" s="219" t="s">
        <v>165</v>
      </c>
      <c r="W27" s="230"/>
      <c r="X27" s="415"/>
      <c r="Y27" s="15"/>
      <c r="Z27" s="556"/>
      <c r="AA27" s="15"/>
      <c r="AB27" s="15"/>
      <c r="AC27" s="15"/>
      <c r="AD27" s="15"/>
      <c r="AE27" s="629"/>
      <c r="AF27" s="53"/>
      <c r="AG27" s="15"/>
    </row>
    <row r="28" spans="1:33" s="3" customFormat="1" ht="30" customHeight="1" x14ac:dyDescent="0.35">
      <c r="A28" s="560"/>
      <c r="B28" s="305">
        <f t="shared" si="1"/>
        <v>27</v>
      </c>
      <c r="C28" s="626"/>
      <c r="E28"/>
      <c r="H28" s="15"/>
      <c r="I28" s="15"/>
      <c r="J28" s="399"/>
      <c r="K28" s="227"/>
      <c r="L28" s="227"/>
      <c r="M28" s="227"/>
      <c r="N28" s="227"/>
      <c r="O28" s="9"/>
      <c r="P28" s="9"/>
      <c r="Q28" s="9"/>
      <c r="R28" s="217" t="b">
        <v>0</v>
      </c>
      <c r="S28" s="9" t="s">
        <v>371</v>
      </c>
      <c r="T28" s="9" t="s">
        <v>107</v>
      </c>
      <c r="U28" s="523"/>
      <c r="V28" s="523"/>
      <c r="X28" s="415"/>
      <c r="Y28" s="15"/>
      <c r="Z28" s="394"/>
      <c r="AA28" s="15"/>
      <c r="AB28" s="15"/>
      <c r="AC28" s="15"/>
      <c r="AD28" s="15"/>
      <c r="AE28" s="15"/>
      <c r="AF28" s="53"/>
      <c r="AG28" s="15"/>
    </row>
    <row r="29" spans="1:33" s="3" customFormat="1" x14ac:dyDescent="0.35">
      <c r="A29" s="560"/>
      <c r="B29" s="305">
        <f t="shared" si="1"/>
        <v>28</v>
      </c>
      <c r="C29" s="626"/>
      <c r="E29"/>
      <c r="H29" s="226"/>
      <c r="I29" s="15"/>
      <c r="J29" s="399"/>
      <c r="K29" s="227"/>
      <c r="L29" s="227"/>
      <c r="M29" s="227"/>
      <c r="N29" s="227"/>
      <c r="O29" s="9"/>
      <c r="P29" s="9"/>
      <c r="Q29" s="9"/>
      <c r="R29" s="556"/>
      <c r="S29" s="556"/>
      <c r="T29" s="556"/>
      <c r="U29" s="218" t="b">
        <v>0</v>
      </c>
      <c r="V29" s="9" t="s">
        <v>166</v>
      </c>
      <c r="W29" s="9"/>
      <c r="X29" s="415"/>
      <c r="Y29" s="15"/>
      <c r="Z29" s="394"/>
      <c r="AA29" s="15"/>
      <c r="AB29" s="15"/>
      <c r="AC29" s="15"/>
      <c r="AD29" s="15"/>
      <c r="AE29" s="15"/>
      <c r="AF29" s="53"/>
      <c r="AG29" s="15"/>
    </row>
    <row r="30" spans="1:33" s="3" customFormat="1" ht="30" customHeight="1" thickBot="1" x14ac:dyDescent="0.4">
      <c r="A30" s="561"/>
      <c r="B30" s="305">
        <f t="shared" si="1"/>
        <v>29</v>
      </c>
      <c r="C30" s="627"/>
      <c r="D30" s="55"/>
      <c r="E30" s="55"/>
      <c r="F30" s="55"/>
      <c r="G30" s="55"/>
      <c r="H30" s="56"/>
      <c r="I30" s="56"/>
      <c r="J30" s="400"/>
      <c r="K30" s="57"/>
      <c r="L30" s="57"/>
      <c r="M30" s="57"/>
      <c r="N30" s="57"/>
      <c r="O30" s="58"/>
      <c r="P30" s="58"/>
      <c r="Q30" s="58"/>
      <c r="R30" s="556"/>
      <c r="S30" s="556"/>
      <c r="T30" s="556"/>
      <c r="U30" s="523"/>
      <c r="V30" s="523"/>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 customHeight="1" x14ac:dyDescent="0.35">
      <c r="A34" s="559">
        <f>A22+1</f>
        <v>3</v>
      </c>
      <c r="B34" s="305">
        <f>B22+10</f>
        <v>31</v>
      </c>
      <c r="C34" s="625" t="str">
        <f>VLOOKUP(A34,INputs!$G$3:$O$22,7,FALSE)</f>
        <v>Please fill out Sensitivity Labels Tab</v>
      </c>
      <c r="D34" s="47"/>
      <c r="E34" s="47"/>
      <c r="F34" s="579" t="s">
        <v>108</v>
      </c>
      <c r="G34" s="579"/>
      <c r="H34" s="579" t="s">
        <v>108</v>
      </c>
      <c r="I34" s="579"/>
      <c r="J34" s="581" t="str">
        <f>J10</f>
        <v>Select a check box</v>
      </c>
      <c r="K34" s="581"/>
      <c r="L34" s="581" t="s">
        <v>108</v>
      </c>
      <c r="M34" s="581"/>
      <c r="N34" s="581"/>
      <c r="O34" s="581" t="s">
        <v>108</v>
      </c>
      <c r="P34" s="581"/>
      <c r="Q34" s="581"/>
      <c r="R34" s="583" t="s">
        <v>147</v>
      </c>
      <c r="S34" s="583"/>
      <c r="T34" s="423" t="s">
        <v>107</v>
      </c>
      <c r="U34" s="557" t="s">
        <v>148</v>
      </c>
      <c r="V34" s="557"/>
      <c r="W34" s="50"/>
      <c r="X34" s="417"/>
      <c r="Y34" s="580" t="s">
        <v>108</v>
      </c>
      <c r="Z34" s="580"/>
      <c r="AA34" s="51"/>
      <c r="AB34" s="579"/>
      <c r="AC34" s="579"/>
      <c r="AD34" s="48"/>
      <c r="AE34" s="49" t="s">
        <v>365</v>
      </c>
      <c r="AF34" s="52"/>
      <c r="AG34" s="20"/>
    </row>
    <row r="35" spans="1:33" s="13" customFormat="1" x14ac:dyDescent="0.35">
      <c r="A35" s="560"/>
      <c r="B35" s="305">
        <f>B34+1</f>
        <v>32</v>
      </c>
      <c r="C35" s="626"/>
      <c r="D35" s="8"/>
      <c r="E35" s="8"/>
      <c r="F35" s="222"/>
      <c r="G35" s="222"/>
      <c r="H35" s="222"/>
      <c r="I35" s="222"/>
      <c r="J35" s="402"/>
      <c r="K35" s="402"/>
      <c r="L35" s="402"/>
      <c r="M35" s="402"/>
      <c r="N35" s="402"/>
      <c r="O35" s="402"/>
      <c r="P35" s="402"/>
      <c r="Q35" s="402"/>
      <c r="R35" s="556"/>
      <c r="S35" s="556"/>
      <c r="T35" s="556"/>
      <c r="U35" s="422"/>
      <c r="V35" s="416" t="s">
        <v>109</v>
      </c>
      <c r="W35" s="230"/>
      <c r="X35" s="419"/>
      <c r="Y35" s="421"/>
      <c r="Z35" s="421"/>
      <c r="AA35" s="20"/>
      <c r="AB35" s="222"/>
      <c r="AC35" s="222" t="s">
        <v>108</v>
      </c>
      <c r="AD35" s="222"/>
      <c r="AE35" s="402"/>
      <c r="AF35" s="54"/>
      <c r="AG35" s="20"/>
    </row>
    <row r="36" spans="1:33" s="3" customFormat="1" ht="30.5" x14ac:dyDescent="0.35">
      <c r="A36" s="560"/>
      <c r="B36" s="305">
        <f t="shared" ref="B36:B42" si="2">B35+1</f>
        <v>33</v>
      </c>
      <c r="C36" s="626"/>
      <c r="E36" s="214" t="b">
        <v>0</v>
      </c>
      <c r="F36" s="3" t="s">
        <v>333</v>
      </c>
      <c r="H36" s="214" t="b">
        <v>0</v>
      </c>
      <c r="I36" s="224" t="s">
        <v>150</v>
      </c>
      <c r="J36" s="215" t="b">
        <v>0</v>
      </c>
      <c r="K36" s="216" t="s">
        <v>151</v>
      </c>
      <c r="L36" s="217" t="b">
        <v>0</v>
      </c>
      <c r="M36" s="9" t="s">
        <v>152</v>
      </c>
      <c r="N36" s="227"/>
      <c r="O36" s="217" t="b">
        <v>0</v>
      </c>
      <c r="P36" s="9" t="s">
        <v>153</v>
      </c>
      <c r="Q36" s="9"/>
      <c r="R36" s="556"/>
      <c r="S36" s="556"/>
      <c r="T36" s="556"/>
      <c r="U36" s="556"/>
      <c r="V36" s="556"/>
      <c r="W36" s="230"/>
      <c r="X36" s="218" t="b">
        <v>0</v>
      </c>
      <c r="Y36" s="219" t="s">
        <v>154</v>
      </c>
      <c r="Z36" s="397" t="s">
        <v>372</v>
      </c>
      <c r="AA36" s="15"/>
      <c r="AB36" s="220" t="b">
        <v>0</v>
      </c>
      <c r="AC36" s="15" t="s">
        <v>155</v>
      </c>
      <c r="AD36" s="15"/>
      <c r="AE36" s="15"/>
      <c r="AF36" s="53"/>
      <c r="AG36" s="15"/>
    </row>
    <row r="37" spans="1:33" s="3" customFormat="1" ht="35" customHeight="1" x14ac:dyDescent="0.35">
      <c r="A37" s="560"/>
      <c r="B37" s="305">
        <f t="shared" si="2"/>
        <v>34</v>
      </c>
      <c r="C37" s="626"/>
      <c r="E37" s="214" t="b">
        <v>0</v>
      </c>
      <c r="F37" s="210" t="s">
        <v>332</v>
      </c>
      <c r="H37" s="15"/>
      <c r="I37" s="224"/>
      <c r="J37" s="218" t="b">
        <v>0</v>
      </c>
      <c r="K37" s="582" t="s">
        <v>157</v>
      </c>
      <c r="L37" s="218" t="b">
        <v>0</v>
      </c>
      <c r="M37" s="219" t="s">
        <v>158</v>
      </c>
      <c r="N37" s="413">
        <v>44197</v>
      </c>
      <c r="O37" s="218" t="b">
        <v>0</v>
      </c>
      <c r="P37" s="219" t="s">
        <v>152</v>
      </c>
      <c r="Q37" s="219"/>
      <c r="R37" s="217" t="b">
        <v>0</v>
      </c>
      <c r="S37" s="9" t="s">
        <v>370</v>
      </c>
      <c r="T37" s="9" t="s">
        <v>107</v>
      </c>
      <c r="U37" s="218" t="b">
        <v>0</v>
      </c>
      <c r="V37" s="416" t="s">
        <v>164</v>
      </c>
      <c r="W37" s="229"/>
      <c r="X37" s="218" t="b">
        <v>0</v>
      </c>
      <c r="Y37" s="219" t="s">
        <v>159</v>
      </c>
      <c r="Z37" s="397"/>
      <c r="AA37" s="15"/>
      <c r="AB37" s="231"/>
      <c r="AC37" s="222" t="s">
        <v>109</v>
      </c>
      <c r="AD37" s="223"/>
      <c r="AE37" s="402" t="s">
        <v>366</v>
      </c>
      <c r="AF37" s="54"/>
      <c r="AG37" s="15"/>
    </row>
    <row r="38" spans="1:33" s="3" customFormat="1" ht="14.5" customHeight="1" x14ac:dyDescent="0.35">
      <c r="A38" s="560"/>
      <c r="B38" s="305">
        <f t="shared" si="2"/>
        <v>35</v>
      </c>
      <c r="C38" s="626"/>
      <c r="E38" s="214" t="b">
        <v>0</v>
      </c>
      <c r="F38" s="584" t="s">
        <v>160</v>
      </c>
      <c r="H38" s="214" t="b">
        <v>0</v>
      </c>
      <c r="I38" s="224" t="s">
        <v>161</v>
      </c>
      <c r="J38" s="219"/>
      <c r="K38" s="582"/>
      <c r="L38" s="217" t="b">
        <v>0</v>
      </c>
      <c r="M38" s="44" t="s">
        <v>162</v>
      </c>
      <c r="N38" s="225">
        <v>0</v>
      </c>
      <c r="O38" s="217" t="b">
        <v>0</v>
      </c>
      <c r="P38" s="9" t="s">
        <v>162</v>
      </c>
      <c r="Q38" s="225">
        <v>0</v>
      </c>
      <c r="R38" s="556"/>
      <c r="S38" s="556"/>
      <c r="T38" s="556"/>
      <c r="U38" s="558" t="s">
        <v>108</v>
      </c>
      <c r="V38" s="558"/>
      <c r="W38" s="558"/>
      <c r="X38" s="218" t="b">
        <v>0</v>
      </c>
      <c r="Y38" s="9" t="s">
        <v>331</v>
      </c>
      <c r="Z38" s="556"/>
      <c r="AA38" s="15"/>
      <c r="AB38" s="231"/>
      <c r="AC38" s="22"/>
      <c r="AD38" s="15"/>
      <c r="AE38" s="629"/>
      <c r="AF38" s="53"/>
      <c r="AG38" s="15"/>
    </row>
    <row r="39" spans="1:33" s="3" customFormat="1" x14ac:dyDescent="0.35">
      <c r="A39" s="560"/>
      <c r="B39" s="305">
        <f t="shared" si="2"/>
        <v>36</v>
      </c>
      <c r="C39" s="626"/>
      <c r="F39" s="584"/>
      <c r="H39" s="15"/>
      <c r="I39" s="15"/>
      <c r="J39" s="219"/>
      <c r="K39" s="9"/>
      <c r="L39" s="15"/>
      <c r="M39" s="15"/>
      <c r="N39" s="232"/>
      <c r="O39" s="9"/>
      <c r="P39" s="9"/>
      <c r="Q39" s="9"/>
      <c r="R39" s="556"/>
      <c r="S39" s="556"/>
      <c r="T39" s="556"/>
      <c r="U39" s="218" t="b">
        <v>0</v>
      </c>
      <c r="V39" s="219" t="s">
        <v>165</v>
      </c>
      <c r="W39" s="230"/>
      <c r="X39" s="415"/>
      <c r="Y39" s="15"/>
      <c r="Z39" s="556"/>
      <c r="AA39" s="15"/>
      <c r="AB39" s="15"/>
      <c r="AC39" s="15"/>
      <c r="AD39" s="15"/>
      <c r="AE39" s="629"/>
      <c r="AF39" s="53"/>
      <c r="AG39" s="15"/>
    </row>
    <row r="40" spans="1:33" s="3" customFormat="1" ht="30" customHeight="1" x14ac:dyDescent="0.35">
      <c r="A40" s="560"/>
      <c r="B40" s="305">
        <f t="shared" si="2"/>
        <v>37</v>
      </c>
      <c r="C40" s="626"/>
      <c r="E40"/>
      <c r="H40" s="15"/>
      <c r="I40" s="15"/>
      <c r="J40" s="399"/>
      <c r="K40" s="227"/>
      <c r="L40" s="227"/>
      <c r="M40" s="227"/>
      <c r="N40" s="227"/>
      <c r="O40" s="9"/>
      <c r="P40" s="9"/>
      <c r="Q40" s="9"/>
      <c r="R40" s="217" t="b">
        <v>0</v>
      </c>
      <c r="S40" s="9" t="s">
        <v>371</v>
      </c>
      <c r="T40" s="9" t="s">
        <v>107</v>
      </c>
      <c r="U40" s="556"/>
      <c r="V40" s="556"/>
      <c r="X40" s="415"/>
      <c r="Y40" s="15"/>
      <c r="Z40" s="394"/>
      <c r="AA40" s="15"/>
      <c r="AB40" s="15"/>
      <c r="AC40" s="15"/>
      <c r="AD40" s="15"/>
      <c r="AE40" s="15"/>
      <c r="AF40" s="53"/>
      <c r="AG40" s="15"/>
    </row>
    <row r="41" spans="1:33" s="3" customFormat="1" x14ac:dyDescent="0.35">
      <c r="A41" s="560"/>
      <c r="B41" s="305">
        <f t="shared" si="2"/>
        <v>38</v>
      </c>
      <c r="C41" s="626"/>
      <c r="E41"/>
      <c r="H41" s="226"/>
      <c r="I41" s="15"/>
      <c r="J41" s="399"/>
      <c r="K41" s="227"/>
      <c r="L41" s="227"/>
      <c r="M41" s="227"/>
      <c r="N41" s="227"/>
      <c r="O41" s="9"/>
      <c r="P41" s="9"/>
      <c r="Q41" s="9"/>
      <c r="R41" s="556"/>
      <c r="S41" s="556"/>
      <c r="T41" s="556"/>
      <c r="U41" s="218" t="b">
        <v>0</v>
      </c>
      <c r="V41" s="9" t="s">
        <v>166</v>
      </c>
      <c r="W41" s="9"/>
      <c r="X41" s="415"/>
      <c r="Y41" s="15"/>
      <c r="Z41" s="394"/>
      <c r="AA41" s="15"/>
      <c r="AB41" s="15"/>
      <c r="AC41" s="15"/>
      <c r="AD41" s="15"/>
      <c r="AE41" s="15"/>
      <c r="AF41" s="53"/>
      <c r="AG41" s="15"/>
    </row>
    <row r="42" spans="1:33" s="3" customFormat="1" ht="30" customHeight="1" thickBot="1" x14ac:dyDescent="0.4">
      <c r="A42" s="561"/>
      <c r="B42" s="305">
        <f t="shared" si="2"/>
        <v>39</v>
      </c>
      <c r="C42" s="627"/>
      <c r="D42" s="55"/>
      <c r="E42" s="55"/>
      <c r="F42" s="55"/>
      <c r="G42" s="55"/>
      <c r="H42" s="56"/>
      <c r="I42" s="56"/>
      <c r="J42" s="400"/>
      <c r="K42" s="57"/>
      <c r="L42" s="57"/>
      <c r="M42" s="57"/>
      <c r="N42" s="57"/>
      <c r="O42" s="58"/>
      <c r="P42" s="58"/>
      <c r="Q42" s="58"/>
      <c r="R42" s="556"/>
      <c r="S42" s="556"/>
      <c r="T42" s="556"/>
      <c r="U42" s="556"/>
      <c r="V42" s="556"/>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 customHeight="1" x14ac:dyDescent="0.35">
      <c r="A46" s="559">
        <f>A34+1</f>
        <v>4</v>
      </c>
      <c r="B46" s="305">
        <f>B34+10</f>
        <v>41</v>
      </c>
      <c r="C46" s="625" t="str">
        <f>VLOOKUP(A46,INputs!$G$3:$O$22,7,FALSE)</f>
        <v>Please fill out Sensitivity Labels Tab</v>
      </c>
      <c r="D46" s="47"/>
      <c r="E46" s="47"/>
      <c r="F46" s="579" t="s">
        <v>108</v>
      </c>
      <c r="G46" s="579"/>
      <c r="H46" s="579" t="s">
        <v>108</v>
      </c>
      <c r="I46" s="579"/>
      <c r="J46" s="581" t="str">
        <f>J10</f>
        <v>Select a check box</v>
      </c>
      <c r="K46" s="581"/>
      <c r="L46" s="581" t="s">
        <v>108</v>
      </c>
      <c r="M46" s="581"/>
      <c r="N46" s="581"/>
      <c r="O46" s="581" t="s">
        <v>108</v>
      </c>
      <c r="P46" s="581"/>
      <c r="Q46" s="581"/>
      <c r="R46" s="583" t="s">
        <v>147</v>
      </c>
      <c r="S46" s="583"/>
      <c r="T46" s="423" t="s">
        <v>107</v>
      </c>
      <c r="U46" s="557" t="s">
        <v>148</v>
      </c>
      <c r="V46" s="557"/>
      <c r="W46" s="50"/>
      <c r="X46" s="417"/>
      <c r="Y46" s="580" t="s">
        <v>108</v>
      </c>
      <c r="Z46" s="580"/>
      <c r="AA46" s="51"/>
      <c r="AB46" s="579"/>
      <c r="AC46" s="579"/>
      <c r="AD46" s="48"/>
      <c r="AE46" s="49" t="s">
        <v>365</v>
      </c>
      <c r="AF46" s="52"/>
      <c r="AG46" s="20"/>
    </row>
    <row r="47" spans="1:33" s="13" customFormat="1" x14ac:dyDescent="0.35">
      <c r="A47" s="560"/>
      <c r="B47" s="305">
        <f>B46+1</f>
        <v>42</v>
      </c>
      <c r="C47" s="626"/>
      <c r="D47" s="8"/>
      <c r="E47" s="8"/>
      <c r="F47" s="222"/>
      <c r="G47" s="222"/>
      <c r="H47" s="222"/>
      <c r="I47" s="222"/>
      <c r="J47" s="402"/>
      <c r="K47" s="402"/>
      <c r="L47" s="402"/>
      <c r="M47" s="402"/>
      <c r="N47" s="402"/>
      <c r="O47" s="402"/>
      <c r="P47" s="402"/>
      <c r="Q47" s="402"/>
      <c r="R47" s="556"/>
      <c r="S47" s="556"/>
      <c r="T47" s="556"/>
      <c r="U47" s="422"/>
      <c r="V47" s="416" t="s">
        <v>109</v>
      </c>
      <c r="W47" s="230"/>
      <c r="X47" s="419"/>
      <c r="Y47" s="421"/>
      <c r="Z47" s="421"/>
      <c r="AA47" s="20"/>
      <c r="AB47" s="222"/>
      <c r="AC47" s="222" t="s">
        <v>108</v>
      </c>
      <c r="AD47" s="222"/>
      <c r="AE47" s="402"/>
      <c r="AF47" s="54"/>
      <c r="AG47" s="20"/>
    </row>
    <row r="48" spans="1:33" s="3" customFormat="1" ht="30.5" x14ac:dyDescent="0.35">
      <c r="A48" s="560"/>
      <c r="B48" s="305">
        <f t="shared" ref="B48:B54" si="3">B47+1</f>
        <v>43</v>
      </c>
      <c r="C48" s="626"/>
      <c r="E48" s="214" t="b">
        <v>0</v>
      </c>
      <c r="F48" s="3" t="s">
        <v>333</v>
      </c>
      <c r="H48" s="214" t="b">
        <v>0</v>
      </c>
      <c r="I48" s="224" t="s">
        <v>150</v>
      </c>
      <c r="J48" s="215" t="b">
        <v>0</v>
      </c>
      <c r="K48" s="216" t="s">
        <v>151</v>
      </c>
      <c r="L48" s="217" t="b">
        <v>0</v>
      </c>
      <c r="M48" s="9" t="s">
        <v>152</v>
      </c>
      <c r="N48" s="227"/>
      <c r="O48" s="217" t="b">
        <v>0</v>
      </c>
      <c r="P48" s="9" t="s">
        <v>153</v>
      </c>
      <c r="Q48" s="9"/>
      <c r="R48" s="556"/>
      <c r="S48" s="556"/>
      <c r="T48" s="556"/>
      <c r="U48" s="556"/>
      <c r="V48" s="556"/>
      <c r="W48" s="230"/>
      <c r="X48" s="218" t="b">
        <v>0</v>
      </c>
      <c r="Y48" s="219" t="s">
        <v>154</v>
      </c>
      <c r="Z48" s="397" t="s">
        <v>372</v>
      </c>
      <c r="AA48" s="15"/>
      <c r="AB48" s="220" t="b">
        <v>0</v>
      </c>
      <c r="AC48" s="15" t="s">
        <v>155</v>
      </c>
      <c r="AD48" s="15"/>
      <c r="AE48" s="15"/>
      <c r="AF48" s="53"/>
      <c r="AG48" s="15"/>
    </row>
    <row r="49" spans="1:33" s="3" customFormat="1" ht="35" customHeight="1" x14ac:dyDescent="0.35">
      <c r="A49" s="560"/>
      <c r="B49" s="305">
        <f t="shared" si="3"/>
        <v>44</v>
      </c>
      <c r="C49" s="626"/>
      <c r="E49" s="214" t="b">
        <v>0</v>
      </c>
      <c r="F49" s="210" t="s">
        <v>332</v>
      </c>
      <c r="H49" s="15"/>
      <c r="I49" s="224"/>
      <c r="J49" s="218" t="b">
        <v>0</v>
      </c>
      <c r="K49" s="582" t="s">
        <v>157</v>
      </c>
      <c r="L49" s="218" t="b">
        <v>0</v>
      </c>
      <c r="M49" s="219" t="s">
        <v>158</v>
      </c>
      <c r="N49" s="413">
        <v>44197</v>
      </c>
      <c r="O49" s="218" t="b">
        <v>0</v>
      </c>
      <c r="P49" s="219" t="s">
        <v>152</v>
      </c>
      <c r="Q49" s="219"/>
      <c r="R49" s="217" t="b">
        <v>1</v>
      </c>
      <c r="S49" s="9" t="s">
        <v>370</v>
      </c>
      <c r="T49" s="9" t="s">
        <v>107</v>
      </c>
      <c r="U49" s="218" t="b">
        <v>0</v>
      </c>
      <c r="V49" s="416" t="s">
        <v>164</v>
      </c>
      <c r="W49" s="229"/>
      <c r="X49" s="218" t="b">
        <v>0</v>
      </c>
      <c r="Y49" s="219" t="s">
        <v>159</v>
      </c>
      <c r="Z49" s="397"/>
      <c r="AA49" s="15"/>
      <c r="AB49" s="231"/>
      <c r="AC49" s="222" t="s">
        <v>109</v>
      </c>
      <c r="AD49" s="223"/>
      <c r="AE49" s="402" t="s">
        <v>366</v>
      </c>
      <c r="AF49" s="54"/>
      <c r="AG49" s="15"/>
    </row>
    <row r="50" spans="1:33" s="3" customFormat="1" ht="14.5" customHeight="1" x14ac:dyDescent="0.35">
      <c r="A50" s="560"/>
      <c r="B50" s="305">
        <f t="shared" si="3"/>
        <v>45</v>
      </c>
      <c r="C50" s="626"/>
      <c r="E50" s="214" t="b">
        <v>0</v>
      </c>
      <c r="F50" s="584" t="s">
        <v>160</v>
      </c>
      <c r="H50" s="214" t="b">
        <v>0</v>
      </c>
      <c r="I50" s="224" t="s">
        <v>161</v>
      </c>
      <c r="J50" s="219"/>
      <c r="K50" s="582"/>
      <c r="L50" s="217" t="b">
        <v>1</v>
      </c>
      <c r="M50" s="44" t="s">
        <v>162</v>
      </c>
      <c r="N50" s="225">
        <v>6</v>
      </c>
      <c r="O50" s="217" t="b">
        <v>0</v>
      </c>
      <c r="P50" s="9" t="s">
        <v>162</v>
      </c>
      <c r="Q50" s="225">
        <v>7</v>
      </c>
      <c r="R50" s="556"/>
      <c r="S50" s="556"/>
      <c r="T50" s="556"/>
      <c r="U50" s="558" t="s">
        <v>108</v>
      </c>
      <c r="V50" s="558"/>
      <c r="W50" s="558"/>
      <c r="X50" s="218" t="b">
        <v>0</v>
      </c>
      <c r="Y50" s="9" t="s">
        <v>331</v>
      </c>
      <c r="Z50" s="556"/>
      <c r="AA50" s="15"/>
      <c r="AB50" s="231"/>
      <c r="AC50" s="22"/>
      <c r="AD50" s="15"/>
      <c r="AE50" s="629"/>
      <c r="AF50" s="53"/>
      <c r="AG50" s="15"/>
    </row>
    <row r="51" spans="1:33" s="3" customFormat="1" x14ac:dyDescent="0.35">
      <c r="A51" s="560"/>
      <c r="B51" s="305">
        <f t="shared" si="3"/>
        <v>46</v>
      </c>
      <c r="C51" s="626"/>
      <c r="F51" s="584"/>
      <c r="H51" s="15"/>
      <c r="I51" s="15"/>
      <c r="J51" s="219"/>
      <c r="K51" s="9"/>
      <c r="L51" s="15"/>
      <c r="M51" s="15"/>
      <c r="N51" s="232"/>
      <c r="O51" s="9"/>
      <c r="P51" s="9"/>
      <c r="Q51" s="9"/>
      <c r="R51" s="556"/>
      <c r="S51" s="556"/>
      <c r="T51" s="556"/>
      <c r="U51" s="218" t="b">
        <v>0</v>
      </c>
      <c r="V51" s="219" t="s">
        <v>165</v>
      </c>
      <c r="W51" s="230"/>
      <c r="X51" s="415"/>
      <c r="Y51" s="15"/>
      <c r="Z51" s="556"/>
      <c r="AA51" s="15"/>
      <c r="AB51" s="15"/>
      <c r="AC51" s="15"/>
      <c r="AD51" s="15"/>
      <c r="AE51" s="629"/>
      <c r="AF51" s="53"/>
      <c r="AG51" s="15"/>
    </row>
    <row r="52" spans="1:33" s="3" customFormat="1" ht="30" customHeight="1" x14ac:dyDescent="0.35">
      <c r="A52" s="560"/>
      <c r="B52" s="305">
        <f t="shared" si="3"/>
        <v>47</v>
      </c>
      <c r="C52" s="626"/>
      <c r="E52"/>
      <c r="H52" s="15"/>
      <c r="I52" s="15"/>
      <c r="J52" s="399"/>
      <c r="K52" s="227"/>
      <c r="L52" s="227"/>
      <c r="M52" s="227"/>
      <c r="N52" s="227"/>
      <c r="O52" s="9"/>
      <c r="P52" s="9"/>
      <c r="Q52" s="9"/>
      <c r="R52" s="217" t="b">
        <v>1</v>
      </c>
      <c r="S52" s="9" t="s">
        <v>371</v>
      </c>
      <c r="T52" s="9" t="s">
        <v>107</v>
      </c>
      <c r="U52" s="556"/>
      <c r="V52" s="556"/>
      <c r="X52" s="415"/>
      <c r="Y52" s="15"/>
      <c r="Z52" s="394"/>
      <c r="AA52" s="15"/>
      <c r="AB52" s="15"/>
      <c r="AC52" s="15"/>
      <c r="AD52" s="15"/>
      <c r="AE52" s="15"/>
      <c r="AF52" s="53"/>
      <c r="AG52" s="15"/>
    </row>
    <row r="53" spans="1:33" s="3" customFormat="1" x14ac:dyDescent="0.35">
      <c r="A53" s="560"/>
      <c r="B53" s="305">
        <f t="shared" si="3"/>
        <v>48</v>
      </c>
      <c r="C53" s="626"/>
      <c r="E53"/>
      <c r="H53" s="226"/>
      <c r="I53" s="15"/>
      <c r="J53" s="399"/>
      <c r="K53" s="227"/>
      <c r="L53" s="227"/>
      <c r="M53" s="227"/>
      <c r="N53" s="227"/>
      <c r="O53" s="9"/>
      <c r="P53" s="9"/>
      <c r="Q53" s="9"/>
      <c r="R53" s="556"/>
      <c r="S53" s="556"/>
      <c r="T53" s="556"/>
      <c r="U53" s="218" t="b">
        <v>0</v>
      </c>
      <c r="V53" s="9" t="s">
        <v>166</v>
      </c>
      <c r="W53" s="9"/>
      <c r="X53" s="415"/>
      <c r="Y53" s="15"/>
      <c r="Z53" s="394"/>
      <c r="AA53" s="15"/>
      <c r="AB53" s="15"/>
      <c r="AC53" s="15"/>
      <c r="AD53" s="15"/>
      <c r="AE53" s="15"/>
      <c r="AF53" s="53"/>
      <c r="AG53" s="15"/>
    </row>
    <row r="54" spans="1:33" s="3" customFormat="1" ht="30" customHeight="1" thickBot="1" x14ac:dyDescent="0.4">
      <c r="A54" s="561"/>
      <c r="B54" s="305">
        <f t="shared" si="3"/>
        <v>49</v>
      </c>
      <c r="C54" s="627"/>
      <c r="D54" s="55"/>
      <c r="E54" s="55"/>
      <c r="F54" s="55"/>
      <c r="G54" s="55"/>
      <c r="H54" s="56"/>
      <c r="I54" s="56"/>
      <c r="J54" s="400"/>
      <c r="K54" s="57"/>
      <c r="L54" s="57"/>
      <c r="M54" s="57"/>
      <c r="N54" s="57"/>
      <c r="O54" s="58"/>
      <c r="P54" s="58"/>
      <c r="Q54" s="58"/>
      <c r="R54" s="556"/>
      <c r="S54" s="556"/>
      <c r="T54" s="556"/>
      <c r="U54" s="556"/>
      <c r="V54" s="556"/>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 customHeight="1" x14ac:dyDescent="0.35">
      <c r="A58" s="559">
        <f>A46+1</f>
        <v>5</v>
      </c>
      <c r="B58" s="305">
        <f>B46+10</f>
        <v>51</v>
      </c>
      <c r="C58" s="625" t="str">
        <f>VLOOKUP(A58,INputs!$G$3:$O$22,7,FALSE)</f>
        <v>Please fill out Sensitivity Labels Tab</v>
      </c>
      <c r="D58" s="47"/>
      <c r="E58" s="47"/>
      <c r="F58" s="579" t="s">
        <v>108</v>
      </c>
      <c r="G58" s="579"/>
      <c r="H58" s="579" t="s">
        <v>108</v>
      </c>
      <c r="I58" s="579"/>
      <c r="J58" s="581" t="str">
        <f>J$10</f>
        <v>Select a check box</v>
      </c>
      <c r="K58" s="581"/>
      <c r="L58" s="581" t="s">
        <v>108</v>
      </c>
      <c r="M58" s="581"/>
      <c r="N58" s="581"/>
      <c r="O58" s="581" t="s">
        <v>108</v>
      </c>
      <c r="P58" s="581"/>
      <c r="Q58" s="581"/>
      <c r="R58" s="583" t="s">
        <v>147</v>
      </c>
      <c r="S58" s="583"/>
      <c r="T58" s="423" t="s">
        <v>107</v>
      </c>
      <c r="U58" s="557" t="s">
        <v>148</v>
      </c>
      <c r="V58" s="557"/>
      <c r="W58" s="50"/>
      <c r="X58" s="417"/>
      <c r="Y58" s="580" t="s">
        <v>108</v>
      </c>
      <c r="Z58" s="580"/>
      <c r="AA58" s="51"/>
      <c r="AB58" s="579"/>
      <c r="AC58" s="579"/>
      <c r="AD58" s="48"/>
      <c r="AE58" s="49" t="s">
        <v>365</v>
      </c>
      <c r="AF58" s="52"/>
      <c r="AG58" s="20"/>
    </row>
    <row r="59" spans="1:33" s="13" customFormat="1" x14ac:dyDescent="0.35">
      <c r="A59" s="560"/>
      <c r="B59" s="305">
        <f>B58+1</f>
        <v>52</v>
      </c>
      <c r="C59" s="626"/>
      <c r="D59" s="8"/>
      <c r="E59" s="8"/>
      <c r="F59" s="222"/>
      <c r="G59" s="222"/>
      <c r="H59" s="222"/>
      <c r="I59" s="222"/>
      <c r="J59" s="402"/>
      <c r="K59" s="402"/>
      <c r="L59" s="402"/>
      <c r="M59" s="402"/>
      <c r="N59" s="402"/>
      <c r="O59" s="402"/>
      <c r="P59" s="402"/>
      <c r="Q59" s="402"/>
      <c r="R59" s="556"/>
      <c r="S59" s="556"/>
      <c r="T59" s="556"/>
      <c r="U59" s="422"/>
      <c r="V59" s="416" t="s">
        <v>109</v>
      </c>
      <c r="W59" s="230"/>
      <c r="X59" s="419"/>
      <c r="Y59" s="421"/>
      <c r="Z59" s="421"/>
      <c r="AA59" s="20"/>
      <c r="AB59" s="222"/>
      <c r="AC59" s="222" t="s">
        <v>108</v>
      </c>
      <c r="AD59" s="222"/>
      <c r="AE59" s="402"/>
      <c r="AF59" s="54"/>
      <c r="AG59" s="20"/>
    </row>
    <row r="60" spans="1:33" s="3" customFormat="1" ht="30.5" x14ac:dyDescent="0.35">
      <c r="A60" s="560"/>
      <c r="B60" s="305">
        <f t="shared" ref="B60:B66" si="4">B59+1</f>
        <v>53</v>
      </c>
      <c r="C60" s="626"/>
      <c r="E60" s="214" t="b">
        <v>0</v>
      </c>
      <c r="F60" s="3" t="s">
        <v>333</v>
      </c>
      <c r="H60" s="214" t="b">
        <v>0</v>
      </c>
      <c r="I60" s="224" t="s">
        <v>150</v>
      </c>
      <c r="J60" s="215" t="b">
        <v>0</v>
      </c>
      <c r="K60" s="216" t="s">
        <v>151</v>
      </c>
      <c r="L60" s="217" t="b">
        <v>1</v>
      </c>
      <c r="M60" s="9" t="s">
        <v>152</v>
      </c>
      <c r="N60" s="227"/>
      <c r="O60" s="217" t="b">
        <v>1</v>
      </c>
      <c r="P60" s="9" t="s">
        <v>153</v>
      </c>
      <c r="Q60" s="9"/>
      <c r="R60" s="556"/>
      <c r="S60" s="556"/>
      <c r="T60" s="556"/>
      <c r="U60" s="556"/>
      <c r="V60" s="556"/>
      <c r="W60" s="230"/>
      <c r="X60" s="218" t="b">
        <v>0</v>
      </c>
      <c r="Y60" s="219" t="s">
        <v>154</v>
      </c>
      <c r="Z60" s="397" t="s">
        <v>372</v>
      </c>
      <c r="AA60" s="15"/>
      <c r="AB60" s="220" t="b">
        <v>0</v>
      </c>
      <c r="AC60" s="15" t="s">
        <v>155</v>
      </c>
      <c r="AD60" s="15"/>
      <c r="AE60" s="15"/>
      <c r="AF60" s="53"/>
      <c r="AG60" s="15"/>
    </row>
    <row r="61" spans="1:33" s="3" customFormat="1" ht="35" customHeight="1" x14ac:dyDescent="0.35">
      <c r="A61" s="560"/>
      <c r="B61" s="305">
        <f t="shared" si="4"/>
        <v>54</v>
      </c>
      <c r="C61" s="626"/>
      <c r="E61" s="214" t="b">
        <v>0</v>
      </c>
      <c r="F61" s="210" t="s">
        <v>332</v>
      </c>
      <c r="H61" s="15"/>
      <c r="I61" s="224"/>
      <c r="J61" s="218" t="b">
        <v>0</v>
      </c>
      <c r="K61" s="582" t="s">
        <v>157</v>
      </c>
      <c r="L61" s="218" t="b">
        <v>0</v>
      </c>
      <c r="M61" s="219" t="s">
        <v>158</v>
      </c>
      <c r="N61" s="413">
        <v>44197</v>
      </c>
      <c r="O61" s="218" t="b">
        <v>0</v>
      </c>
      <c r="P61" s="219" t="s">
        <v>152</v>
      </c>
      <c r="Q61" s="219"/>
      <c r="R61" s="217" t="b">
        <v>1</v>
      </c>
      <c r="S61" s="9" t="s">
        <v>370</v>
      </c>
      <c r="T61" s="9" t="s">
        <v>107</v>
      </c>
      <c r="U61" s="218" t="b">
        <v>0</v>
      </c>
      <c r="V61" s="416" t="s">
        <v>164</v>
      </c>
      <c r="W61" s="229"/>
      <c r="X61" s="218" t="b">
        <v>0</v>
      </c>
      <c r="Y61" s="219" t="s">
        <v>159</v>
      </c>
      <c r="Z61" s="397"/>
      <c r="AA61" s="15"/>
      <c r="AB61" s="231"/>
      <c r="AC61" s="222" t="s">
        <v>109</v>
      </c>
      <c r="AD61" s="223"/>
      <c r="AE61" s="402" t="s">
        <v>366</v>
      </c>
      <c r="AF61" s="54"/>
      <c r="AG61" s="15"/>
    </row>
    <row r="62" spans="1:33" s="3" customFormat="1" ht="14.5" customHeight="1" x14ac:dyDescent="0.35">
      <c r="A62" s="560"/>
      <c r="B62" s="305">
        <f t="shared" si="4"/>
        <v>55</v>
      </c>
      <c r="C62" s="626"/>
      <c r="E62" s="214" t="b">
        <v>0</v>
      </c>
      <c r="F62" s="584" t="s">
        <v>160</v>
      </c>
      <c r="H62" s="214" t="b">
        <v>0</v>
      </c>
      <c r="I62" s="224" t="s">
        <v>161</v>
      </c>
      <c r="J62" s="219"/>
      <c r="K62" s="582"/>
      <c r="L62" s="217" t="b">
        <v>0</v>
      </c>
      <c r="M62" s="44" t="s">
        <v>162</v>
      </c>
      <c r="N62" s="225">
        <v>0</v>
      </c>
      <c r="O62" s="217" t="b">
        <v>0</v>
      </c>
      <c r="P62" s="9" t="s">
        <v>162</v>
      </c>
      <c r="Q62" s="225">
        <v>7</v>
      </c>
      <c r="R62" s="556"/>
      <c r="S62" s="556"/>
      <c r="T62" s="556"/>
      <c r="U62" s="558" t="s">
        <v>108</v>
      </c>
      <c r="V62" s="558"/>
      <c r="W62" s="558"/>
      <c r="X62" s="218" t="b">
        <v>0</v>
      </c>
      <c r="Y62" s="9" t="s">
        <v>331</v>
      </c>
      <c r="Z62" s="556"/>
      <c r="AA62" s="15"/>
      <c r="AB62" s="231"/>
      <c r="AC62" s="22"/>
      <c r="AD62" s="15"/>
      <c r="AE62" s="629"/>
      <c r="AF62" s="53"/>
      <c r="AG62" s="15"/>
    </row>
    <row r="63" spans="1:33" s="3" customFormat="1" ht="30" customHeight="1" x14ac:dyDescent="0.35">
      <c r="A63" s="560"/>
      <c r="B63" s="305">
        <f t="shared" si="4"/>
        <v>56</v>
      </c>
      <c r="C63" s="626"/>
      <c r="F63" s="584"/>
      <c r="H63" s="15"/>
      <c r="I63" s="15"/>
      <c r="J63" s="219"/>
      <c r="K63" s="9"/>
      <c r="L63" s="15"/>
      <c r="M63" s="15"/>
      <c r="N63" s="232"/>
      <c r="O63" s="9"/>
      <c r="P63" s="9"/>
      <c r="Q63" s="9"/>
      <c r="R63" s="556"/>
      <c r="S63" s="556"/>
      <c r="T63" s="556"/>
      <c r="U63" s="218" t="b">
        <v>0</v>
      </c>
      <c r="V63" s="219" t="s">
        <v>165</v>
      </c>
      <c r="W63" s="230"/>
      <c r="X63" s="415"/>
      <c r="Y63" s="15"/>
      <c r="Z63" s="556"/>
      <c r="AA63" s="15"/>
      <c r="AB63" s="15"/>
      <c r="AC63" s="15"/>
      <c r="AD63" s="15"/>
      <c r="AE63" s="629"/>
      <c r="AF63" s="53"/>
      <c r="AG63" s="15"/>
    </row>
    <row r="64" spans="1:33" s="3" customFormat="1" ht="30.5" customHeight="1" x14ac:dyDescent="0.35">
      <c r="A64" s="560"/>
      <c r="B64" s="305">
        <f t="shared" si="4"/>
        <v>57</v>
      </c>
      <c r="C64" s="626"/>
      <c r="E64"/>
      <c r="H64" s="15"/>
      <c r="I64" s="15"/>
      <c r="J64" s="399"/>
      <c r="K64" s="227"/>
      <c r="L64" s="227"/>
      <c r="M64" s="227"/>
      <c r="N64" s="227"/>
      <c r="O64" s="9"/>
      <c r="P64" s="9"/>
      <c r="Q64" s="9"/>
      <c r="R64" s="217" t="b">
        <v>1</v>
      </c>
      <c r="S64" s="9" t="s">
        <v>371</v>
      </c>
      <c r="T64" s="9" t="s">
        <v>107</v>
      </c>
      <c r="U64" s="556"/>
      <c r="V64" s="556"/>
      <c r="X64" s="415"/>
      <c r="Y64" s="15"/>
      <c r="Z64" s="394"/>
      <c r="AA64" s="15"/>
      <c r="AB64" s="15"/>
      <c r="AC64" s="15"/>
      <c r="AD64" s="15"/>
      <c r="AE64" s="15"/>
      <c r="AF64" s="53"/>
      <c r="AG64" s="15"/>
    </row>
    <row r="65" spans="1:33" s="3" customFormat="1" x14ac:dyDescent="0.35">
      <c r="A65" s="560"/>
      <c r="B65" s="305">
        <f t="shared" si="4"/>
        <v>58</v>
      </c>
      <c r="C65" s="626"/>
      <c r="E65"/>
      <c r="H65" s="226"/>
      <c r="I65" s="15"/>
      <c r="J65" s="399"/>
      <c r="K65" s="227"/>
      <c r="L65" s="227"/>
      <c r="M65" s="227"/>
      <c r="N65" s="227"/>
      <c r="O65" s="9"/>
      <c r="P65" s="9"/>
      <c r="Q65" s="9"/>
      <c r="R65" s="556"/>
      <c r="S65" s="556"/>
      <c r="T65" s="556"/>
      <c r="U65" s="218" t="b">
        <v>0</v>
      </c>
      <c r="V65" s="9" t="s">
        <v>166</v>
      </c>
      <c r="W65" s="9"/>
      <c r="X65" s="415"/>
      <c r="Y65" s="15"/>
      <c r="Z65" s="394"/>
      <c r="AA65" s="15"/>
      <c r="AB65" s="15"/>
      <c r="AC65" s="15"/>
      <c r="AD65" s="15"/>
      <c r="AE65" s="15"/>
      <c r="AF65" s="53"/>
      <c r="AG65" s="15"/>
    </row>
    <row r="66" spans="1:33" s="3" customFormat="1" ht="30" customHeight="1" thickBot="1" x14ac:dyDescent="0.4">
      <c r="A66" s="561"/>
      <c r="B66" s="305">
        <f t="shared" si="4"/>
        <v>59</v>
      </c>
      <c r="C66" s="627"/>
      <c r="D66" s="55"/>
      <c r="E66" s="55"/>
      <c r="F66" s="55"/>
      <c r="G66" s="55"/>
      <c r="H66" s="56"/>
      <c r="I66" s="56"/>
      <c r="J66" s="400"/>
      <c r="K66" s="57"/>
      <c r="L66" s="57"/>
      <c r="M66" s="57"/>
      <c r="N66" s="57"/>
      <c r="O66" s="58"/>
      <c r="P66" s="58"/>
      <c r="Q66" s="58"/>
      <c r="R66" s="556"/>
      <c r="S66" s="556"/>
      <c r="T66" s="556"/>
      <c r="U66" s="556"/>
      <c r="V66" s="556"/>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 customHeight="1" x14ac:dyDescent="0.35">
      <c r="A70" s="559">
        <f>A58+1</f>
        <v>6</v>
      </c>
      <c r="B70" s="305">
        <f>B58+10</f>
        <v>61</v>
      </c>
      <c r="C70" s="625" t="str">
        <f>VLOOKUP(A70,INputs!$G$3:$O$22,7,FALSE)</f>
        <v>Please fill out Sensitivity Labels Tab</v>
      </c>
      <c r="D70" s="47"/>
      <c r="E70" s="47"/>
      <c r="F70" s="579" t="s">
        <v>108</v>
      </c>
      <c r="G70" s="579"/>
      <c r="H70" s="579" t="s">
        <v>108</v>
      </c>
      <c r="I70" s="579"/>
      <c r="J70" s="581" t="str">
        <f>J$10</f>
        <v>Select a check box</v>
      </c>
      <c r="K70" s="581"/>
      <c r="L70" s="581" t="s">
        <v>108</v>
      </c>
      <c r="M70" s="581"/>
      <c r="N70" s="581"/>
      <c r="O70" s="581" t="s">
        <v>108</v>
      </c>
      <c r="P70" s="581"/>
      <c r="Q70" s="581"/>
      <c r="R70" s="583" t="s">
        <v>147</v>
      </c>
      <c r="S70" s="583"/>
      <c r="T70" s="423" t="s">
        <v>107</v>
      </c>
      <c r="U70" s="557" t="s">
        <v>148</v>
      </c>
      <c r="V70" s="557"/>
      <c r="W70" s="50"/>
      <c r="X70" s="417"/>
      <c r="Y70" s="580" t="s">
        <v>108</v>
      </c>
      <c r="Z70" s="580"/>
      <c r="AA70" s="51"/>
      <c r="AB70" s="579"/>
      <c r="AC70" s="579"/>
      <c r="AD70" s="48"/>
      <c r="AE70" s="49" t="s">
        <v>365</v>
      </c>
      <c r="AF70" s="52"/>
      <c r="AG70" s="20"/>
    </row>
    <row r="71" spans="1:33" s="13" customFormat="1" x14ac:dyDescent="0.35">
      <c r="A71" s="560"/>
      <c r="B71" s="305">
        <f>B70+1</f>
        <v>62</v>
      </c>
      <c r="C71" s="626"/>
      <c r="D71" s="8"/>
      <c r="E71" s="8"/>
      <c r="F71" s="222"/>
      <c r="G71" s="222"/>
      <c r="H71" s="222"/>
      <c r="I71" s="222"/>
      <c r="J71" s="402"/>
      <c r="K71" s="402"/>
      <c r="L71" s="402"/>
      <c r="M71" s="402"/>
      <c r="N71" s="402"/>
      <c r="O71" s="402"/>
      <c r="P71" s="402"/>
      <c r="Q71" s="402"/>
      <c r="R71" s="556"/>
      <c r="S71" s="556"/>
      <c r="T71" s="556"/>
      <c r="U71" s="422"/>
      <c r="V71" s="416" t="s">
        <v>109</v>
      </c>
      <c r="W71" s="230"/>
      <c r="X71" s="419"/>
      <c r="Y71" s="421"/>
      <c r="Z71" s="421"/>
      <c r="AA71" s="20"/>
      <c r="AB71" s="222"/>
      <c r="AC71" s="222" t="s">
        <v>108</v>
      </c>
      <c r="AD71" s="222"/>
      <c r="AE71" s="402"/>
      <c r="AF71" s="54"/>
      <c r="AG71" s="20"/>
    </row>
    <row r="72" spans="1:33" s="3" customFormat="1" ht="30.5" x14ac:dyDescent="0.35">
      <c r="A72" s="560"/>
      <c r="B72" s="305">
        <f t="shared" ref="B72:B78" si="5">B71+1</f>
        <v>63</v>
      </c>
      <c r="C72" s="626"/>
      <c r="E72" s="214" t="b">
        <v>0</v>
      </c>
      <c r="F72" s="3" t="s">
        <v>333</v>
      </c>
      <c r="H72" s="214" t="b">
        <v>0</v>
      </c>
      <c r="I72" s="224" t="s">
        <v>150</v>
      </c>
      <c r="J72" s="215" t="b">
        <v>0</v>
      </c>
      <c r="K72" s="216" t="s">
        <v>151</v>
      </c>
      <c r="L72" s="217" t="b">
        <v>0</v>
      </c>
      <c r="M72" s="9" t="s">
        <v>152</v>
      </c>
      <c r="N72" s="227"/>
      <c r="O72" s="217" t="b">
        <v>0</v>
      </c>
      <c r="P72" s="9" t="s">
        <v>153</v>
      </c>
      <c r="Q72" s="9"/>
      <c r="R72" s="556"/>
      <c r="S72" s="556"/>
      <c r="T72" s="556"/>
      <c r="U72" s="556"/>
      <c r="V72" s="556"/>
      <c r="W72" s="230"/>
      <c r="X72" s="218" t="b">
        <v>0</v>
      </c>
      <c r="Y72" s="219" t="s">
        <v>154</v>
      </c>
      <c r="Z72" s="397"/>
      <c r="AA72" s="15"/>
      <c r="AB72" s="220" t="b">
        <v>0</v>
      </c>
      <c r="AC72" s="15" t="s">
        <v>155</v>
      </c>
      <c r="AD72" s="15"/>
      <c r="AE72" s="15"/>
      <c r="AF72" s="53"/>
      <c r="AG72" s="15"/>
    </row>
    <row r="73" spans="1:33" s="3" customFormat="1" ht="35" customHeight="1" x14ac:dyDescent="0.35">
      <c r="A73" s="560"/>
      <c r="B73" s="305">
        <f t="shared" si="5"/>
        <v>64</v>
      </c>
      <c r="C73" s="626"/>
      <c r="E73" s="214" t="b">
        <v>0</v>
      </c>
      <c r="F73" s="210" t="s">
        <v>332</v>
      </c>
      <c r="H73" s="15"/>
      <c r="I73" s="224"/>
      <c r="J73" s="218" t="b">
        <v>0</v>
      </c>
      <c r="K73" s="582" t="s">
        <v>157</v>
      </c>
      <c r="L73" s="218" t="b">
        <v>0</v>
      </c>
      <c r="M73" s="219" t="s">
        <v>158</v>
      </c>
      <c r="N73" s="413">
        <v>44197</v>
      </c>
      <c r="O73" s="218" t="b">
        <v>0</v>
      </c>
      <c r="P73" s="219" t="s">
        <v>152</v>
      </c>
      <c r="Q73" s="219"/>
      <c r="R73" s="217" t="b">
        <v>1</v>
      </c>
      <c r="S73" s="9" t="s">
        <v>370</v>
      </c>
      <c r="T73" s="9" t="s">
        <v>107</v>
      </c>
      <c r="U73" s="218" t="b">
        <v>0</v>
      </c>
      <c r="V73" s="416" t="s">
        <v>164</v>
      </c>
      <c r="W73" s="229"/>
      <c r="X73" s="218" t="b">
        <v>0</v>
      </c>
      <c r="Y73" s="219" t="s">
        <v>159</v>
      </c>
      <c r="Z73" s="397"/>
      <c r="AA73" s="415"/>
      <c r="AB73" s="231"/>
      <c r="AC73" s="222" t="s">
        <v>109</v>
      </c>
      <c r="AD73" s="223"/>
      <c r="AE73" s="402" t="s">
        <v>366</v>
      </c>
      <c r="AF73" s="54"/>
      <c r="AG73" s="15"/>
    </row>
    <row r="74" spans="1:33" s="3" customFormat="1" ht="14.5" customHeight="1" x14ac:dyDescent="0.35">
      <c r="A74" s="560"/>
      <c r="B74" s="305">
        <f t="shared" si="5"/>
        <v>65</v>
      </c>
      <c r="C74" s="626"/>
      <c r="E74" s="214" t="b">
        <v>0</v>
      </c>
      <c r="F74" s="584" t="s">
        <v>160</v>
      </c>
      <c r="H74" s="214" t="b">
        <v>0</v>
      </c>
      <c r="I74" s="224" t="s">
        <v>161</v>
      </c>
      <c r="J74" s="219"/>
      <c r="K74" s="582"/>
      <c r="L74" s="217" t="b">
        <v>0</v>
      </c>
      <c r="M74" s="44" t="s">
        <v>162</v>
      </c>
      <c r="N74" s="225">
        <v>6</v>
      </c>
      <c r="O74" s="217" t="b">
        <v>0</v>
      </c>
      <c r="P74" s="9" t="s">
        <v>162</v>
      </c>
      <c r="Q74" s="225">
        <v>7</v>
      </c>
      <c r="R74" s="556"/>
      <c r="S74" s="556"/>
      <c r="T74" s="556"/>
      <c r="U74" s="558" t="s">
        <v>108</v>
      </c>
      <c r="V74" s="558"/>
      <c r="W74" s="558"/>
      <c r="X74" s="218" t="b">
        <v>0</v>
      </c>
      <c r="Y74" s="9" t="s">
        <v>331</v>
      </c>
      <c r="Z74" s="556"/>
      <c r="AA74" s="15"/>
      <c r="AB74" s="231"/>
      <c r="AC74" s="22"/>
      <c r="AD74" s="15"/>
      <c r="AE74" s="629"/>
      <c r="AF74" s="53"/>
      <c r="AG74" s="15"/>
    </row>
    <row r="75" spans="1:33" s="3" customFormat="1" x14ac:dyDescent="0.35">
      <c r="A75" s="560"/>
      <c r="B75" s="305">
        <f t="shared" si="5"/>
        <v>66</v>
      </c>
      <c r="C75" s="626"/>
      <c r="F75" s="584"/>
      <c r="H75" s="15"/>
      <c r="I75" s="15"/>
      <c r="J75" s="219"/>
      <c r="K75" s="9"/>
      <c r="L75" s="15"/>
      <c r="M75" s="15"/>
      <c r="N75" s="232"/>
      <c r="O75" s="9"/>
      <c r="P75" s="9"/>
      <c r="Q75" s="9"/>
      <c r="R75" s="556"/>
      <c r="S75" s="556"/>
      <c r="T75" s="556"/>
      <c r="U75" s="218" t="b">
        <v>0</v>
      </c>
      <c r="V75" s="219" t="s">
        <v>165</v>
      </c>
      <c r="W75" s="230"/>
      <c r="X75" s="415"/>
      <c r="Y75" s="15"/>
      <c r="Z75" s="556"/>
      <c r="AA75" s="15"/>
      <c r="AB75" s="15"/>
      <c r="AC75" s="15"/>
      <c r="AD75" s="15"/>
      <c r="AE75" s="629"/>
      <c r="AF75" s="53"/>
      <c r="AG75" s="15"/>
    </row>
    <row r="76" spans="1:33" s="3" customFormat="1" ht="30" customHeight="1" x14ac:dyDescent="0.35">
      <c r="A76" s="560"/>
      <c r="B76" s="305">
        <f t="shared" si="5"/>
        <v>67</v>
      </c>
      <c r="C76" s="626"/>
      <c r="E76"/>
      <c r="H76" s="15"/>
      <c r="I76" s="15"/>
      <c r="J76" s="399"/>
      <c r="K76" s="227"/>
      <c r="L76" s="227"/>
      <c r="M76" s="227"/>
      <c r="N76" s="227"/>
      <c r="O76" s="9"/>
      <c r="P76" s="9"/>
      <c r="Q76" s="9"/>
      <c r="R76" s="217" t="b">
        <v>1</v>
      </c>
      <c r="S76" s="9" t="s">
        <v>371</v>
      </c>
      <c r="T76" s="9" t="s">
        <v>107</v>
      </c>
      <c r="U76" s="556"/>
      <c r="V76" s="556"/>
      <c r="X76" s="415"/>
      <c r="Y76" s="15"/>
      <c r="Z76" s="394"/>
      <c r="AA76" s="15"/>
      <c r="AB76" s="15"/>
      <c r="AC76" s="15"/>
      <c r="AD76" s="15"/>
      <c r="AE76" s="15"/>
      <c r="AF76" s="53"/>
      <c r="AG76" s="15"/>
    </row>
    <row r="77" spans="1:33" s="3" customFormat="1" x14ac:dyDescent="0.35">
      <c r="A77" s="560"/>
      <c r="B77" s="305">
        <f t="shared" si="5"/>
        <v>68</v>
      </c>
      <c r="C77" s="626"/>
      <c r="E77"/>
      <c r="H77" s="226"/>
      <c r="I77" s="15"/>
      <c r="J77" s="399"/>
      <c r="K77" s="227"/>
      <c r="L77" s="227"/>
      <c r="M77" s="227"/>
      <c r="N77" s="227"/>
      <c r="O77" s="9"/>
      <c r="P77" s="9"/>
      <c r="Q77" s="9"/>
      <c r="R77" s="556"/>
      <c r="S77" s="556"/>
      <c r="T77" s="556"/>
      <c r="U77" s="218" t="b">
        <v>0</v>
      </c>
      <c r="V77" s="9" t="s">
        <v>166</v>
      </c>
      <c r="W77" s="9"/>
      <c r="X77" s="415"/>
      <c r="Y77" s="15"/>
      <c r="Z77" s="394"/>
      <c r="AA77" s="15"/>
      <c r="AB77" s="15"/>
      <c r="AC77" s="15"/>
      <c r="AD77" s="15"/>
      <c r="AE77" s="15"/>
      <c r="AF77" s="53"/>
      <c r="AG77" s="15"/>
    </row>
    <row r="78" spans="1:33" s="3" customFormat="1" ht="30" customHeight="1" thickBot="1" x14ac:dyDescent="0.4">
      <c r="A78" s="561"/>
      <c r="B78" s="305">
        <f t="shared" si="5"/>
        <v>69</v>
      </c>
      <c r="C78" s="627"/>
      <c r="D78" s="55"/>
      <c r="E78" s="55"/>
      <c r="F78" s="55"/>
      <c r="G78" s="55"/>
      <c r="H78" s="56"/>
      <c r="I78" s="56"/>
      <c r="J78" s="400"/>
      <c r="K78" s="57"/>
      <c r="L78" s="57"/>
      <c r="M78" s="57"/>
      <c r="N78" s="57"/>
      <c r="O78" s="58"/>
      <c r="P78" s="58"/>
      <c r="Q78" s="58"/>
      <c r="R78" s="556"/>
      <c r="S78" s="556"/>
      <c r="T78" s="556"/>
      <c r="U78" s="556"/>
      <c r="V78" s="556"/>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 customHeight="1" x14ac:dyDescent="0.35">
      <c r="A82" s="559">
        <f>A70+1</f>
        <v>7</v>
      </c>
      <c r="B82" s="305">
        <f>B70+10</f>
        <v>71</v>
      </c>
      <c r="C82" s="625" t="str">
        <f>VLOOKUP(A82,INputs!$G$3:$O$22,7,FALSE)</f>
        <v>Please fill out Sensitivity Labels Tab</v>
      </c>
      <c r="D82" s="47"/>
      <c r="E82" s="47"/>
      <c r="F82" s="624" t="s">
        <v>168</v>
      </c>
      <c r="G82" s="624"/>
      <c r="H82" s="624" t="s">
        <v>108</v>
      </c>
      <c r="I82" s="624"/>
      <c r="J82" s="581" t="str">
        <f>J$10</f>
        <v>Select a check box</v>
      </c>
      <c r="K82" s="581"/>
      <c r="L82" s="581" t="s">
        <v>108</v>
      </c>
      <c r="M82" s="581"/>
      <c r="N82" s="581"/>
      <c r="O82" s="581" t="s">
        <v>168</v>
      </c>
      <c r="P82" s="581"/>
      <c r="Q82" s="581"/>
      <c r="R82" s="583" t="s">
        <v>147</v>
      </c>
      <c r="S82" s="583"/>
      <c r="T82" s="423" t="s">
        <v>107</v>
      </c>
      <c r="U82" s="557" t="s">
        <v>148</v>
      </c>
      <c r="V82" s="557"/>
      <c r="W82" s="50"/>
      <c r="X82" s="417"/>
      <c r="Y82" s="580" t="s">
        <v>108</v>
      </c>
      <c r="Z82" s="580"/>
      <c r="AA82" s="51"/>
      <c r="AB82" s="579"/>
      <c r="AC82" s="579"/>
      <c r="AD82" s="48"/>
      <c r="AE82" s="49" t="s">
        <v>365</v>
      </c>
      <c r="AF82" s="52"/>
      <c r="AG82" s="20"/>
    </row>
    <row r="83" spans="1:33" s="13" customFormat="1" x14ac:dyDescent="0.35">
      <c r="A83" s="560"/>
      <c r="B83" s="305">
        <f>B82+1</f>
        <v>72</v>
      </c>
      <c r="C83" s="626"/>
      <c r="D83" s="8"/>
      <c r="E83" s="8"/>
      <c r="F83" s="8"/>
      <c r="G83" s="8"/>
      <c r="H83" s="8"/>
      <c r="I83" s="8"/>
      <c r="J83" s="402"/>
      <c r="K83" s="402"/>
      <c r="L83" s="402"/>
      <c r="M83" s="402"/>
      <c r="N83" s="402"/>
      <c r="O83" s="402"/>
      <c r="P83" s="402"/>
      <c r="Q83" s="402"/>
      <c r="R83" s="556"/>
      <c r="S83" s="556"/>
      <c r="T83" s="556"/>
      <c r="U83" s="422"/>
      <c r="V83" s="416" t="s">
        <v>109</v>
      </c>
      <c r="W83" s="230"/>
      <c r="X83" s="419"/>
      <c r="Y83" s="421"/>
      <c r="Z83" s="421"/>
      <c r="AA83" s="20"/>
      <c r="AB83" s="222"/>
      <c r="AC83" s="222" t="s">
        <v>108</v>
      </c>
      <c r="AD83" s="222"/>
      <c r="AE83" s="402"/>
      <c r="AF83" s="54"/>
      <c r="AG83" s="20"/>
    </row>
    <row r="84" spans="1:33" s="3" customFormat="1" ht="30.5" x14ac:dyDescent="0.35">
      <c r="A84" s="560"/>
      <c r="B84" s="305">
        <f t="shared" ref="B84:B90" si="6">B83+1</f>
        <v>73</v>
      </c>
      <c r="C84" s="626"/>
      <c r="E84" s="214" t="b">
        <v>1</v>
      </c>
      <c r="F84" s="3" t="s">
        <v>333</v>
      </c>
      <c r="H84" s="214" t="b">
        <v>0</v>
      </c>
      <c r="I84" s="224" t="s">
        <v>150</v>
      </c>
      <c r="J84" s="215" t="b">
        <v>1</v>
      </c>
      <c r="K84" s="216" t="s">
        <v>151</v>
      </c>
      <c r="L84" s="217" t="b">
        <v>1</v>
      </c>
      <c r="M84" s="9" t="s">
        <v>152</v>
      </c>
      <c r="N84" s="227"/>
      <c r="O84" s="217" t="b">
        <v>1</v>
      </c>
      <c r="P84" s="9" t="s">
        <v>153</v>
      </c>
      <c r="Q84" s="9"/>
      <c r="R84" s="556"/>
      <c r="S84" s="556"/>
      <c r="T84" s="556"/>
      <c r="U84" s="556"/>
      <c r="V84" s="556"/>
      <c r="W84" s="230"/>
      <c r="X84" s="218" t="b">
        <v>1</v>
      </c>
      <c r="Y84" s="219" t="s">
        <v>154</v>
      </c>
      <c r="Z84" s="397" t="s">
        <v>372</v>
      </c>
      <c r="AA84" s="15"/>
      <c r="AB84" s="220" t="b">
        <v>0</v>
      </c>
      <c r="AC84" s="15" t="s">
        <v>155</v>
      </c>
      <c r="AD84" s="15"/>
      <c r="AE84" s="15"/>
      <c r="AF84" s="53"/>
      <c r="AG84" s="15"/>
    </row>
    <row r="85" spans="1:33" s="3" customFormat="1" ht="35" customHeight="1" x14ac:dyDescent="0.35">
      <c r="A85" s="560"/>
      <c r="B85" s="305">
        <f t="shared" si="6"/>
        <v>74</v>
      </c>
      <c r="C85" s="626"/>
      <c r="E85" s="214" t="b">
        <v>1</v>
      </c>
      <c r="F85" s="210" t="s">
        <v>332</v>
      </c>
      <c r="H85" s="15"/>
      <c r="I85" s="224"/>
      <c r="J85" s="218" t="b">
        <v>0</v>
      </c>
      <c r="K85" s="582" t="s">
        <v>157</v>
      </c>
      <c r="L85" s="218" t="b">
        <v>0</v>
      </c>
      <c r="M85" s="219" t="s">
        <v>158</v>
      </c>
      <c r="N85" s="413">
        <v>44197</v>
      </c>
      <c r="O85" s="218" t="b">
        <v>0</v>
      </c>
      <c r="P85" s="219" t="s">
        <v>152</v>
      </c>
      <c r="Q85" s="219"/>
      <c r="R85" s="217" t="b">
        <v>1</v>
      </c>
      <c r="S85" s="9" t="s">
        <v>370</v>
      </c>
      <c r="T85" s="9" t="s">
        <v>107</v>
      </c>
      <c r="U85" s="218" t="b">
        <v>0</v>
      </c>
      <c r="V85" s="416" t="s">
        <v>164</v>
      </c>
      <c r="W85" s="229"/>
      <c r="X85" s="218" t="b">
        <v>1</v>
      </c>
      <c r="Y85" s="219" t="s">
        <v>159</v>
      </c>
      <c r="Z85" s="397"/>
      <c r="AA85" s="15"/>
      <c r="AB85" s="231"/>
      <c r="AC85" s="222" t="s">
        <v>109</v>
      </c>
      <c r="AD85" s="223"/>
      <c r="AE85" s="402" t="s">
        <v>366</v>
      </c>
      <c r="AF85" s="54"/>
      <c r="AG85" s="15"/>
    </row>
    <row r="86" spans="1:33" s="3" customFormat="1" ht="14.5" customHeight="1" x14ac:dyDescent="0.35">
      <c r="A86" s="560"/>
      <c r="B86" s="305">
        <f t="shared" si="6"/>
        <v>75</v>
      </c>
      <c r="C86" s="626"/>
      <c r="E86" s="214" t="b">
        <v>1</v>
      </c>
      <c r="F86" s="584" t="s">
        <v>160</v>
      </c>
      <c r="H86" s="214" t="b">
        <v>1</v>
      </c>
      <c r="I86" s="224" t="s">
        <v>161</v>
      </c>
      <c r="J86" s="219"/>
      <c r="K86" s="582"/>
      <c r="L86" s="217" t="b">
        <v>0</v>
      </c>
      <c r="M86" s="44" t="s">
        <v>162</v>
      </c>
      <c r="N86" s="225">
        <v>6</v>
      </c>
      <c r="O86" s="217" t="b">
        <v>0</v>
      </c>
      <c r="P86" s="9" t="s">
        <v>162</v>
      </c>
      <c r="Q86" s="225">
        <v>7</v>
      </c>
      <c r="R86" s="556"/>
      <c r="S86" s="556"/>
      <c r="T86" s="556"/>
      <c r="U86" s="558" t="s">
        <v>108</v>
      </c>
      <c r="V86" s="558"/>
      <c r="W86" s="558"/>
      <c r="X86" s="218" t="b">
        <v>1</v>
      </c>
      <c r="Y86" s="9" t="s">
        <v>331</v>
      </c>
      <c r="Z86" s="556"/>
      <c r="AA86" s="15"/>
      <c r="AB86" s="231"/>
      <c r="AC86" s="22"/>
      <c r="AD86" s="15"/>
      <c r="AE86" s="629"/>
      <c r="AF86" s="53"/>
      <c r="AG86" s="15"/>
    </row>
    <row r="87" spans="1:33" s="3" customFormat="1" x14ac:dyDescent="0.35">
      <c r="A87" s="560"/>
      <c r="B87" s="305">
        <f t="shared" si="6"/>
        <v>76</v>
      </c>
      <c r="C87" s="626"/>
      <c r="F87" s="584"/>
      <c r="H87" s="15"/>
      <c r="I87" s="15"/>
      <c r="J87" s="219"/>
      <c r="K87" s="9"/>
      <c r="L87" s="15"/>
      <c r="M87" s="15"/>
      <c r="N87" s="232"/>
      <c r="O87" s="9"/>
      <c r="P87" s="9"/>
      <c r="Q87" s="9"/>
      <c r="R87" s="556"/>
      <c r="S87" s="556"/>
      <c r="T87" s="556"/>
      <c r="U87" s="218" t="b">
        <v>0</v>
      </c>
      <c r="V87" s="219" t="s">
        <v>165</v>
      </c>
      <c r="W87" s="230"/>
      <c r="X87" s="415"/>
      <c r="Y87" s="15"/>
      <c r="Z87" s="556"/>
      <c r="AA87" s="15"/>
      <c r="AB87" s="15"/>
      <c r="AC87" s="15"/>
      <c r="AD87" s="15"/>
      <c r="AE87" s="629"/>
      <c r="AF87" s="53"/>
      <c r="AG87" s="15"/>
    </row>
    <row r="88" spans="1:33" s="3" customFormat="1" ht="30" customHeight="1" x14ac:dyDescent="0.35">
      <c r="A88" s="560"/>
      <c r="B88" s="305">
        <f t="shared" si="6"/>
        <v>77</v>
      </c>
      <c r="C88" s="626"/>
      <c r="E88"/>
      <c r="H88" s="15"/>
      <c r="I88" s="15"/>
      <c r="J88" s="399"/>
      <c r="K88" s="227"/>
      <c r="L88" s="227"/>
      <c r="M88" s="227"/>
      <c r="N88" s="227"/>
      <c r="O88" s="9"/>
      <c r="P88" s="9"/>
      <c r="Q88" s="9"/>
      <c r="R88" s="217" t="b">
        <v>1</v>
      </c>
      <c r="S88" s="9" t="s">
        <v>371</v>
      </c>
      <c r="T88" s="9" t="s">
        <v>107</v>
      </c>
      <c r="U88" s="556"/>
      <c r="V88" s="556"/>
      <c r="X88" s="415"/>
      <c r="Y88" s="15"/>
      <c r="Z88" s="394"/>
      <c r="AA88" s="15"/>
      <c r="AB88" s="15"/>
      <c r="AC88" s="15"/>
      <c r="AD88" s="15"/>
      <c r="AE88" s="15"/>
      <c r="AF88" s="53"/>
      <c r="AG88" s="15"/>
    </row>
    <row r="89" spans="1:33" s="3" customFormat="1" x14ac:dyDescent="0.35">
      <c r="A89" s="560"/>
      <c r="B89" s="305">
        <f t="shared" si="6"/>
        <v>78</v>
      </c>
      <c r="C89" s="626"/>
      <c r="E89"/>
      <c r="H89" s="226"/>
      <c r="I89" s="15"/>
      <c r="J89" s="399"/>
      <c r="K89" s="227"/>
      <c r="L89" s="227"/>
      <c r="M89" s="227"/>
      <c r="N89" s="227"/>
      <c r="O89" s="9"/>
      <c r="P89" s="9"/>
      <c r="Q89" s="9"/>
      <c r="R89" s="556"/>
      <c r="S89" s="556"/>
      <c r="T89" s="556"/>
      <c r="U89" s="218" t="b">
        <v>0</v>
      </c>
      <c r="V89" s="9" t="s">
        <v>166</v>
      </c>
      <c r="W89" s="9"/>
      <c r="X89" s="415"/>
      <c r="Y89" s="15"/>
      <c r="Z89" s="394"/>
      <c r="AA89" s="15"/>
      <c r="AB89" s="15"/>
      <c r="AC89" s="15"/>
      <c r="AD89" s="15"/>
      <c r="AE89" s="15"/>
      <c r="AF89" s="53"/>
      <c r="AG89" s="15"/>
    </row>
    <row r="90" spans="1:33" s="3" customFormat="1" ht="30" customHeight="1" thickBot="1" x14ac:dyDescent="0.4">
      <c r="A90" s="561"/>
      <c r="B90" s="305">
        <f t="shared" si="6"/>
        <v>79</v>
      </c>
      <c r="C90" s="627"/>
      <c r="D90" s="55"/>
      <c r="E90" s="55"/>
      <c r="F90" s="55"/>
      <c r="G90" s="55"/>
      <c r="H90" s="56"/>
      <c r="I90" s="56"/>
      <c r="J90" s="400"/>
      <c r="K90" s="57"/>
      <c r="L90" s="57"/>
      <c r="M90" s="57"/>
      <c r="N90" s="57"/>
      <c r="O90" s="58"/>
      <c r="P90" s="58"/>
      <c r="Q90" s="58"/>
      <c r="R90" s="556"/>
      <c r="S90" s="556"/>
      <c r="T90" s="556"/>
      <c r="U90" s="556"/>
      <c r="V90" s="556"/>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 customHeight="1" x14ac:dyDescent="0.35">
      <c r="A94" s="559">
        <f>A82+1</f>
        <v>8</v>
      </c>
      <c r="B94" s="305">
        <f>B82+10</f>
        <v>81</v>
      </c>
      <c r="C94" s="625" t="str">
        <f>VLOOKUP(A94,INputs!$G$3:$O$22,7,FALSE)</f>
        <v>Please fill out Sensitivity Labels Tab</v>
      </c>
      <c r="D94" s="47"/>
      <c r="E94" s="47"/>
      <c r="F94" s="579" t="s">
        <v>108</v>
      </c>
      <c r="G94" s="579"/>
      <c r="H94" s="579" t="s">
        <v>108</v>
      </c>
      <c r="I94" s="579"/>
      <c r="J94" s="581" t="str">
        <f>J$10</f>
        <v>Select a check box</v>
      </c>
      <c r="K94" s="581"/>
      <c r="L94" s="581" t="s">
        <v>108</v>
      </c>
      <c r="M94" s="581"/>
      <c r="N94" s="581"/>
      <c r="O94" s="581" t="s">
        <v>108</v>
      </c>
      <c r="P94" s="581"/>
      <c r="Q94" s="581"/>
      <c r="R94" s="583" t="s">
        <v>147</v>
      </c>
      <c r="S94" s="583"/>
      <c r="T94" s="423" t="s">
        <v>107</v>
      </c>
      <c r="U94" s="557" t="s">
        <v>148</v>
      </c>
      <c r="V94" s="557"/>
      <c r="W94" s="50"/>
      <c r="X94" s="417"/>
      <c r="Y94" s="580" t="s">
        <v>108</v>
      </c>
      <c r="Z94" s="580"/>
      <c r="AA94" s="51"/>
      <c r="AB94" s="579"/>
      <c r="AC94" s="579"/>
      <c r="AD94" s="48"/>
      <c r="AE94" s="49" t="s">
        <v>365</v>
      </c>
      <c r="AF94" s="52"/>
      <c r="AG94" s="20"/>
    </row>
    <row r="95" spans="1:33" s="13" customFormat="1" x14ac:dyDescent="0.35">
      <c r="A95" s="560"/>
      <c r="B95" s="305">
        <f>B94+1</f>
        <v>82</v>
      </c>
      <c r="C95" s="626"/>
      <c r="D95" s="8"/>
      <c r="E95" s="8"/>
      <c r="F95" s="222"/>
      <c r="G95" s="222"/>
      <c r="H95" s="222"/>
      <c r="I95" s="222"/>
      <c r="J95" s="402"/>
      <c r="K95" s="402"/>
      <c r="L95" s="402"/>
      <c r="M95" s="402"/>
      <c r="N95" s="402"/>
      <c r="O95" s="402"/>
      <c r="P95" s="402"/>
      <c r="Q95" s="402"/>
      <c r="R95" s="556"/>
      <c r="S95" s="556"/>
      <c r="T95" s="556"/>
      <c r="U95" s="422"/>
      <c r="V95" s="416" t="s">
        <v>109</v>
      </c>
      <c r="W95" s="230"/>
      <c r="X95" s="419"/>
      <c r="Y95" s="421"/>
      <c r="Z95" s="421"/>
      <c r="AA95" s="20"/>
      <c r="AB95" s="222"/>
      <c r="AC95" s="222" t="s">
        <v>108</v>
      </c>
      <c r="AD95" s="222"/>
      <c r="AE95" s="402"/>
      <c r="AF95" s="54"/>
      <c r="AG95" s="20"/>
    </row>
    <row r="96" spans="1:33" s="3" customFormat="1" ht="30.5" x14ac:dyDescent="0.35">
      <c r="A96" s="560"/>
      <c r="B96" s="305">
        <f t="shared" ref="B96:B102" si="7">B95+1</f>
        <v>83</v>
      </c>
      <c r="C96" s="626"/>
      <c r="E96" s="214" t="b">
        <v>0</v>
      </c>
      <c r="F96" s="3" t="s">
        <v>333</v>
      </c>
      <c r="H96" s="214" t="b">
        <v>0</v>
      </c>
      <c r="I96" s="224" t="s">
        <v>150</v>
      </c>
      <c r="J96" s="215" t="b">
        <v>0</v>
      </c>
      <c r="K96" s="216" t="s">
        <v>151</v>
      </c>
      <c r="L96" s="217" t="b">
        <v>0</v>
      </c>
      <c r="M96" s="9" t="s">
        <v>152</v>
      </c>
      <c r="N96" s="227"/>
      <c r="O96" s="217" t="b">
        <v>0</v>
      </c>
      <c r="P96" s="9" t="s">
        <v>153</v>
      </c>
      <c r="Q96" s="9"/>
      <c r="R96" s="556"/>
      <c r="S96" s="556"/>
      <c r="T96" s="556"/>
      <c r="U96" s="556"/>
      <c r="V96" s="556"/>
      <c r="W96" s="230"/>
      <c r="X96" s="218" t="b">
        <v>0</v>
      </c>
      <c r="Y96" s="219" t="s">
        <v>154</v>
      </c>
      <c r="Z96" s="397" t="s">
        <v>372</v>
      </c>
      <c r="AA96" s="15"/>
      <c r="AB96" s="220" t="b">
        <v>0</v>
      </c>
      <c r="AC96" s="15" t="s">
        <v>155</v>
      </c>
      <c r="AD96" s="15"/>
      <c r="AE96" s="15"/>
      <c r="AF96" s="53"/>
      <c r="AG96" s="15"/>
    </row>
    <row r="97" spans="1:33" s="3" customFormat="1" ht="35" customHeight="1" x14ac:dyDescent="0.35">
      <c r="A97" s="560"/>
      <c r="B97" s="305">
        <f t="shared" si="7"/>
        <v>84</v>
      </c>
      <c r="C97" s="626"/>
      <c r="E97" s="214" t="b">
        <v>0</v>
      </c>
      <c r="F97" s="210" t="s">
        <v>332</v>
      </c>
      <c r="H97" s="15"/>
      <c r="I97" s="224"/>
      <c r="J97" s="218" t="b">
        <v>0</v>
      </c>
      <c r="K97" s="582" t="s">
        <v>157</v>
      </c>
      <c r="L97" s="218" t="b">
        <v>0</v>
      </c>
      <c r="M97" s="219" t="s">
        <v>158</v>
      </c>
      <c r="N97" s="413">
        <v>44197</v>
      </c>
      <c r="O97" s="218" t="b">
        <v>0</v>
      </c>
      <c r="P97" s="219" t="s">
        <v>152</v>
      </c>
      <c r="Q97" s="219"/>
      <c r="R97" s="217" t="b">
        <v>1</v>
      </c>
      <c r="S97" s="9" t="s">
        <v>370</v>
      </c>
      <c r="T97" s="9" t="s">
        <v>107</v>
      </c>
      <c r="U97" s="218" t="b">
        <v>0</v>
      </c>
      <c r="V97" s="416" t="s">
        <v>164</v>
      </c>
      <c r="W97" s="229"/>
      <c r="X97" s="218" t="b">
        <v>0</v>
      </c>
      <c r="Y97" s="219" t="s">
        <v>159</v>
      </c>
      <c r="Z97" s="397"/>
      <c r="AA97" s="15"/>
      <c r="AB97" s="231"/>
      <c r="AC97" s="222" t="s">
        <v>109</v>
      </c>
      <c r="AD97" s="223"/>
      <c r="AE97" s="402" t="s">
        <v>366</v>
      </c>
      <c r="AF97" s="54"/>
      <c r="AG97" s="15"/>
    </row>
    <row r="98" spans="1:33" s="3" customFormat="1" ht="14.5" customHeight="1" x14ac:dyDescent="0.35">
      <c r="A98" s="560"/>
      <c r="B98" s="305">
        <f t="shared" si="7"/>
        <v>85</v>
      </c>
      <c r="C98" s="626"/>
      <c r="E98" s="214" t="b">
        <v>0</v>
      </c>
      <c r="F98" s="584" t="s">
        <v>160</v>
      </c>
      <c r="H98" s="214" t="b">
        <v>0</v>
      </c>
      <c r="I98" s="224" t="s">
        <v>161</v>
      </c>
      <c r="J98" s="219"/>
      <c r="K98" s="582"/>
      <c r="L98" s="217" t="b">
        <v>0</v>
      </c>
      <c r="M98" s="44" t="s">
        <v>162</v>
      </c>
      <c r="N98" s="225">
        <v>6</v>
      </c>
      <c r="O98" s="217" t="b">
        <v>0</v>
      </c>
      <c r="P98" s="9" t="s">
        <v>162</v>
      </c>
      <c r="Q98" s="225">
        <v>7</v>
      </c>
      <c r="R98" s="556"/>
      <c r="S98" s="556"/>
      <c r="T98" s="556"/>
      <c r="U98" s="558" t="s">
        <v>108</v>
      </c>
      <c r="V98" s="558"/>
      <c r="W98" s="558"/>
      <c r="X98" s="218" t="b">
        <v>0</v>
      </c>
      <c r="Y98" s="9" t="s">
        <v>331</v>
      </c>
      <c r="Z98" s="556"/>
      <c r="AA98" s="15"/>
      <c r="AB98" s="231"/>
      <c r="AC98" s="22"/>
      <c r="AD98" s="15"/>
      <c r="AE98" s="629"/>
      <c r="AF98" s="53"/>
      <c r="AG98" s="15"/>
    </row>
    <row r="99" spans="1:33" s="3" customFormat="1" x14ac:dyDescent="0.35">
      <c r="A99" s="560"/>
      <c r="B99" s="305">
        <f t="shared" si="7"/>
        <v>86</v>
      </c>
      <c r="C99" s="626"/>
      <c r="F99" s="584"/>
      <c r="H99" s="15"/>
      <c r="I99" s="15"/>
      <c r="J99" s="219"/>
      <c r="K99" s="9"/>
      <c r="L99" s="15"/>
      <c r="M99" s="15"/>
      <c r="N99" s="232"/>
      <c r="O99" s="9"/>
      <c r="P99" s="9"/>
      <c r="Q99" s="9"/>
      <c r="R99" s="556"/>
      <c r="S99" s="556"/>
      <c r="T99" s="556"/>
      <c r="U99" s="218" t="b">
        <v>0</v>
      </c>
      <c r="V99" s="219" t="s">
        <v>165</v>
      </c>
      <c r="W99" s="230"/>
      <c r="X99" s="415"/>
      <c r="Y99" s="15"/>
      <c r="Z99" s="556"/>
      <c r="AA99" s="15"/>
      <c r="AB99" s="15"/>
      <c r="AC99" s="15"/>
      <c r="AD99" s="15"/>
      <c r="AE99" s="629"/>
      <c r="AF99" s="53"/>
      <c r="AG99" s="15"/>
    </row>
    <row r="100" spans="1:33" s="3" customFormat="1" ht="30" customHeight="1" x14ac:dyDescent="0.35">
      <c r="A100" s="560"/>
      <c r="B100" s="305">
        <f t="shared" si="7"/>
        <v>87</v>
      </c>
      <c r="C100" s="626"/>
      <c r="E100"/>
      <c r="H100" s="15"/>
      <c r="I100" s="15"/>
      <c r="J100" s="399"/>
      <c r="K100" s="227"/>
      <c r="L100" s="227"/>
      <c r="M100" s="227"/>
      <c r="N100" s="227"/>
      <c r="O100" s="9"/>
      <c r="P100" s="9"/>
      <c r="Q100" s="9"/>
      <c r="R100" s="217" t="b">
        <v>1</v>
      </c>
      <c r="S100" s="9" t="s">
        <v>371</v>
      </c>
      <c r="T100" s="9" t="s">
        <v>107</v>
      </c>
      <c r="U100" s="556"/>
      <c r="V100" s="556"/>
      <c r="X100" s="415"/>
      <c r="Y100" s="15"/>
      <c r="Z100" s="394"/>
      <c r="AA100" s="15"/>
      <c r="AB100" s="15"/>
      <c r="AC100" s="15"/>
      <c r="AD100" s="15"/>
      <c r="AE100" s="15"/>
      <c r="AF100" s="53"/>
      <c r="AG100" s="15"/>
    </row>
    <row r="101" spans="1:33" s="3" customFormat="1" x14ac:dyDescent="0.35">
      <c r="A101" s="560"/>
      <c r="B101" s="305">
        <f t="shared" si="7"/>
        <v>88</v>
      </c>
      <c r="C101" s="626"/>
      <c r="E101"/>
      <c r="H101" s="226"/>
      <c r="I101" s="15"/>
      <c r="J101" s="399"/>
      <c r="K101" s="227"/>
      <c r="L101" s="227"/>
      <c r="M101" s="227"/>
      <c r="N101" s="227"/>
      <c r="O101" s="9"/>
      <c r="P101" s="9"/>
      <c r="Q101" s="9"/>
      <c r="R101" s="556"/>
      <c r="S101" s="556"/>
      <c r="T101" s="556"/>
      <c r="U101" s="218" t="b">
        <v>0</v>
      </c>
      <c r="V101" s="9" t="s">
        <v>166</v>
      </c>
      <c r="W101" s="9"/>
      <c r="X101" s="415"/>
      <c r="Y101" s="15"/>
      <c r="Z101" s="394"/>
      <c r="AA101" s="15"/>
      <c r="AB101" s="15"/>
      <c r="AC101" s="15"/>
      <c r="AD101" s="15"/>
      <c r="AE101" s="15"/>
      <c r="AF101" s="53"/>
      <c r="AG101" s="15"/>
    </row>
    <row r="102" spans="1:33" s="3" customFormat="1" ht="30" customHeight="1" thickBot="1" x14ac:dyDescent="0.4">
      <c r="A102" s="561"/>
      <c r="B102" s="305">
        <f t="shared" si="7"/>
        <v>89</v>
      </c>
      <c r="C102" s="627"/>
      <c r="D102" s="55"/>
      <c r="E102" s="55"/>
      <c r="F102" s="55"/>
      <c r="G102" s="55"/>
      <c r="H102" s="56"/>
      <c r="I102" s="56"/>
      <c r="J102" s="400"/>
      <c r="K102" s="57"/>
      <c r="L102" s="57"/>
      <c r="M102" s="57"/>
      <c r="N102" s="57"/>
      <c r="O102" s="58"/>
      <c r="P102" s="58"/>
      <c r="Q102" s="58"/>
      <c r="R102" s="556"/>
      <c r="S102" s="556"/>
      <c r="T102" s="556"/>
      <c r="U102" s="556"/>
      <c r="V102" s="556"/>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 customHeight="1" x14ac:dyDescent="0.35">
      <c r="A106" s="559">
        <f>A94+1</f>
        <v>9</v>
      </c>
      <c r="B106" s="305">
        <f>B94+10</f>
        <v>91</v>
      </c>
      <c r="C106" s="625" t="str">
        <f>VLOOKUP(A106,INputs!$G$3:$O$22,7,FALSE)</f>
        <v>Please fill out Sensitivity Labels Tab</v>
      </c>
      <c r="D106" s="47"/>
      <c r="E106" s="47"/>
      <c r="F106" s="579" t="s">
        <v>108</v>
      </c>
      <c r="G106" s="579"/>
      <c r="H106" s="579" t="s">
        <v>108</v>
      </c>
      <c r="I106" s="579"/>
      <c r="J106" s="581" t="str">
        <f>J$10</f>
        <v>Select a check box</v>
      </c>
      <c r="K106" s="581"/>
      <c r="L106" s="581" t="s">
        <v>108</v>
      </c>
      <c r="M106" s="581"/>
      <c r="N106" s="581"/>
      <c r="O106" s="581" t="s">
        <v>108</v>
      </c>
      <c r="P106" s="581"/>
      <c r="Q106" s="581"/>
      <c r="R106" s="583" t="s">
        <v>147</v>
      </c>
      <c r="S106" s="583"/>
      <c r="T106" s="423" t="s">
        <v>107</v>
      </c>
      <c r="U106" s="557" t="s">
        <v>148</v>
      </c>
      <c r="V106" s="557"/>
      <c r="W106" s="50"/>
      <c r="X106" s="417"/>
      <c r="Y106" s="580" t="s">
        <v>108</v>
      </c>
      <c r="Z106" s="580"/>
      <c r="AA106" s="51"/>
      <c r="AB106" s="579"/>
      <c r="AC106" s="579"/>
      <c r="AD106" s="48"/>
      <c r="AE106" s="49" t="s">
        <v>365</v>
      </c>
      <c r="AF106" s="52"/>
      <c r="AG106" s="20"/>
    </row>
    <row r="107" spans="1:33" x14ac:dyDescent="0.35">
      <c r="A107" s="560"/>
      <c r="B107" s="305">
        <f>B106+1</f>
        <v>92</v>
      </c>
      <c r="C107" s="626"/>
      <c r="D107" s="8"/>
      <c r="E107" s="8"/>
      <c r="F107" s="222"/>
      <c r="G107" s="222"/>
      <c r="H107" s="222"/>
      <c r="I107" s="222"/>
      <c r="J107" s="402"/>
      <c r="K107" s="402"/>
      <c r="L107" s="402"/>
      <c r="M107" s="402"/>
      <c r="N107" s="402"/>
      <c r="O107" s="402"/>
      <c r="P107" s="402"/>
      <c r="Q107" s="402"/>
      <c r="R107" s="556"/>
      <c r="S107" s="556"/>
      <c r="T107" s="556"/>
      <c r="U107" s="422"/>
      <c r="V107" s="416" t="s">
        <v>109</v>
      </c>
      <c r="W107" s="230"/>
      <c r="X107" s="419"/>
      <c r="Y107" s="421"/>
      <c r="Z107" s="421"/>
      <c r="AA107" s="20"/>
      <c r="AB107" s="222"/>
      <c r="AC107" s="222" t="s">
        <v>108</v>
      </c>
      <c r="AD107" s="222"/>
      <c r="AE107" s="402"/>
      <c r="AF107" s="54"/>
      <c r="AG107" s="20"/>
    </row>
    <row r="108" spans="1:33" ht="30.5" x14ac:dyDescent="0.35">
      <c r="A108" s="560"/>
      <c r="B108" s="305">
        <f t="shared" ref="B108:B114" si="8">B107+1</f>
        <v>93</v>
      </c>
      <c r="C108" s="626"/>
      <c r="E108" s="214" t="b">
        <v>0</v>
      </c>
      <c r="F108" s="3" t="s">
        <v>333</v>
      </c>
      <c r="H108" s="214" t="b">
        <v>0</v>
      </c>
      <c r="I108" s="224" t="s">
        <v>150</v>
      </c>
      <c r="J108" s="215" t="b">
        <v>0</v>
      </c>
      <c r="K108" s="216" t="s">
        <v>151</v>
      </c>
      <c r="L108" s="217" t="b">
        <v>0</v>
      </c>
      <c r="M108" s="9" t="s">
        <v>152</v>
      </c>
      <c r="N108" s="227"/>
      <c r="O108" s="217" t="b">
        <v>0</v>
      </c>
      <c r="P108" s="9" t="s">
        <v>153</v>
      </c>
      <c r="Q108" s="9"/>
      <c r="R108" s="556"/>
      <c r="S108" s="556"/>
      <c r="T108" s="556"/>
      <c r="U108" s="556"/>
      <c r="V108" s="556"/>
      <c r="W108" s="230"/>
      <c r="X108" s="218" t="b">
        <v>0</v>
      </c>
      <c r="Y108" s="219" t="s">
        <v>154</v>
      </c>
      <c r="Z108" s="397" t="s">
        <v>372</v>
      </c>
      <c r="AA108" s="15"/>
      <c r="AB108" s="220" t="b">
        <v>0</v>
      </c>
      <c r="AC108" s="15" t="s">
        <v>155</v>
      </c>
      <c r="AD108" s="15"/>
      <c r="AE108" s="15"/>
      <c r="AF108" s="53"/>
      <c r="AG108" s="15"/>
    </row>
    <row r="109" spans="1:33" ht="35" customHeight="1" x14ac:dyDescent="0.35">
      <c r="A109" s="560"/>
      <c r="B109" s="305">
        <f t="shared" si="8"/>
        <v>94</v>
      </c>
      <c r="C109" s="626"/>
      <c r="E109" s="214" t="b">
        <v>0</v>
      </c>
      <c r="F109" s="210" t="s">
        <v>332</v>
      </c>
      <c r="H109" s="15"/>
      <c r="I109" s="224"/>
      <c r="J109" s="218" t="b">
        <v>0</v>
      </c>
      <c r="K109" s="582" t="s">
        <v>157</v>
      </c>
      <c r="L109" s="218" t="b">
        <v>0</v>
      </c>
      <c r="M109" s="219" t="s">
        <v>158</v>
      </c>
      <c r="N109" s="413">
        <v>44197</v>
      </c>
      <c r="O109" s="218" t="b">
        <v>0</v>
      </c>
      <c r="P109" s="219" t="s">
        <v>152</v>
      </c>
      <c r="Q109" s="9"/>
      <c r="R109" s="217" t="b">
        <v>1</v>
      </c>
      <c r="S109" s="9" t="s">
        <v>370</v>
      </c>
      <c r="T109" s="9" t="s">
        <v>107</v>
      </c>
      <c r="U109" s="218" t="b">
        <v>0</v>
      </c>
      <c r="V109" s="416" t="s">
        <v>164</v>
      </c>
      <c r="W109" s="229"/>
      <c r="X109" s="218" t="b">
        <v>0</v>
      </c>
      <c r="Y109" s="219" t="s">
        <v>159</v>
      </c>
      <c r="Z109" s="397"/>
      <c r="AA109" s="15"/>
      <c r="AB109" s="231"/>
      <c r="AC109" s="222" t="s">
        <v>109</v>
      </c>
      <c r="AD109" s="223"/>
      <c r="AE109" s="402" t="s">
        <v>366</v>
      </c>
      <c r="AF109" s="54"/>
      <c r="AG109" s="15"/>
    </row>
    <row r="110" spans="1:33" ht="14.5" customHeight="1" x14ac:dyDescent="0.35">
      <c r="A110" s="560"/>
      <c r="B110" s="305">
        <f t="shared" si="8"/>
        <v>95</v>
      </c>
      <c r="C110" s="626"/>
      <c r="E110" s="214" t="b">
        <v>0</v>
      </c>
      <c r="F110" s="584" t="s">
        <v>169</v>
      </c>
      <c r="H110" s="214" t="b">
        <v>0</v>
      </c>
      <c r="I110" s="224" t="s">
        <v>161</v>
      </c>
      <c r="J110" s="219"/>
      <c r="K110" s="582"/>
      <c r="L110" s="217" t="b">
        <v>0</v>
      </c>
      <c r="M110" s="44" t="s">
        <v>162</v>
      </c>
      <c r="N110" s="225">
        <v>6</v>
      </c>
      <c r="O110" s="217" t="b">
        <v>0</v>
      </c>
      <c r="P110" s="9" t="s">
        <v>162</v>
      </c>
      <c r="Q110" s="225">
        <v>0</v>
      </c>
      <c r="R110" s="556"/>
      <c r="S110" s="556"/>
      <c r="T110" s="556"/>
      <c r="U110" s="558" t="s">
        <v>108</v>
      </c>
      <c r="V110" s="558"/>
      <c r="W110" s="558"/>
      <c r="X110" s="218" t="b">
        <v>0</v>
      </c>
      <c r="Y110" s="9" t="s">
        <v>331</v>
      </c>
      <c r="Z110" s="556"/>
      <c r="AA110" s="15"/>
      <c r="AB110" s="231"/>
      <c r="AC110" s="22"/>
      <c r="AD110" s="15"/>
      <c r="AE110" s="629"/>
      <c r="AF110" s="53"/>
      <c r="AG110" s="15"/>
    </row>
    <row r="111" spans="1:33" x14ac:dyDescent="0.35">
      <c r="A111" s="560"/>
      <c r="B111" s="305">
        <f t="shared" si="8"/>
        <v>96</v>
      </c>
      <c r="C111" s="626"/>
      <c r="F111" s="584"/>
      <c r="H111" s="15"/>
      <c r="I111" s="15"/>
      <c r="J111" s="219"/>
      <c r="K111" s="9"/>
      <c r="L111" s="15"/>
      <c r="M111" s="15"/>
      <c r="N111" s="232"/>
      <c r="O111" s="9"/>
      <c r="P111" s="9"/>
      <c r="Q111" s="9"/>
      <c r="R111" s="556"/>
      <c r="S111" s="556"/>
      <c r="T111" s="556"/>
      <c r="U111" s="218" t="b">
        <v>0</v>
      </c>
      <c r="V111" s="219" t="s">
        <v>165</v>
      </c>
      <c r="W111" s="230"/>
      <c r="Y111" s="15"/>
      <c r="Z111" s="556"/>
      <c r="AA111" s="15"/>
      <c r="AB111" s="15"/>
      <c r="AC111" s="15"/>
      <c r="AD111" s="15"/>
      <c r="AE111" s="629"/>
      <c r="AF111" s="53"/>
      <c r="AG111" s="15"/>
    </row>
    <row r="112" spans="1:33" ht="30" customHeight="1" x14ac:dyDescent="0.35">
      <c r="A112" s="560"/>
      <c r="B112" s="305">
        <f t="shared" si="8"/>
        <v>97</v>
      </c>
      <c r="C112" s="626"/>
      <c r="E112"/>
      <c r="H112" s="15"/>
      <c r="I112" s="15"/>
      <c r="J112" s="399"/>
      <c r="K112" s="227"/>
      <c r="L112" s="227"/>
      <c r="M112" s="227"/>
      <c r="N112" s="227"/>
      <c r="O112" s="9"/>
      <c r="P112" s="9"/>
      <c r="Q112" s="9"/>
      <c r="R112" s="217" t="b">
        <v>1</v>
      </c>
      <c r="S112" s="9" t="s">
        <v>371</v>
      </c>
      <c r="T112" s="9" t="s">
        <v>107</v>
      </c>
      <c r="U112" s="556"/>
      <c r="V112" s="556"/>
      <c r="Y112" s="15"/>
      <c r="Z112" s="394"/>
      <c r="AA112" s="15"/>
      <c r="AB112" s="15"/>
      <c r="AC112" s="15"/>
      <c r="AD112" s="15"/>
      <c r="AE112" s="15"/>
      <c r="AF112" s="53"/>
      <c r="AG112" s="15"/>
    </row>
    <row r="113" spans="1:33" x14ac:dyDescent="0.35">
      <c r="A113" s="560"/>
      <c r="B113" s="305">
        <f t="shared" si="8"/>
        <v>98</v>
      </c>
      <c r="C113" s="626"/>
      <c r="E113"/>
      <c r="H113" s="226"/>
      <c r="I113" s="15"/>
      <c r="J113" s="399"/>
      <c r="K113" s="227"/>
      <c r="L113" s="227"/>
      <c r="M113" s="227"/>
      <c r="N113" s="227"/>
      <c r="O113" s="9"/>
      <c r="P113" s="9"/>
      <c r="Q113" s="9"/>
      <c r="R113" s="556"/>
      <c r="S113" s="556"/>
      <c r="T113" s="556"/>
      <c r="U113" s="218" t="b">
        <v>0</v>
      </c>
      <c r="V113" s="9" t="s">
        <v>166</v>
      </c>
      <c r="W113" s="9"/>
      <c r="Y113" s="15"/>
      <c r="Z113" s="394"/>
      <c r="AA113" s="15"/>
      <c r="AB113" s="15"/>
      <c r="AC113" s="15"/>
      <c r="AD113" s="15"/>
      <c r="AE113" s="15"/>
      <c r="AF113" s="53"/>
      <c r="AG113" s="15"/>
    </row>
    <row r="114" spans="1:33" ht="30" customHeight="1" thickBot="1" x14ac:dyDescent="0.4">
      <c r="A114" s="561"/>
      <c r="B114" s="305">
        <f t="shared" si="8"/>
        <v>99</v>
      </c>
      <c r="C114" s="627"/>
      <c r="D114" s="55"/>
      <c r="E114" s="55"/>
      <c r="F114" s="55"/>
      <c r="G114" s="55"/>
      <c r="H114" s="56"/>
      <c r="I114" s="56"/>
      <c r="J114" s="400"/>
      <c r="K114" s="57"/>
      <c r="L114" s="57"/>
      <c r="M114" s="57"/>
      <c r="N114" s="57"/>
      <c r="O114" s="58"/>
      <c r="P114" s="58"/>
      <c r="Q114" s="58"/>
      <c r="R114" s="556"/>
      <c r="S114" s="556"/>
      <c r="T114" s="556"/>
      <c r="U114" s="556"/>
      <c r="V114" s="556"/>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 customHeight="1" x14ac:dyDescent="0.35">
      <c r="A118" s="559">
        <f>A106+1</f>
        <v>10</v>
      </c>
      <c r="B118" s="305">
        <f>B106+10</f>
        <v>101</v>
      </c>
      <c r="C118" s="625" t="str">
        <f>VLOOKUP(A118,INputs!$G$3:$O$22,7,FALSE)</f>
        <v>Please fill out Sensitivity Labels Tab</v>
      </c>
      <c r="D118" s="47"/>
      <c r="E118" s="47"/>
      <c r="F118" s="579" t="s">
        <v>108</v>
      </c>
      <c r="G118" s="579"/>
      <c r="H118" s="579" t="s">
        <v>108</v>
      </c>
      <c r="I118" s="579"/>
      <c r="J118" s="581" t="str">
        <f>J$10</f>
        <v>Select a check box</v>
      </c>
      <c r="K118" s="581"/>
      <c r="L118" s="581" t="s">
        <v>108</v>
      </c>
      <c r="M118" s="581"/>
      <c r="N118" s="581"/>
      <c r="O118" s="581" t="s">
        <v>108</v>
      </c>
      <c r="P118" s="581"/>
      <c r="Q118" s="581"/>
      <c r="R118" s="583" t="s">
        <v>147</v>
      </c>
      <c r="S118" s="583"/>
      <c r="T118" s="423" t="s">
        <v>107</v>
      </c>
      <c r="U118" s="557" t="s">
        <v>148</v>
      </c>
      <c r="V118" s="557"/>
      <c r="W118" s="50"/>
      <c r="X118" s="417"/>
      <c r="Y118" s="580" t="s">
        <v>108</v>
      </c>
      <c r="Z118" s="580"/>
      <c r="AA118" s="51"/>
      <c r="AB118" s="579"/>
      <c r="AC118" s="579"/>
      <c r="AD118" s="48"/>
      <c r="AE118" s="49" t="s">
        <v>365</v>
      </c>
      <c r="AF118" s="52"/>
      <c r="AG118" s="20"/>
    </row>
    <row r="119" spans="1:33" x14ac:dyDescent="0.35">
      <c r="A119" s="560"/>
      <c r="B119" s="305">
        <f>B118+1</f>
        <v>102</v>
      </c>
      <c r="C119" s="626"/>
      <c r="D119" s="8"/>
      <c r="E119" s="8"/>
      <c r="F119" s="222"/>
      <c r="G119" s="222"/>
      <c r="H119" s="222"/>
      <c r="I119" s="222"/>
      <c r="J119" s="402"/>
      <c r="K119" s="402"/>
      <c r="L119" s="402"/>
      <c r="M119" s="402"/>
      <c r="N119" s="402"/>
      <c r="O119" s="402"/>
      <c r="P119" s="402"/>
      <c r="Q119" s="402"/>
      <c r="R119" s="556"/>
      <c r="S119" s="556"/>
      <c r="T119" s="556"/>
      <c r="U119" s="422"/>
      <c r="V119" s="416" t="s">
        <v>109</v>
      </c>
      <c r="W119" s="230"/>
      <c r="X119" s="419"/>
      <c r="Y119" s="421"/>
      <c r="Z119" s="421"/>
      <c r="AA119" s="20"/>
      <c r="AB119" s="222"/>
      <c r="AC119" s="222" t="s">
        <v>108</v>
      </c>
      <c r="AD119" s="222"/>
      <c r="AE119" s="402"/>
      <c r="AF119" s="54"/>
      <c r="AG119" s="20"/>
    </row>
    <row r="120" spans="1:33" ht="30.5" x14ac:dyDescent="0.35">
      <c r="A120" s="560"/>
      <c r="B120" s="305">
        <f t="shared" ref="B120:B126" si="9">B119+1</f>
        <v>103</v>
      </c>
      <c r="C120" s="626"/>
      <c r="E120" s="214" t="b">
        <v>0</v>
      </c>
      <c r="F120" s="3" t="s">
        <v>333</v>
      </c>
      <c r="H120" s="214" t="b">
        <v>0</v>
      </c>
      <c r="I120" s="224" t="s">
        <v>150</v>
      </c>
      <c r="J120" s="215" t="b">
        <v>0</v>
      </c>
      <c r="K120" s="216" t="s">
        <v>151</v>
      </c>
      <c r="L120" s="217" t="b">
        <v>0</v>
      </c>
      <c r="M120" s="9" t="s">
        <v>152</v>
      </c>
      <c r="N120" s="227"/>
      <c r="O120" s="217" t="b">
        <v>0</v>
      </c>
      <c r="P120" s="9" t="s">
        <v>153</v>
      </c>
      <c r="Q120" s="9"/>
      <c r="R120" s="556"/>
      <c r="S120" s="556"/>
      <c r="T120" s="556"/>
      <c r="U120" s="556"/>
      <c r="V120" s="556"/>
      <c r="W120" s="230"/>
      <c r="X120" s="218" t="b">
        <v>0</v>
      </c>
      <c r="Y120" s="219" t="s">
        <v>154</v>
      </c>
      <c r="Z120" s="397" t="s">
        <v>372</v>
      </c>
      <c r="AA120" s="15"/>
      <c r="AB120" s="220" t="b">
        <v>0</v>
      </c>
      <c r="AC120" s="15" t="s">
        <v>155</v>
      </c>
      <c r="AD120" s="15"/>
      <c r="AE120" s="15"/>
      <c r="AF120" s="53"/>
      <c r="AG120" s="15"/>
    </row>
    <row r="121" spans="1:33" ht="35" customHeight="1" x14ac:dyDescent="0.35">
      <c r="A121" s="560"/>
      <c r="B121" s="305">
        <f t="shared" si="9"/>
        <v>104</v>
      </c>
      <c r="C121" s="626"/>
      <c r="E121" s="214" t="b">
        <v>0</v>
      </c>
      <c r="F121" s="210" t="s">
        <v>332</v>
      </c>
      <c r="H121" s="15"/>
      <c r="I121" s="224"/>
      <c r="J121" s="218" t="b">
        <v>0</v>
      </c>
      <c r="K121" s="582" t="s">
        <v>157</v>
      </c>
      <c r="L121" s="218" t="b">
        <v>0</v>
      </c>
      <c r="M121" s="219" t="s">
        <v>158</v>
      </c>
      <c r="N121" s="413">
        <v>44197</v>
      </c>
      <c r="O121" s="218" t="b">
        <v>0</v>
      </c>
      <c r="P121" s="219" t="s">
        <v>152</v>
      </c>
      <c r="Q121" s="9"/>
      <c r="R121" s="217" t="b">
        <v>1</v>
      </c>
      <c r="S121" s="9" t="s">
        <v>370</v>
      </c>
      <c r="T121" s="9" t="s">
        <v>107</v>
      </c>
      <c r="U121" s="218" t="b">
        <v>0</v>
      </c>
      <c r="V121" s="416" t="s">
        <v>164</v>
      </c>
      <c r="W121" s="229"/>
      <c r="X121" s="218" t="b">
        <v>0</v>
      </c>
      <c r="Y121" s="219" t="s">
        <v>159</v>
      </c>
      <c r="Z121" s="397"/>
      <c r="AA121" s="15"/>
      <c r="AB121" s="231"/>
      <c r="AC121" s="222" t="s">
        <v>109</v>
      </c>
      <c r="AD121" s="223"/>
      <c r="AE121" s="402" t="s">
        <v>366</v>
      </c>
      <c r="AF121" s="54"/>
      <c r="AG121" s="15"/>
    </row>
    <row r="122" spans="1:33" ht="14.5" customHeight="1" x14ac:dyDescent="0.35">
      <c r="A122" s="560"/>
      <c r="B122" s="305">
        <f t="shared" si="9"/>
        <v>105</v>
      </c>
      <c r="C122" s="626"/>
      <c r="E122" s="214" t="b">
        <v>0</v>
      </c>
      <c r="F122" s="584" t="s">
        <v>169</v>
      </c>
      <c r="H122" s="214" t="b">
        <v>0</v>
      </c>
      <c r="I122" s="224" t="s">
        <v>161</v>
      </c>
      <c r="J122" s="219"/>
      <c r="K122" s="582"/>
      <c r="L122" s="217" t="b">
        <v>0</v>
      </c>
      <c r="M122" s="44" t="s">
        <v>162</v>
      </c>
      <c r="N122" s="225">
        <v>6</v>
      </c>
      <c r="O122" s="217" t="b">
        <v>0</v>
      </c>
      <c r="P122" s="9" t="s">
        <v>162</v>
      </c>
      <c r="Q122" s="225">
        <v>0</v>
      </c>
      <c r="R122" s="556"/>
      <c r="S122" s="556"/>
      <c r="T122" s="556"/>
      <c r="U122" s="558" t="s">
        <v>108</v>
      </c>
      <c r="V122" s="558"/>
      <c r="W122" s="558"/>
      <c r="X122" s="218" t="b">
        <v>0</v>
      </c>
      <c r="Y122" s="9" t="s">
        <v>331</v>
      </c>
      <c r="Z122" s="556"/>
      <c r="AA122" s="15"/>
      <c r="AB122" s="231"/>
      <c r="AC122" s="22"/>
      <c r="AD122" s="15"/>
      <c r="AE122" s="629"/>
      <c r="AF122" s="53"/>
      <c r="AG122" s="15"/>
    </row>
    <row r="123" spans="1:33" x14ac:dyDescent="0.35">
      <c r="A123" s="560"/>
      <c r="B123" s="305">
        <f t="shared" si="9"/>
        <v>106</v>
      </c>
      <c r="C123" s="626"/>
      <c r="F123" s="584"/>
      <c r="H123" s="15"/>
      <c r="I123" s="15"/>
      <c r="J123" s="219"/>
      <c r="K123" s="9"/>
      <c r="L123" s="15"/>
      <c r="M123" s="15"/>
      <c r="N123" s="232"/>
      <c r="O123" s="9"/>
      <c r="P123" s="9"/>
      <c r="Q123" s="9"/>
      <c r="R123" s="556"/>
      <c r="S123" s="556"/>
      <c r="T123" s="556"/>
      <c r="U123" s="218" t="b">
        <v>0</v>
      </c>
      <c r="V123" s="219" t="s">
        <v>165</v>
      </c>
      <c r="W123" s="230"/>
      <c r="Y123" s="15"/>
      <c r="Z123" s="556"/>
      <c r="AA123" s="15"/>
      <c r="AB123" s="15"/>
      <c r="AC123" s="15"/>
      <c r="AD123" s="15"/>
      <c r="AE123" s="629"/>
      <c r="AF123" s="53"/>
      <c r="AG123" s="15"/>
    </row>
    <row r="124" spans="1:33" ht="30" customHeight="1" x14ac:dyDescent="0.35">
      <c r="A124" s="560"/>
      <c r="B124" s="305">
        <f t="shared" si="9"/>
        <v>107</v>
      </c>
      <c r="C124" s="626"/>
      <c r="E124"/>
      <c r="H124" s="15"/>
      <c r="I124" s="15"/>
      <c r="J124" s="399"/>
      <c r="K124" s="227"/>
      <c r="L124" s="227"/>
      <c r="M124" s="227"/>
      <c r="N124" s="227"/>
      <c r="O124" s="9"/>
      <c r="P124" s="9"/>
      <c r="Q124" s="9"/>
      <c r="R124" s="217" t="b">
        <v>1</v>
      </c>
      <c r="S124" s="9" t="s">
        <v>371</v>
      </c>
      <c r="T124" s="9" t="s">
        <v>107</v>
      </c>
      <c r="U124" s="556"/>
      <c r="V124" s="556"/>
      <c r="Y124" s="15"/>
      <c r="Z124" s="394"/>
      <c r="AA124" s="15"/>
      <c r="AB124" s="15"/>
      <c r="AC124" s="15"/>
      <c r="AD124" s="15"/>
      <c r="AE124" s="15"/>
      <c r="AF124" s="53"/>
      <c r="AG124" s="15"/>
    </row>
    <row r="125" spans="1:33" x14ac:dyDescent="0.35">
      <c r="A125" s="560"/>
      <c r="B125" s="305">
        <f t="shared" si="9"/>
        <v>108</v>
      </c>
      <c r="C125" s="626"/>
      <c r="E125"/>
      <c r="H125" s="226"/>
      <c r="I125" s="15"/>
      <c r="J125" s="399"/>
      <c r="K125" s="227"/>
      <c r="L125" s="227"/>
      <c r="M125" s="227"/>
      <c r="N125" s="227"/>
      <c r="O125" s="9"/>
      <c r="P125" s="9"/>
      <c r="Q125" s="9"/>
      <c r="R125" s="556"/>
      <c r="S125" s="556"/>
      <c r="T125" s="556"/>
      <c r="U125" s="218" t="b">
        <v>0</v>
      </c>
      <c r="V125" s="9" t="s">
        <v>166</v>
      </c>
      <c r="W125" s="9"/>
      <c r="Y125" s="15"/>
      <c r="Z125" s="394"/>
      <c r="AA125" s="15"/>
      <c r="AB125" s="15"/>
      <c r="AC125" s="15"/>
      <c r="AD125" s="15"/>
      <c r="AE125" s="15"/>
      <c r="AF125" s="53"/>
      <c r="AG125" s="15"/>
    </row>
    <row r="126" spans="1:33" ht="30" customHeight="1" thickBot="1" x14ac:dyDescent="0.4">
      <c r="A126" s="561"/>
      <c r="B126" s="305">
        <f t="shared" si="9"/>
        <v>109</v>
      </c>
      <c r="C126" s="627"/>
      <c r="D126" s="55"/>
      <c r="E126" s="55"/>
      <c r="F126" s="55"/>
      <c r="G126" s="55"/>
      <c r="H126" s="56"/>
      <c r="I126" s="56"/>
      <c r="J126" s="400"/>
      <c r="K126" s="57"/>
      <c r="L126" s="57"/>
      <c r="M126" s="57"/>
      <c r="N126" s="57"/>
      <c r="O126" s="58"/>
      <c r="P126" s="58"/>
      <c r="Q126" s="58"/>
      <c r="R126" s="556"/>
      <c r="S126" s="556"/>
      <c r="T126" s="556"/>
      <c r="U126" s="556"/>
      <c r="V126" s="556"/>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 customHeight="1" x14ac:dyDescent="0.35">
      <c r="A130" s="559">
        <f>A118+1</f>
        <v>11</v>
      </c>
      <c r="B130" s="305">
        <f>B118+10</f>
        <v>111</v>
      </c>
      <c r="C130" s="625" t="str">
        <f>VLOOKUP(A130,INputs!$G$3:$O$22,7,FALSE)</f>
        <v>Please fill out Sensitivity Labels Tab</v>
      </c>
      <c r="D130" s="47"/>
      <c r="E130" s="47"/>
      <c r="F130" s="579" t="s">
        <v>108</v>
      </c>
      <c r="G130" s="579"/>
      <c r="H130" s="579" t="s">
        <v>108</v>
      </c>
      <c r="I130" s="579"/>
      <c r="J130" s="581" t="str">
        <f>J$10</f>
        <v>Select a check box</v>
      </c>
      <c r="K130" s="581"/>
      <c r="L130" s="581" t="s">
        <v>108</v>
      </c>
      <c r="M130" s="581"/>
      <c r="N130" s="581"/>
      <c r="O130" s="581" t="s">
        <v>108</v>
      </c>
      <c r="P130" s="581"/>
      <c r="Q130" s="581"/>
      <c r="R130" s="583" t="s">
        <v>147</v>
      </c>
      <c r="S130" s="583"/>
      <c r="T130" s="423" t="s">
        <v>107</v>
      </c>
      <c r="U130" s="557" t="s">
        <v>148</v>
      </c>
      <c r="V130" s="557"/>
      <c r="W130" s="50"/>
      <c r="X130" s="417"/>
      <c r="Y130" s="580" t="s">
        <v>108</v>
      </c>
      <c r="Z130" s="580"/>
      <c r="AA130" s="51"/>
      <c r="AB130" s="579"/>
      <c r="AC130" s="579"/>
      <c r="AD130" s="48"/>
      <c r="AE130" s="49" t="s">
        <v>365</v>
      </c>
      <c r="AF130" s="52"/>
      <c r="AG130" s="20"/>
    </row>
    <row r="131" spans="1:33" x14ac:dyDescent="0.35">
      <c r="A131" s="560"/>
      <c r="B131" s="305">
        <f>B130+1</f>
        <v>112</v>
      </c>
      <c r="C131" s="626"/>
      <c r="D131" s="8"/>
      <c r="E131" s="8"/>
      <c r="F131" s="222"/>
      <c r="G131" s="222"/>
      <c r="H131" s="222"/>
      <c r="I131" s="222"/>
      <c r="J131" s="402"/>
      <c r="K131" s="402"/>
      <c r="L131" s="402"/>
      <c r="M131" s="402"/>
      <c r="N131" s="402"/>
      <c r="O131" s="402"/>
      <c r="P131" s="402"/>
      <c r="Q131" s="402"/>
      <c r="R131" s="556"/>
      <c r="S131" s="556"/>
      <c r="T131" s="556"/>
      <c r="U131" s="422"/>
      <c r="V131" s="416" t="s">
        <v>109</v>
      </c>
      <c r="W131" s="230"/>
      <c r="X131" s="419"/>
      <c r="Y131" s="421"/>
      <c r="Z131" s="421"/>
      <c r="AA131" s="20"/>
      <c r="AB131" s="222"/>
      <c r="AC131" s="222" t="s">
        <v>108</v>
      </c>
      <c r="AD131" s="222"/>
      <c r="AE131" s="402"/>
      <c r="AF131" s="54"/>
      <c r="AG131" s="20"/>
    </row>
    <row r="132" spans="1:33" ht="30.5" x14ac:dyDescent="0.35">
      <c r="A132" s="560"/>
      <c r="B132" s="305">
        <f t="shared" ref="B132:B138" si="10">B131+1</f>
        <v>113</v>
      </c>
      <c r="C132" s="626"/>
      <c r="E132" s="214" t="b">
        <v>0</v>
      </c>
      <c r="F132" s="3" t="s">
        <v>333</v>
      </c>
      <c r="H132" s="214" t="b">
        <v>0</v>
      </c>
      <c r="I132" s="224" t="s">
        <v>150</v>
      </c>
      <c r="J132" s="215" t="b">
        <v>0</v>
      </c>
      <c r="K132" s="216" t="s">
        <v>151</v>
      </c>
      <c r="L132" s="217" t="b">
        <v>0</v>
      </c>
      <c r="M132" s="9" t="s">
        <v>152</v>
      </c>
      <c r="N132" s="227"/>
      <c r="O132" s="217" t="b">
        <v>0</v>
      </c>
      <c r="P132" s="9" t="s">
        <v>153</v>
      </c>
      <c r="Q132" s="9"/>
      <c r="R132" s="556"/>
      <c r="S132" s="556"/>
      <c r="T132" s="556"/>
      <c r="U132" s="556"/>
      <c r="V132" s="556"/>
      <c r="W132" s="230"/>
      <c r="X132" s="218" t="b">
        <v>0</v>
      </c>
      <c r="Y132" s="219" t="s">
        <v>154</v>
      </c>
      <c r="Z132" s="397" t="s">
        <v>372</v>
      </c>
      <c r="AA132" s="15"/>
      <c r="AB132" s="220" t="b">
        <v>0</v>
      </c>
      <c r="AC132" s="15" t="s">
        <v>155</v>
      </c>
      <c r="AD132" s="15"/>
      <c r="AE132" s="15"/>
      <c r="AF132" s="53"/>
      <c r="AG132" s="15"/>
    </row>
    <row r="133" spans="1:33" ht="35" customHeight="1" x14ac:dyDescent="0.35">
      <c r="A133" s="560"/>
      <c r="B133" s="305">
        <f t="shared" si="10"/>
        <v>114</v>
      </c>
      <c r="C133" s="626"/>
      <c r="E133" s="214" t="b">
        <v>0</v>
      </c>
      <c r="F133" s="210" t="s">
        <v>332</v>
      </c>
      <c r="H133" s="15"/>
      <c r="I133" s="224"/>
      <c r="J133" s="218" t="b">
        <v>0</v>
      </c>
      <c r="K133" s="582" t="s">
        <v>157</v>
      </c>
      <c r="L133" s="218" t="b">
        <v>0</v>
      </c>
      <c r="M133" s="219" t="s">
        <v>158</v>
      </c>
      <c r="N133" s="413">
        <v>44197</v>
      </c>
      <c r="O133" s="218" t="b">
        <v>0</v>
      </c>
      <c r="P133" s="219" t="s">
        <v>152</v>
      </c>
      <c r="Q133" s="9"/>
      <c r="R133" s="217" t="b">
        <v>1</v>
      </c>
      <c r="S133" s="9" t="s">
        <v>370</v>
      </c>
      <c r="T133" s="9" t="s">
        <v>107</v>
      </c>
      <c r="U133" s="218" t="b">
        <v>0</v>
      </c>
      <c r="V133" s="416" t="s">
        <v>164</v>
      </c>
      <c r="W133" s="229"/>
      <c r="X133" s="218" t="b">
        <v>0</v>
      </c>
      <c r="Y133" s="219" t="s">
        <v>159</v>
      </c>
      <c r="Z133" s="397"/>
      <c r="AA133" s="15"/>
      <c r="AB133" s="231"/>
      <c r="AC133" s="222" t="s">
        <v>109</v>
      </c>
      <c r="AD133" s="223"/>
      <c r="AE133" s="402" t="s">
        <v>366</v>
      </c>
      <c r="AF133" s="54"/>
      <c r="AG133" s="15"/>
    </row>
    <row r="134" spans="1:33" ht="14.5" customHeight="1" x14ac:dyDescent="0.35">
      <c r="A134" s="560"/>
      <c r="B134" s="305">
        <f t="shared" si="10"/>
        <v>115</v>
      </c>
      <c r="C134" s="626"/>
      <c r="E134" s="214" t="b">
        <v>0</v>
      </c>
      <c r="F134" s="584" t="s">
        <v>169</v>
      </c>
      <c r="H134" s="214" t="b">
        <v>0</v>
      </c>
      <c r="I134" s="224" t="s">
        <v>161</v>
      </c>
      <c r="J134" s="219"/>
      <c r="K134" s="582"/>
      <c r="L134" s="217" t="b">
        <v>0</v>
      </c>
      <c r="M134" s="44" t="s">
        <v>162</v>
      </c>
      <c r="N134" s="225">
        <v>6</v>
      </c>
      <c r="O134" s="217" t="b">
        <v>0</v>
      </c>
      <c r="P134" s="9" t="s">
        <v>162</v>
      </c>
      <c r="Q134" s="225">
        <v>0</v>
      </c>
      <c r="R134" s="556"/>
      <c r="S134" s="556"/>
      <c r="T134" s="556"/>
      <c r="U134" s="558" t="s">
        <v>108</v>
      </c>
      <c r="V134" s="558"/>
      <c r="W134" s="558"/>
      <c r="X134" s="218" t="b">
        <v>0</v>
      </c>
      <c r="Y134" s="9" t="s">
        <v>331</v>
      </c>
      <c r="Z134" s="556"/>
      <c r="AA134" s="15"/>
      <c r="AB134" s="231"/>
      <c r="AC134" s="22"/>
      <c r="AD134" s="15"/>
      <c r="AE134" s="629"/>
      <c r="AF134" s="53"/>
      <c r="AG134" s="15"/>
    </row>
    <row r="135" spans="1:33" x14ac:dyDescent="0.35">
      <c r="A135" s="560"/>
      <c r="B135" s="305">
        <f t="shared" si="10"/>
        <v>116</v>
      </c>
      <c r="C135" s="626"/>
      <c r="F135" s="584"/>
      <c r="H135" s="15"/>
      <c r="I135" s="15"/>
      <c r="J135" s="219"/>
      <c r="K135" s="9"/>
      <c r="L135" s="15"/>
      <c r="M135" s="15"/>
      <c r="N135" s="232"/>
      <c r="O135" s="9"/>
      <c r="P135" s="9"/>
      <c r="Q135" s="9"/>
      <c r="R135" s="556"/>
      <c r="S135" s="556"/>
      <c r="T135" s="556"/>
      <c r="U135" s="218" t="b">
        <v>0</v>
      </c>
      <c r="V135" s="219" t="s">
        <v>165</v>
      </c>
      <c r="W135" s="230"/>
      <c r="Y135" s="15"/>
      <c r="Z135" s="556"/>
      <c r="AA135" s="15"/>
      <c r="AB135" s="15"/>
      <c r="AC135" s="15"/>
      <c r="AD135" s="15"/>
      <c r="AE135" s="629"/>
      <c r="AF135" s="53"/>
      <c r="AG135" s="15"/>
    </row>
    <row r="136" spans="1:33" ht="30" customHeight="1" x14ac:dyDescent="0.35">
      <c r="A136" s="560"/>
      <c r="B136" s="305">
        <f t="shared" si="10"/>
        <v>117</v>
      </c>
      <c r="C136" s="626"/>
      <c r="E136"/>
      <c r="H136" s="15"/>
      <c r="I136" s="15"/>
      <c r="J136" s="399"/>
      <c r="K136" s="227"/>
      <c r="L136" s="227"/>
      <c r="M136" s="227"/>
      <c r="N136" s="227"/>
      <c r="O136" s="9"/>
      <c r="P136" s="9"/>
      <c r="Q136" s="9"/>
      <c r="R136" s="217" t="b">
        <v>1</v>
      </c>
      <c r="S136" s="9" t="s">
        <v>371</v>
      </c>
      <c r="T136" s="9" t="s">
        <v>107</v>
      </c>
      <c r="U136" s="556"/>
      <c r="V136" s="556"/>
      <c r="Y136" s="15"/>
      <c r="Z136" s="394"/>
      <c r="AA136" s="15"/>
      <c r="AB136" s="15"/>
      <c r="AC136" s="15"/>
      <c r="AD136" s="15"/>
      <c r="AE136" s="15"/>
      <c r="AF136" s="53"/>
      <c r="AG136" s="15"/>
    </row>
    <row r="137" spans="1:33" x14ac:dyDescent="0.35">
      <c r="A137" s="560"/>
      <c r="B137" s="305">
        <f t="shared" si="10"/>
        <v>118</v>
      </c>
      <c r="C137" s="626"/>
      <c r="E137"/>
      <c r="H137" s="226"/>
      <c r="I137" s="15"/>
      <c r="J137" s="399"/>
      <c r="K137" s="227"/>
      <c r="L137" s="227"/>
      <c r="M137" s="227"/>
      <c r="N137" s="227"/>
      <c r="O137" s="9"/>
      <c r="P137" s="9"/>
      <c r="Q137" s="9"/>
      <c r="R137" s="556"/>
      <c r="S137" s="556"/>
      <c r="T137" s="556"/>
      <c r="U137" s="218" t="b">
        <v>0</v>
      </c>
      <c r="V137" s="9" t="s">
        <v>166</v>
      </c>
      <c r="W137" s="9"/>
      <c r="Y137" s="15"/>
      <c r="Z137" s="394"/>
      <c r="AA137" s="15"/>
      <c r="AB137" s="15"/>
      <c r="AC137" s="15"/>
      <c r="AD137" s="15"/>
      <c r="AE137" s="15"/>
      <c r="AF137" s="53"/>
      <c r="AG137" s="15"/>
    </row>
    <row r="138" spans="1:33" ht="30" customHeight="1" thickBot="1" x14ac:dyDescent="0.4">
      <c r="A138" s="561"/>
      <c r="B138" s="305">
        <f t="shared" si="10"/>
        <v>119</v>
      </c>
      <c r="C138" s="627"/>
      <c r="D138" s="55"/>
      <c r="E138" s="55"/>
      <c r="F138" s="55"/>
      <c r="G138" s="55"/>
      <c r="H138" s="56"/>
      <c r="I138" s="56"/>
      <c r="J138" s="400"/>
      <c r="K138" s="57"/>
      <c r="L138" s="57"/>
      <c r="M138" s="57"/>
      <c r="N138" s="57"/>
      <c r="O138" s="58"/>
      <c r="P138" s="58"/>
      <c r="Q138" s="58"/>
      <c r="R138" s="556"/>
      <c r="S138" s="556"/>
      <c r="T138" s="556"/>
      <c r="U138" s="556"/>
      <c r="V138" s="556"/>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 customHeight="1" x14ac:dyDescent="0.35">
      <c r="A142" s="559">
        <f>A130+1</f>
        <v>12</v>
      </c>
      <c r="B142" s="305">
        <f>B130+10</f>
        <v>121</v>
      </c>
      <c r="C142" s="625" t="str">
        <f>VLOOKUP(A142,INputs!$G$3:$O$22,7,FALSE)</f>
        <v>Please fill out Sensitivity Labels Tab</v>
      </c>
      <c r="D142" s="8"/>
      <c r="E142" s="8"/>
      <c r="F142" s="586" t="s">
        <v>108</v>
      </c>
      <c r="G142" s="586"/>
      <c r="H142" s="586" t="s">
        <v>108</v>
      </c>
      <c r="I142" s="586"/>
      <c r="J142" s="587" t="str">
        <f>J$10</f>
        <v>Select a check box</v>
      </c>
      <c r="K142" s="587"/>
      <c r="L142" s="587" t="s">
        <v>108</v>
      </c>
      <c r="M142" s="587"/>
      <c r="N142" s="587"/>
      <c r="O142" s="587" t="s">
        <v>108</v>
      </c>
      <c r="P142" s="587"/>
      <c r="Q142" s="587"/>
      <c r="R142" s="583" t="s">
        <v>147</v>
      </c>
      <c r="S142" s="583"/>
      <c r="T142" s="423" t="s">
        <v>107</v>
      </c>
      <c r="U142" s="557" t="s">
        <v>148</v>
      </c>
      <c r="V142" s="557"/>
      <c r="W142" s="50"/>
      <c r="X142" s="419"/>
      <c r="Y142" s="631" t="s">
        <v>108</v>
      </c>
      <c r="Z142" s="631"/>
      <c r="AA142" s="20"/>
      <c r="AB142" s="579"/>
      <c r="AC142" s="579"/>
      <c r="AD142" s="222"/>
      <c r="AE142" s="402" t="s">
        <v>365</v>
      </c>
      <c r="AF142" s="54"/>
      <c r="AG142" s="20"/>
    </row>
    <row r="143" spans="1:33" x14ac:dyDescent="0.35">
      <c r="A143" s="560"/>
      <c r="B143" s="305">
        <f>B142+1</f>
        <v>122</v>
      </c>
      <c r="C143" s="626"/>
      <c r="D143" s="8"/>
      <c r="E143" s="8"/>
      <c r="F143" s="222"/>
      <c r="G143" s="222"/>
      <c r="H143" s="222"/>
      <c r="I143" s="222"/>
      <c r="J143" s="402"/>
      <c r="K143" s="402"/>
      <c r="L143" s="402"/>
      <c r="M143" s="402"/>
      <c r="N143" s="402"/>
      <c r="O143" s="402"/>
      <c r="P143" s="402"/>
      <c r="Q143" s="402"/>
      <c r="R143" s="556"/>
      <c r="S143" s="556"/>
      <c r="T143" s="556"/>
      <c r="U143" s="422"/>
      <c r="V143" s="416" t="s">
        <v>109</v>
      </c>
      <c r="W143" s="230"/>
      <c r="X143" s="419"/>
      <c r="Y143" s="421"/>
      <c r="Z143" s="421"/>
      <c r="AA143" s="20"/>
      <c r="AB143" s="222"/>
      <c r="AC143" s="222" t="s">
        <v>108</v>
      </c>
      <c r="AD143" s="222"/>
      <c r="AE143" s="402"/>
      <c r="AF143" s="54"/>
      <c r="AG143" s="20"/>
    </row>
    <row r="144" spans="1:33" ht="30.5" x14ac:dyDescent="0.35">
      <c r="A144" s="560"/>
      <c r="B144" s="305">
        <f t="shared" ref="B144:B150" si="11">B143+1</f>
        <v>123</v>
      </c>
      <c r="C144" s="626"/>
      <c r="E144" s="214" t="b">
        <v>0</v>
      </c>
      <c r="F144" s="3" t="s">
        <v>333</v>
      </c>
      <c r="H144" s="214" t="b">
        <v>0</v>
      </c>
      <c r="I144" s="224" t="s">
        <v>150</v>
      </c>
      <c r="J144" s="424" t="b">
        <v>0</v>
      </c>
      <c r="K144" s="210" t="s">
        <v>151</v>
      </c>
      <c r="L144" s="217" t="b">
        <v>0</v>
      </c>
      <c r="M144" s="9" t="s">
        <v>152</v>
      </c>
      <c r="N144" s="227"/>
      <c r="O144" s="217" t="b">
        <v>0</v>
      </c>
      <c r="P144" s="9" t="s">
        <v>153</v>
      </c>
      <c r="Q144" s="9"/>
      <c r="R144" s="556"/>
      <c r="S144" s="556"/>
      <c r="T144" s="556"/>
      <c r="U144" s="556"/>
      <c r="V144" s="556"/>
      <c r="W144" s="230"/>
      <c r="X144" s="218" t="b">
        <v>0</v>
      </c>
      <c r="Y144" s="219" t="s">
        <v>154</v>
      </c>
      <c r="Z144" s="397" t="s">
        <v>372</v>
      </c>
      <c r="AA144" s="15"/>
      <c r="AB144" s="220" t="b">
        <v>0</v>
      </c>
      <c r="AC144" s="15" t="s">
        <v>155</v>
      </c>
      <c r="AD144" s="15"/>
      <c r="AE144" s="15"/>
      <c r="AF144" s="53"/>
      <c r="AG144" s="15"/>
    </row>
    <row r="145" spans="1:33" ht="35" customHeight="1" x14ac:dyDescent="0.35">
      <c r="A145" s="560"/>
      <c r="B145" s="305">
        <f t="shared" si="11"/>
        <v>124</v>
      </c>
      <c r="C145" s="626"/>
      <c r="E145" s="214" t="b">
        <v>0</v>
      </c>
      <c r="F145" s="210" t="s">
        <v>332</v>
      </c>
      <c r="H145" s="15"/>
      <c r="I145" s="224"/>
      <c r="J145" s="218" t="b">
        <v>0</v>
      </c>
      <c r="K145" s="582" t="s">
        <v>157</v>
      </c>
      <c r="L145" s="218" t="b">
        <v>0</v>
      </c>
      <c r="M145" s="219" t="s">
        <v>158</v>
      </c>
      <c r="N145" s="221">
        <v>44197</v>
      </c>
      <c r="O145" s="218" t="b">
        <v>0</v>
      </c>
      <c r="P145" s="219" t="s">
        <v>152</v>
      </c>
      <c r="Q145" s="9"/>
      <c r="R145" s="217" t="b">
        <v>1</v>
      </c>
      <c r="S145" s="9" t="s">
        <v>370</v>
      </c>
      <c r="T145" s="9" t="s">
        <v>107</v>
      </c>
      <c r="U145" s="218" t="b">
        <v>0</v>
      </c>
      <c r="V145" s="416" t="s">
        <v>164</v>
      </c>
      <c r="W145" s="229"/>
      <c r="X145" s="218" t="b">
        <v>0</v>
      </c>
      <c r="Y145" s="219" t="s">
        <v>159</v>
      </c>
      <c r="Z145" s="397"/>
      <c r="AA145" s="15"/>
      <c r="AB145" s="231"/>
      <c r="AC145" s="222" t="s">
        <v>109</v>
      </c>
      <c r="AD145" s="223"/>
      <c r="AE145" s="402" t="s">
        <v>366</v>
      </c>
      <c r="AF145" s="54"/>
      <c r="AG145" s="15"/>
    </row>
    <row r="146" spans="1:33" ht="14.5" customHeight="1" x14ac:dyDescent="0.35">
      <c r="A146" s="560"/>
      <c r="B146" s="305">
        <f t="shared" si="11"/>
        <v>125</v>
      </c>
      <c r="C146" s="626"/>
      <c r="E146" s="214" t="b">
        <v>0</v>
      </c>
      <c r="F146" s="584" t="s">
        <v>169</v>
      </c>
      <c r="H146" s="214" t="b">
        <v>0</v>
      </c>
      <c r="I146" s="224" t="s">
        <v>161</v>
      </c>
      <c r="J146" s="219"/>
      <c r="K146" s="582"/>
      <c r="L146" s="217" t="b">
        <v>0</v>
      </c>
      <c r="M146" s="44" t="s">
        <v>162</v>
      </c>
      <c r="N146" s="225">
        <v>6</v>
      </c>
      <c r="O146" s="217" t="b">
        <v>0</v>
      </c>
      <c r="P146" s="9" t="s">
        <v>162</v>
      </c>
      <c r="Q146" s="225">
        <v>0</v>
      </c>
      <c r="R146" s="556"/>
      <c r="S146" s="556"/>
      <c r="T146" s="556"/>
      <c r="U146" s="558" t="s">
        <v>108</v>
      </c>
      <c r="V146" s="558"/>
      <c r="W146" s="558"/>
      <c r="X146" s="218" t="b">
        <v>0</v>
      </c>
      <c r="Y146" s="9" t="s">
        <v>331</v>
      </c>
      <c r="Z146" s="556"/>
      <c r="AA146" s="15"/>
      <c r="AB146" s="231"/>
      <c r="AC146" s="22"/>
      <c r="AD146" s="15"/>
      <c r="AE146" s="629"/>
      <c r="AF146" s="53"/>
      <c r="AG146" s="15"/>
    </row>
    <row r="147" spans="1:33" x14ac:dyDescent="0.35">
      <c r="A147" s="560"/>
      <c r="B147" s="305">
        <f t="shared" si="11"/>
        <v>126</v>
      </c>
      <c r="C147" s="626"/>
      <c r="F147" s="584"/>
      <c r="H147" s="15"/>
      <c r="I147" s="15"/>
      <c r="J147" s="219"/>
      <c r="K147" s="9"/>
      <c r="L147" s="15"/>
      <c r="M147" s="15"/>
      <c r="N147" s="232"/>
      <c r="O147" s="9"/>
      <c r="P147" s="9"/>
      <c r="Q147" s="9"/>
      <c r="R147" s="556"/>
      <c r="S147" s="556"/>
      <c r="T147" s="556"/>
      <c r="U147" s="218" t="b">
        <v>0</v>
      </c>
      <c r="V147" s="219" t="s">
        <v>165</v>
      </c>
      <c r="W147" s="230"/>
      <c r="Y147" s="15"/>
      <c r="Z147" s="556"/>
      <c r="AA147" s="15"/>
      <c r="AB147" s="15"/>
      <c r="AC147" s="15"/>
      <c r="AD147" s="15"/>
      <c r="AE147" s="629"/>
      <c r="AF147" s="53"/>
      <c r="AG147" s="15"/>
    </row>
    <row r="148" spans="1:33" ht="30" customHeight="1" x14ac:dyDescent="0.35">
      <c r="A148" s="560"/>
      <c r="B148" s="305">
        <f t="shared" si="11"/>
        <v>127</v>
      </c>
      <c r="C148" s="626"/>
      <c r="E148"/>
      <c r="H148" s="15"/>
      <c r="I148" s="15"/>
      <c r="J148" s="399"/>
      <c r="K148" s="227"/>
      <c r="L148" s="227"/>
      <c r="M148" s="227"/>
      <c r="N148" s="227"/>
      <c r="O148" s="9"/>
      <c r="P148" s="9"/>
      <c r="Q148" s="9"/>
      <c r="R148" s="217" t="b">
        <v>1</v>
      </c>
      <c r="S148" s="9" t="s">
        <v>371</v>
      </c>
      <c r="T148" s="9" t="s">
        <v>107</v>
      </c>
      <c r="U148" s="556"/>
      <c r="V148" s="556"/>
      <c r="Y148" s="15"/>
      <c r="Z148" s="394"/>
      <c r="AA148" s="15"/>
      <c r="AB148" s="15"/>
      <c r="AC148" s="15"/>
      <c r="AD148" s="15"/>
      <c r="AE148" s="15"/>
      <c r="AF148" s="53"/>
      <c r="AG148" s="15"/>
    </row>
    <row r="149" spans="1:33" x14ac:dyDescent="0.35">
      <c r="A149" s="560"/>
      <c r="B149" s="305">
        <f t="shared" si="11"/>
        <v>128</v>
      </c>
      <c r="C149" s="626"/>
      <c r="E149"/>
      <c r="H149" s="226"/>
      <c r="I149" s="15"/>
      <c r="J149" s="399"/>
      <c r="K149" s="227"/>
      <c r="L149" s="227"/>
      <c r="M149" s="227"/>
      <c r="N149" s="227"/>
      <c r="O149" s="9"/>
      <c r="P149" s="9"/>
      <c r="Q149" s="9"/>
      <c r="R149" s="556"/>
      <c r="S149" s="556"/>
      <c r="T149" s="556"/>
      <c r="U149" s="218" t="b">
        <v>0</v>
      </c>
      <c r="V149" s="9" t="s">
        <v>166</v>
      </c>
      <c r="W149" s="9"/>
      <c r="Y149" s="15"/>
      <c r="Z149" s="394"/>
      <c r="AA149" s="15"/>
      <c r="AB149" s="15"/>
      <c r="AC149" s="15"/>
      <c r="AD149" s="15"/>
      <c r="AE149" s="15"/>
      <c r="AF149" s="53"/>
      <c r="AG149" s="15"/>
    </row>
    <row r="150" spans="1:33" ht="30" customHeight="1" thickBot="1" x14ac:dyDescent="0.4">
      <c r="A150" s="561"/>
      <c r="B150" s="305">
        <f t="shared" si="11"/>
        <v>129</v>
      </c>
      <c r="C150" s="627"/>
      <c r="D150" s="55"/>
      <c r="E150" s="55"/>
      <c r="F150" s="55"/>
      <c r="G150" s="55"/>
      <c r="H150" s="56"/>
      <c r="I150" s="56"/>
      <c r="J150" s="400"/>
      <c r="K150" s="57"/>
      <c r="L150" s="57"/>
      <c r="M150" s="57"/>
      <c r="N150" s="57"/>
      <c r="O150" s="58"/>
      <c r="P150" s="58"/>
      <c r="Q150" s="58"/>
      <c r="R150" s="556"/>
      <c r="S150" s="556"/>
      <c r="T150" s="556"/>
      <c r="U150" s="556"/>
      <c r="V150" s="556"/>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 customHeight="1" x14ac:dyDescent="0.35">
      <c r="A154" s="559">
        <f>A142+1</f>
        <v>13</v>
      </c>
      <c r="B154" s="305">
        <f>B142+10</f>
        <v>131</v>
      </c>
      <c r="C154" s="625" t="str">
        <f>VLOOKUP(A154,INputs!$G$3:$O$22,7,FALSE)</f>
        <v>Please fill out Sensitivity Labels Tab</v>
      </c>
      <c r="D154" s="47"/>
      <c r="E154" s="47"/>
      <c r="F154" s="579" t="s">
        <v>108</v>
      </c>
      <c r="G154" s="579"/>
      <c r="H154" s="579" t="s">
        <v>108</v>
      </c>
      <c r="I154" s="579"/>
      <c r="J154" s="581" t="str">
        <f>J$10</f>
        <v>Select a check box</v>
      </c>
      <c r="K154" s="581"/>
      <c r="L154" s="581" t="s">
        <v>108</v>
      </c>
      <c r="M154" s="581"/>
      <c r="N154" s="581"/>
      <c r="O154" s="581" t="s">
        <v>108</v>
      </c>
      <c r="P154" s="581"/>
      <c r="Q154" s="581"/>
      <c r="R154" s="583" t="s">
        <v>147</v>
      </c>
      <c r="S154" s="583"/>
      <c r="T154" s="423" t="s">
        <v>107</v>
      </c>
      <c r="U154" s="557" t="s">
        <v>148</v>
      </c>
      <c r="V154" s="557"/>
      <c r="W154" s="50"/>
      <c r="X154" s="417"/>
      <c r="Y154" s="580" t="s">
        <v>108</v>
      </c>
      <c r="Z154" s="580"/>
      <c r="AA154" s="51"/>
      <c r="AB154" s="579"/>
      <c r="AC154" s="579"/>
      <c r="AD154" s="48"/>
      <c r="AE154" s="49" t="s">
        <v>365</v>
      </c>
      <c r="AF154" s="52"/>
      <c r="AG154" s="20"/>
    </row>
    <row r="155" spans="1:33" x14ac:dyDescent="0.35">
      <c r="A155" s="560"/>
      <c r="B155" s="305">
        <f>B154+1</f>
        <v>132</v>
      </c>
      <c r="C155" s="626"/>
      <c r="D155" s="8"/>
      <c r="E155" s="8"/>
      <c r="F155" s="222"/>
      <c r="G155" s="222"/>
      <c r="H155" s="222"/>
      <c r="I155" s="222"/>
      <c r="J155" s="402"/>
      <c r="K155" s="402"/>
      <c r="L155" s="402"/>
      <c r="M155" s="402"/>
      <c r="N155" s="402"/>
      <c r="O155" s="402"/>
      <c r="P155" s="402"/>
      <c r="Q155" s="402"/>
      <c r="R155" s="556"/>
      <c r="S155" s="556"/>
      <c r="T155" s="556"/>
      <c r="U155" s="422"/>
      <c r="V155" s="416" t="s">
        <v>109</v>
      </c>
      <c r="W155" s="230"/>
      <c r="X155" s="419"/>
      <c r="Y155" s="421"/>
      <c r="Z155" s="421"/>
      <c r="AA155" s="20"/>
      <c r="AB155" s="222"/>
      <c r="AC155" s="222" t="s">
        <v>108</v>
      </c>
      <c r="AD155" s="222"/>
      <c r="AE155" s="402"/>
      <c r="AF155" s="54"/>
      <c r="AG155" s="20"/>
    </row>
    <row r="156" spans="1:33" ht="30.5" x14ac:dyDescent="0.35">
      <c r="A156" s="560"/>
      <c r="B156" s="305">
        <f t="shared" ref="B156:B162" si="12">B155+1</f>
        <v>133</v>
      </c>
      <c r="C156" s="626"/>
      <c r="E156" s="214" t="b">
        <v>0</v>
      </c>
      <c r="F156" s="3" t="s">
        <v>333</v>
      </c>
      <c r="H156" s="214" t="b">
        <v>0</v>
      </c>
      <c r="I156" s="224" t="s">
        <v>150</v>
      </c>
      <c r="J156" s="215" t="b">
        <v>0</v>
      </c>
      <c r="K156" s="216" t="s">
        <v>151</v>
      </c>
      <c r="L156" s="217" t="b">
        <v>0</v>
      </c>
      <c r="M156" s="9" t="s">
        <v>152</v>
      </c>
      <c r="N156" s="227"/>
      <c r="O156" s="217" t="b">
        <v>0</v>
      </c>
      <c r="P156" s="9" t="s">
        <v>153</v>
      </c>
      <c r="Q156" s="9"/>
      <c r="R156" s="556"/>
      <c r="S156" s="556"/>
      <c r="T156" s="556"/>
      <c r="U156" s="556"/>
      <c r="V156" s="556"/>
      <c r="W156" s="230"/>
      <c r="X156" s="218" t="b">
        <v>0</v>
      </c>
      <c r="Y156" s="219" t="s">
        <v>154</v>
      </c>
      <c r="Z156" s="397" t="s">
        <v>372</v>
      </c>
      <c r="AA156" s="15"/>
      <c r="AB156" s="220" t="b">
        <v>0</v>
      </c>
      <c r="AC156" s="15" t="s">
        <v>155</v>
      </c>
      <c r="AD156" s="15"/>
      <c r="AE156" s="15"/>
      <c r="AF156" s="53"/>
      <c r="AG156" s="15"/>
    </row>
    <row r="157" spans="1:33" ht="35" customHeight="1" x14ac:dyDescent="0.35">
      <c r="A157" s="560"/>
      <c r="B157" s="305">
        <f t="shared" si="12"/>
        <v>134</v>
      </c>
      <c r="C157" s="626"/>
      <c r="E157" s="214" t="b">
        <v>0</v>
      </c>
      <c r="F157" s="210" t="s">
        <v>332</v>
      </c>
      <c r="H157" s="15"/>
      <c r="I157" s="224"/>
      <c r="J157" s="218" t="b">
        <v>0</v>
      </c>
      <c r="K157" s="582" t="s">
        <v>157</v>
      </c>
      <c r="L157" s="218" t="b">
        <v>0</v>
      </c>
      <c r="M157" s="219" t="s">
        <v>158</v>
      </c>
      <c r="N157" s="413">
        <v>44197</v>
      </c>
      <c r="O157" s="218" t="b">
        <v>0</v>
      </c>
      <c r="P157" s="219" t="s">
        <v>152</v>
      </c>
      <c r="Q157" s="219"/>
      <c r="R157" s="217" t="b">
        <v>1</v>
      </c>
      <c r="S157" s="9" t="s">
        <v>370</v>
      </c>
      <c r="T157" s="9" t="s">
        <v>107</v>
      </c>
      <c r="U157" s="218" t="b">
        <v>0</v>
      </c>
      <c r="V157" s="416" t="s">
        <v>164</v>
      </c>
      <c r="W157" s="229"/>
      <c r="X157" s="218" t="b">
        <v>0</v>
      </c>
      <c r="Y157" s="219" t="s">
        <v>159</v>
      </c>
      <c r="Z157" s="397"/>
      <c r="AA157" s="15"/>
      <c r="AB157" s="231"/>
      <c r="AC157" s="222" t="s">
        <v>109</v>
      </c>
      <c r="AD157" s="223"/>
      <c r="AE157" s="402" t="s">
        <v>366</v>
      </c>
      <c r="AF157" s="54"/>
      <c r="AG157" s="15"/>
    </row>
    <row r="158" spans="1:33" ht="14.5" customHeight="1" x14ac:dyDescent="0.35">
      <c r="A158" s="560"/>
      <c r="B158" s="305">
        <f t="shared" si="12"/>
        <v>135</v>
      </c>
      <c r="C158" s="626"/>
      <c r="E158" s="214" t="b">
        <v>0</v>
      </c>
      <c r="F158" s="584" t="s">
        <v>169</v>
      </c>
      <c r="H158" s="214" t="b">
        <v>0</v>
      </c>
      <c r="I158" s="224" t="s">
        <v>161</v>
      </c>
      <c r="J158" s="219"/>
      <c r="K158" s="582"/>
      <c r="L158" s="217" t="b">
        <v>0</v>
      </c>
      <c r="M158" s="44" t="s">
        <v>162</v>
      </c>
      <c r="N158" s="225">
        <v>6</v>
      </c>
      <c r="O158" s="217" t="b">
        <v>0</v>
      </c>
      <c r="P158" s="9" t="s">
        <v>162</v>
      </c>
      <c r="Q158" s="225">
        <v>0</v>
      </c>
      <c r="R158" s="556"/>
      <c r="S158" s="556"/>
      <c r="T158" s="556"/>
      <c r="U158" s="558" t="s">
        <v>108</v>
      </c>
      <c r="V158" s="558"/>
      <c r="W158" s="558"/>
      <c r="X158" s="218" t="b">
        <v>0</v>
      </c>
      <c r="Y158" s="9" t="s">
        <v>331</v>
      </c>
      <c r="Z158" s="556"/>
      <c r="AA158" s="15"/>
      <c r="AB158" s="231"/>
      <c r="AC158" s="22"/>
      <c r="AD158" s="15"/>
      <c r="AE158" s="629"/>
      <c r="AF158" s="53"/>
      <c r="AG158" s="15"/>
    </row>
    <row r="159" spans="1:33" x14ac:dyDescent="0.35">
      <c r="A159" s="560"/>
      <c r="B159" s="305">
        <f t="shared" si="12"/>
        <v>136</v>
      </c>
      <c r="C159" s="626"/>
      <c r="F159" s="584"/>
      <c r="H159" s="15"/>
      <c r="I159" s="15"/>
      <c r="J159" s="219"/>
      <c r="K159" s="9"/>
      <c r="L159" s="15"/>
      <c r="M159" s="15"/>
      <c r="N159" s="232"/>
      <c r="O159" s="9"/>
      <c r="P159" s="9"/>
      <c r="Q159" s="9"/>
      <c r="R159" s="556"/>
      <c r="S159" s="556"/>
      <c r="T159" s="556"/>
      <c r="U159" s="218" t="b">
        <v>0</v>
      </c>
      <c r="V159" s="219" t="s">
        <v>165</v>
      </c>
      <c r="W159" s="230"/>
      <c r="Y159" s="15"/>
      <c r="Z159" s="556"/>
      <c r="AA159" s="15"/>
      <c r="AB159" s="15"/>
      <c r="AC159" s="15"/>
      <c r="AD159" s="15"/>
      <c r="AE159" s="629"/>
      <c r="AF159" s="53"/>
      <c r="AG159" s="15"/>
    </row>
    <row r="160" spans="1:33" ht="30" customHeight="1" x14ac:dyDescent="0.35">
      <c r="A160" s="560"/>
      <c r="B160" s="305">
        <f t="shared" si="12"/>
        <v>137</v>
      </c>
      <c r="C160" s="626"/>
      <c r="E160"/>
      <c r="H160" s="15"/>
      <c r="I160" s="15"/>
      <c r="J160" s="399"/>
      <c r="K160" s="227"/>
      <c r="L160" s="227"/>
      <c r="M160" s="227"/>
      <c r="N160" s="227"/>
      <c r="O160" s="9"/>
      <c r="P160" s="9"/>
      <c r="Q160" s="9"/>
      <c r="R160" s="217" t="b">
        <v>1</v>
      </c>
      <c r="S160" s="9" t="s">
        <v>371</v>
      </c>
      <c r="T160" s="9" t="s">
        <v>107</v>
      </c>
      <c r="U160" s="556"/>
      <c r="V160" s="556"/>
      <c r="Y160" s="15"/>
      <c r="Z160" s="394"/>
      <c r="AA160" s="15"/>
      <c r="AB160" s="15"/>
      <c r="AC160" s="15"/>
      <c r="AD160" s="15"/>
      <c r="AE160" s="15"/>
      <c r="AF160" s="53"/>
      <c r="AG160" s="15"/>
    </row>
    <row r="161" spans="1:33" x14ac:dyDescent="0.35">
      <c r="A161" s="560"/>
      <c r="B161" s="305">
        <f t="shared" si="12"/>
        <v>138</v>
      </c>
      <c r="C161" s="626"/>
      <c r="E161"/>
      <c r="H161" s="226"/>
      <c r="I161" s="15"/>
      <c r="J161" s="399"/>
      <c r="K161" s="227"/>
      <c r="L161" s="227"/>
      <c r="M161" s="227"/>
      <c r="N161" s="227"/>
      <c r="O161" s="9"/>
      <c r="P161" s="9"/>
      <c r="Q161" s="9"/>
      <c r="R161" s="556"/>
      <c r="S161" s="556"/>
      <c r="T161" s="556"/>
      <c r="U161" s="218" t="b">
        <v>0</v>
      </c>
      <c r="V161" s="9" t="s">
        <v>166</v>
      </c>
      <c r="W161" s="9"/>
      <c r="Y161" s="15"/>
      <c r="Z161" s="394"/>
      <c r="AA161" s="15"/>
      <c r="AB161" s="15"/>
      <c r="AC161" s="15"/>
      <c r="AD161" s="15"/>
      <c r="AE161" s="15"/>
      <c r="AF161" s="53"/>
      <c r="AG161" s="15"/>
    </row>
    <row r="162" spans="1:33" ht="30" customHeight="1" thickBot="1" x14ac:dyDescent="0.4">
      <c r="A162" s="561"/>
      <c r="B162" s="305">
        <f t="shared" si="12"/>
        <v>139</v>
      </c>
      <c r="C162" s="627"/>
      <c r="D162" s="55"/>
      <c r="E162" s="55"/>
      <c r="F162" s="55"/>
      <c r="G162" s="55"/>
      <c r="H162" s="56"/>
      <c r="I162" s="56"/>
      <c r="J162" s="400"/>
      <c r="K162" s="57"/>
      <c r="L162" s="57"/>
      <c r="M162" s="57"/>
      <c r="N162" s="57"/>
      <c r="O162" s="58"/>
      <c r="P162" s="58"/>
      <c r="Q162" s="58"/>
      <c r="R162" s="556"/>
      <c r="S162" s="556"/>
      <c r="T162" s="556"/>
      <c r="U162" s="556"/>
      <c r="V162" s="556"/>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 customHeight="1" x14ac:dyDescent="0.35">
      <c r="A166" s="559">
        <f>A154+1</f>
        <v>14</v>
      </c>
      <c r="B166" s="305">
        <f>B154+10</f>
        <v>141</v>
      </c>
      <c r="C166" s="625" t="str">
        <f>VLOOKUP(A166,INputs!$G$3:$O$22,7,FALSE)</f>
        <v>Please fill out Sensitivity Labels Tab</v>
      </c>
      <c r="D166" s="47"/>
      <c r="E166" s="47"/>
      <c r="F166" s="579" t="s">
        <v>108</v>
      </c>
      <c r="G166" s="579"/>
      <c r="H166" s="579" t="s">
        <v>108</v>
      </c>
      <c r="I166" s="579"/>
      <c r="J166" s="581" t="str">
        <f>J$10</f>
        <v>Select a check box</v>
      </c>
      <c r="K166" s="581"/>
      <c r="L166" s="581" t="s">
        <v>108</v>
      </c>
      <c r="M166" s="581"/>
      <c r="N166" s="581"/>
      <c r="O166" s="581" t="s">
        <v>108</v>
      </c>
      <c r="P166" s="581"/>
      <c r="Q166" s="581"/>
      <c r="R166" s="583" t="s">
        <v>147</v>
      </c>
      <c r="S166" s="583"/>
      <c r="T166" s="423" t="s">
        <v>107</v>
      </c>
      <c r="U166" s="557" t="s">
        <v>148</v>
      </c>
      <c r="V166" s="557"/>
      <c r="W166" s="50"/>
      <c r="X166" s="417"/>
      <c r="Y166" s="580" t="s">
        <v>108</v>
      </c>
      <c r="Z166" s="580"/>
      <c r="AA166" s="51"/>
      <c r="AB166" s="579"/>
      <c r="AC166" s="579"/>
      <c r="AD166" s="48"/>
      <c r="AE166" s="49" t="s">
        <v>365</v>
      </c>
      <c r="AF166" s="52"/>
      <c r="AG166" s="20"/>
    </row>
    <row r="167" spans="1:33" x14ac:dyDescent="0.35">
      <c r="A167" s="560"/>
      <c r="B167" s="305">
        <f>B166+1</f>
        <v>142</v>
      </c>
      <c r="C167" s="626"/>
      <c r="D167" s="8"/>
      <c r="E167" s="8"/>
      <c r="F167" s="222"/>
      <c r="G167" s="222"/>
      <c r="H167" s="222"/>
      <c r="I167" s="222"/>
      <c r="J167" s="402"/>
      <c r="K167" s="402"/>
      <c r="L167" s="402"/>
      <c r="M167" s="402"/>
      <c r="N167" s="402"/>
      <c r="O167" s="402"/>
      <c r="P167" s="402"/>
      <c r="Q167" s="402"/>
      <c r="R167" s="556"/>
      <c r="S167" s="556"/>
      <c r="T167" s="556"/>
      <c r="U167" s="422"/>
      <c r="V167" s="416" t="s">
        <v>109</v>
      </c>
      <c r="W167" s="230"/>
      <c r="X167" s="419"/>
      <c r="Y167" s="421"/>
      <c r="Z167" s="421"/>
      <c r="AA167" s="20"/>
      <c r="AB167" s="222"/>
      <c r="AC167" s="222" t="s">
        <v>108</v>
      </c>
      <c r="AD167" s="222"/>
      <c r="AE167" s="402"/>
      <c r="AF167" s="54"/>
      <c r="AG167" s="20"/>
    </row>
    <row r="168" spans="1:33" ht="30.5" x14ac:dyDescent="0.35">
      <c r="A168" s="560"/>
      <c r="B168" s="305">
        <f t="shared" ref="B168:B174" si="13">B167+1</f>
        <v>143</v>
      </c>
      <c r="C168" s="626"/>
      <c r="E168" s="214" t="b">
        <v>0</v>
      </c>
      <c r="F168" s="3" t="s">
        <v>333</v>
      </c>
      <c r="H168" s="214" t="b">
        <v>0</v>
      </c>
      <c r="I168" s="224" t="s">
        <v>150</v>
      </c>
      <c r="J168" s="215" t="b">
        <v>0</v>
      </c>
      <c r="K168" s="216" t="s">
        <v>151</v>
      </c>
      <c r="L168" s="217" t="b">
        <v>0</v>
      </c>
      <c r="M168" s="9" t="s">
        <v>152</v>
      </c>
      <c r="N168" s="227"/>
      <c r="O168" s="217" t="b">
        <v>0</v>
      </c>
      <c r="P168" s="9" t="s">
        <v>153</v>
      </c>
      <c r="Q168" s="9"/>
      <c r="R168" s="556"/>
      <c r="S168" s="556"/>
      <c r="T168" s="556"/>
      <c r="U168" s="556"/>
      <c r="V168" s="556"/>
      <c r="W168" s="230"/>
      <c r="X168" s="218" t="b">
        <v>0</v>
      </c>
      <c r="Y168" s="219" t="s">
        <v>154</v>
      </c>
      <c r="Z168" s="397" t="s">
        <v>372</v>
      </c>
      <c r="AA168" s="15"/>
      <c r="AB168" s="220" t="b">
        <v>0</v>
      </c>
      <c r="AC168" s="15" t="s">
        <v>155</v>
      </c>
      <c r="AD168" s="15"/>
      <c r="AE168" s="15"/>
      <c r="AF168" s="53"/>
      <c r="AG168" s="15"/>
    </row>
    <row r="169" spans="1:33" ht="35" customHeight="1" x14ac:dyDescent="0.35">
      <c r="A169" s="560"/>
      <c r="B169" s="305">
        <f t="shared" si="13"/>
        <v>144</v>
      </c>
      <c r="C169" s="626"/>
      <c r="E169" s="214" t="b">
        <v>0</v>
      </c>
      <c r="F169" s="210" t="s">
        <v>332</v>
      </c>
      <c r="H169" s="15"/>
      <c r="I169" s="224"/>
      <c r="J169" s="218" t="b">
        <v>0</v>
      </c>
      <c r="K169" s="582" t="s">
        <v>157</v>
      </c>
      <c r="L169" s="218" t="b">
        <v>0</v>
      </c>
      <c r="M169" s="219" t="s">
        <v>158</v>
      </c>
      <c r="N169" s="413">
        <v>44197</v>
      </c>
      <c r="O169" s="218" t="b">
        <v>0</v>
      </c>
      <c r="P169" s="219" t="s">
        <v>152</v>
      </c>
      <c r="Q169" s="219"/>
      <c r="R169" s="217" t="b">
        <v>1</v>
      </c>
      <c r="S169" s="9" t="s">
        <v>370</v>
      </c>
      <c r="T169" s="9" t="s">
        <v>107</v>
      </c>
      <c r="U169" s="218" t="b">
        <v>0</v>
      </c>
      <c r="V169" s="416" t="s">
        <v>164</v>
      </c>
      <c r="W169" s="229"/>
      <c r="X169" s="218" t="b">
        <v>0</v>
      </c>
      <c r="Y169" s="219" t="s">
        <v>159</v>
      </c>
      <c r="Z169" s="397"/>
      <c r="AA169" s="15"/>
      <c r="AB169" s="231"/>
      <c r="AC169" s="222" t="s">
        <v>109</v>
      </c>
      <c r="AD169" s="223"/>
      <c r="AE169" s="402" t="s">
        <v>366</v>
      </c>
      <c r="AF169" s="54"/>
      <c r="AG169" s="15"/>
    </row>
    <row r="170" spans="1:33" ht="14.5" customHeight="1" x14ac:dyDescent="0.35">
      <c r="A170" s="560"/>
      <c r="B170" s="305">
        <f t="shared" si="13"/>
        <v>145</v>
      </c>
      <c r="C170" s="626"/>
      <c r="E170" s="214" t="b">
        <v>0</v>
      </c>
      <c r="F170" s="584" t="s">
        <v>169</v>
      </c>
      <c r="H170" s="214" t="b">
        <v>0</v>
      </c>
      <c r="I170" s="224" t="s">
        <v>161</v>
      </c>
      <c r="J170" s="219"/>
      <c r="K170" s="582"/>
      <c r="L170" s="217" t="b">
        <v>0</v>
      </c>
      <c r="M170" s="44" t="s">
        <v>162</v>
      </c>
      <c r="N170" s="225">
        <v>6</v>
      </c>
      <c r="O170" s="217" t="b">
        <v>0</v>
      </c>
      <c r="P170" s="9" t="s">
        <v>162</v>
      </c>
      <c r="Q170" s="225">
        <v>0</v>
      </c>
      <c r="R170" s="556"/>
      <c r="S170" s="556"/>
      <c r="T170" s="556"/>
      <c r="U170" s="558" t="s">
        <v>108</v>
      </c>
      <c r="V170" s="558"/>
      <c r="W170" s="558"/>
      <c r="X170" s="218" t="b">
        <v>0</v>
      </c>
      <c r="Y170" s="9" t="s">
        <v>331</v>
      </c>
      <c r="Z170" s="556"/>
      <c r="AA170" s="15"/>
      <c r="AB170" s="231"/>
      <c r="AC170" s="22"/>
      <c r="AD170" s="15"/>
      <c r="AE170" s="629"/>
      <c r="AF170" s="53"/>
      <c r="AG170" s="15"/>
    </row>
    <row r="171" spans="1:33" x14ac:dyDescent="0.35">
      <c r="A171" s="560"/>
      <c r="B171" s="305">
        <f t="shared" si="13"/>
        <v>146</v>
      </c>
      <c r="C171" s="626"/>
      <c r="F171" s="584"/>
      <c r="H171" s="15"/>
      <c r="I171" s="15"/>
      <c r="J171" s="219"/>
      <c r="K171" s="9"/>
      <c r="L171" s="15"/>
      <c r="M171" s="15"/>
      <c r="N171" s="232"/>
      <c r="O171" s="9"/>
      <c r="P171" s="9"/>
      <c r="Q171" s="9"/>
      <c r="R171" s="556"/>
      <c r="S171" s="556"/>
      <c r="T171" s="556"/>
      <c r="U171" s="218" t="b">
        <v>0</v>
      </c>
      <c r="V171" s="219" t="s">
        <v>165</v>
      </c>
      <c r="W171" s="230"/>
      <c r="Y171" s="15"/>
      <c r="Z171" s="556"/>
      <c r="AA171" s="15"/>
      <c r="AB171" s="15"/>
      <c r="AC171" s="15"/>
      <c r="AD171" s="15"/>
      <c r="AE171" s="629"/>
      <c r="AF171" s="53"/>
      <c r="AG171" s="15"/>
    </row>
    <row r="172" spans="1:33" ht="30" customHeight="1" x14ac:dyDescent="0.35">
      <c r="A172" s="560"/>
      <c r="B172" s="305">
        <f t="shared" si="13"/>
        <v>147</v>
      </c>
      <c r="C172" s="626"/>
      <c r="E172"/>
      <c r="H172" s="15"/>
      <c r="I172" s="15"/>
      <c r="J172" s="399"/>
      <c r="K172" s="227"/>
      <c r="L172" s="227"/>
      <c r="M172" s="227"/>
      <c r="N172" s="227"/>
      <c r="O172" s="9"/>
      <c r="P172" s="9"/>
      <c r="Q172" s="9"/>
      <c r="R172" s="217" t="b">
        <v>1</v>
      </c>
      <c r="S172" s="9" t="s">
        <v>371</v>
      </c>
      <c r="T172" s="9" t="s">
        <v>107</v>
      </c>
      <c r="U172" s="556"/>
      <c r="V172" s="556"/>
      <c r="Y172" s="15"/>
      <c r="Z172" s="394"/>
      <c r="AA172" s="15"/>
      <c r="AB172" s="15"/>
      <c r="AC172" s="15"/>
      <c r="AD172" s="15"/>
      <c r="AE172" s="15"/>
      <c r="AF172" s="53"/>
      <c r="AG172" s="15"/>
    </row>
    <row r="173" spans="1:33" x14ac:dyDescent="0.35">
      <c r="A173" s="560"/>
      <c r="B173" s="305">
        <f t="shared" si="13"/>
        <v>148</v>
      </c>
      <c r="C173" s="626"/>
      <c r="E173"/>
      <c r="H173" s="226"/>
      <c r="I173" s="15"/>
      <c r="J173" s="399"/>
      <c r="K173" s="227"/>
      <c r="L173" s="227"/>
      <c r="M173" s="227"/>
      <c r="N173" s="227"/>
      <c r="O173" s="9"/>
      <c r="P173" s="9"/>
      <c r="Q173" s="9"/>
      <c r="R173" s="556"/>
      <c r="S173" s="556"/>
      <c r="T173" s="556"/>
      <c r="U173" s="218" t="b">
        <v>0</v>
      </c>
      <c r="V173" s="9" t="s">
        <v>166</v>
      </c>
      <c r="W173" s="9"/>
      <c r="Y173" s="15"/>
      <c r="Z173" s="394"/>
      <c r="AA173" s="15"/>
      <c r="AB173" s="15"/>
      <c r="AC173" s="15"/>
      <c r="AD173" s="15"/>
      <c r="AE173" s="15"/>
      <c r="AF173" s="53"/>
      <c r="AG173" s="15"/>
    </row>
    <row r="174" spans="1:33" ht="30" customHeight="1" thickBot="1" x14ac:dyDescent="0.4">
      <c r="A174" s="561"/>
      <c r="B174" s="305">
        <f t="shared" si="13"/>
        <v>149</v>
      </c>
      <c r="C174" s="627"/>
      <c r="D174" s="55"/>
      <c r="E174" s="55"/>
      <c r="F174" s="55"/>
      <c r="G174" s="55"/>
      <c r="H174" s="56"/>
      <c r="I174" s="56"/>
      <c r="J174" s="400"/>
      <c r="K174" s="57"/>
      <c r="L174" s="57"/>
      <c r="M174" s="57"/>
      <c r="N174" s="57"/>
      <c r="O174" s="58"/>
      <c r="P174" s="58"/>
      <c r="Q174" s="58"/>
      <c r="R174" s="556"/>
      <c r="S174" s="556"/>
      <c r="T174" s="556"/>
      <c r="U174" s="556"/>
      <c r="V174" s="556"/>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 customHeight="1" x14ac:dyDescent="0.35">
      <c r="A178" s="559">
        <f>A166+1</f>
        <v>15</v>
      </c>
      <c r="B178" s="305">
        <f>B166+10</f>
        <v>151</v>
      </c>
      <c r="C178" s="625" t="str">
        <f>VLOOKUP(A178,INputs!$G$3:$O$22,7,FALSE)</f>
        <v>Please fill out Sensitivity Labels Tab</v>
      </c>
      <c r="D178" s="47"/>
      <c r="E178" s="47"/>
      <c r="F178" s="579" t="s">
        <v>108</v>
      </c>
      <c r="G178" s="579"/>
      <c r="H178" s="579" t="s">
        <v>108</v>
      </c>
      <c r="I178" s="579"/>
      <c r="J178" s="581" t="str">
        <f>J$10</f>
        <v>Select a check box</v>
      </c>
      <c r="K178" s="581"/>
      <c r="L178" s="581" t="s">
        <v>108</v>
      </c>
      <c r="M178" s="581"/>
      <c r="N178" s="581"/>
      <c r="O178" s="581" t="s">
        <v>108</v>
      </c>
      <c r="P178" s="581"/>
      <c r="Q178" s="581"/>
      <c r="R178" s="583" t="s">
        <v>147</v>
      </c>
      <c r="S178" s="583"/>
      <c r="T178" s="423" t="s">
        <v>107</v>
      </c>
      <c r="U178" s="557" t="s">
        <v>148</v>
      </c>
      <c r="V178" s="557"/>
      <c r="W178" s="50"/>
      <c r="X178" s="417"/>
      <c r="Y178" s="580" t="s">
        <v>108</v>
      </c>
      <c r="Z178" s="580"/>
      <c r="AA178" s="51"/>
      <c r="AB178" s="579"/>
      <c r="AC178" s="579"/>
      <c r="AD178" s="48"/>
      <c r="AE178" s="49" t="s">
        <v>365</v>
      </c>
      <c r="AF178" s="52"/>
      <c r="AG178" s="20"/>
    </row>
    <row r="179" spans="1:33" x14ac:dyDescent="0.35">
      <c r="A179" s="560"/>
      <c r="B179" s="305">
        <f>B178+1</f>
        <v>152</v>
      </c>
      <c r="C179" s="626"/>
      <c r="D179" s="8"/>
      <c r="E179" s="8"/>
      <c r="F179" s="222"/>
      <c r="G179" s="222"/>
      <c r="H179" s="222"/>
      <c r="I179" s="222"/>
      <c r="J179" s="402"/>
      <c r="K179" s="402"/>
      <c r="L179" s="402"/>
      <c r="M179" s="402"/>
      <c r="N179" s="402"/>
      <c r="O179" s="402"/>
      <c r="P179" s="402"/>
      <c r="Q179" s="402"/>
      <c r="R179" s="556"/>
      <c r="S179" s="556"/>
      <c r="T179" s="556"/>
      <c r="U179" s="422"/>
      <c r="V179" s="416" t="s">
        <v>109</v>
      </c>
      <c r="W179" s="230"/>
      <c r="X179" s="419"/>
      <c r="Y179" s="421"/>
      <c r="Z179" s="421"/>
      <c r="AA179" s="20"/>
      <c r="AB179" s="222"/>
      <c r="AC179" s="222" t="s">
        <v>108</v>
      </c>
      <c r="AD179" s="222"/>
      <c r="AE179" s="402"/>
      <c r="AF179" s="54"/>
      <c r="AG179" s="20"/>
    </row>
    <row r="180" spans="1:33" ht="30.5" x14ac:dyDescent="0.35">
      <c r="A180" s="560"/>
      <c r="B180" s="305">
        <f t="shared" ref="B180:B186" si="14">B179+1</f>
        <v>153</v>
      </c>
      <c r="C180" s="626"/>
      <c r="E180" s="214" t="b">
        <v>0</v>
      </c>
      <c r="F180" s="3" t="s">
        <v>333</v>
      </c>
      <c r="H180" s="214" t="b">
        <v>0</v>
      </c>
      <c r="I180" s="224" t="s">
        <v>150</v>
      </c>
      <c r="J180" s="215" t="b">
        <v>0</v>
      </c>
      <c r="K180" s="216" t="s">
        <v>151</v>
      </c>
      <c r="L180" s="217" t="b">
        <v>0</v>
      </c>
      <c r="M180" s="9" t="s">
        <v>152</v>
      </c>
      <c r="N180" s="227"/>
      <c r="O180" s="217" t="b">
        <v>0</v>
      </c>
      <c r="P180" s="9" t="s">
        <v>153</v>
      </c>
      <c r="Q180" s="9"/>
      <c r="R180" s="556"/>
      <c r="S180" s="556"/>
      <c r="T180" s="556"/>
      <c r="U180" s="556"/>
      <c r="V180" s="556"/>
      <c r="W180" s="230"/>
      <c r="X180" s="218" t="b">
        <v>0</v>
      </c>
      <c r="Y180" s="219" t="s">
        <v>154</v>
      </c>
      <c r="Z180" s="397" t="s">
        <v>372</v>
      </c>
      <c r="AA180" s="15"/>
      <c r="AB180" s="220" t="b">
        <v>0</v>
      </c>
      <c r="AC180" s="15" t="s">
        <v>155</v>
      </c>
      <c r="AD180" s="15"/>
      <c r="AE180" s="15"/>
      <c r="AF180" s="53"/>
      <c r="AG180" s="15"/>
    </row>
    <row r="181" spans="1:33" ht="35" customHeight="1" x14ac:dyDescent="0.35">
      <c r="A181" s="560"/>
      <c r="B181" s="305">
        <f t="shared" si="14"/>
        <v>154</v>
      </c>
      <c r="C181" s="626"/>
      <c r="E181" s="214" t="b">
        <v>0</v>
      </c>
      <c r="F181" s="210" t="s">
        <v>332</v>
      </c>
      <c r="H181" s="15"/>
      <c r="I181" s="224"/>
      <c r="J181" s="218" t="b">
        <v>0</v>
      </c>
      <c r="K181" s="582" t="s">
        <v>157</v>
      </c>
      <c r="L181" s="218" t="b">
        <v>0</v>
      </c>
      <c r="M181" s="219" t="s">
        <v>158</v>
      </c>
      <c r="N181" s="413">
        <v>44197</v>
      </c>
      <c r="O181" s="218" t="b">
        <v>0</v>
      </c>
      <c r="P181" s="219" t="s">
        <v>152</v>
      </c>
      <c r="Q181" s="219"/>
      <c r="R181" s="217" t="b">
        <v>1</v>
      </c>
      <c r="S181" s="9" t="s">
        <v>370</v>
      </c>
      <c r="T181" s="9" t="s">
        <v>107</v>
      </c>
      <c r="U181" s="218" t="b">
        <v>0</v>
      </c>
      <c r="V181" s="416" t="s">
        <v>164</v>
      </c>
      <c r="W181" s="229"/>
      <c r="X181" s="218" t="b">
        <v>0</v>
      </c>
      <c r="Y181" s="219" t="s">
        <v>159</v>
      </c>
      <c r="Z181" s="397"/>
      <c r="AA181" s="15"/>
      <c r="AB181" s="231"/>
      <c r="AC181" s="222" t="s">
        <v>109</v>
      </c>
      <c r="AD181" s="223"/>
      <c r="AE181" s="402" t="s">
        <v>366</v>
      </c>
      <c r="AF181" s="54"/>
      <c r="AG181" s="15"/>
    </row>
    <row r="182" spans="1:33" ht="14.5" customHeight="1" x14ac:dyDescent="0.35">
      <c r="A182" s="560"/>
      <c r="B182" s="305">
        <f t="shared" si="14"/>
        <v>155</v>
      </c>
      <c r="C182" s="626"/>
      <c r="E182" s="214" t="b">
        <v>0</v>
      </c>
      <c r="F182" s="584" t="s">
        <v>169</v>
      </c>
      <c r="H182" s="214" t="b">
        <v>0</v>
      </c>
      <c r="I182" s="224" t="s">
        <v>161</v>
      </c>
      <c r="J182" s="219"/>
      <c r="K182" s="582"/>
      <c r="L182" s="217" t="b">
        <v>0</v>
      </c>
      <c r="M182" s="44" t="s">
        <v>162</v>
      </c>
      <c r="N182" s="225">
        <v>6</v>
      </c>
      <c r="O182" s="217" t="b">
        <v>0</v>
      </c>
      <c r="P182" s="9" t="s">
        <v>162</v>
      </c>
      <c r="Q182" s="225">
        <v>0</v>
      </c>
      <c r="R182" s="556"/>
      <c r="S182" s="556"/>
      <c r="T182" s="556"/>
      <c r="U182" s="558" t="s">
        <v>108</v>
      </c>
      <c r="V182" s="558"/>
      <c r="W182" s="558"/>
      <c r="X182" s="218" t="b">
        <v>1</v>
      </c>
      <c r="Y182" s="9" t="s">
        <v>331</v>
      </c>
      <c r="Z182" s="556"/>
      <c r="AA182" s="15"/>
      <c r="AB182" s="231"/>
      <c r="AC182" s="22"/>
      <c r="AD182" s="15"/>
      <c r="AE182" s="629"/>
      <c r="AF182" s="53"/>
      <c r="AG182" s="15"/>
    </row>
    <row r="183" spans="1:33" x14ac:dyDescent="0.35">
      <c r="A183" s="560"/>
      <c r="B183" s="305">
        <f t="shared" si="14"/>
        <v>156</v>
      </c>
      <c r="C183" s="626"/>
      <c r="F183" s="584"/>
      <c r="H183" s="15"/>
      <c r="I183" s="15"/>
      <c r="J183" s="219"/>
      <c r="K183" s="9"/>
      <c r="L183" s="15"/>
      <c r="M183" s="15"/>
      <c r="N183" s="232"/>
      <c r="O183" s="9"/>
      <c r="P183" s="9"/>
      <c r="Q183" s="9"/>
      <c r="R183" s="556"/>
      <c r="S183" s="556"/>
      <c r="T183" s="556"/>
      <c r="U183" s="218" t="b">
        <v>0</v>
      </c>
      <c r="V183" s="219" t="s">
        <v>165</v>
      </c>
      <c r="W183" s="230"/>
      <c r="Y183" s="15"/>
      <c r="Z183" s="556"/>
      <c r="AA183" s="15"/>
      <c r="AB183" s="15"/>
      <c r="AC183" s="15"/>
      <c r="AD183" s="15"/>
      <c r="AE183" s="629"/>
      <c r="AF183" s="53"/>
      <c r="AG183" s="15"/>
    </row>
    <row r="184" spans="1:33" ht="30" customHeight="1" x14ac:dyDescent="0.35">
      <c r="A184" s="560"/>
      <c r="B184" s="305">
        <f t="shared" si="14"/>
        <v>157</v>
      </c>
      <c r="C184" s="626"/>
      <c r="E184"/>
      <c r="H184" s="15"/>
      <c r="I184" s="15"/>
      <c r="J184" s="399"/>
      <c r="K184" s="227"/>
      <c r="L184" s="227"/>
      <c r="M184" s="227"/>
      <c r="N184" s="227"/>
      <c r="O184" s="9"/>
      <c r="P184" s="9"/>
      <c r="Q184" s="9"/>
      <c r="R184" s="217" t="b">
        <v>1</v>
      </c>
      <c r="S184" s="9" t="s">
        <v>371</v>
      </c>
      <c r="T184" s="9" t="s">
        <v>107</v>
      </c>
      <c r="U184" s="556"/>
      <c r="V184" s="556"/>
      <c r="Y184" s="15"/>
      <c r="Z184" s="394"/>
      <c r="AA184" s="15"/>
      <c r="AB184" s="15"/>
      <c r="AC184" s="15"/>
      <c r="AD184" s="15"/>
      <c r="AE184" s="15"/>
      <c r="AF184" s="53"/>
      <c r="AG184" s="15"/>
    </row>
    <row r="185" spans="1:33" x14ac:dyDescent="0.35">
      <c r="A185" s="560"/>
      <c r="B185" s="305">
        <f t="shared" si="14"/>
        <v>158</v>
      </c>
      <c r="C185" s="626"/>
      <c r="E185"/>
      <c r="H185" s="226"/>
      <c r="I185" s="15"/>
      <c r="J185" s="399"/>
      <c r="K185" s="227"/>
      <c r="L185" s="227"/>
      <c r="M185" s="227"/>
      <c r="N185" s="227"/>
      <c r="O185" s="9"/>
      <c r="P185" s="9"/>
      <c r="Q185" s="9"/>
      <c r="R185" s="556"/>
      <c r="S185" s="556"/>
      <c r="T185" s="556"/>
      <c r="U185" s="218" t="b">
        <v>0</v>
      </c>
      <c r="V185" s="9" t="s">
        <v>166</v>
      </c>
      <c r="W185" s="9"/>
      <c r="Y185" s="15"/>
      <c r="Z185" s="394"/>
      <c r="AA185" s="15"/>
      <c r="AB185" s="15"/>
      <c r="AC185" s="15"/>
      <c r="AD185" s="15"/>
      <c r="AE185" s="15"/>
      <c r="AF185" s="53"/>
      <c r="AG185" s="15"/>
    </row>
    <row r="186" spans="1:33" ht="30" customHeight="1" thickBot="1" x14ac:dyDescent="0.4">
      <c r="A186" s="561"/>
      <c r="B186" s="305">
        <f t="shared" si="14"/>
        <v>159</v>
      </c>
      <c r="C186" s="627"/>
      <c r="D186" s="55"/>
      <c r="E186" s="55"/>
      <c r="F186" s="55"/>
      <c r="G186" s="55"/>
      <c r="H186" s="56"/>
      <c r="I186" s="56"/>
      <c r="J186" s="400"/>
      <c r="K186" s="57"/>
      <c r="L186" s="57"/>
      <c r="M186" s="57"/>
      <c r="N186" s="57"/>
      <c r="O186" s="58"/>
      <c r="P186" s="58"/>
      <c r="Q186" s="58"/>
      <c r="R186" s="556"/>
      <c r="S186" s="556"/>
      <c r="T186" s="556"/>
      <c r="U186" s="556"/>
      <c r="V186" s="556"/>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 customHeight="1" x14ac:dyDescent="0.35">
      <c r="A190" s="559">
        <f>A178+1</f>
        <v>16</v>
      </c>
      <c r="B190" s="305">
        <f>B178+10</f>
        <v>161</v>
      </c>
      <c r="C190" s="625" t="str">
        <f>VLOOKUP(A190,INputs!$G$3:$O$22,7,FALSE)</f>
        <v>Please fill out Sensitivity Labels Tab</v>
      </c>
      <c r="D190" s="47"/>
      <c r="E190" s="47"/>
      <c r="F190" s="579" t="s">
        <v>108</v>
      </c>
      <c r="G190" s="579"/>
      <c r="H190" s="579" t="s">
        <v>108</v>
      </c>
      <c r="I190" s="579"/>
      <c r="J190" s="581" t="str">
        <f>J$10</f>
        <v>Select a check box</v>
      </c>
      <c r="K190" s="581"/>
      <c r="L190" s="581" t="s">
        <v>108</v>
      </c>
      <c r="M190" s="581"/>
      <c r="N190" s="581"/>
      <c r="O190" s="581" t="s">
        <v>108</v>
      </c>
      <c r="P190" s="581"/>
      <c r="Q190" s="581"/>
      <c r="R190" s="583" t="s">
        <v>147</v>
      </c>
      <c r="S190" s="583"/>
      <c r="T190" s="423" t="s">
        <v>107</v>
      </c>
      <c r="U190" s="557" t="s">
        <v>148</v>
      </c>
      <c r="V190" s="557"/>
      <c r="W190" s="50"/>
      <c r="X190" s="417"/>
      <c r="Y190" s="580" t="s">
        <v>108</v>
      </c>
      <c r="Z190" s="580"/>
      <c r="AA190" s="51"/>
      <c r="AB190" s="579"/>
      <c r="AC190" s="579"/>
      <c r="AD190" s="48"/>
      <c r="AE190" s="49" t="s">
        <v>365</v>
      </c>
      <c r="AF190" s="52"/>
      <c r="AG190" s="20"/>
    </row>
    <row r="191" spans="1:33" x14ac:dyDescent="0.35">
      <c r="A191" s="560"/>
      <c r="B191" s="305">
        <f>B190+1</f>
        <v>162</v>
      </c>
      <c r="C191" s="626"/>
      <c r="D191" s="8"/>
      <c r="E191" s="8"/>
      <c r="F191" s="222"/>
      <c r="G191" s="222"/>
      <c r="H191" s="222"/>
      <c r="I191" s="222"/>
      <c r="J191" s="402"/>
      <c r="K191" s="402"/>
      <c r="L191" s="402"/>
      <c r="M191" s="402"/>
      <c r="N191" s="402"/>
      <c r="O191" s="402"/>
      <c r="P191" s="402"/>
      <c r="Q191" s="402"/>
      <c r="R191" s="556"/>
      <c r="S191" s="556"/>
      <c r="T191" s="556"/>
      <c r="U191" s="422"/>
      <c r="V191" s="416" t="s">
        <v>109</v>
      </c>
      <c r="W191" s="230"/>
      <c r="X191" s="419"/>
      <c r="Y191" s="421"/>
      <c r="Z191" s="421"/>
      <c r="AA191" s="20"/>
      <c r="AB191" s="222"/>
      <c r="AC191" s="222" t="s">
        <v>108</v>
      </c>
      <c r="AD191" s="222"/>
      <c r="AE191" s="402"/>
      <c r="AF191" s="54"/>
      <c r="AG191" s="20"/>
    </row>
    <row r="192" spans="1:33" ht="30.5" x14ac:dyDescent="0.35">
      <c r="A192" s="560"/>
      <c r="B192" s="305">
        <f t="shared" ref="B192:B198" si="15">B191+1</f>
        <v>163</v>
      </c>
      <c r="C192" s="626"/>
      <c r="E192" s="214" t="b">
        <v>0</v>
      </c>
      <c r="F192" s="3" t="s">
        <v>333</v>
      </c>
      <c r="H192" s="214" t="b">
        <v>0</v>
      </c>
      <c r="I192" s="224" t="s">
        <v>150</v>
      </c>
      <c r="J192" s="215" t="b">
        <v>0</v>
      </c>
      <c r="K192" s="216" t="s">
        <v>151</v>
      </c>
      <c r="L192" s="217" t="b">
        <v>0</v>
      </c>
      <c r="M192" s="9" t="s">
        <v>152</v>
      </c>
      <c r="N192" s="227"/>
      <c r="O192" s="217" t="b">
        <v>0</v>
      </c>
      <c r="P192" s="9" t="s">
        <v>153</v>
      </c>
      <c r="Q192" s="9"/>
      <c r="R192" s="556"/>
      <c r="S192" s="556"/>
      <c r="T192" s="556"/>
      <c r="U192" s="556"/>
      <c r="V192" s="556"/>
      <c r="W192" s="230"/>
      <c r="X192" s="218" t="b">
        <v>0</v>
      </c>
      <c r="Y192" s="219" t="s">
        <v>154</v>
      </c>
      <c r="Z192" s="397" t="s">
        <v>372</v>
      </c>
      <c r="AA192" s="15"/>
      <c r="AB192" s="220" t="b">
        <v>0</v>
      </c>
      <c r="AC192" s="15" t="s">
        <v>155</v>
      </c>
      <c r="AD192" s="15"/>
      <c r="AE192" s="15"/>
      <c r="AF192" s="53"/>
      <c r="AG192" s="15"/>
    </row>
    <row r="193" spans="1:33" ht="35" customHeight="1" x14ac:dyDescent="0.35">
      <c r="A193" s="560"/>
      <c r="B193" s="305">
        <f t="shared" si="15"/>
        <v>164</v>
      </c>
      <c r="C193" s="626"/>
      <c r="E193" s="214" t="b">
        <v>0</v>
      </c>
      <c r="F193" s="210" t="s">
        <v>332</v>
      </c>
      <c r="H193" s="15"/>
      <c r="I193" s="224"/>
      <c r="J193" s="218" t="b">
        <v>0</v>
      </c>
      <c r="K193" s="582" t="s">
        <v>157</v>
      </c>
      <c r="L193" s="218" t="b">
        <v>0</v>
      </c>
      <c r="M193" s="219" t="s">
        <v>158</v>
      </c>
      <c r="N193" s="413">
        <v>44197</v>
      </c>
      <c r="O193" s="218" t="b">
        <v>0</v>
      </c>
      <c r="P193" s="219" t="s">
        <v>152</v>
      </c>
      <c r="Q193" s="219"/>
      <c r="R193" s="217" t="b">
        <v>1</v>
      </c>
      <c r="S193" s="9" t="s">
        <v>370</v>
      </c>
      <c r="T193" s="9" t="s">
        <v>107</v>
      </c>
      <c r="U193" s="218" t="b">
        <v>0</v>
      </c>
      <c r="V193" s="416" t="s">
        <v>164</v>
      </c>
      <c r="W193" s="229"/>
      <c r="X193" s="218" t="b">
        <v>0</v>
      </c>
      <c r="Y193" s="219" t="s">
        <v>159</v>
      </c>
      <c r="Z193" s="397"/>
      <c r="AA193" s="15"/>
      <c r="AB193" s="231"/>
      <c r="AC193" s="222" t="s">
        <v>109</v>
      </c>
      <c r="AD193" s="223"/>
      <c r="AE193" s="402" t="s">
        <v>366</v>
      </c>
      <c r="AF193" s="54"/>
      <c r="AG193" s="15"/>
    </row>
    <row r="194" spans="1:33" ht="14.5" customHeight="1" x14ac:dyDescent="0.35">
      <c r="A194" s="560"/>
      <c r="B194" s="305">
        <f t="shared" si="15"/>
        <v>165</v>
      </c>
      <c r="C194" s="626"/>
      <c r="E194" s="214" t="b">
        <v>0</v>
      </c>
      <c r="F194" s="584" t="s">
        <v>169</v>
      </c>
      <c r="H194" s="214" t="b">
        <v>0</v>
      </c>
      <c r="I194" s="224" t="s">
        <v>161</v>
      </c>
      <c r="J194" s="219"/>
      <c r="K194" s="582"/>
      <c r="L194" s="217" t="b">
        <v>0</v>
      </c>
      <c r="M194" s="44" t="s">
        <v>162</v>
      </c>
      <c r="N194" s="225">
        <v>6</v>
      </c>
      <c r="O194" s="217" t="b">
        <v>0</v>
      </c>
      <c r="P194" s="9" t="s">
        <v>162</v>
      </c>
      <c r="Q194" s="225">
        <v>0</v>
      </c>
      <c r="R194" s="556"/>
      <c r="S194" s="556"/>
      <c r="T194" s="556"/>
      <c r="U194" s="558" t="s">
        <v>108</v>
      </c>
      <c r="V194" s="558"/>
      <c r="W194" s="558"/>
      <c r="X194" s="218" t="b">
        <v>0</v>
      </c>
      <c r="Y194" s="9" t="s">
        <v>331</v>
      </c>
      <c r="Z194" s="556"/>
      <c r="AA194" s="15"/>
      <c r="AB194" s="231"/>
      <c r="AC194" s="22"/>
      <c r="AD194" s="15"/>
      <c r="AE194" s="629"/>
      <c r="AF194" s="53"/>
      <c r="AG194" s="15"/>
    </row>
    <row r="195" spans="1:33" x14ac:dyDescent="0.35">
      <c r="A195" s="560"/>
      <c r="B195" s="305">
        <f t="shared" si="15"/>
        <v>166</v>
      </c>
      <c r="C195" s="626"/>
      <c r="F195" s="584"/>
      <c r="H195" s="15"/>
      <c r="I195" s="15"/>
      <c r="J195" s="219"/>
      <c r="K195" s="9"/>
      <c r="L195" s="15"/>
      <c r="M195" s="15"/>
      <c r="N195" s="232"/>
      <c r="O195" s="9"/>
      <c r="P195" s="9"/>
      <c r="Q195" s="9"/>
      <c r="R195" s="556"/>
      <c r="S195" s="556"/>
      <c r="T195" s="556"/>
      <c r="U195" s="218" t="b">
        <v>0</v>
      </c>
      <c r="V195" s="219" t="s">
        <v>165</v>
      </c>
      <c r="W195" s="230"/>
      <c r="Y195" s="15"/>
      <c r="Z195" s="556"/>
      <c r="AA195" s="15"/>
      <c r="AB195" s="15"/>
      <c r="AC195" s="15"/>
      <c r="AD195" s="15"/>
      <c r="AE195" s="629"/>
      <c r="AF195" s="53"/>
      <c r="AG195" s="15"/>
    </row>
    <row r="196" spans="1:33" ht="30" customHeight="1" x14ac:dyDescent="0.35">
      <c r="A196" s="560"/>
      <c r="B196" s="305">
        <f t="shared" si="15"/>
        <v>167</v>
      </c>
      <c r="C196" s="626"/>
      <c r="E196"/>
      <c r="H196" s="15"/>
      <c r="I196" s="15"/>
      <c r="J196" s="399"/>
      <c r="K196" s="227"/>
      <c r="L196" s="227"/>
      <c r="M196" s="227"/>
      <c r="N196" s="227"/>
      <c r="O196" s="9"/>
      <c r="P196" s="9"/>
      <c r="Q196" s="9"/>
      <c r="R196" s="217" t="b">
        <v>1</v>
      </c>
      <c r="S196" s="9" t="s">
        <v>371</v>
      </c>
      <c r="T196" s="9" t="s">
        <v>107</v>
      </c>
      <c r="U196" s="556"/>
      <c r="V196" s="556"/>
      <c r="Y196" s="15"/>
      <c r="Z196" s="394"/>
      <c r="AA196" s="15"/>
      <c r="AB196" s="15"/>
      <c r="AC196" s="15"/>
      <c r="AD196" s="15"/>
      <c r="AE196" s="15"/>
      <c r="AF196" s="53"/>
      <c r="AG196" s="15"/>
    </row>
    <row r="197" spans="1:33" x14ac:dyDescent="0.35">
      <c r="A197" s="560"/>
      <c r="B197" s="305">
        <f t="shared" si="15"/>
        <v>168</v>
      </c>
      <c r="C197" s="626"/>
      <c r="E197"/>
      <c r="H197" s="226"/>
      <c r="I197" s="15"/>
      <c r="J197" s="399"/>
      <c r="K197" s="227"/>
      <c r="L197" s="227"/>
      <c r="M197" s="227"/>
      <c r="N197" s="227"/>
      <c r="O197" s="9"/>
      <c r="P197" s="9"/>
      <c r="Q197" s="9"/>
      <c r="R197" s="556"/>
      <c r="S197" s="556"/>
      <c r="T197" s="556"/>
      <c r="U197" s="218" t="b">
        <v>0</v>
      </c>
      <c r="V197" s="9" t="s">
        <v>166</v>
      </c>
      <c r="W197" s="9"/>
      <c r="Y197" s="15"/>
      <c r="Z197" s="394"/>
      <c r="AA197" s="15"/>
      <c r="AB197" s="15"/>
      <c r="AC197" s="15"/>
      <c r="AD197" s="15"/>
      <c r="AE197" s="15"/>
      <c r="AF197" s="53"/>
      <c r="AG197" s="15"/>
    </row>
    <row r="198" spans="1:33" ht="30" customHeight="1" thickBot="1" x14ac:dyDescent="0.4">
      <c r="A198" s="561"/>
      <c r="B198" s="305">
        <f t="shared" si="15"/>
        <v>169</v>
      </c>
      <c r="C198" s="627"/>
      <c r="D198" s="55"/>
      <c r="E198" s="55"/>
      <c r="F198" s="55"/>
      <c r="G198" s="55"/>
      <c r="H198" s="56"/>
      <c r="I198" s="56"/>
      <c r="J198" s="400"/>
      <c r="K198" s="57"/>
      <c r="L198" s="57"/>
      <c r="M198" s="57"/>
      <c r="N198" s="57"/>
      <c r="O198" s="58"/>
      <c r="P198" s="58"/>
      <c r="Q198" s="58"/>
      <c r="R198" s="556"/>
      <c r="S198" s="556"/>
      <c r="T198" s="556"/>
      <c r="U198" s="556"/>
      <c r="V198" s="556"/>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 customHeight="1" x14ac:dyDescent="0.35">
      <c r="A202" s="559">
        <f>A190+1</f>
        <v>17</v>
      </c>
      <c r="B202" s="305">
        <f>B190+10</f>
        <v>171</v>
      </c>
      <c r="C202" s="625" t="str">
        <f>VLOOKUP(A202,INputs!$G$3:$O$22,7,FALSE)</f>
        <v>Please fill out Sensitivity Labels Tab</v>
      </c>
      <c r="D202" s="47"/>
      <c r="E202" s="47"/>
      <c r="F202" s="579" t="s">
        <v>108</v>
      </c>
      <c r="G202" s="579"/>
      <c r="H202" s="579" t="s">
        <v>108</v>
      </c>
      <c r="I202" s="579"/>
      <c r="J202" s="581" t="str">
        <f>J$10</f>
        <v>Select a check box</v>
      </c>
      <c r="K202" s="581"/>
      <c r="L202" s="581" t="s">
        <v>108</v>
      </c>
      <c r="M202" s="581"/>
      <c r="N202" s="581"/>
      <c r="O202" s="581" t="s">
        <v>108</v>
      </c>
      <c r="P202" s="581"/>
      <c r="Q202" s="581"/>
      <c r="R202" s="583" t="s">
        <v>147</v>
      </c>
      <c r="S202" s="583"/>
      <c r="T202" s="423" t="s">
        <v>107</v>
      </c>
      <c r="U202" s="557" t="s">
        <v>148</v>
      </c>
      <c r="V202" s="557"/>
      <c r="W202" s="50"/>
      <c r="X202" s="417"/>
      <c r="Y202" s="580" t="s">
        <v>108</v>
      </c>
      <c r="Z202" s="580"/>
      <c r="AA202" s="51"/>
      <c r="AB202" s="579"/>
      <c r="AC202" s="579"/>
      <c r="AD202" s="48"/>
      <c r="AE202" s="49" t="s">
        <v>365</v>
      </c>
      <c r="AF202" s="52"/>
      <c r="AG202" s="20"/>
    </row>
    <row r="203" spans="1:33" x14ac:dyDescent="0.35">
      <c r="A203" s="560"/>
      <c r="B203" s="305">
        <f>B202+1</f>
        <v>172</v>
      </c>
      <c r="C203" s="626"/>
      <c r="D203" s="8"/>
      <c r="E203" s="8"/>
      <c r="F203" s="222"/>
      <c r="G203" s="222"/>
      <c r="H203" s="222"/>
      <c r="I203" s="222"/>
      <c r="J203" s="402"/>
      <c r="K203" s="402"/>
      <c r="L203" s="402"/>
      <c r="M203" s="402"/>
      <c r="N203" s="402"/>
      <c r="O203" s="402"/>
      <c r="P203" s="402"/>
      <c r="Q203" s="402"/>
      <c r="R203" s="556"/>
      <c r="S203" s="556"/>
      <c r="T203" s="556"/>
      <c r="U203" s="422"/>
      <c r="V203" s="416" t="s">
        <v>109</v>
      </c>
      <c r="W203" s="230"/>
      <c r="X203" s="419"/>
      <c r="Y203" s="421"/>
      <c r="Z203" s="421"/>
      <c r="AA203" s="20"/>
      <c r="AB203" s="222"/>
      <c r="AC203" s="222" t="s">
        <v>108</v>
      </c>
      <c r="AD203" s="222"/>
      <c r="AE203" s="402"/>
      <c r="AF203" s="54"/>
      <c r="AG203" s="20"/>
    </row>
    <row r="204" spans="1:33" ht="30.5" x14ac:dyDescent="0.35">
      <c r="A204" s="560"/>
      <c r="B204" s="305">
        <f t="shared" ref="B204:B210" si="16">B203+1</f>
        <v>173</v>
      </c>
      <c r="C204" s="626"/>
      <c r="E204" s="214" t="b">
        <v>0</v>
      </c>
      <c r="F204" s="3" t="s">
        <v>333</v>
      </c>
      <c r="H204" s="214" t="b">
        <v>0</v>
      </c>
      <c r="I204" s="224" t="s">
        <v>150</v>
      </c>
      <c r="J204" s="215" t="b">
        <v>0</v>
      </c>
      <c r="K204" s="216" t="s">
        <v>151</v>
      </c>
      <c r="L204" s="217" t="b">
        <v>0</v>
      </c>
      <c r="M204" s="9" t="s">
        <v>152</v>
      </c>
      <c r="N204" s="227"/>
      <c r="O204" s="217" t="b">
        <v>0</v>
      </c>
      <c r="P204" s="9" t="s">
        <v>153</v>
      </c>
      <c r="Q204" s="9"/>
      <c r="R204" s="556"/>
      <c r="S204" s="556"/>
      <c r="T204" s="556"/>
      <c r="U204" s="556"/>
      <c r="V204" s="556"/>
      <c r="W204" s="230"/>
      <c r="X204" s="218" t="b">
        <v>0</v>
      </c>
      <c r="Y204" s="219" t="s">
        <v>154</v>
      </c>
      <c r="Z204" s="397" t="s">
        <v>372</v>
      </c>
      <c r="AA204" s="15"/>
      <c r="AB204" s="220" t="b">
        <v>0</v>
      </c>
      <c r="AC204" s="15" t="s">
        <v>155</v>
      </c>
      <c r="AD204" s="15"/>
      <c r="AE204" s="15"/>
      <c r="AF204" s="53"/>
      <c r="AG204" s="15"/>
    </row>
    <row r="205" spans="1:33" ht="35" customHeight="1" x14ac:dyDescent="0.35">
      <c r="A205" s="560"/>
      <c r="B205" s="305">
        <f t="shared" si="16"/>
        <v>174</v>
      </c>
      <c r="C205" s="626"/>
      <c r="E205" s="214" t="b">
        <v>0</v>
      </c>
      <c r="F205" s="210" t="s">
        <v>332</v>
      </c>
      <c r="H205" s="15"/>
      <c r="I205" s="224"/>
      <c r="J205" s="218" t="b">
        <v>0</v>
      </c>
      <c r="K205" s="582" t="s">
        <v>157</v>
      </c>
      <c r="L205" s="218" t="b">
        <v>0</v>
      </c>
      <c r="M205" s="219" t="s">
        <v>158</v>
      </c>
      <c r="N205" s="413">
        <v>44197</v>
      </c>
      <c r="O205" s="218" t="b">
        <v>0</v>
      </c>
      <c r="P205" s="219" t="s">
        <v>152</v>
      </c>
      <c r="Q205" s="219"/>
      <c r="R205" s="217" t="b">
        <v>1</v>
      </c>
      <c r="S205" s="9" t="s">
        <v>370</v>
      </c>
      <c r="T205" s="9" t="s">
        <v>107</v>
      </c>
      <c r="U205" s="218" t="b">
        <v>0</v>
      </c>
      <c r="V205" s="416" t="s">
        <v>164</v>
      </c>
      <c r="W205" s="229"/>
      <c r="X205" s="218" t="b">
        <v>0</v>
      </c>
      <c r="Y205" s="219" t="s">
        <v>159</v>
      </c>
      <c r="Z205" s="397"/>
      <c r="AA205" s="15"/>
      <c r="AB205" s="231"/>
      <c r="AC205" s="222" t="s">
        <v>109</v>
      </c>
      <c r="AD205" s="223"/>
      <c r="AE205" s="402" t="s">
        <v>366</v>
      </c>
      <c r="AF205" s="54"/>
      <c r="AG205" s="15"/>
    </row>
    <row r="206" spans="1:33" ht="14.5" customHeight="1" x14ac:dyDescent="0.35">
      <c r="A206" s="560"/>
      <c r="B206" s="305">
        <f t="shared" si="16"/>
        <v>175</v>
      </c>
      <c r="C206" s="626"/>
      <c r="E206" s="214" t="b">
        <v>0</v>
      </c>
      <c r="F206" s="584" t="s">
        <v>169</v>
      </c>
      <c r="H206" s="214" t="b">
        <v>0</v>
      </c>
      <c r="I206" s="224" t="s">
        <v>161</v>
      </c>
      <c r="J206" s="219"/>
      <c r="K206" s="582"/>
      <c r="L206" s="217" t="b">
        <v>0</v>
      </c>
      <c r="M206" s="44" t="s">
        <v>162</v>
      </c>
      <c r="N206" s="225">
        <v>6</v>
      </c>
      <c r="O206" s="217" t="b">
        <v>0</v>
      </c>
      <c r="P206" s="9" t="s">
        <v>162</v>
      </c>
      <c r="Q206" s="225">
        <v>0</v>
      </c>
      <c r="R206" s="556"/>
      <c r="S206" s="556"/>
      <c r="T206" s="556"/>
      <c r="U206" s="558" t="s">
        <v>108</v>
      </c>
      <c r="V206" s="558"/>
      <c r="W206" s="558"/>
      <c r="X206" s="218" t="b">
        <v>0</v>
      </c>
      <c r="Y206" s="9" t="s">
        <v>331</v>
      </c>
      <c r="Z206" s="556"/>
      <c r="AA206" s="15"/>
      <c r="AB206" s="231"/>
      <c r="AC206" s="22"/>
      <c r="AD206" s="15"/>
      <c r="AE206" s="629"/>
      <c r="AF206" s="53"/>
      <c r="AG206" s="15"/>
    </row>
    <row r="207" spans="1:33" x14ac:dyDescent="0.35">
      <c r="A207" s="560"/>
      <c r="B207" s="305">
        <f t="shared" si="16"/>
        <v>176</v>
      </c>
      <c r="C207" s="626"/>
      <c r="F207" s="584"/>
      <c r="H207" s="15"/>
      <c r="I207" s="15"/>
      <c r="J207" s="219"/>
      <c r="K207" s="9"/>
      <c r="L207" s="15"/>
      <c r="M207" s="15"/>
      <c r="N207" s="232"/>
      <c r="O207" s="9"/>
      <c r="P207" s="9"/>
      <c r="Q207" s="9"/>
      <c r="R207" s="556"/>
      <c r="S207" s="556"/>
      <c r="T207" s="556"/>
      <c r="U207" s="218" t="b">
        <v>0</v>
      </c>
      <c r="V207" s="219" t="s">
        <v>165</v>
      </c>
      <c r="W207" s="230"/>
      <c r="Y207" s="15"/>
      <c r="Z207" s="556"/>
      <c r="AA207" s="15"/>
      <c r="AB207" s="15"/>
      <c r="AC207" s="15"/>
      <c r="AD207" s="15"/>
      <c r="AE207" s="629"/>
      <c r="AF207" s="53"/>
      <c r="AG207" s="15"/>
    </row>
    <row r="208" spans="1:33" ht="30" customHeight="1" x14ac:dyDescent="0.35">
      <c r="A208" s="560"/>
      <c r="B208" s="305">
        <f t="shared" si="16"/>
        <v>177</v>
      </c>
      <c r="C208" s="626"/>
      <c r="E208"/>
      <c r="H208" s="15"/>
      <c r="I208" s="15"/>
      <c r="J208" s="399"/>
      <c r="K208" s="227"/>
      <c r="L208" s="227"/>
      <c r="M208" s="227"/>
      <c r="N208" s="227"/>
      <c r="O208" s="9"/>
      <c r="P208" s="9"/>
      <c r="Q208" s="9"/>
      <c r="R208" s="217" t="b">
        <v>1</v>
      </c>
      <c r="S208" s="9" t="s">
        <v>371</v>
      </c>
      <c r="T208" s="9" t="s">
        <v>107</v>
      </c>
      <c r="U208" s="556"/>
      <c r="V208" s="556"/>
      <c r="Y208" s="15"/>
      <c r="Z208" s="394"/>
      <c r="AA208" s="15"/>
      <c r="AB208" s="15"/>
      <c r="AC208" s="15"/>
      <c r="AD208" s="15"/>
      <c r="AE208" s="15"/>
      <c r="AF208" s="53"/>
      <c r="AG208" s="15"/>
    </row>
    <row r="209" spans="1:33" x14ac:dyDescent="0.35">
      <c r="A209" s="560"/>
      <c r="B209" s="305">
        <f t="shared" si="16"/>
        <v>178</v>
      </c>
      <c r="C209" s="626"/>
      <c r="E209"/>
      <c r="H209" s="226"/>
      <c r="I209" s="15"/>
      <c r="J209" s="399"/>
      <c r="K209" s="227"/>
      <c r="L209" s="227"/>
      <c r="M209" s="227"/>
      <c r="N209" s="227"/>
      <c r="O209" s="9"/>
      <c r="P209" s="9"/>
      <c r="Q209" s="9"/>
      <c r="R209" s="556"/>
      <c r="S209" s="556"/>
      <c r="T209" s="556"/>
      <c r="U209" s="218" t="b">
        <v>0</v>
      </c>
      <c r="V209" s="9" t="s">
        <v>166</v>
      </c>
      <c r="W209" s="9"/>
      <c r="Y209" s="15"/>
      <c r="Z209" s="394"/>
      <c r="AA209" s="15"/>
      <c r="AB209" s="15"/>
      <c r="AC209" s="15"/>
      <c r="AD209" s="15"/>
      <c r="AE209" s="15"/>
      <c r="AF209" s="53"/>
      <c r="AG209" s="15"/>
    </row>
    <row r="210" spans="1:33" ht="30" customHeight="1" thickBot="1" x14ac:dyDescent="0.4">
      <c r="A210" s="561"/>
      <c r="B210" s="305">
        <f t="shared" si="16"/>
        <v>179</v>
      </c>
      <c r="C210" s="627"/>
      <c r="D210" s="55"/>
      <c r="E210" s="55"/>
      <c r="F210" s="55"/>
      <c r="G210" s="55"/>
      <c r="H210" s="56"/>
      <c r="I210" s="56"/>
      <c r="J210" s="400"/>
      <c r="K210" s="57"/>
      <c r="L210" s="57"/>
      <c r="M210" s="57"/>
      <c r="N210" s="57"/>
      <c r="O210" s="58"/>
      <c r="P210" s="58"/>
      <c r="Q210" s="58"/>
      <c r="R210" s="556"/>
      <c r="S210" s="556"/>
      <c r="T210" s="556"/>
      <c r="U210" s="556"/>
      <c r="V210" s="556"/>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 customHeight="1" x14ac:dyDescent="0.35">
      <c r="A214" s="559">
        <f>A202+1</f>
        <v>18</v>
      </c>
      <c r="B214" s="305">
        <f>B202+10</f>
        <v>181</v>
      </c>
      <c r="C214" s="625" t="str">
        <f>VLOOKUP(A214,INputs!$G$3:$O$22,7,FALSE)</f>
        <v>Please fill out Sensitivity Labels Tab</v>
      </c>
      <c r="D214" s="47"/>
      <c r="E214" s="47"/>
      <c r="F214" s="579" t="s">
        <v>108</v>
      </c>
      <c r="G214" s="579"/>
      <c r="H214" s="579" t="s">
        <v>108</v>
      </c>
      <c r="I214" s="579"/>
      <c r="J214" s="581" t="str">
        <f>J$10</f>
        <v>Select a check box</v>
      </c>
      <c r="K214" s="581"/>
      <c r="L214" s="581" t="s">
        <v>108</v>
      </c>
      <c r="M214" s="581"/>
      <c r="N214" s="581"/>
      <c r="O214" s="581" t="s">
        <v>108</v>
      </c>
      <c r="P214" s="581"/>
      <c r="Q214" s="581"/>
      <c r="R214" s="583" t="s">
        <v>147</v>
      </c>
      <c r="S214" s="583"/>
      <c r="T214" s="423" t="s">
        <v>107</v>
      </c>
      <c r="U214" s="557" t="s">
        <v>148</v>
      </c>
      <c r="V214" s="557"/>
      <c r="W214" s="50"/>
      <c r="X214" s="417"/>
      <c r="Y214" s="580" t="s">
        <v>108</v>
      </c>
      <c r="Z214" s="580"/>
      <c r="AA214" s="51"/>
      <c r="AB214" s="579"/>
      <c r="AC214" s="579"/>
      <c r="AD214" s="48"/>
      <c r="AE214" s="49" t="s">
        <v>365</v>
      </c>
      <c r="AF214" s="52"/>
      <c r="AG214" s="20"/>
    </row>
    <row r="215" spans="1:33" x14ac:dyDescent="0.35">
      <c r="A215" s="560"/>
      <c r="B215" s="305">
        <f>B214+1</f>
        <v>182</v>
      </c>
      <c r="C215" s="626"/>
      <c r="D215" s="8"/>
      <c r="E215" s="8"/>
      <c r="F215" s="222"/>
      <c r="G215" s="222"/>
      <c r="H215" s="222"/>
      <c r="I215" s="222"/>
      <c r="J215" s="402"/>
      <c r="K215" s="402"/>
      <c r="L215" s="402"/>
      <c r="M215" s="402"/>
      <c r="N215" s="402"/>
      <c r="O215" s="402"/>
      <c r="P215" s="402"/>
      <c r="Q215" s="402"/>
      <c r="R215" s="556"/>
      <c r="S215" s="556"/>
      <c r="T215" s="556"/>
      <c r="U215" s="422"/>
      <c r="V215" s="416" t="s">
        <v>109</v>
      </c>
      <c r="W215" s="230"/>
      <c r="X215" s="419"/>
      <c r="Y215" s="421"/>
      <c r="Z215" s="421"/>
      <c r="AA215" s="20"/>
      <c r="AB215" s="222"/>
      <c r="AC215" s="222" t="s">
        <v>108</v>
      </c>
      <c r="AD215" s="222"/>
      <c r="AE215" s="402"/>
      <c r="AF215" s="54"/>
      <c r="AG215" s="20"/>
    </row>
    <row r="216" spans="1:33" ht="30.5" x14ac:dyDescent="0.35">
      <c r="A216" s="560"/>
      <c r="B216" s="305">
        <f t="shared" ref="B216:B222" si="17">B215+1</f>
        <v>183</v>
      </c>
      <c r="C216" s="626"/>
      <c r="E216" s="214" t="b">
        <v>0</v>
      </c>
      <c r="F216" s="3" t="s">
        <v>333</v>
      </c>
      <c r="H216" s="214" t="b">
        <v>0</v>
      </c>
      <c r="I216" s="224" t="s">
        <v>150</v>
      </c>
      <c r="J216" s="215" t="b">
        <v>0</v>
      </c>
      <c r="K216" s="216" t="s">
        <v>151</v>
      </c>
      <c r="L216" s="217" t="b">
        <v>0</v>
      </c>
      <c r="M216" s="9" t="s">
        <v>152</v>
      </c>
      <c r="N216" s="227"/>
      <c r="O216" s="217" t="b">
        <v>0</v>
      </c>
      <c r="P216" s="9" t="s">
        <v>153</v>
      </c>
      <c r="Q216" s="9"/>
      <c r="R216" s="556"/>
      <c r="S216" s="556"/>
      <c r="T216" s="556"/>
      <c r="U216" s="556"/>
      <c r="V216" s="556"/>
      <c r="W216" s="230"/>
      <c r="X216" s="218" t="b">
        <v>0</v>
      </c>
      <c r="Y216" s="219" t="s">
        <v>154</v>
      </c>
      <c r="Z216" s="397" t="s">
        <v>372</v>
      </c>
      <c r="AA216" s="15"/>
      <c r="AB216" s="220" t="b">
        <v>0</v>
      </c>
      <c r="AC216" s="15" t="s">
        <v>155</v>
      </c>
      <c r="AD216" s="15"/>
      <c r="AE216" s="15"/>
      <c r="AF216" s="53"/>
      <c r="AG216" s="15"/>
    </row>
    <row r="217" spans="1:33" ht="35" customHeight="1" x14ac:dyDescent="0.35">
      <c r="A217" s="560"/>
      <c r="B217" s="305">
        <f t="shared" si="17"/>
        <v>184</v>
      </c>
      <c r="C217" s="626"/>
      <c r="E217" s="214" t="b">
        <v>0</v>
      </c>
      <c r="F217" s="210" t="s">
        <v>332</v>
      </c>
      <c r="H217" s="15"/>
      <c r="I217" s="224"/>
      <c r="J217" s="218" t="b">
        <v>0</v>
      </c>
      <c r="K217" s="582" t="s">
        <v>157</v>
      </c>
      <c r="L217" s="218" t="b">
        <v>0</v>
      </c>
      <c r="M217" s="219" t="s">
        <v>158</v>
      </c>
      <c r="N217" s="413">
        <v>44197</v>
      </c>
      <c r="O217" s="218" t="b">
        <v>0</v>
      </c>
      <c r="P217" s="219" t="s">
        <v>152</v>
      </c>
      <c r="Q217" s="219"/>
      <c r="R217" s="217" t="b">
        <v>1</v>
      </c>
      <c r="S217" s="9" t="s">
        <v>370</v>
      </c>
      <c r="T217" s="9" t="s">
        <v>107</v>
      </c>
      <c r="U217" s="218" t="b">
        <v>0</v>
      </c>
      <c r="V217" s="416" t="s">
        <v>164</v>
      </c>
      <c r="W217" s="229"/>
      <c r="X217" s="218" t="b">
        <v>0</v>
      </c>
      <c r="Y217" s="219" t="s">
        <v>159</v>
      </c>
      <c r="Z217" s="397"/>
      <c r="AA217" s="15"/>
      <c r="AB217" s="231"/>
      <c r="AC217" s="222" t="s">
        <v>109</v>
      </c>
      <c r="AD217" s="223"/>
      <c r="AE217" s="402" t="s">
        <v>366</v>
      </c>
      <c r="AF217" s="54"/>
      <c r="AG217" s="15"/>
    </row>
    <row r="218" spans="1:33" ht="14.5" customHeight="1" x14ac:dyDescent="0.35">
      <c r="A218" s="560"/>
      <c r="B218" s="305">
        <f t="shared" si="17"/>
        <v>185</v>
      </c>
      <c r="C218" s="626"/>
      <c r="E218" s="214" t="b">
        <v>0</v>
      </c>
      <c r="F218" s="584" t="s">
        <v>169</v>
      </c>
      <c r="H218" s="214" t="b">
        <v>0</v>
      </c>
      <c r="I218" s="224" t="s">
        <v>161</v>
      </c>
      <c r="J218" s="219"/>
      <c r="K218" s="582"/>
      <c r="L218" s="217" t="b">
        <v>0</v>
      </c>
      <c r="M218" s="44" t="s">
        <v>162</v>
      </c>
      <c r="N218" s="225">
        <v>6</v>
      </c>
      <c r="O218" s="217" t="b">
        <v>0</v>
      </c>
      <c r="P218" s="9" t="s">
        <v>162</v>
      </c>
      <c r="Q218" s="225">
        <v>0</v>
      </c>
      <c r="R218" s="556"/>
      <c r="S218" s="556"/>
      <c r="T218" s="556"/>
      <c r="U218" s="558" t="s">
        <v>108</v>
      </c>
      <c r="V218" s="558"/>
      <c r="W218" s="558"/>
      <c r="X218" s="218" t="b">
        <v>0</v>
      </c>
      <c r="Y218" s="9" t="s">
        <v>331</v>
      </c>
      <c r="Z218" s="556"/>
      <c r="AA218" s="15"/>
      <c r="AB218" s="231"/>
      <c r="AC218" s="22"/>
      <c r="AD218" s="15"/>
      <c r="AE218" s="629"/>
      <c r="AF218" s="53"/>
      <c r="AG218" s="15"/>
    </row>
    <row r="219" spans="1:33" x14ac:dyDescent="0.35">
      <c r="A219" s="560"/>
      <c r="B219" s="305">
        <f t="shared" si="17"/>
        <v>186</v>
      </c>
      <c r="C219" s="626"/>
      <c r="F219" s="584"/>
      <c r="H219" s="15"/>
      <c r="I219" s="15"/>
      <c r="J219" s="219"/>
      <c r="K219" s="9"/>
      <c r="L219" s="15"/>
      <c r="M219" s="15"/>
      <c r="N219" s="232"/>
      <c r="O219" s="9"/>
      <c r="P219" s="9"/>
      <c r="Q219" s="9"/>
      <c r="R219" s="556"/>
      <c r="S219" s="556"/>
      <c r="T219" s="556"/>
      <c r="U219" s="218" t="b">
        <v>0</v>
      </c>
      <c r="V219" s="219" t="s">
        <v>165</v>
      </c>
      <c r="W219" s="230"/>
      <c r="Y219" s="15"/>
      <c r="Z219" s="556"/>
      <c r="AA219" s="15"/>
      <c r="AB219" s="15"/>
      <c r="AC219" s="15"/>
      <c r="AD219" s="15"/>
      <c r="AE219" s="629"/>
      <c r="AF219" s="53"/>
      <c r="AG219" s="15"/>
    </row>
    <row r="220" spans="1:33" ht="30" customHeight="1" x14ac:dyDescent="0.35">
      <c r="A220" s="560"/>
      <c r="B220" s="305">
        <f t="shared" si="17"/>
        <v>187</v>
      </c>
      <c r="C220" s="626"/>
      <c r="E220"/>
      <c r="H220" s="15"/>
      <c r="I220" s="15"/>
      <c r="J220" s="399"/>
      <c r="K220" s="227"/>
      <c r="L220" s="227"/>
      <c r="M220" s="227"/>
      <c r="N220" s="227"/>
      <c r="O220" s="9"/>
      <c r="P220" s="9"/>
      <c r="Q220" s="9"/>
      <c r="R220" s="217" t="b">
        <v>1</v>
      </c>
      <c r="S220" s="9" t="s">
        <v>371</v>
      </c>
      <c r="T220" s="9" t="s">
        <v>107</v>
      </c>
      <c r="U220" s="556"/>
      <c r="V220" s="556"/>
      <c r="Y220" s="15"/>
      <c r="Z220" s="394"/>
      <c r="AA220" s="15"/>
      <c r="AB220" s="15"/>
      <c r="AC220" s="15"/>
      <c r="AD220" s="15"/>
      <c r="AE220" s="15"/>
      <c r="AF220" s="53"/>
      <c r="AG220" s="15"/>
    </row>
    <row r="221" spans="1:33" x14ac:dyDescent="0.35">
      <c r="A221" s="560"/>
      <c r="B221" s="305">
        <f t="shared" si="17"/>
        <v>188</v>
      </c>
      <c r="C221" s="626"/>
      <c r="E221"/>
      <c r="H221" s="226"/>
      <c r="I221" s="15"/>
      <c r="J221" s="399"/>
      <c r="K221" s="227"/>
      <c r="L221" s="227"/>
      <c r="M221" s="227"/>
      <c r="N221" s="227"/>
      <c r="O221" s="9"/>
      <c r="P221" s="9"/>
      <c r="Q221" s="9"/>
      <c r="R221" s="556"/>
      <c r="S221" s="556"/>
      <c r="T221" s="556"/>
      <c r="U221" s="218" t="b">
        <v>0</v>
      </c>
      <c r="V221" s="9" t="s">
        <v>166</v>
      </c>
      <c r="W221" s="9"/>
      <c r="Y221" s="15"/>
      <c r="Z221" s="394"/>
      <c r="AA221" s="15"/>
      <c r="AB221" s="15"/>
      <c r="AC221" s="15"/>
      <c r="AD221" s="15"/>
      <c r="AE221" s="15"/>
      <c r="AF221" s="53"/>
      <c r="AG221" s="15"/>
    </row>
    <row r="222" spans="1:33" ht="30" customHeight="1" thickBot="1" x14ac:dyDescent="0.4">
      <c r="A222" s="561"/>
      <c r="B222" s="305">
        <f t="shared" si="17"/>
        <v>189</v>
      </c>
      <c r="C222" s="627"/>
      <c r="D222" s="55"/>
      <c r="E222" s="55"/>
      <c r="F222" s="55"/>
      <c r="G222" s="55"/>
      <c r="H222" s="56"/>
      <c r="I222" s="56"/>
      <c r="J222" s="400"/>
      <c r="K222" s="57"/>
      <c r="L222" s="57"/>
      <c r="M222" s="57"/>
      <c r="N222" s="57"/>
      <c r="O222" s="58"/>
      <c r="P222" s="58"/>
      <c r="Q222" s="58"/>
      <c r="R222" s="556"/>
      <c r="S222" s="556"/>
      <c r="T222" s="556"/>
      <c r="U222" s="556"/>
      <c r="V222" s="556"/>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 customHeight="1" x14ac:dyDescent="0.35">
      <c r="A226" s="559">
        <f>A214+1</f>
        <v>19</v>
      </c>
      <c r="B226" s="305">
        <f>B214+10</f>
        <v>191</v>
      </c>
      <c r="C226" s="625" t="str">
        <f>VLOOKUP(A226,INputs!$G$3:$O$22,7,FALSE)</f>
        <v>Please fill out Sensitivity Labels Tab</v>
      </c>
      <c r="D226" s="47"/>
      <c r="E226" s="47"/>
      <c r="F226" s="579" t="s">
        <v>108</v>
      </c>
      <c r="G226" s="579"/>
      <c r="H226" s="579" t="s">
        <v>108</v>
      </c>
      <c r="I226" s="579"/>
      <c r="J226" s="581" t="str">
        <f>J$10</f>
        <v>Select a check box</v>
      </c>
      <c r="K226" s="581"/>
      <c r="L226" s="581" t="s">
        <v>108</v>
      </c>
      <c r="M226" s="581"/>
      <c r="N226" s="581"/>
      <c r="O226" s="581" t="s">
        <v>108</v>
      </c>
      <c r="P226" s="581"/>
      <c r="Q226" s="581"/>
      <c r="R226" s="583" t="s">
        <v>147</v>
      </c>
      <c r="S226" s="583"/>
      <c r="T226" s="423" t="s">
        <v>107</v>
      </c>
      <c r="U226" s="557" t="s">
        <v>148</v>
      </c>
      <c r="V226" s="557"/>
      <c r="W226" s="50"/>
      <c r="X226" s="417"/>
      <c r="Y226" s="580" t="s">
        <v>108</v>
      </c>
      <c r="Z226" s="580"/>
      <c r="AA226" s="51"/>
      <c r="AB226" s="579"/>
      <c r="AC226" s="579"/>
      <c r="AD226" s="48"/>
      <c r="AE226" s="49" t="s">
        <v>365</v>
      </c>
      <c r="AF226" s="52"/>
      <c r="AG226" s="20"/>
    </row>
    <row r="227" spans="1:33" x14ac:dyDescent="0.35">
      <c r="A227" s="560"/>
      <c r="B227" s="305">
        <f>B226+1</f>
        <v>192</v>
      </c>
      <c r="C227" s="626"/>
      <c r="D227" s="8"/>
      <c r="E227" s="8"/>
      <c r="F227" s="222"/>
      <c r="G227" s="222"/>
      <c r="H227" s="222"/>
      <c r="I227" s="222"/>
      <c r="J227" s="402"/>
      <c r="K227" s="402"/>
      <c r="L227" s="402"/>
      <c r="M227" s="402"/>
      <c r="N227" s="402"/>
      <c r="O227" s="402"/>
      <c r="P227" s="402"/>
      <c r="Q227" s="402"/>
      <c r="R227" s="556"/>
      <c r="S227" s="556"/>
      <c r="T227" s="556"/>
      <c r="U227" s="422"/>
      <c r="V227" s="416" t="s">
        <v>109</v>
      </c>
      <c r="W227" s="230"/>
      <c r="X227" s="419"/>
      <c r="Y227" s="421"/>
      <c r="Z227" s="421"/>
      <c r="AA227" s="20"/>
      <c r="AB227" s="222"/>
      <c r="AC227" s="222" t="s">
        <v>108</v>
      </c>
      <c r="AD227" s="222"/>
      <c r="AE227" s="402"/>
      <c r="AF227" s="54"/>
      <c r="AG227" s="20"/>
    </row>
    <row r="228" spans="1:33" ht="30.5" x14ac:dyDescent="0.35">
      <c r="A228" s="560"/>
      <c r="B228" s="305">
        <f t="shared" ref="B228:B234" si="18">B227+1</f>
        <v>193</v>
      </c>
      <c r="C228" s="626"/>
      <c r="E228" s="214" t="b">
        <v>0</v>
      </c>
      <c r="F228" s="3" t="s">
        <v>333</v>
      </c>
      <c r="H228" s="214" t="b">
        <v>0</v>
      </c>
      <c r="I228" s="224" t="s">
        <v>150</v>
      </c>
      <c r="J228" s="215" t="b">
        <v>0</v>
      </c>
      <c r="K228" s="216" t="s">
        <v>151</v>
      </c>
      <c r="L228" s="217" t="b">
        <v>0</v>
      </c>
      <c r="M228" s="9" t="s">
        <v>152</v>
      </c>
      <c r="N228" s="227"/>
      <c r="O228" s="217" t="b">
        <v>0</v>
      </c>
      <c r="P228" s="9" t="s">
        <v>153</v>
      </c>
      <c r="Q228" s="9"/>
      <c r="R228" s="556"/>
      <c r="S228" s="556"/>
      <c r="T228" s="556"/>
      <c r="U228" s="556"/>
      <c r="V228" s="556"/>
      <c r="W228" s="230"/>
      <c r="X228" s="218" t="b">
        <v>0</v>
      </c>
      <c r="Y228" s="219" t="s">
        <v>154</v>
      </c>
      <c r="Z228" s="397" t="s">
        <v>372</v>
      </c>
      <c r="AA228" s="15"/>
      <c r="AB228" s="220" t="b">
        <v>0</v>
      </c>
      <c r="AC228" s="15" t="s">
        <v>155</v>
      </c>
      <c r="AD228" s="15"/>
      <c r="AE228" s="15"/>
      <c r="AF228" s="53"/>
      <c r="AG228" s="15"/>
    </row>
    <row r="229" spans="1:33" ht="35" customHeight="1" x14ac:dyDescent="0.35">
      <c r="A229" s="560"/>
      <c r="B229" s="305">
        <f t="shared" si="18"/>
        <v>194</v>
      </c>
      <c r="C229" s="626"/>
      <c r="E229" s="214" t="b">
        <v>0</v>
      </c>
      <c r="F229" s="210" t="s">
        <v>332</v>
      </c>
      <c r="H229" s="15"/>
      <c r="I229" s="224"/>
      <c r="J229" s="218" t="b">
        <v>0</v>
      </c>
      <c r="K229" s="582" t="s">
        <v>157</v>
      </c>
      <c r="L229" s="218" t="b">
        <v>0</v>
      </c>
      <c r="M229" s="219" t="s">
        <v>158</v>
      </c>
      <c r="N229" s="413">
        <v>44197</v>
      </c>
      <c r="O229" s="218" t="b">
        <v>0</v>
      </c>
      <c r="P229" s="219" t="s">
        <v>152</v>
      </c>
      <c r="Q229" s="219"/>
      <c r="R229" s="217" t="b">
        <v>1</v>
      </c>
      <c r="S229" s="9" t="s">
        <v>370</v>
      </c>
      <c r="T229" s="9" t="s">
        <v>107</v>
      </c>
      <c r="U229" s="218" t="b">
        <v>0</v>
      </c>
      <c r="V229" s="416" t="s">
        <v>164</v>
      </c>
      <c r="W229" s="229"/>
      <c r="X229" s="218" t="b">
        <v>0</v>
      </c>
      <c r="Y229" s="219" t="s">
        <v>159</v>
      </c>
      <c r="Z229" s="397"/>
      <c r="AA229" s="15"/>
      <c r="AB229" s="231"/>
      <c r="AC229" s="222" t="s">
        <v>109</v>
      </c>
      <c r="AD229" s="223"/>
      <c r="AE229" s="402" t="s">
        <v>366</v>
      </c>
      <c r="AF229" s="54"/>
      <c r="AG229" s="15"/>
    </row>
    <row r="230" spans="1:33" ht="14.5" customHeight="1" x14ac:dyDescent="0.35">
      <c r="A230" s="560"/>
      <c r="B230" s="305">
        <f t="shared" si="18"/>
        <v>195</v>
      </c>
      <c r="C230" s="626"/>
      <c r="E230" s="214" t="b">
        <v>0</v>
      </c>
      <c r="F230" s="584" t="s">
        <v>169</v>
      </c>
      <c r="H230" s="214" t="b">
        <v>0</v>
      </c>
      <c r="I230" s="224" t="s">
        <v>161</v>
      </c>
      <c r="J230" s="219"/>
      <c r="K230" s="582"/>
      <c r="L230" s="217" t="b">
        <v>0</v>
      </c>
      <c r="M230" s="44" t="s">
        <v>162</v>
      </c>
      <c r="N230" s="225">
        <v>6</v>
      </c>
      <c r="O230" s="217" t="b">
        <v>0</v>
      </c>
      <c r="P230" s="9" t="s">
        <v>162</v>
      </c>
      <c r="Q230" s="225">
        <v>0</v>
      </c>
      <c r="R230" s="556"/>
      <c r="S230" s="556"/>
      <c r="T230" s="556"/>
      <c r="U230" s="558" t="s">
        <v>108</v>
      </c>
      <c r="V230" s="558"/>
      <c r="W230" s="558"/>
      <c r="X230" s="218" t="b">
        <v>0</v>
      </c>
      <c r="Y230" s="9" t="s">
        <v>331</v>
      </c>
      <c r="Z230" s="556"/>
      <c r="AA230" s="15"/>
      <c r="AB230" s="231"/>
      <c r="AC230" s="22"/>
      <c r="AD230" s="15"/>
      <c r="AE230" s="629"/>
      <c r="AF230" s="53"/>
      <c r="AG230" s="15"/>
    </row>
    <row r="231" spans="1:33" x14ac:dyDescent="0.35">
      <c r="A231" s="560"/>
      <c r="B231" s="305">
        <f t="shared" si="18"/>
        <v>196</v>
      </c>
      <c r="C231" s="626"/>
      <c r="F231" s="584"/>
      <c r="H231" s="15"/>
      <c r="I231" s="15"/>
      <c r="J231" s="219"/>
      <c r="K231" s="9"/>
      <c r="L231" s="15"/>
      <c r="M231" s="15"/>
      <c r="N231" s="232"/>
      <c r="O231" s="9"/>
      <c r="P231" s="9"/>
      <c r="Q231" s="9"/>
      <c r="R231" s="556"/>
      <c r="S231" s="556"/>
      <c r="T231" s="556"/>
      <c r="U231" s="218" t="b">
        <v>0</v>
      </c>
      <c r="V231" s="219" t="s">
        <v>165</v>
      </c>
      <c r="W231" s="230"/>
      <c r="Y231" s="15"/>
      <c r="Z231" s="556"/>
      <c r="AA231" s="15"/>
      <c r="AB231" s="15"/>
      <c r="AC231" s="15"/>
      <c r="AD231" s="15"/>
      <c r="AE231" s="629"/>
      <c r="AF231" s="53"/>
      <c r="AG231" s="15"/>
    </row>
    <row r="232" spans="1:33" ht="30" customHeight="1" x14ac:dyDescent="0.35">
      <c r="A232" s="560"/>
      <c r="B232" s="305">
        <f t="shared" si="18"/>
        <v>197</v>
      </c>
      <c r="C232" s="626"/>
      <c r="E232"/>
      <c r="H232" s="15"/>
      <c r="I232" s="15"/>
      <c r="J232" s="399"/>
      <c r="K232" s="227"/>
      <c r="L232" s="227"/>
      <c r="M232" s="227"/>
      <c r="N232" s="227"/>
      <c r="O232" s="9"/>
      <c r="P232" s="9"/>
      <c r="Q232" s="9"/>
      <c r="R232" s="217" t="b">
        <v>1</v>
      </c>
      <c r="S232" s="9" t="s">
        <v>371</v>
      </c>
      <c r="T232" s="9" t="s">
        <v>107</v>
      </c>
      <c r="U232" s="556"/>
      <c r="V232" s="556"/>
      <c r="Y232" s="15"/>
      <c r="Z232" s="394"/>
      <c r="AA232" s="15"/>
      <c r="AB232" s="15"/>
      <c r="AC232" s="15"/>
      <c r="AD232" s="15"/>
      <c r="AE232" s="15"/>
      <c r="AF232" s="53"/>
      <c r="AG232" s="15"/>
    </row>
    <row r="233" spans="1:33" x14ac:dyDescent="0.35">
      <c r="A233" s="560"/>
      <c r="B233" s="305">
        <f t="shared" si="18"/>
        <v>198</v>
      </c>
      <c r="C233" s="626"/>
      <c r="E233"/>
      <c r="H233" s="226"/>
      <c r="I233" s="15"/>
      <c r="J233" s="399"/>
      <c r="K233" s="227"/>
      <c r="L233" s="227"/>
      <c r="M233" s="227"/>
      <c r="N233" s="227"/>
      <c r="O233" s="9"/>
      <c r="P233" s="9"/>
      <c r="Q233" s="9"/>
      <c r="R233" s="556"/>
      <c r="S233" s="556"/>
      <c r="T233" s="556"/>
      <c r="U233" s="218" t="b">
        <v>0</v>
      </c>
      <c r="V233" s="9" t="s">
        <v>166</v>
      </c>
      <c r="W233" s="9"/>
      <c r="Y233" s="15"/>
      <c r="Z233" s="394"/>
      <c r="AA233" s="15"/>
      <c r="AB233" s="15"/>
      <c r="AC233" s="15"/>
      <c r="AD233" s="15"/>
      <c r="AE233" s="15"/>
      <c r="AF233" s="53"/>
      <c r="AG233" s="15"/>
    </row>
    <row r="234" spans="1:33" ht="30" customHeight="1" thickBot="1" x14ac:dyDescent="0.4">
      <c r="A234" s="561"/>
      <c r="B234" s="305">
        <f t="shared" si="18"/>
        <v>199</v>
      </c>
      <c r="C234" s="627"/>
      <c r="D234" s="55"/>
      <c r="E234" s="55"/>
      <c r="F234" s="55"/>
      <c r="G234" s="55"/>
      <c r="H234" s="56"/>
      <c r="I234" s="56"/>
      <c r="J234" s="400"/>
      <c r="K234" s="57"/>
      <c r="L234" s="57"/>
      <c r="M234" s="57"/>
      <c r="N234" s="57"/>
      <c r="O234" s="58"/>
      <c r="P234" s="58"/>
      <c r="Q234" s="58"/>
      <c r="R234" s="556"/>
      <c r="S234" s="556"/>
      <c r="T234" s="556"/>
      <c r="U234" s="556"/>
      <c r="V234" s="556"/>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 customHeight="1" x14ac:dyDescent="0.35">
      <c r="A238" s="559">
        <f>A226+1</f>
        <v>20</v>
      </c>
      <c r="B238" s="305">
        <f>B226+10</f>
        <v>201</v>
      </c>
      <c r="C238" s="625" t="str">
        <f>VLOOKUP(A238,INputs!$G$3:$O$22,7,FALSE)</f>
        <v>Please fill out Sensitivity Labels Tab</v>
      </c>
      <c r="D238" s="47"/>
      <c r="E238" s="47"/>
      <c r="F238" s="579" t="s">
        <v>108</v>
      </c>
      <c r="G238" s="579"/>
      <c r="H238" s="579" t="s">
        <v>108</v>
      </c>
      <c r="I238" s="579"/>
      <c r="J238" s="581" t="str">
        <f>J$10</f>
        <v>Select a check box</v>
      </c>
      <c r="K238" s="581"/>
      <c r="L238" s="581" t="s">
        <v>108</v>
      </c>
      <c r="M238" s="581"/>
      <c r="N238" s="581"/>
      <c r="O238" s="581" t="s">
        <v>108</v>
      </c>
      <c r="P238" s="581"/>
      <c r="Q238" s="581"/>
      <c r="R238" s="583" t="s">
        <v>147</v>
      </c>
      <c r="S238" s="583"/>
      <c r="T238" s="423" t="s">
        <v>107</v>
      </c>
      <c r="U238" s="557" t="s">
        <v>148</v>
      </c>
      <c r="V238" s="557"/>
      <c r="W238" s="50"/>
      <c r="X238" s="417"/>
      <c r="Y238" s="580" t="s">
        <v>108</v>
      </c>
      <c r="Z238" s="580"/>
      <c r="AA238" s="51"/>
      <c r="AB238" s="579"/>
      <c r="AC238" s="579"/>
      <c r="AD238" s="48"/>
      <c r="AE238" s="49" t="s">
        <v>365</v>
      </c>
      <c r="AF238" s="52"/>
      <c r="AG238" s="20"/>
    </row>
    <row r="239" spans="1:33" x14ac:dyDescent="0.35">
      <c r="A239" s="560"/>
      <c r="B239" s="305">
        <f>B238+1</f>
        <v>202</v>
      </c>
      <c r="C239" s="626"/>
      <c r="D239" s="8"/>
      <c r="E239" s="8"/>
      <c r="F239" s="222"/>
      <c r="G239" s="222"/>
      <c r="H239" s="222"/>
      <c r="I239" s="222"/>
      <c r="J239" s="402"/>
      <c r="K239" s="402"/>
      <c r="L239" s="402"/>
      <c r="M239" s="402"/>
      <c r="N239" s="402"/>
      <c r="O239" s="402"/>
      <c r="P239" s="402"/>
      <c r="Q239" s="402"/>
      <c r="R239" s="556"/>
      <c r="S239" s="556"/>
      <c r="T239" s="556"/>
      <c r="U239" s="422"/>
      <c r="V239" s="416" t="s">
        <v>109</v>
      </c>
      <c r="W239" s="230"/>
      <c r="X239" s="419"/>
      <c r="Y239" s="421"/>
      <c r="Z239" s="421"/>
      <c r="AA239" s="20"/>
      <c r="AB239" s="222"/>
      <c r="AC239" s="222" t="s">
        <v>108</v>
      </c>
      <c r="AD239" s="222"/>
      <c r="AE239" s="402"/>
      <c r="AF239" s="54"/>
      <c r="AG239" s="20"/>
    </row>
    <row r="240" spans="1:33" ht="30.5" x14ac:dyDescent="0.35">
      <c r="A240" s="560"/>
      <c r="B240" s="305">
        <f t="shared" ref="B240:B246" si="19">B239+1</f>
        <v>203</v>
      </c>
      <c r="C240" s="626"/>
      <c r="E240" s="214" t="b">
        <v>0</v>
      </c>
      <c r="F240" s="3" t="s">
        <v>333</v>
      </c>
      <c r="H240" s="214" t="b">
        <v>0</v>
      </c>
      <c r="I240" s="224" t="s">
        <v>150</v>
      </c>
      <c r="J240" s="215" t="b">
        <v>0</v>
      </c>
      <c r="K240" s="216" t="s">
        <v>151</v>
      </c>
      <c r="L240" s="217" t="b">
        <v>0</v>
      </c>
      <c r="M240" s="9" t="s">
        <v>152</v>
      </c>
      <c r="N240" s="227"/>
      <c r="O240" s="217" t="b">
        <v>0</v>
      </c>
      <c r="P240" s="9" t="s">
        <v>153</v>
      </c>
      <c r="Q240" s="9"/>
      <c r="R240" s="556"/>
      <c r="S240" s="556"/>
      <c r="T240" s="556"/>
      <c r="U240" s="556"/>
      <c r="V240" s="556"/>
      <c r="W240" s="230"/>
      <c r="X240" s="218" t="b">
        <v>0</v>
      </c>
      <c r="Y240" s="219" t="s">
        <v>154</v>
      </c>
      <c r="Z240" s="397" t="s">
        <v>372</v>
      </c>
      <c r="AA240" s="15"/>
      <c r="AB240" s="220" t="b">
        <v>0</v>
      </c>
      <c r="AC240" s="15" t="s">
        <v>155</v>
      </c>
      <c r="AD240" s="15"/>
      <c r="AE240" s="15"/>
      <c r="AF240" s="53"/>
      <c r="AG240" s="15"/>
    </row>
    <row r="241" spans="1:33" ht="35" customHeight="1" x14ac:dyDescent="0.35">
      <c r="A241" s="560"/>
      <c r="B241" s="305">
        <f t="shared" si="19"/>
        <v>204</v>
      </c>
      <c r="C241" s="626"/>
      <c r="E241" s="214" t="b">
        <v>0</v>
      </c>
      <c r="F241" s="210" t="s">
        <v>332</v>
      </c>
      <c r="H241" s="15"/>
      <c r="I241" s="224"/>
      <c r="J241" s="218" t="b">
        <v>0</v>
      </c>
      <c r="K241" s="582" t="s">
        <v>157</v>
      </c>
      <c r="L241" s="218" t="b">
        <v>0</v>
      </c>
      <c r="M241" s="219" t="s">
        <v>158</v>
      </c>
      <c r="N241" s="413">
        <v>44197</v>
      </c>
      <c r="O241" s="218" t="b">
        <v>0</v>
      </c>
      <c r="P241" s="219" t="s">
        <v>152</v>
      </c>
      <c r="Q241" s="219"/>
      <c r="R241" s="217" t="b">
        <v>0</v>
      </c>
      <c r="S241" s="9" t="s">
        <v>370</v>
      </c>
      <c r="T241" s="9" t="s">
        <v>107</v>
      </c>
      <c r="U241" s="218" t="b">
        <v>0</v>
      </c>
      <c r="V241" s="416" t="s">
        <v>164</v>
      </c>
      <c r="W241" s="229"/>
      <c r="X241" s="218" t="b">
        <v>0</v>
      </c>
      <c r="Y241" s="219" t="s">
        <v>159</v>
      </c>
      <c r="Z241" s="397"/>
      <c r="AA241" s="15"/>
      <c r="AB241" s="231"/>
      <c r="AC241" s="222" t="s">
        <v>109</v>
      </c>
      <c r="AD241" s="223"/>
      <c r="AE241" s="402" t="s">
        <v>366</v>
      </c>
      <c r="AF241" s="54"/>
      <c r="AG241" s="15"/>
    </row>
    <row r="242" spans="1:33" ht="17" customHeight="1" x14ac:dyDescent="0.35">
      <c r="A242" s="560"/>
      <c r="B242" s="305">
        <f t="shared" si="19"/>
        <v>205</v>
      </c>
      <c r="C242" s="626"/>
      <c r="E242" s="214" t="b">
        <v>0</v>
      </c>
      <c r="F242" s="584" t="s">
        <v>169</v>
      </c>
      <c r="H242" s="214" t="b">
        <v>0</v>
      </c>
      <c r="I242" s="224" t="s">
        <v>161</v>
      </c>
      <c r="J242" s="219"/>
      <c r="K242" s="582"/>
      <c r="L242" s="217" t="b">
        <v>0</v>
      </c>
      <c r="M242" s="44" t="s">
        <v>162</v>
      </c>
      <c r="N242" s="225">
        <v>6</v>
      </c>
      <c r="O242" s="217" t="b">
        <v>0</v>
      </c>
      <c r="P242" s="9" t="s">
        <v>162</v>
      </c>
      <c r="Q242" s="225">
        <v>1</v>
      </c>
      <c r="R242" s="556"/>
      <c r="S242" s="556"/>
      <c r="T242" s="556"/>
      <c r="U242" s="558" t="s">
        <v>108</v>
      </c>
      <c r="V242" s="558"/>
      <c r="W242" s="558"/>
      <c r="X242" s="218" t="b">
        <v>0</v>
      </c>
      <c r="Y242" s="9" t="s">
        <v>331</v>
      </c>
      <c r="Z242" s="556"/>
      <c r="AA242" s="15"/>
      <c r="AB242" s="231"/>
      <c r="AC242" s="22"/>
      <c r="AD242" s="15"/>
      <c r="AE242" s="629"/>
      <c r="AF242" s="53"/>
      <c r="AG242" s="15"/>
    </row>
    <row r="243" spans="1:33" ht="29.5" customHeight="1" x14ac:dyDescent="0.35">
      <c r="A243" s="560"/>
      <c r="B243" s="305">
        <f t="shared" si="19"/>
        <v>206</v>
      </c>
      <c r="C243" s="626"/>
      <c r="F243" s="584"/>
      <c r="H243" s="15"/>
      <c r="I243" s="15"/>
      <c r="J243" s="219"/>
      <c r="K243" s="9"/>
      <c r="L243" s="15"/>
      <c r="M243" s="15"/>
      <c r="N243" s="232"/>
      <c r="O243" s="9"/>
      <c r="P243" s="9"/>
      <c r="Q243" s="9"/>
      <c r="R243" s="556"/>
      <c r="S243" s="556"/>
      <c r="T243" s="556"/>
      <c r="U243" s="218" t="b">
        <v>0</v>
      </c>
      <c r="V243" s="219" t="s">
        <v>165</v>
      </c>
      <c r="W243" s="230"/>
      <c r="Y243" s="15"/>
      <c r="Z243" s="556"/>
      <c r="AA243" s="15"/>
      <c r="AB243" s="15"/>
      <c r="AC243" s="15"/>
      <c r="AD243" s="15"/>
      <c r="AE243" s="629"/>
      <c r="AF243" s="53"/>
      <c r="AG243" s="15"/>
    </row>
    <row r="244" spans="1:33" ht="30" customHeight="1" x14ac:dyDescent="0.35">
      <c r="A244" s="560"/>
      <c r="B244" s="305">
        <f t="shared" si="19"/>
        <v>207</v>
      </c>
      <c r="C244" s="626"/>
      <c r="E244"/>
      <c r="H244" s="15"/>
      <c r="I244" s="15"/>
      <c r="J244" s="399"/>
      <c r="K244" s="227"/>
      <c r="L244" s="227"/>
      <c r="M244" s="227"/>
      <c r="N244" s="227"/>
      <c r="O244" s="9"/>
      <c r="P244" s="9"/>
      <c r="Q244" s="9"/>
      <c r="R244" s="217" t="b">
        <v>0</v>
      </c>
      <c r="S244" s="9" t="s">
        <v>371</v>
      </c>
      <c r="T244" s="9" t="s">
        <v>107</v>
      </c>
      <c r="U244" s="556"/>
      <c r="V244" s="556"/>
      <c r="Y244" s="15"/>
      <c r="Z244" s="394"/>
      <c r="AA244" s="15"/>
      <c r="AB244" s="15"/>
      <c r="AC244" s="15"/>
      <c r="AD244" s="15"/>
      <c r="AE244" s="15"/>
      <c r="AF244" s="53"/>
      <c r="AG244" s="15"/>
    </row>
    <row r="245" spans="1:33" ht="14.5" customHeight="1" x14ac:dyDescent="0.35">
      <c r="A245" s="560"/>
      <c r="B245" s="305">
        <f t="shared" si="19"/>
        <v>208</v>
      </c>
      <c r="C245" s="626"/>
      <c r="E245"/>
      <c r="H245" s="226"/>
      <c r="I245" s="15"/>
      <c r="J245" s="399"/>
      <c r="K245" s="227"/>
      <c r="L245" s="227"/>
      <c r="M245" s="227"/>
      <c r="N245" s="227"/>
      <c r="O245" s="9"/>
      <c r="P245" s="9"/>
      <c r="Q245" s="9"/>
      <c r="R245" s="556"/>
      <c r="S245" s="556"/>
      <c r="T245" s="556"/>
      <c r="U245" s="218" t="b">
        <v>0</v>
      </c>
      <c r="V245" s="9" t="s">
        <v>166</v>
      </c>
      <c r="W245" s="9"/>
      <c r="Y245" s="15"/>
      <c r="Z245" s="394"/>
      <c r="AA245" s="15"/>
      <c r="AB245" s="15"/>
      <c r="AC245" s="15"/>
      <c r="AD245" s="15"/>
      <c r="AE245" s="15"/>
      <c r="AF245" s="53"/>
      <c r="AG245" s="15"/>
    </row>
    <row r="246" spans="1:33" ht="30" customHeight="1" thickBot="1" x14ac:dyDescent="0.4">
      <c r="A246" s="561"/>
      <c r="B246" s="305">
        <f t="shared" si="19"/>
        <v>209</v>
      </c>
      <c r="C246" s="627"/>
      <c r="D246" s="55"/>
      <c r="E246" s="55"/>
      <c r="F246" s="55"/>
      <c r="G246" s="55"/>
      <c r="H246" s="56"/>
      <c r="I246" s="56"/>
      <c r="J246" s="400"/>
      <c r="K246" s="57"/>
      <c r="L246" s="57"/>
      <c r="M246" s="57"/>
      <c r="N246" s="57"/>
      <c r="O246" s="58"/>
      <c r="P246" s="58"/>
      <c r="Q246" s="58"/>
      <c r="R246" s="556"/>
      <c r="S246" s="556"/>
      <c r="T246" s="556"/>
      <c r="U246" s="556"/>
      <c r="V246" s="556"/>
      <c r="W246" s="58"/>
      <c r="X246" s="418"/>
      <c r="Y246" s="56"/>
      <c r="Z246" s="395"/>
      <c r="AA246" s="56"/>
      <c r="AB246" s="56"/>
      <c r="AC246" s="56"/>
      <c r="AD246" s="56"/>
      <c r="AE246" s="56"/>
      <c r="AF246" s="59"/>
      <c r="AG246" s="15"/>
    </row>
    <row r="247" spans="1:33" ht="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C226:C234"/>
    <mergeCell ref="C238:C246"/>
    <mergeCell ref="C118:C126"/>
    <mergeCell ref="C130:C138"/>
    <mergeCell ref="C142:C150"/>
    <mergeCell ref="C154:C162"/>
    <mergeCell ref="C166:C174"/>
    <mergeCell ref="C178:C186"/>
    <mergeCell ref="C190:C198"/>
    <mergeCell ref="C202:C210"/>
    <mergeCell ref="C214:C222"/>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F82:G82"/>
    <mergeCell ref="H82:I82"/>
    <mergeCell ref="J82:K82"/>
    <mergeCell ref="L82:N82"/>
    <mergeCell ref="O82:Q82"/>
    <mergeCell ref="C46:C54"/>
    <mergeCell ref="C58:C66"/>
    <mergeCell ref="C70:C78"/>
    <mergeCell ref="C82:C90"/>
    <mergeCell ref="K85:K86"/>
    <mergeCell ref="F86:F87"/>
    <mergeCell ref="K61:K62"/>
    <mergeCell ref="F62:F63"/>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R142:S142"/>
    <mergeCell ref="U142:V142"/>
    <mergeCell ref="U144:V144"/>
    <mergeCell ref="U146:W146"/>
    <mergeCell ref="R134:T135"/>
    <mergeCell ref="R143:T144"/>
    <mergeCell ref="R146:T147"/>
    <mergeCell ref="U170:W170"/>
    <mergeCell ref="U172:V172"/>
    <mergeCell ref="R170:T171"/>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U178:V178"/>
    <mergeCell ref="U72:V72"/>
    <mergeCell ref="U74:W74"/>
    <mergeCell ref="U76:V76"/>
    <mergeCell ref="U78:V78"/>
    <mergeCell ref="U82:V82"/>
    <mergeCell ref="U84:V84"/>
    <mergeCell ref="U86:W86"/>
    <mergeCell ref="U88:V88"/>
    <mergeCell ref="U90:V90"/>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3452">
      <formula>H38=TRUE</formula>
    </cfRule>
    <cfRule type="expression" dxfId="2946" priority="1953">
      <formula>$J$36=TRUE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3142">
      <formula>H98=TRUE</formula>
    </cfRule>
    <cfRule type="expression" dxfId="2931" priority="1943">
      <formula>$J$96=TRUE</formula>
    </cfRule>
  </conditionalFormatting>
  <conditionalFormatting sqref="J108">
    <cfRule type="expression" dxfId="2930" priority="3053">
      <formula>H110=TRUE</formula>
    </cfRule>
  </conditionalFormatting>
  <conditionalFormatting sqref="J109">
    <cfRule type="expression" dxfId="2929" priority="3054">
      <formula>H110=TRUE</formula>
    </cfRule>
    <cfRule type="expression" dxfId="2928" priority="1941">
      <formula>$J$108=TRUE</formula>
    </cfRule>
  </conditionalFormatting>
  <conditionalFormatting sqref="J120">
    <cfRule type="expression" dxfId="2927" priority="2991">
      <formula>H122=TRUE</formula>
    </cfRule>
  </conditionalFormatting>
  <conditionalFormatting sqref="J121">
    <cfRule type="expression" dxfId="2926" priority="2992">
      <formula>H122=TRUE</formula>
    </cfRule>
    <cfRule type="expression" dxfId="2925" priority="1939">
      <formula>$J$120=TRUE</formula>
    </cfRule>
  </conditionalFormatting>
  <conditionalFormatting sqref="J132">
    <cfRule type="expression" dxfId="2924" priority="2929">
      <formula>H134=TRUE</formula>
    </cfRule>
  </conditionalFormatting>
  <conditionalFormatting sqref="J133">
    <cfRule type="expression" dxfId="2923" priority="2930">
      <formula>H134=TRUE</formula>
    </cfRule>
    <cfRule type="expression" dxfId="2922" priority="1937">
      <formula>$J$132=TRUE</formula>
    </cfRule>
  </conditionalFormatting>
  <conditionalFormatting sqref="J145">
    <cfRule type="expression" dxfId="2921" priority="2868">
      <formula>H146=TRUE</formula>
    </cfRule>
    <cfRule type="expression" dxfId="2920" priority="1935">
      <formula>$J$144=TRUE</formula>
    </cfRule>
  </conditionalFormatting>
  <conditionalFormatting sqref="J156">
    <cfRule type="expression" dxfId="2919" priority="2805">
      <formula>H158=TRUE</formula>
    </cfRule>
  </conditionalFormatting>
  <conditionalFormatting sqref="J157">
    <cfRule type="expression" dxfId="2918" priority="2806">
      <formula>H158=TRUE</formula>
    </cfRule>
    <cfRule type="expression" dxfId="2917" priority="1933">
      <formula>$J$156=TRUE</formula>
    </cfRule>
  </conditionalFormatting>
  <conditionalFormatting sqref="J168">
    <cfRule type="expression" dxfId="2916" priority="2743">
      <formula>H170=TRUE</formula>
    </cfRule>
  </conditionalFormatting>
  <conditionalFormatting sqref="J169">
    <cfRule type="expression" dxfId="2915" priority="2744">
      <formula>H170=TRUE</formula>
    </cfRule>
    <cfRule type="expression" dxfId="2914" priority="1931">
      <formula>$J$168=TRUE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2496">
      <formula>H218=TRUE</formula>
    </cfRule>
    <cfRule type="expression" dxfId="2902" priority="1923">
      <formula>$J$216=TRUE</formula>
    </cfRule>
  </conditionalFormatting>
  <conditionalFormatting sqref="J228">
    <cfRule type="expression" dxfId="2901" priority="2433">
      <formula>H230=TRUE</formula>
    </cfRule>
  </conditionalFormatting>
  <conditionalFormatting sqref="J229">
    <cfRule type="expression" dxfId="2900" priority="2434">
      <formula>H230=TRUE</formula>
    </cfRule>
    <cfRule type="expression" dxfId="2899" priority="1921">
      <formula>$J$228=TRUE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3453">
      <formula>H38=TRUE</formula>
    </cfRule>
    <cfRule type="expression" dxfId="2846" priority="1954">
      <formula>$J$36=TRUE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2931">
      <formula>H134=TRUE</formula>
    </cfRule>
    <cfRule type="expression" dxfId="2822" priority="1938">
      <formula>$J$132=TRUE</formula>
    </cfRule>
  </conditionalFormatting>
  <conditionalFormatting sqref="K145:K146">
    <cfRule type="expression" dxfId="2821" priority="2869">
      <formula>H146=TRUE</formula>
    </cfRule>
    <cfRule type="expression" dxfId="2820" priority="1936">
      <formula>$J$144=TRUE</formula>
    </cfRule>
  </conditionalFormatting>
  <conditionalFormatting sqref="K156">
    <cfRule type="expression" dxfId="2819" priority="2808">
      <formula>H158=TRUE</formula>
    </cfRule>
  </conditionalFormatting>
  <conditionalFormatting sqref="K157:K158">
    <cfRule type="expression" dxfId="2818" priority="2807">
      <formula>H158=TRUE</formula>
    </cfRule>
    <cfRule type="expression" dxfId="2817" priority="1934">
      <formula>$J$156=TRUE</formula>
    </cfRule>
  </conditionalFormatting>
  <conditionalFormatting sqref="K168">
    <cfRule type="expression" dxfId="2816" priority="2746">
      <formula>H170=TRUE</formula>
    </cfRule>
  </conditionalFormatting>
  <conditionalFormatting sqref="K169:K170">
    <cfRule type="expression" dxfId="2815" priority="2745">
      <formula>H170=TRUE</formula>
    </cfRule>
    <cfRule type="expression" dxfId="2814" priority="1932">
      <formula>$J$168=TRUE</formula>
    </cfRule>
  </conditionalFormatting>
  <conditionalFormatting sqref="K180">
    <cfRule type="expression" dxfId="2813" priority="2684">
      <formula>H182=TRUE</formula>
    </cfRule>
  </conditionalFormatting>
  <conditionalFormatting sqref="K181:K182">
    <cfRule type="expression" dxfId="2812" priority="2683">
      <formula>H182=TRUE</formula>
    </cfRule>
    <cfRule type="expression" dxfId="2811" priority="1930">
      <formula>$J$180=TRUE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2497">
      <formula>H218=TRUE</formula>
    </cfRule>
    <cfRule type="expression" dxfId="2802" priority="1924">
      <formula>$J$216=TRUE</formula>
    </cfRule>
  </conditionalFormatting>
  <conditionalFormatting sqref="K228">
    <cfRule type="expression" dxfId="2801" priority="2436">
      <formula>H230=TRUE</formula>
    </cfRule>
  </conditionalFormatting>
  <conditionalFormatting sqref="K229:K230">
    <cfRule type="expression" dxfId="2800" priority="2435">
      <formula>H230=TRUE</formula>
    </cfRule>
    <cfRule type="expression" dxfId="2799" priority="1922">
      <formula>$J$228=TRUE</formula>
    </cfRule>
  </conditionalFormatting>
  <conditionalFormatting sqref="K240">
    <cfRule type="expression" dxfId="2798" priority="2374">
      <formula>H242=TRUE</formula>
    </cfRule>
  </conditionalFormatting>
  <conditionalFormatting sqref="K241:K242">
    <cfRule type="expression" dxfId="2797" priority="2373">
      <formula>H242=TRUE</formula>
    </cfRule>
    <cfRule type="expression" dxfId="2796" priority="1920">
      <formula>$J$240=TRUE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4">
      <formula>AND(H50=TRUE,J48=TRUE)</formula>
    </cfRule>
    <cfRule type="expression" dxfId="2560" priority="453">
      <formula>AND(H51=TRUE,J49=TRUE)</formula>
    </cfRule>
  </conditionalFormatting>
  <conditionalFormatting sqref="S61">
    <cfRule type="expression" dxfId="2559" priority="435">
      <formula>AND(H62=TRUE,J60=TRUE)</formula>
    </cfRule>
    <cfRule type="expression" dxfId="2558" priority="434">
      <formula>AND(H63=TRUE,J61=TRUE)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7">
      <formula>AND(H86=TRUE,J84=TRUE)</formula>
    </cfRule>
    <cfRule type="expression" dxfId="2554" priority="396">
      <formula>AND(H87=TRUE,J85=TRUE)</formula>
    </cfRule>
  </conditionalFormatting>
  <conditionalFormatting sqref="S97">
    <cfRule type="expression" dxfId="2553" priority="382">
      <formula>AND(H98=TRUE,J96=TRUE)</formula>
    </cfRule>
    <cfRule type="expression" dxfId="2552" priority="381">
      <formula>AND(H99=TRUE,J97=TRUE)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4">
      <formula>AND(H122=TRUE,J120=TRUE)</formula>
    </cfRule>
    <cfRule type="expression" dxfId="2548" priority="343">
      <formula>AND(H123=TRUE,J121=TRUE)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6">
      <formula>AND(H146=TRUE,J144=TRUE)</formula>
    </cfRule>
    <cfRule type="expression" dxfId="2544" priority="305">
      <formula>AND(H147=TRUE,J145=TRUE)</formula>
    </cfRule>
  </conditionalFormatting>
  <conditionalFormatting sqref="S157">
    <cfRule type="expression" dxfId="2543" priority="287">
      <formula>AND(H158=TRUE,J156=TRUE)</formula>
    </cfRule>
    <cfRule type="expression" dxfId="2542" priority="286">
      <formula>AND(H159=TRUE,J157=TRUE)</formula>
    </cfRule>
  </conditionalFormatting>
  <conditionalFormatting sqref="S169">
    <cfRule type="expression" dxfId="2541" priority="268">
      <formula>AND(H170=TRUE,J168=TRUE)</formula>
    </cfRule>
    <cfRule type="expression" dxfId="2540" priority="267">
      <formula>AND(H171=TRUE,J169=TRUE)</formula>
    </cfRule>
  </conditionalFormatting>
  <conditionalFormatting sqref="S181">
    <cfRule type="expression" dxfId="2539" priority="249">
      <formula>AND(H182=TRUE,J180=TRUE)</formula>
    </cfRule>
    <cfRule type="expression" dxfId="2538" priority="248">
      <formula>AND(H183=TRUE,J181=TRUE)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90">
      <formula>AND(H218=TRUE,J216=TRUE)</formula>
    </cfRule>
    <cfRule type="expression" dxfId="2531" priority="189">
      <formula>AND(H219=TRUE,J217=TRUE)</formula>
    </cfRule>
  </conditionalFormatting>
  <conditionalFormatting sqref="S229">
    <cfRule type="expression" dxfId="2530" priority="171">
      <formula>AND(H230=TRUE,J228=TRUE)</formula>
    </cfRule>
    <cfRule type="expression" dxfId="2529" priority="170">
      <formula>AND(H231=TRUE,J229=TRUE)</formula>
    </cfRule>
  </conditionalFormatting>
  <conditionalFormatting sqref="S241">
    <cfRule type="expression" dxfId="2528" priority="152">
      <formula>AND(H242=TRUE,J240=TRUE)</formula>
    </cfRule>
    <cfRule type="expression" dxfId="2527" priority="151">
      <formula>AND(H243=TRUE,J241=TRUE)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5" priority="3469">
      <formula>AB36=TRUE</formula>
    </cfRule>
  </conditionalFormatting>
  <conditionalFormatting sqref="AE46:AF47">
    <cfRule type="expression" dxfId="1932" priority="3095">
      <formula>AB48=TRUE</formula>
    </cfRule>
  </conditionalFormatting>
  <conditionalFormatting sqref="AE48:AF48">
    <cfRule type="expression" dxfId="1931" priority="3407">
      <formula>AB48=TRUE</formula>
    </cfRule>
  </conditionalFormatting>
  <conditionalFormatting sqref="AE58:AF59">
    <cfRule type="expression" dxfId="1928" priority="3096">
      <formula>AB60=TRUE</formula>
    </cfRule>
  </conditionalFormatting>
  <conditionalFormatting sqref="AE60:AF60">
    <cfRule type="expression" dxfId="1927"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9" priority="3221">
      <formula>AB84=TRUE</formula>
    </cfRule>
  </conditionalFormatting>
  <conditionalFormatting sqref="AE94:AF95">
    <cfRule type="expression" dxfId="1916" priority="3101">
      <formula>AB96=TRUE</formula>
    </cfRule>
  </conditionalFormatting>
  <conditionalFormatting sqref="AE96:AF96">
    <cfRule type="expression" dxfId="1915"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3"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7" priority="2699">
      <formula>AB180=TRUE</formula>
    </cfRule>
  </conditionalFormatting>
  <conditionalFormatting sqref="AE190:AF191">
    <cfRule type="expression" dxfId="1884" priority="2585">
      <formula>AB192=TRUE</formula>
    </cfRule>
  </conditionalFormatting>
  <conditionalFormatting sqref="AE192:AF192">
    <cfRule type="expression" dxfId="1883" priority="2637">
      <formula>AB192=TRUE</formula>
    </cfRule>
  </conditionalFormatting>
  <conditionalFormatting sqref="AE202:AF203">
    <cfRule type="expression" dxfId="1880" priority="2523">
      <formula>AB204=TRUE</formula>
    </cfRule>
  </conditionalFormatting>
  <conditionalFormatting sqref="AE204:AF204">
    <cfRule type="expression" dxfId="1879"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1" priority="2451">
      <formula>AB228=TRUE</formula>
    </cfRule>
  </conditionalFormatting>
  <conditionalFormatting sqref="AE238:AF239">
    <cfRule type="expression" dxfId="1868" priority="2337">
      <formula>AB240=TRUE</formula>
    </cfRule>
  </conditionalFormatting>
  <conditionalFormatting sqref="AE240:AF240">
    <cfRule type="expression" dxfId="1867"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585" t="s">
        <v>75</v>
      </c>
      <c r="C1" s="585"/>
      <c r="D1" s="585"/>
    </row>
    <row r="2" spans="1:26" s="13" customFormat="1" ht="37.5" thickBot="1" x14ac:dyDescent="0.4">
      <c r="A2" s="91"/>
      <c r="B2" s="98" t="s">
        <v>117</v>
      </c>
      <c r="C2" s="41"/>
      <c r="D2" s="594" t="s">
        <v>170</v>
      </c>
      <c r="E2" s="632"/>
      <c r="F2" s="632"/>
      <c r="G2" s="595"/>
      <c r="H2" s="41"/>
      <c r="I2" s="98" t="s">
        <v>171</v>
      </c>
      <c r="J2" s="41"/>
      <c r="K2" s="98" t="s">
        <v>172</v>
      </c>
      <c r="L2" s="41"/>
      <c r="M2" s="98" t="s">
        <v>173</v>
      </c>
      <c r="N2" s="41"/>
      <c r="O2" s="98" t="s">
        <v>174</v>
      </c>
      <c r="P2" s="41"/>
      <c r="Q2" s="594" t="s">
        <v>175</v>
      </c>
      <c r="R2" s="632"/>
      <c r="S2" s="595"/>
      <c r="T2" s="41"/>
      <c r="U2" s="98" t="s">
        <v>311</v>
      </c>
      <c r="V2" s="41"/>
      <c r="W2" s="98" t="s">
        <v>176</v>
      </c>
      <c r="X2" s="41"/>
      <c r="Y2" s="98" t="s">
        <v>177</v>
      </c>
    </row>
    <row r="3" spans="1:26" ht="230" hidden="1" customHeight="1" outlineLevel="1" x14ac:dyDescent="0.35">
      <c r="A3" s="387" t="s">
        <v>322</v>
      </c>
      <c r="B3" s="167" t="s">
        <v>126</v>
      </c>
      <c r="C3" s="162"/>
      <c r="D3" s="636" t="s">
        <v>178</v>
      </c>
      <c r="E3" s="636"/>
      <c r="F3" s="636"/>
      <c r="G3" s="636"/>
      <c r="H3" s="162"/>
      <c r="I3" s="168"/>
      <c r="J3" s="162"/>
      <c r="K3" s="170" t="s">
        <v>179</v>
      </c>
      <c r="L3" s="166"/>
      <c r="M3" s="171" t="s">
        <v>180</v>
      </c>
      <c r="N3" s="166"/>
      <c r="O3" s="171" t="s">
        <v>181</v>
      </c>
      <c r="P3" s="166"/>
      <c r="Q3" s="633" t="s">
        <v>182</v>
      </c>
      <c r="R3" s="634"/>
      <c r="S3" s="635"/>
      <c r="T3" s="189"/>
      <c r="U3" s="188" t="s">
        <v>310</v>
      </c>
      <c r="V3" s="166"/>
      <c r="W3" s="164"/>
      <c r="X3" s="166"/>
      <c r="Y3" s="164" t="s">
        <v>183</v>
      </c>
      <c r="Z3" s="155"/>
    </row>
    <row r="4" spans="1:26" ht="29" hidden="1" outlineLevel="1" x14ac:dyDescent="0.35">
      <c r="A4" s="638" t="s">
        <v>99</v>
      </c>
      <c r="B4" s="384" t="s">
        <v>184</v>
      </c>
      <c r="C4" s="174"/>
      <c r="D4" s="569" t="s">
        <v>185</v>
      </c>
      <c r="E4" s="569"/>
      <c r="F4" s="569"/>
      <c r="G4" s="569"/>
      <c r="H4" s="174"/>
      <c r="I4" s="173"/>
      <c r="J4" s="174"/>
      <c r="K4" s="173"/>
      <c r="L4" s="132"/>
      <c r="M4" s="175"/>
      <c r="N4" s="132"/>
      <c r="O4" s="175"/>
      <c r="P4" s="132"/>
      <c r="Q4" s="571"/>
      <c r="R4" s="571"/>
      <c r="S4" s="571"/>
      <c r="T4" s="132"/>
      <c r="U4" s="175"/>
      <c r="V4" s="132"/>
      <c r="W4" s="175"/>
      <c r="X4" s="132"/>
      <c r="Y4" s="172" t="s">
        <v>186</v>
      </c>
    </row>
    <row r="5" spans="1:26" ht="15" hidden="1" customHeight="1" outlineLevel="1" x14ac:dyDescent="0.35">
      <c r="A5" s="638"/>
      <c r="B5" s="385"/>
      <c r="C5" s="174"/>
      <c r="D5" s="606"/>
      <c r="E5" s="606"/>
      <c r="F5" s="606"/>
      <c r="G5" s="606"/>
      <c r="H5" s="174"/>
      <c r="I5" s="173"/>
      <c r="J5" s="174"/>
      <c r="K5" s="173"/>
      <c r="L5" s="132"/>
      <c r="M5" s="175"/>
      <c r="N5" s="132"/>
      <c r="O5" s="175"/>
      <c r="P5" s="132"/>
      <c r="Q5" s="571"/>
      <c r="R5" s="571"/>
      <c r="S5" s="571"/>
      <c r="T5" s="132"/>
      <c r="U5" s="175"/>
      <c r="V5" s="132"/>
      <c r="W5" s="175"/>
      <c r="X5" s="132"/>
      <c r="Y5" s="175"/>
    </row>
    <row r="6" spans="1:26" ht="15" hidden="1" customHeight="1" outlineLevel="1" x14ac:dyDescent="0.35">
      <c r="A6" s="638"/>
      <c r="B6" s="385"/>
      <c r="C6" s="174"/>
      <c r="D6" s="606"/>
      <c r="E6" s="606"/>
      <c r="F6" s="606"/>
      <c r="G6" s="606"/>
      <c r="H6" s="174"/>
      <c r="I6" s="173"/>
      <c r="J6" s="174"/>
      <c r="K6" s="173"/>
      <c r="L6" s="132"/>
      <c r="M6" s="175"/>
      <c r="N6" s="132"/>
      <c r="O6" s="175"/>
      <c r="P6" s="132"/>
      <c r="Q6" s="571"/>
      <c r="R6" s="571"/>
      <c r="S6" s="571"/>
      <c r="T6" s="132"/>
      <c r="U6" s="175"/>
      <c r="V6" s="132"/>
      <c r="W6" s="175"/>
      <c r="X6" s="132"/>
      <c r="Y6" s="175"/>
    </row>
    <row r="7" spans="1:26" ht="15" hidden="1" customHeight="1" outlineLevel="1" x14ac:dyDescent="0.35">
      <c r="A7" s="638"/>
      <c r="B7" s="385"/>
      <c r="C7" s="174"/>
      <c r="D7" s="606"/>
      <c r="E7" s="606"/>
      <c r="F7" s="606"/>
      <c r="G7" s="606"/>
      <c r="H7" s="174"/>
      <c r="I7" s="173"/>
      <c r="J7" s="174"/>
      <c r="K7" s="173"/>
      <c r="L7" s="132"/>
      <c r="M7" s="175"/>
      <c r="N7" s="132"/>
      <c r="O7" s="175"/>
      <c r="P7" s="132"/>
      <c r="Q7" s="571"/>
      <c r="R7" s="571"/>
      <c r="S7" s="571"/>
      <c r="T7" s="132"/>
      <c r="U7" s="175"/>
      <c r="V7" s="132"/>
      <c r="W7" s="175"/>
      <c r="X7" s="132"/>
      <c r="Y7" s="175"/>
    </row>
    <row r="8" spans="1:26" ht="15" hidden="1" customHeight="1" outlineLevel="1" x14ac:dyDescent="0.35">
      <c r="A8" s="638"/>
      <c r="B8" s="385"/>
      <c r="C8" s="174"/>
      <c r="D8" s="606"/>
      <c r="E8" s="606"/>
      <c r="F8" s="606"/>
      <c r="G8" s="606"/>
      <c r="H8" s="174"/>
      <c r="I8" s="173"/>
      <c r="J8" s="174"/>
      <c r="K8" s="173"/>
      <c r="L8" s="132"/>
      <c r="M8" s="175"/>
      <c r="N8" s="132"/>
      <c r="O8" s="175"/>
      <c r="P8" s="132"/>
      <c r="Q8" s="571"/>
      <c r="R8" s="571"/>
      <c r="S8" s="571"/>
      <c r="T8" s="132"/>
      <c r="U8" s="175"/>
      <c r="V8" s="132"/>
      <c r="W8" s="175"/>
      <c r="X8" s="132"/>
      <c r="Y8" s="175"/>
    </row>
    <row r="9" spans="1:26" s="13" customFormat="1" ht="15" customHeight="1" collapsed="1" x14ac:dyDescent="0.35">
      <c r="A9" s="91"/>
      <c r="B9" s="8"/>
      <c r="D9" s="8" t="s">
        <v>109</v>
      </c>
      <c r="E9" s="8"/>
      <c r="F9" s="637" t="s">
        <v>108</v>
      </c>
      <c r="G9" s="637"/>
      <c r="I9" s="8" t="s">
        <v>109</v>
      </c>
      <c r="K9" s="8" t="s">
        <v>109</v>
      </c>
      <c r="M9" s="8" t="s">
        <v>109</v>
      </c>
      <c r="O9" s="8" t="s">
        <v>109</v>
      </c>
      <c r="Q9" s="8" t="s">
        <v>109</v>
      </c>
      <c r="R9" s="8"/>
      <c r="S9" s="8" t="s">
        <v>109</v>
      </c>
      <c r="U9" s="8" t="s">
        <v>109</v>
      </c>
      <c r="W9" s="8" t="s">
        <v>109</v>
      </c>
      <c r="Y9" s="8" t="s">
        <v>109</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187</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187</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187</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187</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187</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187</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187</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187</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187</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187</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187</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187</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187</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187</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187</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187</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187</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187</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187</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187</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B1:D1"/>
    <mergeCell ref="D3:G3"/>
    <mergeCell ref="D2:G2"/>
    <mergeCell ref="F9:G9"/>
    <mergeCell ref="A4:A8"/>
    <mergeCell ref="D8:G8"/>
    <mergeCell ref="D7:G7"/>
    <mergeCell ref="D6:G6"/>
    <mergeCell ref="D5:G5"/>
    <mergeCell ref="D4:G4"/>
    <mergeCell ref="Q7:S7"/>
    <mergeCell ref="Q8:S8"/>
    <mergeCell ref="Q2:S2"/>
    <mergeCell ref="Q3:S3"/>
    <mergeCell ref="Q4:S4"/>
    <mergeCell ref="Q5:S5"/>
    <mergeCell ref="Q6:S6"/>
  </mergeCells>
  <conditionalFormatting sqref="O11">
    <cfRule type="expression" dxfId="1666" priority="553">
      <formula>$U11="yes"</formula>
    </cfRule>
  </conditionalFormatting>
  <conditionalFormatting sqref="O13">
    <cfRule type="expression" dxfId="1660" priority="429">
      <formula>$U13="yes"</formula>
    </cfRule>
  </conditionalFormatting>
  <conditionalFormatting sqref="O15">
    <cfRule type="expression" dxfId="1652"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30" priority="399">
      <formula>$U25="yes"</formula>
    </cfRule>
  </conditionalFormatting>
  <conditionalFormatting sqref="O27">
    <cfRule type="expression" dxfId="1626" priority="394">
      <formula>$U27="yes"</formula>
    </cfRule>
  </conditionalFormatting>
  <conditionalFormatting sqref="O29">
    <cfRule type="expression" dxfId="1619" priority="389">
      <formula>$U29="yes"</formula>
    </cfRule>
  </conditionalFormatting>
  <conditionalFormatting sqref="O31">
    <cfRule type="expression" dxfId="1616" priority="384">
      <formula>$U31="yes"</formula>
    </cfRule>
  </conditionalFormatting>
  <conditionalFormatting sqref="O33">
    <cfRule type="expression" dxfId="1610" priority="379">
      <formula>$U33="yes"</formula>
    </cfRule>
  </conditionalFormatting>
  <conditionalFormatting sqref="O35">
    <cfRule type="expression" dxfId="1606" priority="374">
      <formula>$U35="yes"</formula>
    </cfRule>
  </conditionalFormatting>
  <conditionalFormatting sqref="O37">
    <cfRule type="expression" dxfId="1597" priority="369">
      <formula>$U37="yes"</formula>
    </cfRule>
  </conditionalFormatting>
  <conditionalFormatting sqref="O39">
    <cfRule type="expression" dxfId="1595" priority="364">
      <formula>$U39="yes"</formula>
    </cfRule>
  </conditionalFormatting>
  <conditionalFormatting sqref="O41">
    <cfRule type="expression" dxfId="1589" priority="359">
      <formula>$U41="yes"</formula>
    </cfRule>
  </conditionalFormatting>
  <conditionalFormatting sqref="O43">
    <cfRule type="expression" dxfId="1586" priority="354">
      <formula>$U43="yes"</formula>
    </cfRule>
  </conditionalFormatting>
  <conditionalFormatting sqref="O45">
    <cfRule type="expression" dxfId="1578" priority="349">
      <formula>$U45="yes"</formula>
    </cfRule>
  </conditionalFormatting>
  <conditionalFormatting sqref="O47">
    <cfRule type="expression" dxfId="1576" priority="344">
      <formula>$U47="yes"</formula>
    </cfRule>
  </conditionalFormatting>
  <conditionalFormatting sqref="O49">
    <cfRule type="expression" dxfId="1570"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117</v>
      </c>
      <c r="E3" s="659" t="s">
        <v>188</v>
      </c>
      <c r="F3" s="660"/>
      <c r="H3" s="653" t="s">
        <v>189</v>
      </c>
      <c r="I3" s="654"/>
      <c r="K3" s="653" t="s">
        <v>190</v>
      </c>
      <c r="L3" s="654"/>
      <c r="N3" s="99" t="s">
        <v>191</v>
      </c>
      <c r="P3" s="653" t="s">
        <v>192</v>
      </c>
      <c r="Q3" s="654"/>
      <c r="S3" s="653" t="s">
        <v>193</v>
      </c>
      <c r="T3" s="654"/>
    </row>
    <row r="4" spans="1:21" s="3" customFormat="1" ht="189" hidden="1" customHeight="1" outlineLevel="1" x14ac:dyDescent="0.35">
      <c r="A4" s="239" t="s">
        <v>322</v>
      </c>
      <c r="B4" s="159"/>
      <c r="C4" s="167" t="s">
        <v>126</v>
      </c>
      <c r="D4" s="166"/>
      <c r="E4" s="642" t="s">
        <v>77</v>
      </c>
      <c r="F4" s="642"/>
      <c r="G4" s="166"/>
      <c r="H4" s="642" t="s">
        <v>194</v>
      </c>
      <c r="I4" s="642"/>
      <c r="J4" s="166"/>
      <c r="K4" s="642" t="s">
        <v>195</v>
      </c>
      <c r="L4" s="642"/>
      <c r="M4" s="166"/>
      <c r="N4" s="169" t="s">
        <v>196</v>
      </c>
      <c r="O4" s="166"/>
      <c r="P4" s="642" t="s">
        <v>197</v>
      </c>
      <c r="Q4" s="642"/>
      <c r="R4" s="166"/>
      <c r="S4" s="642" t="s">
        <v>198</v>
      </c>
      <c r="T4" s="621"/>
    </row>
    <row r="5" spans="1:21" s="3" customFormat="1" ht="43.5" hidden="1" outlineLevel="1" x14ac:dyDescent="0.35">
      <c r="A5" s="639" t="s">
        <v>99</v>
      </c>
      <c r="B5" s="239"/>
      <c r="C5" s="172" t="s">
        <v>199</v>
      </c>
      <c r="D5" s="132"/>
      <c r="E5" s="571"/>
      <c r="F5" s="571"/>
      <c r="G5" s="132"/>
      <c r="H5" s="571"/>
      <c r="I5" s="571"/>
      <c r="J5" s="132"/>
      <c r="K5" s="571"/>
      <c r="L5" s="571"/>
      <c r="M5" s="132"/>
      <c r="N5" s="175"/>
      <c r="O5" s="132"/>
      <c r="P5" s="571"/>
      <c r="Q5" s="571"/>
      <c r="R5" s="132"/>
      <c r="S5" s="569" t="s">
        <v>200</v>
      </c>
      <c r="T5" s="569"/>
    </row>
    <row r="6" spans="1:21" s="3" customFormat="1" hidden="1" outlineLevel="1" x14ac:dyDescent="0.35">
      <c r="A6" s="639"/>
      <c r="B6" s="239"/>
      <c r="C6" s="175"/>
      <c r="D6" s="132"/>
      <c r="E6" s="571"/>
      <c r="F6" s="571"/>
      <c r="G6" s="132"/>
      <c r="H6" s="571"/>
      <c r="I6" s="571"/>
      <c r="J6" s="132"/>
      <c r="K6" s="571"/>
      <c r="L6" s="571"/>
      <c r="M6" s="132"/>
      <c r="N6" s="175"/>
      <c r="O6" s="132"/>
      <c r="P6" s="571"/>
      <c r="Q6" s="571"/>
      <c r="R6" s="132"/>
      <c r="S6" s="571"/>
      <c r="T6" s="571"/>
    </row>
    <row r="7" spans="1:21" s="3" customFormat="1" hidden="1" outlineLevel="1" x14ac:dyDescent="0.35">
      <c r="A7" s="639"/>
      <c r="B7" s="239"/>
      <c r="C7" s="175"/>
      <c r="D7" s="132"/>
      <c r="E7" s="571"/>
      <c r="F7" s="571"/>
      <c r="G7" s="132"/>
      <c r="H7" s="571"/>
      <c r="I7" s="571"/>
      <c r="J7" s="132"/>
      <c r="K7" s="571"/>
      <c r="L7" s="571"/>
      <c r="M7" s="132"/>
      <c r="N7" s="175"/>
      <c r="O7" s="132"/>
      <c r="P7" s="571"/>
      <c r="Q7" s="571"/>
      <c r="R7" s="132"/>
      <c r="S7" s="571"/>
      <c r="T7" s="571"/>
    </row>
    <row r="8" spans="1:21" s="3" customFormat="1" hidden="1" outlineLevel="1" x14ac:dyDescent="0.35">
      <c r="A8" s="639"/>
      <c r="B8" s="239"/>
      <c r="C8" s="175"/>
      <c r="D8" s="132"/>
      <c r="E8" s="575"/>
      <c r="F8" s="575"/>
      <c r="G8" s="132"/>
      <c r="H8" s="571"/>
      <c r="I8" s="571"/>
      <c r="J8" s="132"/>
      <c r="K8" s="571"/>
      <c r="L8" s="571"/>
      <c r="M8" s="132"/>
      <c r="N8" s="175"/>
      <c r="O8" s="132"/>
      <c r="P8" s="571"/>
      <c r="Q8" s="571"/>
      <c r="R8" s="132"/>
      <c r="S8" s="571"/>
      <c r="T8" s="571"/>
    </row>
    <row r="9" spans="1:21" s="3" customFormat="1" hidden="1" outlineLevel="1" x14ac:dyDescent="0.35">
      <c r="A9" s="639"/>
      <c r="B9" s="239"/>
      <c r="C9" s="175"/>
      <c r="D9" s="132"/>
      <c r="E9" s="640"/>
      <c r="F9" s="641"/>
      <c r="G9" s="132"/>
      <c r="H9" s="571"/>
      <c r="I9" s="575"/>
      <c r="J9" s="132"/>
      <c r="K9" s="571"/>
      <c r="L9" s="571"/>
      <c r="M9" s="132"/>
      <c r="N9" s="175"/>
      <c r="O9" s="132"/>
      <c r="P9" s="571"/>
      <c r="Q9" s="571"/>
      <c r="R9" s="132"/>
      <c r="S9" s="571"/>
      <c r="T9" s="571"/>
    </row>
    <row r="10" spans="1:21" ht="15" collapsed="1" thickBot="1" x14ac:dyDescent="0.4">
      <c r="C10" s="8"/>
      <c r="E10" s="662" t="s">
        <v>108</v>
      </c>
      <c r="F10" s="662"/>
      <c r="G10" s="187"/>
      <c r="H10" s="37"/>
      <c r="I10" s="186" t="s">
        <v>109</v>
      </c>
      <c r="K10" s="36"/>
      <c r="L10" s="24" t="s">
        <v>108</v>
      </c>
      <c r="M10" s="24"/>
      <c r="N10" s="16"/>
      <c r="P10" s="38"/>
      <c r="Q10" s="24" t="s">
        <v>108</v>
      </c>
      <c r="R10" s="24"/>
      <c r="S10" s="631" t="s">
        <v>108</v>
      </c>
      <c r="T10" s="631"/>
      <c r="U10" s="29"/>
    </row>
    <row r="11" spans="1:21" ht="3.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6">
        <v>1</v>
      </c>
      <c r="B13" s="13">
        <f>A13+10</f>
        <v>11</v>
      </c>
      <c r="C13" s="650" t="str">
        <f>VLOOKUP(A13,INputs!$G$3:$O$22,9,FALSE)</f>
        <v>Please fill out Sensitivity Labels Tab</v>
      </c>
      <c r="D13" s="62"/>
      <c r="E13" s="60" t="b">
        <v>0</v>
      </c>
      <c r="F13" s="61" t="s">
        <v>201</v>
      </c>
      <c r="G13" s="62"/>
      <c r="H13" s="643"/>
      <c r="I13" s="643"/>
      <c r="J13" s="63"/>
      <c r="K13" s="78" t="b">
        <v>0</v>
      </c>
      <c r="L13" s="63" t="s">
        <v>202</v>
      </c>
      <c r="M13" s="62"/>
      <c r="N13" s="505" t="s">
        <v>203</v>
      </c>
      <c r="O13" s="62"/>
      <c r="P13" s="644" t="s">
        <v>204</v>
      </c>
      <c r="Q13" s="644"/>
      <c r="R13" s="62"/>
      <c r="S13" s="645" t="s">
        <v>205</v>
      </c>
      <c r="T13" s="646"/>
    </row>
    <row r="14" spans="1:21" ht="16" x14ac:dyDescent="0.35">
      <c r="A14" s="657"/>
      <c r="B14" s="256">
        <f>B13+1</f>
        <v>12</v>
      </c>
      <c r="C14" s="651"/>
      <c r="E14" s="64" t="b">
        <v>0</v>
      </c>
      <c r="F14" s="65" t="s">
        <v>206</v>
      </c>
      <c r="H14" s="44"/>
      <c r="I14" s="587" t="s">
        <v>108</v>
      </c>
      <c r="J14" s="587"/>
      <c r="K14" s="647" t="b">
        <v>0</v>
      </c>
      <c r="L14" s="630" t="s">
        <v>204</v>
      </c>
      <c r="N14" s="40" t="s">
        <v>109</v>
      </c>
      <c r="P14" s="45" t="b">
        <v>0</v>
      </c>
      <c r="Q14" s="44" t="s">
        <v>207</v>
      </c>
      <c r="S14" s="45" t="b">
        <v>0</v>
      </c>
      <c r="T14" s="73" t="s">
        <v>208</v>
      </c>
    </row>
    <row r="15" spans="1:21" ht="16" x14ac:dyDescent="0.35">
      <c r="A15" s="657"/>
      <c r="B15" s="256">
        <f>B14+1</f>
        <v>13</v>
      </c>
      <c r="C15" s="651"/>
      <c r="E15" s="64" t="b">
        <v>0</v>
      </c>
      <c r="F15" s="65" t="s">
        <v>209</v>
      </c>
      <c r="H15" s="45" t="b">
        <v>0</v>
      </c>
      <c r="I15" s="630" t="s">
        <v>210</v>
      </c>
      <c r="J15" s="44"/>
      <c r="K15" s="647"/>
      <c r="L15" s="630"/>
      <c r="N15" s="44"/>
      <c r="P15" s="44"/>
      <c r="Q15" s="46" t="s">
        <v>34</v>
      </c>
      <c r="S15" s="648" t="s">
        <v>211</v>
      </c>
      <c r="T15" s="649"/>
    </row>
    <row r="16" spans="1:21" x14ac:dyDescent="0.35">
      <c r="A16" s="657"/>
      <c r="B16" s="256">
        <f>B15+1</f>
        <v>14</v>
      </c>
      <c r="C16" s="651"/>
      <c r="H16" s="44"/>
      <c r="I16" s="630"/>
      <c r="J16" s="44"/>
      <c r="P16" s="45" t="b">
        <v>0</v>
      </c>
      <c r="Q16" s="44" t="s">
        <v>212</v>
      </c>
      <c r="S16" s="45" t="b">
        <v>0</v>
      </c>
      <c r="T16" s="73" t="s">
        <v>213</v>
      </c>
    </row>
    <row r="17" spans="1:20" x14ac:dyDescent="0.35">
      <c r="A17" s="657"/>
      <c r="B17" s="256">
        <f>B16+1</f>
        <v>15</v>
      </c>
      <c r="C17" s="651"/>
      <c r="H17" s="44"/>
      <c r="I17" s="44"/>
      <c r="J17" s="44"/>
      <c r="Q17" s="23" t="s">
        <v>107</v>
      </c>
      <c r="S17" s="45" t="b">
        <v>0</v>
      </c>
      <c r="T17" s="73" t="s">
        <v>214</v>
      </c>
    </row>
    <row r="18" spans="1:20" ht="15" thickBot="1" x14ac:dyDescent="0.4">
      <c r="A18" s="658"/>
      <c r="B18" s="256">
        <f>B17+1</f>
        <v>16</v>
      </c>
      <c r="C18" s="652"/>
      <c r="D18" s="67"/>
      <c r="E18" s="67"/>
      <c r="F18" s="67"/>
      <c r="G18" s="67"/>
      <c r="H18" s="75"/>
      <c r="I18" s="75"/>
      <c r="J18" s="75"/>
      <c r="K18" s="67"/>
      <c r="L18" s="67"/>
      <c r="M18" s="67"/>
      <c r="N18" s="67"/>
      <c r="O18" s="67"/>
      <c r="P18" s="67"/>
      <c r="Q18" s="68" t="s">
        <v>374</v>
      </c>
      <c r="R18" s="67"/>
      <c r="S18" s="125" t="b">
        <v>1</v>
      </c>
      <c r="T18" s="126" t="s">
        <v>215</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53">
        <f>A13+1</f>
        <v>2</v>
      </c>
      <c r="B22" s="13">
        <f>B13+10</f>
        <v>21</v>
      </c>
      <c r="C22" s="650" t="str">
        <f>VLOOKUP(A22,INputs!$G$3:$O$22,9,FALSE)</f>
        <v>Please fill out Sensitivity Labels Tab</v>
      </c>
      <c r="D22" s="62"/>
      <c r="E22" s="60" t="b">
        <v>0</v>
      </c>
      <c r="F22" s="61" t="s">
        <v>201</v>
      </c>
      <c r="G22" s="62"/>
      <c r="H22" s="643"/>
      <c r="I22" s="655"/>
      <c r="J22" s="63"/>
      <c r="K22" s="78" t="b">
        <v>0</v>
      </c>
      <c r="L22" s="63" t="s">
        <v>202</v>
      </c>
      <c r="M22" s="62"/>
      <c r="N22" s="505" t="s">
        <v>203</v>
      </c>
      <c r="O22" s="62"/>
      <c r="P22" s="644" t="s">
        <v>204</v>
      </c>
      <c r="Q22" s="644"/>
      <c r="R22" s="62"/>
      <c r="S22" s="645" t="s">
        <v>205</v>
      </c>
      <c r="T22" s="646"/>
    </row>
    <row r="23" spans="1:20" ht="16" x14ac:dyDescent="0.35">
      <c r="A23" s="554"/>
      <c r="B23" s="247">
        <f>B22+1</f>
        <v>22</v>
      </c>
      <c r="C23" s="651"/>
      <c r="E23" s="64" t="b">
        <v>0</v>
      </c>
      <c r="F23" s="65" t="s">
        <v>206</v>
      </c>
      <c r="H23" s="44"/>
      <c r="I23" s="587" t="s">
        <v>108</v>
      </c>
      <c r="J23" s="587"/>
      <c r="K23" s="647" t="b">
        <v>0</v>
      </c>
      <c r="L23" s="630" t="s">
        <v>204</v>
      </c>
      <c r="N23" s="40" t="s">
        <v>109</v>
      </c>
      <c r="P23" s="45" t="b">
        <v>0</v>
      </c>
      <c r="Q23" s="44" t="s">
        <v>207</v>
      </c>
      <c r="S23" s="45" t="b">
        <v>0</v>
      </c>
      <c r="T23" s="73" t="s">
        <v>208</v>
      </c>
    </row>
    <row r="24" spans="1:20" ht="16" x14ac:dyDescent="0.35">
      <c r="A24" s="554"/>
      <c r="B24" s="247">
        <f>B23+1</f>
        <v>23</v>
      </c>
      <c r="C24" s="651"/>
      <c r="E24" s="64" t="b">
        <v>0</v>
      </c>
      <c r="F24" s="65" t="s">
        <v>209</v>
      </c>
      <c r="H24" s="45" t="b">
        <v>0</v>
      </c>
      <c r="I24" s="630" t="s">
        <v>210</v>
      </c>
      <c r="J24" s="44"/>
      <c r="K24" s="647"/>
      <c r="L24" s="630"/>
      <c r="N24" s="44"/>
      <c r="P24" s="44"/>
      <c r="Q24" s="46"/>
      <c r="S24" s="648" t="s">
        <v>211</v>
      </c>
      <c r="T24" s="649"/>
    </row>
    <row r="25" spans="1:20" x14ac:dyDescent="0.35">
      <c r="A25" s="554"/>
      <c r="B25" s="247">
        <f>B24+1</f>
        <v>24</v>
      </c>
      <c r="C25" s="651"/>
      <c r="H25" s="44"/>
      <c r="I25" s="630"/>
      <c r="J25" s="44"/>
      <c r="P25" s="45" t="b">
        <v>0</v>
      </c>
      <c r="Q25" s="44" t="s">
        <v>212</v>
      </c>
      <c r="S25" s="45" t="b">
        <v>0</v>
      </c>
      <c r="T25" s="73" t="s">
        <v>213</v>
      </c>
    </row>
    <row r="26" spans="1:20" x14ac:dyDescent="0.35">
      <c r="A26" s="554"/>
      <c r="B26" s="247">
        <f>B25+1</f>
        <v>25</v>
      </c>
      <c r="C26" s="651"/>
      <c r="H26" s="44"/>
      <c r="I26" s="44"/>
      <c r="J26" s="44"/>
      <c r="Q26" s="23" t="s">
        <v>107</v>
      </c>
      <c r="S26" s="45" t="b">
        <v>0</v>
      </c>
      <c r="T26" s="73" t="s">
        <v>214</v>
      </c>
    </row>
    <row r="27" spans="1:20" ht="15" thickBot="1" x14ac:dyDescent="0.4">
      <c r="A27" s="555"/>
      <c r="B27" s="247">
        <f>B26+1</f>
        <v>26</v>
      </c>
      <c r="C27" s="652"/>
      <c r="D27" s="67"/>
      <c r="E27" s="67"/>
      <c r="F27" s="67"/>
      <c r="G27" s="67"/>
      <c r="H27" s="75"/>
      <c r="I27" s="75"/>
      <c r="J27" s="75"/>
      <c r="K27" s="67"/>
      <c r="L27" s="67"/>
      <c r="M27" s="67"/>
      <c r="N27" s="67"/>
      <c r="O27" s="67"/>
      <c r="P27" s="67"/>
      <c r="Q27" s="68"/>
      <c r="R27" s="67"/>
      <c r="S27" s="125" t="b">
        <v>0</v>
      </c>
      <c r="T27" s="126" t="s">
        <v>215</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53">
        <f>A22+1</f>
        <v>3</v>
      </c>
      <c r="B31" s="13">
        <f>B22+10</f>
        <v>31</v>
      </c>
      <c r="C31" s="650" t="str">
        <f>VLOOKUP(A31,INputs!$G$3:$O$22,9,FALSE)</f>
        <v>Please fill out Sensitivity Labels Tab</v>
      </c>
      <c r="D31" s="62"/>
      <c r="E31" s="60" t="b">
        <v>0</v>
      </c>
      <c r="F31" s="61" t="s">
        <v>201</v>
      </c>
      <c r="G31" s="62"/>
      <c r="H31" s="643"/>
      <c r="I31" s="643"/>
      <c r="J31" s="63"/>
      <c r="K31" s="78" t="b">
        <v>0</v>
      </c>
      <c r="L31" s="63" t="s">
        <v>202</v>
      </c>
      <c r="M31" s="62"/>
      <c r="N31" s="505" t="s">
        <v>203</v>
      </c>
      <c r="O31" s="62"/>
      <c r="P31" s="644" t="s">
        <v>204</v>
      </c>
      <c r="Q31" s="644"/>
      <c r="R31" s="62"/>
      <c r="S31" s="645" t="s">
        <v>205</v>
      </c>
      <c r="T31" s="646"/>
    </row>
    <row r="32" spans="1:20" ht="16" x14ac:dyDescent="0.35">
      <c r="A32" s="554"/>
      <c r="B32" s="247">
        <f>B31+1</f>
        <v>32</v>
      </c>
      <c r="C32" s="651"/>
      <c r="E32" s="64" t="b">
        <v>0</v>
      </c>
      <c r="F32" s="65" t="s">
        <v>206</v>
      </c>
      <c r="H32" s="44"/>
      <c r="I32" s="587" t="s">
        <v>108</v>
      </c>
      <c r="J32" s="587"/>
      <c r="K32" s="647" t="b">
        <v>0</v>
      </c>
      <c r="L32" s="630" t="s">
        <v>204</v>
      </c>
      <c r="N32" s="40" t="s">
        <v>109</v>
      </c>
      <c r="P32" s="45" t="b">
        <v>0</v>
      </c>
      <c r="Q32" s="44" t="s">
        <v>207</v>
      </c>
      <c r="S32" s="45" t="b">
        <v>0</v>
      </c>
      <c r="T32" s="73" t="s">
        <v>208</v>
      </c>
    </row>
    <row r="33" spans="1:20" ht="16" x14ac:dyDescent="0.35">
      <c r="A33" s="554"/>
      <c r="B33" s="247">
        <f>B32+1</f>
        <v>33</v>
      </c>
      <c r="C33" s="651"/>
      <c r="E33" s="64" t="b">
        <v>0</v>
      </c>
      <c r="F33" s="65" t="s">
        <v>209</v>
      </c>
      <c r="H33" s="45" t="b">
        <v>0</v>
      </c>
      <c r="I33" s="630" t="s">
        <v>210</v>
      </c>
      <c r="J33" s="44"/>
      <c r="K33" s="647"/>
      <c r="L33" s="630"/>
      <c r="N33" s="44"/>
      <c r="P33" s="44"/>
      <c r="Q33" s="46"/>
      <c r="S33" s="648" t="s">
        <v>211</v>
      </c>
      <c r="T33" s="649"/>
    </row>
    <row r="34" spans="1:20" x14ac:dyDescent="0.35">
      <c r="A34" s="554"/>
      <c r="B34" s="247">
        <f>B33+1</f>
        <v>34</v>
      </c>
      <c r="C34" s="651"/>
      <c r="H34" s="44"/>
      <c r="I34" s="630"/>
      <c r="J34" s="44"/>
      <c r="P34" s="45" t="b">
        <v>0</v>
      </c>
      <c r="Q34" s="44" t="s">
        <v>212</v>
      </c>
      <c r="S34" s="45" t="b">
        <v>0</v>
      </c>
      <c r="T34" s="73" t="s">
        <v>213</v>
      </c>
    </row>
    <row r="35" spans="1:20" x14ac:dyDescent="0.35">
      <c r="A35" s="554"/>
      <c r="B35" s="247">
        <f>B34+1</f>
        <v>35</v>
      </c>
      <c r="C35" s="651"/>
      <c r="H35" s="44"/>
      <c r="I35" s="44"/>
      <c r="J35" s="44"/>
      <c r="Q35" s="23" t="s">
        <v>107</v>
      </c>
      <c r="S35" s="45" t="b">
        <v>0</v>
      </c>
      <c r="T35" s="73" t="s">
        <v>214</v>
      </c>
    </row>
    <row r="36" spans="1:20" ht="15" thickBot="1" x14ac:dyDescent="0.4">
      <c r="A36" s="555"/>
      <c r="B36" s="247">
        <f>B35+1</f>
        <v>36</v>
      </c>
      <c r="C36" s="652"/>
      <c r="D36" s="67"/>
      <c r="E36" s="67"/>
      <c r="F36" s="67"/>
      <c r="G36" s="67"/>
      <c r="H36" s="75"/>
      <c r="I36" s="75"/>
      <c r="J36" s="75"/>
      <c r="K36" s="67"/>
      <c r="L36" s="67"/>
      <c r="M36" s="67"/>
      <c r="N36" s="67"/>
      <c r="O36" s="67"/>
      <c r="P36" s="67"/>
      <c r="Q36" s="68"/>
      <c r="R36" s="67"/>
      <c r="S36" s="125" t="b">
        <v>0</v>
      </c>
      <c r="T36" s="126" t="s">
        <v>215</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53">
        <f>A31+1</f>
        <v>4</v>
      </c>
      <c r="B40" s="13">
        <f>B31+10</f>
        <v>41</v>
      </c>
      <c r="C40" s="650" t="str">
        <f>VLOOKUP(A40,INputs!$G$3:$O$22,9,FALSE)</f>
        <v>Please fill out Sensitivity Labels Tab</v>
      </c>
      <c r="E40" s="64" t="b">
        <v>0</v>
      </c>
      <c r="F40" s="65" t="s">
        <v>201</v>
      </c>
      <c r="H40" s="655"/>
      <c r="I40" s="655"/>
      <c r="J40" s="44"/>
      <c r="K40" s="45" t="b">
        <v>0</v>
      </c>
      <c r="L40" s="44" t="s">
        <v>202</v>
      </c>
      <c r="M40" s="62"/>
      <c r="N40" s="505" t="s">
        <v>203</v>
      </c>
      <c r="O40" s="62"/>
      <c r="P40" s="661" t="s">
        <v>204</v>
      </c>
      <c r="Q40" s="661"/>
      <c r="S40" s="648" t="s">
        <v>205</v>
      </c>
      <c r="T40" s="649"/>
    </row>
    <row r="41" spans="1:20" ht="16" x14ac:dyDescent="0.35">
      <c r="A41" s="554"/>
      <c r="B41" s="247">
        <f>B40+1</f>
        <v>42</v>
      </c>
      <c r="C41" s="651"/>
      <c r="E41" s="64" t="b">
        <v>0</v>
      </c>
      <c r="F41" s="65" t="s">
        <v>206</v>
      </c>
      <c r="H41" s="44"/>
      <c r="I41" s="587" t="s">
        <v>108</v>
      </c>
      <c r="J41" s="587"/>
      <c r="K41" s="647" t="b">
        <v>0</v>
      </c>
      <c r="L41" s="630" t="s">
        <v>204</v>
      </c>
      <c r="N41" s="40" t="s">
        <v>109</v>
      </c>
      <c r="P41" s="45" t="b">
        <v>0</v>
      </c>
      <c r="Q41" s="44" t="s">
        <v>207</v>
      </c>
      <c r="S41" s="45" t="b">
        <v>0</v>
      </c>
      <c r="T41" s="73" t="s">
        <v>208</v>
      </c>
    </row>
    <row r="42" spans="1:20" ht="16" x14ac:dyDescent="0.35">
      <c r="A42" s="554"/>
      <c r="B42" s="247">
        <f>B41+1</f>
        <v>43</v>
      </c>
      <c r="C42" s="651"/>
      <c r="E42" s="64" t="b">
        <v>0</v>
      </c>
      <c r="F42" s="65" t="s">
        <v>209</v>
      </c>
      <c r="H42" s="45" t="b">
        <v>0</v>
      </c>
      <c r="I42" s="630" t="s">
        <v>210</v>
      </c>
      <c r="J42" s="44"/>
      <c r="K42" s="647"/>
      <c r="L42" s="663"/>
      <c r="N42" s="44"/>
      <c r="P42" s="44"/>
      <c r="Q42" s="46"/>
      <c r="S42" s="648" t="s">
        <v>211</v>
      </c>
      <c r="T42" s="649"/>
    </row>
    <row r="43" spans="1:20" x14ac:dyDescent="0.35">
      <c r="A43" s="554"/>
      <c r="B43" s="247">
        <f>B42+1</f>
        <v>44</v>
      </c>
      <c r="C43" s="651"/>
      <c r="H43" s="44"/>
      <c r="I43" s="630"/>
      <c r="J43" s="44"/>
      <c r="P43" s="45" t="b">
        <v>0</v>
      </c>
      <c r="Q43" s="44" t="s">
        <v>212</v>
      </c>
      <c r="S43" s="45" t="b">
        <v>0</v>
      </c>
      <c r="T43" s="73" t="s">
        <v>213</v>
      </c>
    </row>
    <row r="44" spans="1:20" x14ac:dyDescent="0.35">
      <c r="A44" s="554"/>
      <c r="B44" s="247">
        <f>B43+1</f>
        <v>45</v>
      </c>
      <c r="C44" s="651"/>
      <c r="H44" s="44"/>
      <c r="I44" s="44"/>
      <c r="J44" s="44"/>
      <c r="Q44" s="23" t="s">
        <v>107</v>
      </c>
      <c r="S44" s="45" t="b">
        <v>0</v>
      </c>
      <c r="T44" s="73" t="s">
        <v>214</v>
      </c>
    </row>
    <row r="45" spans="1:20" ht="15" thickBot="1" x14ac:dyDescent="0.4">
      <c r="A45" s="555"/>
      <c r="B45" s="247">
        <f>B44+1</f>
        <v>46</v>
      </c>
      <c r="C45" s="652"/>
      <c r="D45" s="67"/>
      <c r="E45" s="67"/>
      <c r="F45" s="67"/>
      <c r="G45" s="67"/>
      <c r="H45" s="75"/>
      <c r="I45" s="75"/>
      <c r="J45" s="75"/>
      <c r="K45" s="67"/>
      <c r="L45" s="67"/>
      <c r="M45" s="67"/>
      <c r="N45" s="67"/>
      <c r="O45" s="67"/>
      <c r="P45" s="67"/>
      <c r="Q45" s="68"/>
      <c r="R45" s="67"/>
      <c r="S45" s="125" t="b">
        <v>0</v>
      </c>
      <c r="T45" s="126" t="s">
        <v>215</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53">
        <f>A40+1</f>
        <v>5</v>
      </c>
      <c r="B49" s="13">
        <f>B40+10</f>
        <v>51</v>
      </c>
      <c r="C49" s="650" t="str">
        <f>VLOOKUP(A49,INputs!$G$3:$O$22,9,FALSE)</f>
        <v>Please fill out Sensitivity Labels Tab</v>
      </c>
      <c r="D49" s="62"/>
      <c r="E49" s="60" t="b">
        <v>0</v>
      </c>
      <c r="F49" s="61" t="s">
        <v>201</v>
      </c>
      <c r="G49" s="62"/>
      <c r="H49" s="643"/>
      <c r="I49" s="643"/>
      <c r="J49" s="63"/>
      <c r="K49" s="78" t="b">
        <v>0</v>
      </c>
      <c r="L49" s="63" t="s">
        <v>202</v>
      </c>
      <c r="M49" s="62"/>
      <c r="N49" s="505" t="s">
        <v>203</v>
      </c>
      <c r="O49" s="62"/>
      <c r="P49" s="644" t="s">
        <v>204</v>
      </c>
      <c r="Q49" s="644"/>
      <c r="R49" s="62"/>
      <c r="S49" s="645" t="s">
        <v>205</v>
      </c>
      <c r="T49" s="646"/>
    </row>
    <row r="50" spans="1:20" ht="16" x14ac:dyDescent="0.35">
      <c r="A50" s="554"/>
      <c r="B50" s="247">
        <f>B49+1</f>
        <v>52</v>
      </c>
      <c r="C50" s="651"/>
      <c r="E50" s="64" t="b">
        <v>0</v>
      </c>
      <c r="F50" s="65" t="s">
        <v>206</v>
      </c>
      <c r="H50" s="44"/>
      <c r="I50" s="587" t="s">
        <v>108</v>
      </c>
      <c r="J50" s="587"/>
      <c r="K50" s="647" t="b">
        <v>0</v>
      </c>
      <c r="L50" s="630" t="s">
        <v>204</v>
      </c>
      <c r="N50" s="40" t="s">
        <v>109</v>
      </c>
      <c r="P50" s="45" t="b">
        <v>0</v>
      </c>
      <c r="Q50" s="44" t="s">
        <v>207</v>
      </c>
      <c r="S50" s="45" t="b">
        <v>0</v>
      </c>
      <c r="T50" s="73" t="s">
        <v>208</v>
      </c>
    </row>
    <row r="51" spans="1:20" ht="16" x14ac:dyDescent="0.35">
      <c r="A51" s="554"/>
      <c r="B51" s="247">
        <f>B50+1</f>
        <v>53</v>
      </c>
      <c r="C51" s="651"/>
      <c r="E51" s="64" t="b">
        <v>0</v>
      </c>
      <c r="F51" s="65" t="s">
        <v>209</v>
      </c>
      <c r="H51" s="45" t="b">
        <v>0</v>
      </c>
      <c r="I51" s="630" t="s">
        <v>210</v>
      </c>
      <c r="J51" s="44"/>
      <c r="K51" s="647"/>
      <c r="L51" s="630"/>
      <c r="N51" s="44"/>
      <c r="P51" s="44"/>
      <c r="Q51" s="46"/>
      <c r="S51" s="648" t="s">
        <v>211</v>
      </c>
      <c r="T51" s="649"/>
    </row>
    <row r="52" spans="1:20" x14ac:dyDescent="0.35">
      <c r="A52" s="554"/>
      <c r="B52" s="247">
        <f>B51+1</f>
        <v>54</v>
      </c>
      <c r="C52" s="651"/>
      <c r="H52" s="44"/>
      <c r="I52" s="630"/>
      <c r="J52" s="44"/>
      <c r="P52" s="45" t="b">
        <v>0</v>
      </c>
      <c r="Q52" s="44" t="s">
        <v>212</v>
      </c>
      <c r="S52" s="45" t="b">
        <v>0</v>
      </c>
      <c r="T52" s="73" t="s">
        <v>213</v>
      </c>
    </row>
    <row r="53" spans="1:20" x14ac:dyDescent="0.35">
      <c r="A53" s="554"/>
      <c r="B53" s="247">
        <f>B52+1</f>
        <v>55</v>
      </c>
      <c r="C53" s="651"/>
      <c r="H53" s="44"/>
      <c r="I53" s="44"/>
      <c r="J53" s="44"/>
      <c r="Q53" s="23" t="s">
        <v>107</v>
      </c>
      <c r="S53" s="45" t="b">
        <v>0</v>
      </c>
      <c r="T53" s="73" t="s">
        <v>214</v>
      </c>
    </row>
    <row r="54" spans="1:20" ht="15" thickBot="1" x14ac:dyDescent="0.4">
      <c r="A54" s="555"/>
      <c r="B54" s="247">
        <f>B53+1</f>
        <v>56</v>
      </c>
      <c r="C54" s="652"/>
      <c r="D54" s="67"/>
      <c r="E54" s="67"/>
      <c r="F54" s="67"/>
      <c r="G54" s="67"/>
      <c r="H54" s="75"/>
      <c r="I54" s="75"/>
      <c r="J54" s="75"/>
      <c r="K54" s="67"/>
      <c r="L54" s="67"/>
      <c r="M54" s="67"/>
      <c r="N54" s="67"/>
      <c r="O54" s="67"/>
      <c r="P54" s="67"/>
      <c r="Q54" s="68"/>
      <c r="R54" s="67"/>
      <c r="S54" s="125" t="b">
        <v>0</v>
      </c>
      <c r="T54" s="126" t="s">
        <v>215</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53">
        <f>A49+1</f>
        <v>6</v>
      </c>
      <c r="B58" s="13">
        <f>B49+10</f>
        <v>61</v>
      </c>
      <c r="C58" s="650" t="str">
        <f>VLOOKUP(A58,INputs!$G$3:$O$22,9,FALSE)</f>
        <v>Please fill out Sensitivity Labels Tab</v>
      </c>
      <c r="D58" s="62"/>
      <c r="E58" s="60" t="b">
        <v>0</v>
      </c>
      <c r="F58" s="61" t="s">
        <v>201</v>
      </c>
      <c r="G58" s="62"/>
      <c r="H58" s="643"/>
      <c r="I58" s="643"/>
      <c r="J58" s="63"/>
      <c r="K58" s="78" t="b">
        <v>0</v>
      </c>
      <c r="L58" s="63" t="s">
        <v>202</v>
      </c>
      <c r="M58" s="62"/>
      <c r="N58" s="505" t="s">
        <v>203</v>
      </c>
      <c r="O58" s="62"/>
      <c r="P58" s="644" t="s">
        <v>204</v>
      </c>
      <c r="Q58" s="644"/>
      <c r="R58" s="62"/>
      <c r="S58" s="645" t="s">
        <v>205</v>
      </c>
      <c r="T58" s="646"/>
    </row>
    <row r="59" spans="1:20" ht="16" x14ac:dyDescent="0.35">
      <c r="A59" s="554"/>
      <c r="B59" s="247">
        <f>B58+1</f>
        <v>62</v>
      </c>
      <c r="C59" s="651"/>
      <c r="E59" s="64" t="b">
        <v>0</v>
      </c>
      <c r="F59" s="65" t="s">
        <v>206</v>
      </c>
      <c r="H59" s="44"/>
      <c r="I59" s="587" t="s">
        <v>108</v>
      </c>
      <c r="J59" s="587"/>
      <c r="K59" s="647" t="b">
        <v>0</v>
      </c>
      <c r="L59" s="630" t="s">
        <v>204</v>
      </c>
      <c r="N59" s="40" t="s">
        <v>109</v>
      </c>
      <c r="P59" s="45" t="b">
        <v>0</v>
      </c>
      <c r="Q59" s="44" t="s">
        <v>207</v>
      </c>
      <c r="S59" s="45" t="b">
        <v>0</v>
      </c>
      <c r="T59" s="73" t="s">
        <v>208</v>
      </c>
    </row>
    <row r="60" spans="1:20" ht="16" x14ac:dyDescent="0.35">
      <c r="A60" s="554"/>
      <c r="B60" s="247">
        <f>B59+1</f>
        <v>63</v>
      </c>
      <c r="C60" s="651"/>
      <c r="E60" s="64" t="b">
        <v>0</v>
      </c>
      <c r="F60" s="65" t="s">
        <v>209</v>
      </c>
      <c r="H60" s="45" t="b">
        <v>0</v>
      </c>
      <c r="I60" s="630" t="s">
        <v>210</v>
      </c>
      <c r="J60" s="44"/>
      <c r="K60" s="647"/>
      <c r="L60" s="630"/>
      <c r="N60" s="44"/>
      <c r="P60" s="44"/>
      <c r="Q60" s="46"/>
      <c r="S60" s="648" t="s">
        <v>211</v>
      </c>
      <c r="T60" s="649"/>
    </row>
    <row r="61" spans="1:20" x14ac:dyDescent="0.35">
      <c r="A61" s="554"/>
      <c r="B61" s="247">
        <f>B60+1</f>
        <v>64</v>
      </c>
      <c r="C61" s="651"/>
      <c r="H61" s="44"/>
      <c r="I61" s="630"/>
      <c r="J61" s="44"/>
      <c r="P61" s="45" t="b">
        <v>0</v>
      </c>
      <c r="Q61" s="44" t="s">
        <v>212</v>
      </c>
      <c r="S61" s="45" t="b">
        <v>0</v>
      </c>
      <c r="T61" s="73" t="s">
        <v>213</v>
      </c>
    </row>
    <row r="62" spans="1:20" x14ac:dyDescent="0.35">
      <c r="A62" s="554"/>
      <c r="B62" s="247">
        <f>B61+1</f>
        <v>65</v>
      </c>
      <c r="C62" s="651"/>
      <c r="H62" s="44"/>
      <c r="I62" s="44"/>
      <c r="J62" s="44"/>
      <c r="Q62" s="23" t="s">
        <v>107</v>
      </c>
      <c r="S62" s="45" t="b">
        <v>0</v>
      </c>
      <c r="T62" s="73" t="s">
        <v>214</v>
      </c>
    </row>
    <row r="63" spans="1:20" ht="15" thickBot="1" x14ac:dyDescent="0.4">
      <c r="A63" s="555"/>
      <c r="B63" s="247">
        <f>B62+1</f>
        <v>66</v>
      </c>
      <c r="C63" s="652"/>
      <c r="D63" s="67"/>
      <c r="E63" s="67"/>
      <c r="F63" s="67"/>
      <c r="G63" s="67"/>
      <c r="H63" s="75"/>
      <c r="I63" s="75"/>
      <c r="J63" s="75"/>
      <c r="K63" s="67"/>
      <c r="L63" s="67"/>
      <c r="M63" s="67"/>
      <c r="N63" s="67"/>
      <c r="O63" s="67"/>
      <c r="P63" s="67"/>
      <c r="Q63" s="68"/>
      <c r="R63" s="67"/>
      <c r="S63" s="125" t="b">
        <v>0</v>
      </c>
      <c r="T63" s="126" t="s">
        <v>215</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53">
        <f>A58+1</f>
        <v>7</v>
      </c>
      <c r="B67" s="13">
        <f>B58+10</f>
        <v>71</v>
      </c>
      <c r="C67" s="650" t="str">
        <f>VLOOKUP(A67,INputs!$G$3:$O$22,9,FALSE)</f>
        <v>Please fill out Sensitivity Labels Tab</v>
      </c>
      <c r="D67" s="62"/>
      <c r="E67" s="60" t="b">
        <v>0</v>
      </c>
      <c r="F67" s="61" t="s">
        <v>201</v>
      </c>
      <c r="G67" s="62"/>
      <c r="H67" s="643" t="s">
        <v>42</v>
      </c>
      <c r="I67" s="643"/>
      <c r="J67" s="63"/>
      <c r="K67" s="78" t="b">
        <v>0</v>
      </c>
      <c r="L67" s="63" t="s">
        <v>202</v>
      </c>
      <c r="M67" s="62"/>
      <c r="N67" s="505" t="s">
        <v>203</v>
      </c>
      <c r="O67" s="62"/>
      <c r="P67" s="644" t="s">
        <v>204</v>
      </c>
      <c r="Q67" s="644"/>
      <c r="R67" s="62"/>
      <c r="S67" s="645" t="s">
        <v>205</v>
      </c>
      <c r="T67" s="646"/>
    </row>
    <row r="68" spans="1:20" ht="16" x14ac:dyDescent="0.35">
      <c r="A68" s="554"/>
      <c r="B68" s="247">
        <f>B67+1</f>
        <v>72</v>
      </c>
      <c r="C68" s="651"/>
      <c r="E68" s="64" t="b">
        <v>0</v>
      </c>
      <c r="F68" s="65" t="s">
        <v>206</v>
      </c>
      <c r="H68" s="44"/>
      <c r="I68" s="587" t="s">
        <v>108</v>
      </c>
      <c r="J68" s="587"/>
      <c r="K68" s="647" t="b">
        <v>0</v>
      </c>
      <c r="L68" s="630" t="s">
        <v>204</v>
      </c>
      <c r="N68" s="40" t="s">
        <v>109</v>
      </c>
      <c r="P68" s="45" t="b">
        <v>0</v>
      </c>
      <c r="Q68" s="44" t="s">
        <v>207</v>
      </c>
      <c r="S68" s="45" t="b">
        <v>0</v>
      </c>
      <c r="T68" s="73" t="s">
        <v>208</v>
      </c>
    </row>
    <row r="69" spans="1:20" ht="16" x14ac:dyDescent="0.35">
      <c r="A69" s="554"/>
      <c r="B69" s="247">
        <f>B68+1</f>
        <v>73</v>
      </c>
      <c r="C69" s="651"/>
      <c r="E69" s="64" t="b">
        <v>0</v>
      </c>
      <c r="F69" s="65" t="s">
        <v>209</v>
      </c>
      <c r="H69" s="45" t="b">
        <v>0</v>
      </c>
      <c r="I69" s="630" t="s">
        <v>210</v>
      </c>
      <c r="J69" s="44"/>
      <c r="K69" s="647"/>
      <c r="L69" s="630"/>
      <c r="N69" s="44"/>
      <c r="P69" s="44"/>
      <c r="Q69" s="46"/>
      <c r="S69" s="648" t="s">
        <v>211</v>
      </c>
      <c r="T69" s="649"/>
    </row>
    <row r="70" spans="1:20" x14ac:dyDescent="0.35">
      <c r="A70" s="554"/>
      <c r="B70" s="247">
        <f>B69+1</f>
        <v>74</v>
      </c>
      <c r="C70" s="651"/>
      <c r="H70" s="44"/>
      <c r="I70" s="630"/>
      <c r="J70" s="44"/>
      <c r="P70" s="45" t="b">
        <v>0</v>
      </c>
      <c r="Q70" s="44" t="s">
        <v>212</v>
      </c>
      <c r="S70" s="45" t="b">
        <v>0</v>
      </c>
      <c r="T70" s="73" t="s">
        <v>213</v>
      </c>
    </row>
    <row r="71" spans="1:20" x14ac:dyDescent="0.35">
      <c r="A71" s="554"/>
      <c r="B71" s="247">
        <f>B70+1</f>
        <v>75</v>
      </c>
      <c r="C71" s="651"/>
      <c r="H71" s="44"/>
      <c r="I71" s="44"/>
      <c r="J71" s="44"/>
      <c r="Q71" s="23" t="s">
        <v>107</v>
      </c>
      <c r="S71" s="45" t="b">
        <v>0</v>
      </c>
      <c r="T71" s="73" t="s">
        <v>214</v>
      </c>
    </row>
    <row r="72" spans="1:20" ht="15" thickBot="1" x14ac:dyDescent="0.4">
      <c r="A72" s="555"/>
      <c r="B72" s="247">
        <f>B71+1</f>
        <v>76</v>
      </c>
      <c r="C72" s="652"/>
      <c r="D72" s="67"/>
      <c r="E72" s="67"/>
      <c r="F72" s="67"/>
      <c r="G72" s="67"/>
      <c r="H72" s="75"/>
      <c r="I72" s="75"/>
      <c r="J72" s="75"/>
      <c r="K72" s="67"/>
      <c r="L72" s="67"/>
      <c r="M72" s="67"/>
      <c r="N72" s="67"/>
      <c r="O72" s="67"/>
      <c r="P72" s="67"/>
      <c r="Q72" s="68"/>
      <c r="R72" s="67"/>
      <c r="S72" s="125" t="b">
        <v>0</v>
      </c>
      <c r="T72" s="126" t="s">
        <v>215</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53">
        <f>A67+1</f>
        <v>8</v>
      </c>
      <c r="B76" s="13">
        <f>B67+10</f>
        <v>81</v>
      </c>
      <c r="C76" s="650" t="str">
        <f>VLOOKUP(A76,INputs!$G$3:$O$22,9,FALSE)</f>
        <v>Please fill out Sensitivity Labels Tab</v>
      </c>
      <c r="D76" s="62"/>
      <c r="E76" s="60" t="b">
        <v>0</v>
      </c>
      <c r="F76" s="61" t="s">
        <v>201</v>
      </c>
      <c r="G76" s="62"/>
      <c r="H76" s="643" t="s">
        <v>42</v>
      </c>
      <c r="I76" s="643"/>
      <c r="J76" s="63"/>
      <c r="K76" s="78" t="b">
        <v>0</v>
      </c>
      <c r="L76" s="63" t="s">
        <v>202</v>
      </c>
      <c r="M76" s="62"/>
      <c r="N76" s="505" t="s">
        <v>203</v>
      </c>
      <c r="O76" s="62"/>
      <c r="P76" s="644" t="s">
        <v>204</v>
      </c>
      <c r="Q76" s="644"/>
      <c r="R76" s="62"/>
      <c r="S76" s="645" t="s">
        <v>205</v>
      </c>
      <c r="T76" s="646"/>
    </row>
    <row r="77" spans="1:20" ht="16" x14ac:dyDescent="0.35">
      <c r="A77" s="554"/>
      <c r="B77" s="247">
        <f>B76+1</f>
        <v>82</v>
      </c>
      <c r="C77" s="651"/>
      <c r="E77" s="64" t="b">
        <v>0</v>
      </c>
      <c r="F77" s="65" t="s">
        <v>206</v>
      </c>
      <c r="H77" s="44"/>
      <c r="I77" s="587" t="s">
        <v>108</v>
      </c>
      <c r="J77" s="587"/>
      <c r="K77" s="647" t="b">
        <v>0</v>
      </c>
      <c r="L77" s="630" t="s">
        <v>204</v>
      </c>
      <c r="N77" s="40" t="s">
        <v>109</v>
      </c>
      <c r="P77" s="45" t="b">
        <v>0</v>
      </c>
      <c r="Q77" s="44" t="s">
        <v>207</v>
      </c>
      <c r="S77" s="45" t="b">
        <v>0</v>
      </c>
      <c r="T77" s="73" t="s">
        <v>208</v>
      </c>
    </row>
    <row r="78" spans="1:20" ht="16" x14ac:dyDescent="0.35">
      <c r="A78" s="554"/>
      <c r="B78" s="247">
        <f>B77+1</f>
        <v>83</v>
      </c>
      <c r="C78" s="651"/>
      <c r="E78" s="64" t="b">
        <v>0</v>
      </c>
      <c r="F78" s="65" t="s">
        <v>209</v>
      </c>
      <c r="H78" s="45" t="b">
        <v>0</v>
      </c>
      <c r="I78" s="630" t="s">
        <v>210</v>
      </c>
      <c r="J78" s="44"/>
      <c r="K78" s="647"/>
      <c r="L78" s="630"/>
      <c r="N78" s="44"/>
      <c r="P78" s="44"/>
      <c r="Q78" s="46"/>
      <c r="S78" s="648" t="s">
        <v>211</v>
      </c>
      <c r="T78" s="649"/>
    </row>
    <row r="79" spans="1:20" x14ac:dyDescent="0.35">
      <c r="A79" s="554"/>
      <c r="B79" s="247">
        <f>B78+1</f>
        <v>84</v>
      </c>
      <c r="C79" s="651"/>
      <c r="H79" s="44"/>
      <c r="I79" s="630"/>
      <c r="J79" s="44"/>
      <c r="P79" s="45" t="b">
        <v>0</v>
      </c>
      <c r="Q79" s="44" t="s">
        <v>212</v>
      </c>
      <c r="S79" s="45" t="b">
        <v>0</v>
      </c>
      <c r="T79" s="73" t="s">
        <v>213</v>
      </c>
    </row>
    <row r="80" spans="1:20" x14ac:dyDescent="0.35">
      <c r="A80" s="554"/>
      <c r="B80" s="247">
        <f>B79+1</f>
        <v>85</v>
      </c>
      <c r="C80" s="651"/>
      <c r="H80" s="44"/>
      <c r="I80" s="44"/>
      <c r="J80" s="44"/>
      <c r="Q80" s="23" t="s">
        <v>107</v>
      </c>
      <c r="S80" s="45" t="b">
        <v>0</v>
      </c>
      <c r="T80" s="73" t="s">
        <v>214</v>
      </c>
    </row>
    <row r="81" spans="1:20" ht="15" thickBot="1" x14ac:dyDescent="0.4">
      <c r="A81" s="555"/>
      <c r="B81" s="247">
        <f>B80+1</f>
        <v>86</v>
      </c>
      <c r="C81" s="652"/>
      <c r="D81" s="67"/>
      <c r="E81" s="67"/>
      <c r="F81" s="67"/>
      <c r="G81" s="67"/>
      <c r="H81" s="75"/>
      <c r="I81" s="75"/>
      <c r="J81" s="75"/>
      <c r="K81" s="67"/>
      <c r="L81" s="67"/>
      <c r="M81" s="67"/>
      <c r="N81" s="67"/>
      <c r="O81" s="67"/>
      <c r="P81" s="67"/>
      <c r="Q81" s="68"/>
      <c r="R81" s="67"/>
      <c r="S81" s="125" t="b">
        <v>0</v>
      </c>
      <c r="T81" s="126" t="s">
        <v>215</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53">
        <f>A76+1</f>
        <v>9</v>
      </c>
      <c r="B85" s="13">
        <f>B76+10</f>
        <v>91</v>
      </c>
      <c r="C85" s="650" t="str">
        <f>VLOOKUP(A85,INputs!$G$3:$O$22,9,FALSE)</f>
        <v>Please fill out Sensitivity Labels Tab</v>
      </c>
      <c r="D85" s="62"/>
      <c r="E85" s="60" t="b">
        <v>0</v>
      </c>
      <c r="F85" s="61" t="s">
        <v>201</v>
      </c>
      <c r="G85" s="62"/>
      <c r="H85" s="643" t="s">
        <v>42</v>
      </c>
      <c r="I85" s="643"/>
      <c r="J85" s="63"/>
      <c r="K85" s="78" t="b">
        <v>0</v>
      </c>
      <c r="L85" s="63" t="s">
        <v>202</v>
      </c>
      <c r="M85" s="62"/>
      <c r="N85" s="505" t="s">
        <v>203</v>
      </c>
      <c r="O85" s="62"/>
      <c r="P85" s="644" t="s">
        <v>204</v>
      </c>
      <c r="Q85" s="644"/>
      <c r="R85" s="62"/>
      <c r="S85" s="645" t="s">
        <v>205</v>
      </c>
      <c r="T85" s="646"/>
    </row>
    <row r="86" spans="1:20" ht="16" x14ac:dyDescent="0.35">
      <c r="A86" s="554"/>
      <c r="B86" s="247">
        <f>B85+1</f>
        <v>92</v>
      </c>
      <c r="C86" s="651"/>
      <c r="E86" s="64" t="b">
        <v>0</v>
      </c>
      <c r="F86" s="65" t="s">
        <v>206</v>
      </c>
      <c r="H86" s="44"/>
      <c r="I86" s="587" t="s">
        <v>108</v>
      </c>
      <c r="J86" s="587"/>
      <c r="K86" s="647" t="b">
        <v>0</v>
      </c>
      <c r="L86" s="630" t="s">
        <v>204</v>
      </c>
      <c r="N86" s="40" t="s">
        <v>109</v>
      </c>
      <c r="P86" s="45" t="b">
        <v>0</v>
      </c>
      <c r="Q86" s="44" t="s">
        <v>207</v>
      </c>
      <c r="S86" s="45" t="b">
        <v>0</v>
      </c>
      <c r="T86" s="73" t="s">
        <v>208</v>
      </c>
    </row>
    <row r="87" spans="1:20" ht="16" x14ac:dyDescent="0.35">
      <c r="A87" s="554"/>
      <c r="B87" s="247">
        <f>B86+1</f>
        <v>93</v>
      </c>
      <c r="C87" s="651"/>
      <c r="E87" s="64" t="b">
        <v>0</v>
      </c>
      <c r="F87" s="65" t="s">
        <v>209</v>
      </c>
      <c r="H87" s="45" t="b">
        <v>0</v>
      </c>
      <c r="I87" s="630" t="s">
        <v>210</v>
      </c>
      <c r="J87" s="44"/>
      <c r="K87" s="647"/>
      <c r="L87" s="630"/>
      <c r="N87" s="44"/>
      <c r="P87" s="44"/>
      <c r="Q87" s="46"/>
      <c r="S87" s="648" t="s">
        <v>211</v>
      </c>
      <c r="T87" s="649"/>
    </row>
    <row r="88" spans="1:20" x14ac:dyDescent="0.35">
      <c r="A88" s="554"/>
      <c r="B88" s="247">
        <f>B87+1</f>
        <v>94</v>
      </c>
      <c r="C88" s="651"/>
      <c r="H88" s="44"/>
      <c r="I88" s="630"/>
      <c r="J88" s="44"/>
      <c r="P88" s="45" t="b">
        <v>0</v>
      </c>
      <c r="Q88" s="44" t="s">
        <v>212</v>
      </c>
      <c r="S88" s="45" t="b">
        <v>0</v>
      </c>
      <c r="T88" s="73" t="s">
        <v>213</v>
      </c>
    </row>
    <row r="89" spans="1:20" x14ac:dyDescent="0.35">
      <c r="A89" s="554"/>
      <c r="B89" s="247">
        <f>B88+1</f>
        <v>95</v>
      </c>
      <c r="C89" s="651"/>
      <c r="H89" s="44"/>
      <c r="I89" s="44"/>
      <c r="J89" s="44"/>
      <c r="Q89" s="23" t="s">
        <v>107</v>
      </c>
      <c r="S89" s="45" t="b">
        <v>0</v>
      </c>
      <c r="T89" s="73" t="s">
        <v>214</v>
      </c>
    </row>
    <row r="90" spans="1:20" ht="15" thickBot="1" x14ac:dyDescent="0.4">
      <c r="A90" s="555"/>
      <c r="B90" s="247">
        <f>B89+1</f>
        <v>96</v>
      </c>
      <c r="C90" s="652"/>
      <c r="D90" s="67"/>
      <c r="E90" s="67"/>
      <c r="F90" s="67"/>
      <c r="G90" s="67"/>
      <c r="H90" s="75"/>
      <c r="I90" s="75"/>
      <c r="J90" s="75"/>
      <c r="K90" s="67"/>
      <c r="L90" s="67"/>
      <c r="M90" s="67"/>
      <c r="N90" s="67"/>
      <c r="O90" s="67"/>
      <c r="P90" s="67"/>
      <c r="Q90" s="68"/>
      <c r="R90" s="67"/>
      <c r="S90" s="125" t="b">
        <v>0</v>
      </c>
      <c r="T90" s="126" t="s">
        <v>215</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53">
        <f>A85+1</f>
        <v>10</v>
      </c>
      <c r="B94" s="13">
        <f>B85+10</f>
        <v>101</v>
      </c>
      <c r="C94" s="650" t="str">
        <f>VLOOKUP(A94,INputs!$G$3:$O$22,9,FALSE)</f>
        <v>Please fill out Sensitivity Labels Tab</v>
      </c>
      <c r="D94" s="62"/>
      <c r="E94" s="60" t="b">
        <v>0</v>
      </c>
      <c r="F94" s="61" t="s">
        <v>201</v>
      </c>
      <c r="G94" s="62"/>
      <c r="H94" s="643"/>
      <c r="I94" s="643"/>
      <c r="J94" s="63"/>
      <c r="K94" s="78" t="b">
        <v>0</v>
      </c>
      <c r="L94" s="63" t="s">
        <v>202</v>
      </c>
      <c r="M94" s="62"/>
      <c r="N94" s="505" t="s">
        <v>203</v>
      </c>
      <c r="O94" s="62"/>
      <c r="P94" s="644" t="s">
        <v>204</v>
      </c>
      <c r="Q94" s="644"/>
      <c r="R94" s="62"/>
      <c r="S94" s="645" t="s">
        <v>205</v>
      </c>
      <c r="T94" s="646"/>
    </row>
    <row r="95" spans="1:20" ht="16" x14ac:dyDescent="0.35">
      <c r="A95" s="554"/>
      <c r="B95" s="247">
        <f>B94+1</f>
        <v>102</v>
      </c>
      <c r="C95" s="651"/>
      <c r="E95" s="64" t="b">
        <v>0</v>
      </c>
      <c r="F95" s="65" t="s">
        <v>206</v>
      </c>
      <c r="H95" s="44"/>
      <c r="I95" s="587" t="s">
        <v>108</v>
      </c>
      <c r="J95" s="587"/>
      <c r="K95" s="647" t="b">
        <v>0</v>
      </c>
      <c r="L95" s="630" t="s">
        <v>204</v>
      </c>
      <c r="N95" s="40" t="s">
        <v>109</v>
      </c>
      <c r="P95" s="45" t="b">
        <v>0</v>
      </c>
      <c r="Q95" s="44" t="s">
        <v>207</v>
      </c>
      <c r="S95" s="45" t="b">
        <v>0</v>
      </c>
      <c r="T95" s="73" t="s">
        <v>208</v>
      </c>
    </row>
    <row r="96" spans="1:20" ht="16" x14ac:dyDescent="0.35">
      <c r="A96" s="554"/>
      <c r="B96" s="247">
        <f>B95+1</f>
        <v>103</v>
      </c>
      <c r="C96" s="651"/>
      <c r="E96" s="64" t="b">
        <v>0</v>
      </c>
      <c r="F96" s="65" t="s">
        <v>209</v>
      </c>
      <c r="H96" s="45" t="b">
        <v>0</v>
      </c>
      <c r="I96" s="630" t="s">
        <v>210</v>
      </c>
      <c r="J96" s="44"/>
      <c r="K96" s="647"/>
      <c r="L96" s="630"/>
      <c r="N96" s="44"/>
      <c r="P96" s="44"/>
      <c r="Q96" s="46"/>
      <c r="S96" s="648" t="s">
        <v>211</v>
      </c>
      <c r="T96" s="649"/>
    </row>
    <row r="97" spans="1:20" x14ac:dyDescent="0.35">
      <c r="A97" s="554"/>
      <c r="B97" s="247">
        <f>B96+1</f>
        <v>104</v>
      </c>
      <c r="C97" s="651"/>
      <c r="H97" s="44"/>
      <c r="I97" s="630"/>
      <c r="J97" s="44"/>
      <c r="P97" s="45" t="b">
        <v>0</v>
      </c>
      <c r="Q97" s="44" t="s">
        <v>212</v>
      </c>
      <c r="S97" s="45" t="b">
        <v>0</v>
      </c>
      <c r="T97" s="73" t="s">
        <v>213</v>
      </c>
    </row>
    <row r="98" spans="1:20" x14ac:dyDescent="0.35">
      <c r="A98" s="554"/>
      <c r="B98" s="247">
        <f>B97+1</f>
        <v>105</v>
      </c>
      <c r="C98" s="651"/>
      <c r="H98" s="44"/>
      <c r="I98" s="44"/>
      <c r="J98" s="44"/>
      <c r="Q98" s="23" t="s">
        <v>107</v>
      </c>
      <c r="S98" s="45" t="b">
        <v>0</v>
      </c>
      <c r="T98" s="73" t="s">
        <v>214</v>
      </c>
    </row>
    <row r="99" spans="1:20" ht="15" thickBot="1" x14ac:dyDescent="0.4">
      <c r="A99" s="555"/>
      <c r="B99" s="247">
        <f>B98+1</f>
        <v>106</v>
      </c>
      <c r="C99" s="652"/>
      <c r="D99" s="67"/>
      <c r="E99" s="67"/>
      <c r="F99" s="67"/>
      <c r="G99" s="67"/>
      <c r="H99" s="75"/>
      <c r="I99" s="75"/>
      <c r="J99" s="75"/>
      <c r="K99" s="67"/>
      <c r="L99" s="67"/>
      <c r="M99" s="67"/>
      <c r="N99" s="67"/>
      <c r="O99" s="67"/>
      <c r="P99" s="67"/>
      <c r="Q99" s="68"/>
      <c r="R99" s="67"/>
      <c r="S99" s="125" t="b">
        <v>0</v>
      </c>
      <c r="T99" s="126" t="s">
        <v>215</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53">
        <f>A94+1</f>
        <v>11</v>
      </c>
      <c r="B103" s="13">
        <f>B94+10</f>
        <v>111</v>
      </c>
      <c r="C103" s="650" t="str">
        <f>VLOOKUP(A103,INputs!$G$3:$O$22,9,FALSE)</f>
        <v>Please fill out Sensitivity Labels Tab</v>
      </c>
      <c r="D103" s="62"/>
      <c r="E103" s="60" t="b">
        <v>0</v>
      </c>
      <c r="F103" s="61" t="s">
        <v>201</v>
      </c>
      <c r="G103" s="62"/>
      <c r="H103" s="643"/>
      <c r="I103" s="643"/>
      <c r="J103" s="63"/>
      <c r="K103" s="78" t="b">
        <v>0</v>
      </c>
      <c r="L103" s="63" t="s">
        <v>202</v>
      </c>
      <c r="M103" s="62"/>
      <c r="N103" s="505" t="s">
        <v>203</v>
      </c>
      <c r="O103" s="62"/>
      <c r="P103" s="644" t="s">
        <v>204</v>
      </c>
      <c r="Q103" s="644"/>
      <c r="R103" s="62"/>
      <c r="S103" s="645" t="s">
        <v>205</v>
      </c>
      <c r="T103" s="646"/>
    </row>
    <row r="104" spans="1:20" ht="16" x14ac:dyDescent="0.35">
      <c r="A104" s="554"/>
      <c r="B104" s="247">
        <f>B103+1</f>
        <v>112</v>
      </c>
      <c r="C104" s="651"/>
      <c r="E104" s="64" t="b">
        <v>0</v>
      </c>
      <c r="F104" s="65" t="s">
        <v>206</v>
      </c>
      <c r="H104" s="44"/>
      <c r="I104" s="587" t="s">
        <v>108</v>
      </c>
      <c r="J104" s="587"/>
      <c r="K104" s="647" t="b">
        <v>0</v>
      </c>
      <c r="L104" s="630" t="s">
        <v>204</v>
      </c>
      <c r="N104" s="40" t="s">
        <v>109</v>
      </c>
      <c r="P104" s="45" t="b">
        <v>0</v>
      </c>
      <c r="Q104" s="44" t="s">
        <v>207</v>
      </c>
      <c r="S104" s="45" t="b">
        <v>0</v>
      </c>
      <c r="T104" s="73" t="s">
        <v>208</v>
      </c>
    </row>
    <row r="105" spans="1:20" ht="16" x14ac:dyDescent="0.35">
      <c r="A105" s="554"/>
      <c r="B105" s="247">
        <f>B104+1</f>
        <v>113</v>
      </c>
      <c r="C105" s="651"/>
      <c r="E105" s="64" t="b">
        <v>0</v>
      </c>
      <c r="F105" s="65" t="s">
        <v>209</v>
      </c>
      <c r="H105" s="45" t="b">
        <v>0</v>
      </c>
      <c r="I105" s="630" t="s">
        <v>210</v>
      </c>
      <c r="J105" s="44"/>
      <c r="K105" s="647"/>
      <c r="L105" s="630"/>
      <c r="N105" s="44"/>
      <c r="P105" s="44"/>
      <c r="Q105" s="46"/>
      <c r="S105" s="648" t="s">
        <v>211</v>
      </c>
      <c r="T105" s="649"/>
    </row>
    <row r="106" spans="1:20" x14ac:dyDescent="0.35">
      <c r="A106" s="554"/>
      <c r="B106" s="247">
        <f>B105+1</f>
        <v>114</v>
      </c>
      <c r="C106" s="651"/>
      <c r="H106" s="44"/>
      <c r="I106" s="630"/>
      <c r="J106" s="44"/>
      <c r="P106" s="45" t="b">
        <v>0</v>
      </c>
      <c r="Q106" s="44" t="s">
        <v>212</v>
      </c>
      <c r="S106" s="45" t="b">
        <v>0</v>
      </c>
      <c r="T106" s="73" t="s">
        <v>213</v>
      </c>
    </row>
    <row r="107" spans="1:20" x14ac:dyDescent="0.35">
      <c r="A107" s="554"/>
      <c r="B107" s="247">
        <f>B106+1</f>
        <v>115</v>
      </c>
      <c r="C107" s="651"/>
      <c r="H107" s="44"/>
      <c r="I107" s="44"/>
      <c r="J107" s="44"/>
      <c r="Q107" s="23" t="s">
        <v>107</v>
      </c>
      <c r="S107" s="45" t="b">
        <v>0</v>
      </c>
      <c r="T107" s="73" t="s">
        <v>214</v>
      </c>
    </row>
    <row r="108" spans="1:20" ht="15" thickBot="1" x14ac:dyDescent="0.4">
      <c r="A108" s="555"/>
      <c r="B108" s="247">
        <f>B107+1</f>
        <v>116</v>
      </c>
      <c r="C108" s="652"/>
      <c r="D108" s="67"/>
      <c r="E108" s="67"/>
      <c r="F108" s="67"/>
      <c r="G108" s="67"/>
      <c r="H108" s="75"/>
      <c r="I108" s="75"/>
      <c r="J108" s="75"/>
      <c r="K108" s="67"/>
      <c r="L108" s="67"/>
      <c r="M108" s="67"/>
      <c r="N108" s="67"/>
      <c r="O108" s="67"/>
      <c r="P108" s="67"/>
      <c r="Q108" s="68"/>
      <c r="R108" s="67"/>
      <c r="S108" s="125" t="b">
        <v>0</v>
      </c>
      <c r="T108" s="126" t="s">
        <v>215</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53">
        <f>A103+1</f>
        <v>12</v>
      </c>
      <c r="B112" s="13">
        <f>B103+10</f>
        <v>121</v>
      </c>
      <c r="C112" s="650" t="str">
        <f>VLOOKUP(A112,INputs!$G$3:$O$22,9,FALSE)</f>
        <v>Please fill out Sensitivity Labels Tab</v>
      </c>
      <c r="D112" s="62"/>
      <c r="E112" s="60" t="b">
        <v>0</v>
      </c>
      <c r="F112" s="61" t="s">
        <v>201</v>
      </c>
      <c r="G112" s="62"/>
      <c r="H112" s="643"/>
      <c r="I112" s="643"/>
      <c r="J112" s="63"/>
      <c r="K112" s="78" t="b">
        <v>0</v>
      </c>
      <c r="L112" s="63" t="s">
        <v>202</v>
      </c>
      <c r="M112" s="62"/>
      <c r="N112" s="505" t="s">
        <v>203</v>
      </c>
      <c r="O112" s="62"/>
      <c r="P112" s="644" t="s">
        <v>204</v>
      </c>
      <c r="Q112" s="644"/>
      <c r="R112" s="62"/>
      <c r="S112" s="645" t="s">
        <v>205</v>
      </c>
      <c r="T112" s="646"/>
    </row>
    <row r="113" spans="1:20" ht="16" x14ac:dyDescent="0.35">
      <c r="A113" s="554"/>
      <c r="B113" s="247">
        <f>B112+1</f>
        <v>122</v>
      </c>
      <c r="C113" s="651"/>
      <c r="E113" s="64" t="b">
        <v>0</v>
      </c>
      <c r="F113" s="65" t="s">
        <v>206</v>
      </c>
      <c r="H113" s="44"/>
      <c r="I113" s="587" t="s">
        <v>108</v>
      </c>
      <c r="J113" s="587"/>
      <c r="K113" s="647" t="b">
        <v>0</v>
      </c>
      <c r="L113" s="630" t="s">
        <v>204</v>
      </c>
      <c r="N113" s="40" t="s">
        <v>109</v>
      </c>
      <c r="P113" s="45" t="b">
        <v>0</v>
      </c>
      <c r="Q113" s="44" t="s">
        <v>207</v>
      </c>
      <c r="S113" s="45" t="b">
        <v>0</v>
      </c>
      <c r="T113" s="73" t="s">
        <v>208</v>
      </c>
    </row>
    <row r="114" spans="1:20" ht="16" x14ac:dyDescent="0.35">
      <c r="A114" s="554"/>
      <c r="B114" s="247">
        <f>B113+1</f>
        <v>123</v>
      </c>
      <c r="C114" s="651"/>
      <c r="E114" s="64" t="b">
        <v>0</v>
      </c>
      <c r="F114" s="65" t="s">
        <v>209</v>
      </c>
      <c r="H114" s="45" t="b">
        <v>0</v>
      </c>
      <c r="I114" s="630" t="s">
        <v>210</v>
      </c>
      <c r="J114" s="44"/>
      <c r="K114" s="647"/>
      <c r="L114" s="630"/>
      <c r="N114" s="44"/>
      <c r="P114" s="44"/>
      <c r="Q114" s="46"/>
      <c r="S114" s="648" t="s">
        <v>211</v>
      </c>
      <c r="T114" s="649"/>
    </row>
    <row r="115" spans="1:20" x14ac:dyDescent="0.35">
      <c r="A115" s="554"/>
      <c r="B115" s="247">
        <f>B114+1</f>
        <v>124</v>
      </c>
      <c r="C115" s="651"/>
      <c r="H115" s="44"/>
      <c r="I115" s="630"/>
      <c r="J115" s="44"/>
      <c r="P115" s="45" t="b">
        <v>0</v>
      </c>
      <c r="Q115" s="44" t="s">
        <v>212</v>
      </c>
      <c r="S115" s="45" t="b">
        <v>0</v>
      </c>
      <c r="T115" s="73" t="s">
        <v>213</v>
      </c>
    </row>
    <row r="116" spans="1:20" x14ac:dyDescent="0.35">
      <c r="A116" s="554"/>
      <c r="B116" s="247">
        <f>B115+1</f>
        <v>125</v>
      </c>
      <c r="C116" s="651"/>
      <c r="H116" s="44"/>
      <c r="I116" s="44"/>
      <c r="J116" s="44"/>
      <c r="Q116" s="23" t="s">
        <v>107</v>
      </c>
      <c r="S116" s="45" t="b">
        <v>0</v>
      </c>
      <c r="T116" s="73" t="s">
        <v>214</v>
      </c>
    </row>
    <row r="117" spans="1:20" ht="15" thickBot="1" x14ac:dyDescent="0.4">
      <c r="A117" s="555"/>
      <c r="B117" s="247">
        <f>B116+1</f>
        <v>126</v>
      </c>
      <c r="C117" s="652"/>
      <c r="D117" s="67"/>
      <c r="E117" s="67"/>
      <c r="F117" s="67"/>
      <c r="G117" s="67"/>
      <c r="H117" s="75"/>
      <c r="I117" s="75"/>
      <c r="J117" s="75"/>
      <c r="K117" s="67"/>
      <c r="L117" s="67"/>
      <c r="M117" s="67"/>
      <c r="N117" s="67"/>
      <c r="O117" s="67"/>
      <c r="P117" s="67"/>
      <c r="Q117" s="68"/>
      <c r="R117" s="67"/>
      <c r="S117" s="125" t="b">
        <v>0</v>
      </c>
      <c r="T117" s="126" t="s">
        <v>215</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53">
        <f>A112+1</f>
        <v>13</v>
      </c>
      <c r="B121" s="13">
        <f>B112+10</f>
        <v>131</v>
      </c>
      <c r="C121" s="650" t="str">
        <f>VLOOKUP(A121,INputs!$G$3:$O$22,9,FALSE)</f>
        <v>Please fill out Sensitivity Labels Tab</v>
      </c>
      <c r="D121" s="62"/>
      <c r="E121" s="60" t="b">
        <v>0</v>
      </c>
      <c r="F121" s="61" t="s">
        <v>201</v>
      </c>
      <c r="G121" s="62"/>
      <c r="H121" s="643"/>
      <c r="I121" s="643"/>
      <c r="J121" s="63"/>
      <c r="K121" s="78" t="b">
        <v>0</v>
      </c>
      <c r="L121" s="63" t="s">
        <v>202</v>
      </c>
      <c r="M121" s="62"/>
      <c r="N121" s="505" t="s">
        <v>203</v>
      </c>
      <c r="O121" s="62"/>
      <c r="P121" s="644" t="s">
        <v>204</v>
      </c>
      <c r="Q121" s="644"/>
      <c r="R121" s="62"/>
      <c r="S121" s="645" t="s">
        <v>205</v>
      </c>
      <c r="T121" s="646"/>
    </row>
    <row r="122" spans="1:20" ht="16" x14ac:dyDescent="0.35">
      <c r="A122" s="554"/>
      <c r="B122" s="247">
        <f>B121+1</f>
        <v>132</v>
      </c>
      <c r="C122" s="651"/>
      <c r="E122" s="64" t="b">
        <v>0</v>
      </c>
      <c r="F122" s="65" t="s">
        <v>206</v>
      </c>
      <c r="H122" s="44"/>
      <c r="I122" s="587" t="s">
        <v>108</v>
      </c>
      <c r="J122" s="587"/>
      <c r="K122" s="647" t="b">
        <v>0</v>
      </c>
      <c r="L122" s="630" t="s">
        <v>204</v>
      </c>
      <c r="N122" s="40" t="s">
        <v>109</v>
      </c>
      <c r="P122" s="45" t="b">
        <v>0</v>
      </c>
      <c r="Q122" s="44" t="s">
        <v>207</v>
      </c>
      <c r="S122" s="45" t="b">
        <v>0</v>
      </c>
      <c r="T122" s="73" t="s">
        <v>208</v>
      </c>
    </row>
    <row r="123" spans="1:20" ht="16" x14ac:dyDescent="0.35">
      <c r="A123" s="554"/>
      <c r="B123" s="247">
        <f>B122+1</f>
        <v>133</v>
      </c>
      <c r="C123" s="651"/>
      <c r="E123" s="64" t="b">
        <v>0</v>
      </c>
      <c r="F123" s="65" t="s">
        <v>209</v>
      </c>
      <c r="H123" s="45" t="b">
        <v>0</v>
      </c>
      <c r="I123" s="630" t="s">
        <v>210</v>
      </c>
      <c r="J123" s="44"/>
      <c r="K123" s="647"/>
      <c r="L123" s="630"/>
      <c r="N123" s="44"/>
      <c r="P123" s="44"/>
      <c r="Q123" s="46"/>
      <c r="S123" s="648" t="s">
        <v>211</v>
      </c>
      <c r="T123" s="649"/>
    </row>
    <row r="124" spans="1:20" x14ac:dyDescent="0.35">
      <c r="A124" s="554"/>
      <c r="B124" s="247">
        <f>B123+1</f>
        <v>134</v>
      </c>
      <c r="C124" s="651"/>
      <c r="H124" s="44"/>
      <c r="I124" s="630"/>
      <c r="J124" s="44"/>
      <c r="P124" s="45" t="b">
        <v>0</v>
      </c>
      <c r="Q124" s="44" t="s">
        <v>212</v>
      </c>
      <c r="S124" s="45" t="b">
        <v>0</v>
      </c>
      <c r="T124" s="73" t="s">
        <v>213</v>
      </c>
    </row>
    <row r="125" spans="1:20" x14ac:dyDescent="0.35">
      <c r="A125" s="554"/>
      <c r="B125" s="247">
        <f>B124+1</f>
        <v>135</v>
      </c>
      <c r="C125" s="651"/>
      <c r="H125" s="44"/>
      <c r="I125" s="44"/>
      <c r="J125" s="44"/>
      <c r="Q125" s="23" t="s">
        <v>107</v>
      </c>
      <c r="S125" s="45" t="b">
        <v>0</v>
      </c>
      <c r="T125" s="73" t="s">
        <v>214</v>
      </c>
    </row>
    <row r="126" spans="1:20" ht="15" thickBot="1" x14ac:dyDescent="0.4">
      <c r="A126" s="555"/>
      <c r="B126" s="247">
        <f>B125+1</f>
        <v>136</v>
      </c>
      <c r="C126" s="652"/>
      <c r="D126" s="67"/>
      <c r="E126" s="67"/>
      <c r="F126" s="67"/>
      <c r="G126" s="67"/>
      <c r="H126" s="75"/>
      <c r="I126" s="75"/>
      <c r="J126" s="75"/>
      <c r="K126" s="67"/>
      <c r="L126" s="67"/>
      <c r="M126" s="67"/>
      <c r="N126" s="67"/>
      <c r="O126" s="67"/>
      <c r="P126" s="67"/>
      <c r="Q126" s="68"/>
      <c r="R126" s="67"/>
      <c r="S126" s="125" t="b">
        <v>0</v>
      </c>
      <c r="T126" s="126" t="s">
        <v>215</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53">
        <f>A121+1</f>
        <v>14</v>
      </c>
      <c r="B130" s="13">
        <f>B121+10</f>
        <v>141</v>
      </c>
      <c r="C130" s="650" t="str">
        <f>VLOOKUP(A130,INputs!$G$3:$O$22,9,FALSE)</f>
        <v>Please fill out Sensitivity Labels Tab</v>
      </c>
      <c r="D130" s="62"/>
      <c r="E130" s="60" t="b">
        <v>0</v>
      </c>
      <c r="F130" s="61" t="s">
        <v>201</v>
      </c>
      <c r="G130" s="62"/>
      <c r="H130" s="643"/>
      <c r="I130" s="643"/>
      <c r="J130" s="63"/>
      <c r="K130" s="78" t="b">
        <v>0</v>
      </c>
      <c r="L130" s="63" t="s">
        <v>202</v>
      </c>
      <c r="M130" s="62"/>
      <c r="N130" s="505" t="s">
        <v>203</v>
      </c>
      <c r="O130" s="62"/>
      <c r="P130" s="644" t="s">
        <v>204</v>
      </c>
      <c r="Q130" s="644"/>
      <c r="R130" s="62"/>
      <c r="S130" s="645" t="s">
        <v>205</v>
      </c>
      <c r="T130" s="646"/>
    </row>
    <row r="131" spans="1:20" ht="16" x14ac:dyDescent="0.35">
      <c r="A131" s="554"/>
      <c r="B131" s="247">
        <f>B130+1</f>
        <v>142</v>
      </c>
      <c r="C131" s="651"/>
      <c r="E131" s="64" t="b">
        <v>0</v>
      </c>
      <c r="F131" s="65" t="s">
        <v>206</v>
      </c>
      <c r="H131" s="44"/>
      <c r="I131" s="587" t="s">
        <v>108</v>
      </c>
      <c r="J131" s="587"/>
      <c r="K131" s="647" t="b">
        <v>0</v>
      </c>
      <c r="L131" s="630" t="s">
        <v>204</v>
      </c>
      <c r="N131" s="40" t="s">
        <v>109</v>
      </c>
      <c r="P131" s="45" t="b">
        <v>0</v>
      </c>
      <c r="Q131" s="44" t="s">
        <v>207</v>
      </c>
      <c r="S131" s="45" t="b">
        <v>0</v>
      </c>
      <c r="T131" s="73" t="s">
        <v>208</v>
      </c>
    </row>
    <row r="132" spans="1:20" ht="16" x14ac:dyDescent="0.35">
      <c r="A132" s="554"/>
      <c r="B132" s="247">
        <f>B131+1</f>
        <v>143</v>
      </c>
      <c r="C132" s="651"/>
      <c r="E132" s="64" t="b">
        <v>0</v>
      </c>
      <c r="F132" s="65" t="s">
        <v>209</v>
      </c>
      <c r="H132" s="45" t="b">
        <v>0</v>
      </c>
      <c r="I132" s="630" t="s">
        <v>210</v>
      </c>
      <c r="J132" s="44"/>
      <c r="K132" s="647"/>
      <c r="L132" s="630"/>
      <c r="N132" s="44"/>
      <c r="P132" s="44"/>
      <c r="Q132" s="46"/>
      <c r="S132" s="648" t="s">
        <v>211</v>
      </c>
      <c r="T132" s="649"/>
    </row>
    <row r="133" spans="1:20" x14ac:dyDescent="0.35">
      <c r="A133" s="554"/>
      <c r="B133" s="247">
        <f>B132+1</f>
        <v>144</v>
      </c>
      <c r="C133" s="651"/>
      <c r="H133" s="44"/>
      <c r="I133" s="630"/>
      <c r="J133" s="44"/>
      <c r="P133" s="45" t="b">
        <v>0</v>
      </c>
      <c r="Q133" s="44" t="s">
        <v>212</v>
      </c>
      <c r="S133" s="45" t="b">
        <v>0</v>
      </c>
      <c r="T133" s="73" t="s">
        <v>213</v>
      </c>
    </row>
    <row r="134" spans="1:20" x14ac:dyDescent="0.35">
      <c r="A134" s="554"/>
      <c r="B134" s="247">
        <f>B133+1</f>
        <v>145</v>
      </c>
      <c r="C134" s="651"/>
      <c r="H134" s="44"/>
      <c r="I134" s="44"/>
      <c r="J134" s="44"/>
      <c r="Q134" s="23" t="s">
        <v>107</v>
      </c>
      <c r="S134" s="45" t="b">
        <v>0</v>
      </c>
      <c r="T134" s="73" t="s">
        <v>214</v>
      </c>
    </row>
    <row r="135" spans="1:20" ht="15" thickBot="1" x14ac:dyDescent="0.4">
      <c r="A135" s="555"/>
      <c r="B135" s="247">
        <f>B134+1</f>
        <v>146</v>
      </c>
      <c r="C135" s="652"/>
      <c r="D135" s="67"/>
      <c r="E135" s="67"/>
      <c r="F135" s="67"/>
      <c r="G135" s="67"/>
      <c r="H135" s="75"/>
      <c r="I135" s="75"/>
      <c r="J135" s="75"/>
      <c r="K135" s="67"/>
      <c r="L135" s="67"/>
      <c r="M135" s="67"/>
      <c r="N135" s="67"/>
      <c r="O135" s="67"/>
      <c r="P135" s="67"/>
      <c r="Q135" s="68"/>
      <c r="R135" s="67"/>
      <c r="S135" s="125" t="b">
        <v>0</v>
      </c>
      <c r="T135" s="126" t="s">
        <v>215</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53">
        <f>A130+1</f>
        <v>15</v>
      </c>
      <c r="B139" s="13">
        <f>B130+10</f>
        <v>151</v>
      </c>
      <c r="C139" s="650" t="str">
        <f>VLOOKUP(A139,INputs!$G$3:$O$22,9,FALSE)</f>
        <v>Please fill out Sensitivity Labels Tab</v>
      </c>
      <c r="D139" s="62"/>
      <c r="E139" s="60" t="b">
        <v>0</v>
      </c>
      <c r="F139" s="61" t="s">
        <v>201</v>
      </c>
      <c r="G139" s="62"/>
      <c r="H139" s="643"/>
      <c r="I139" s="643"/>
      <c r="J139" s="63"/>
      <c r="K139" s="78" t="b">
        <v>0</v>
      </c>
      <c r="L139" s="63" t="s">
        <v>202</v>
      </c>
      <c r="M139" s="62"/>
      <c r="N139" s="505" t="s">
        <v>203</v>
      </c>
      <c r="O139" s="62"/>
      <c r="P139" s="644" t="s">
        <v>204</v>
      </c>
      <c r="Q139" s="644"/>
      <c r="R139" s="62"/>
      <c r="S139" s="645" t="s">
        <v>205</v>
      </c>
      <c r="T139" s="646"/>
    </row>
    <row r="140" spans="1:20" ht="16" x14ac:dyDescent="0.35">
      <c r="A140" s="554"/>
      <c r="B140" s="247">
        <f>B139+1</f>
        <v>152</v>
      </c>
      <c r="C140" s="651"/>
      <c r="E140" s="64" t="b">
        <v>0</v>
      </c>
      <c r="F140" s="65" t="s">
        <v>206</v>
      </c>
      <c r="H140" s="44"/>
      <c r="I140" s="587" t="s">
        <v>108</v>
      </c>
      <c r="J140" s="587"/>
      <c r="K140" s="647" t="b">
        <v>0</v>
      </c>
      <c r="L140" s="630" t="s">
        <v>204</v>
      </c>
      <c r="N140" s="40" t="s">
        <v>109</v>
      </c>
      <c r="P140" s="45" t="b">
        <v>0</v>
      </c>
      <c r="Q140" s="44" t="s">
        <v>207</v>
      </c>
      <c r="S140" s="45" t="b">
        <v>0</v>
      </c>
      <c r="T140" s="73" t="s">
        <v>208</v>
      </c>
    </row>
    <row r="141" spans="1:20" ht="16" x14ac:dyDescent="0.35">
      <c r="A141" s="554"/>
      <c r="B141" s="247">
        <f>B140+1</f>
        <v>153</v>
      </c>
      <c r="C141" s="651"/>
      <c r="E141" s="64" t="b">
        <v>0</v>
      </c>
      <c r="F141" s="65" t="s">
        <v>209</v>
      </c>
      <c r="H141" s="45" t="b">
        <v>0</v>
      </c>
      <c r="I141" s="630" t="s">
        <v>210</v>
      </c>
      <c r="J141" s="44"/>
      <c r="K141" s="647"/>
      <c r="L141" s="630"/>
      <c r="N141" s="44"/>
      <c r="P141" s="44"/>
      <c r="Q141" s="46"/>
      <c r="S141" s="648" t="s">
        <v>211</v>
      </c>
      <c r="T141" s="649"/>
    </row>
    <row r="142" spans="1:20" x14ac:dyDescent="0.35">
      <c r="A142" s="554"/>
      <c r="B142" s="247">
        <f>B141+1</f>
        <v>154</v>
      </c>
      <c r="C142" s="651"/>
      <c r="H142" s="44"/>
      <c r="I142" s="630"/>
      <c r="J142" s="44"/>
      <c r="P142" s="45" t="b">
        <v>0</v>
      </c>
      <c r="Q142" s="44" t="s">
        <v>212</v>
      </c>
      <c r="S142" s="45" t="b">
        <v>0</v>
      </c>
      <c r="T142" s="73" t="s">
        <v>213</v>
      </c>
    </row>
    <row r="143" spans="1:20" x14ac:dyDescent="0.35">
      <c r="A143" s="554"/>
      <c r="B143" s="247">
        <f>B142+1</f>
        <v>155</v>
      </c>
      <c r="C143" s="651"/>
      <c r="H143" s="44"/>
      <c r="I143" s="44"/>
      <c r="J143" s="44"/>
      <c r="Q143" s="23" t="s">
        <v>107</v>
      </c>
      <c r="S143" s="45" t="b">
        <v>0</v>
      </c>
      <c r="T143" s="73" t="s">
        <v>214</v>
      </c>
    </row>
    <row r="144" spans="1:20" ht="15" thickBot="1" x14ac:dyDescent="0.4">
      <c r="A144" s="555"/>
      <c r="B144" s="247">
        <f>B143+1</f>
        <v>156</v>
      </c>
      <c r="C144" s="652"/>
      <c r="D144" s="67"/>
      <c r="E144" s="67"/>
      <c r="F144" s="67"/>
      <c r="G144" s="67"/>
      <c r="H144" s="75"/>
      <c r="I144" s="75"/>
      <c r="J144" s="75"/>
      <c r="K144" s="67"/>
      <c r="L144" s="67"/>
      <c r="M144" s="67"/>
      <c r="N144" s="67"/>
      <c r="O144" s="67"/>
      <c r="P144" s="67"/>
      <c r="Q144" s="68"/>
      <c r="R144" s="67"/>
      <c r="S144" s="125" t="b">
        <v>0</v>
      </c>
      <c r="T144" s="126" t="s">
        <v>215</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53">
        <f>A139+1</f>
        <v>16</v>
      </c>
      <c r="B148" s="13">
        <f>B139+10</f>
        <v>161</v>
      </c>
      <c r="C148" s="650" t="str">
        <f>VLOOKUP(A148,INputs!$G$3:$O$22,9,FALSE)</f>
        <v>Please fill out Sensitivity Labels Tab</v>
      </c>
      <c r="D148" s="62"/>
      <c r="E148" s="60" t="b">
        <v>0</v>
      </c>
      <c r="F148" s="61" t="s">
        <v>201</v>
      </c>
      <c r="G148" s="62"/>
      <c r="H148" s="643"/>
      <c r="I148" s="643"/>
      <c r="J148" s="63"/>
      <c r="K148" s="78" t="b">
        <v>0</v>
      </c>
      <c r="L148" s="63" t="s">
        <v>202</v>
      </c>
      <c r="M148" s="62"/>
      <c r="N148" s="505" t="s">
        <v>203</v>
      </c>
      <c r="O148" s="62"/>
      <c r="P148" s="644" t="s">
        <v>204</v>
      </c>
      <c r="Q148" s="644"/>
      <c r="R148" s="62"/>
      <c r="S148" s="645" t="s">
        <v>205</v>
      </c>
      <c r="T148" s="646"/>
    </row>
    <row r="149" spans="1:20" ht="16" x14ac:dyDescent="0.35">
      <c r="A149" s="554"/>
      <c r="B149" s="247">
        <f>B148+1</f>
        <v>162</v>
      </c>
      <c r="C149" s="651"/>
      <c r="E149" s="64" t="b">
        <v>0</v>
      </c>
      <c r="F149" s="65" t="s">
        <v>206</v>
      </c>
      <c r="H149" s="44"/>
      <c r="I149" s="587" t="s">
        <v>108</v>
      </c>
      <c r="J149" s="587"/>
      <c r="K149" s="647" t="b">
        <v>0</v>
      </c>
      <c r="L149" s="630" t="s">
        <v>204</v>
      </c>
      <c r="N149" s="40" t="s">
        <v>109</v>
      </c>
      <c r="P149" s="45" t="b">
        <v>0</v>
      </c>
      <c r="Q149" s="44" t="s">
        <v>207</v>
      </c>
      <c r="S149" s="45" t="b">
        <v>0</v>
      </c>
      <c r="T149" s="73" t="s">
        <v>208</v>
      </c>
    </row>
    <row r="150" spans="1:20" ht="16" x14ac:dyDescent="0.35">
      <c r="A150" s="554"/>
      <c r="B150" s="247">
        <f>B149+1</f>
        <v>163</v>
      </c>
      <c r="C150" s="651"/>
      <c r="E150" s="64" t="b">
        <v>0</v>
      </c>
      <c r="F150" s="65" t="s">
        <v>209</v>
      </c>
      <c r="H150" s="45" t="b">
        <v>0</v>
      </c>
      <c r="I150" s="630" t="s">
        <v>210</v>
      </c>
      <c r="J150" s="44"/>
      <c r="K150" s="647"/>
      <c r="L150" s="630"/>
      <c r="N150" s="44" t="s">
        <v>17</v>
      </c>
      <c r="P150" s="44"/>
      <c r="Q150" s="46"/>
      <c r="S150" s="648" t="s">
        <v>211</v>
      </c>
      <c r="T150" s="649"/>
    </row>
    <row r="151" spans="1:20" x14ac:dyDescent="0.35">
      <c r="A151" s="554"/>
      <c r="B151" s="247">
        <f>B150+1</f>
        <v>164</v>
      </c>
      <c r="C151" s="651"/>
      <c r="H151" s="44"/>
      <c r="I151" s="630"/>
      <c r="J151" s="44"/>
      <c r="P151" s="45" t="b">
        <v>0</v>
      </c>
      <c r="Q151" s="44" t="s">
        <v>212</v>
      </c>
      <c r="S151" s="45" t="b">
        <v>0</v>
      </c>
      <c r="T151" s="73" t="s">
        <v>213</v>
      </c>
    </row>
    <row r="152" spans="1:20" x14ac:dyDescent="0.35">
      <c r="A152" s="554"/>
      <c r="B152" s="247">
        <f>B151+1</f>
        <v>165</v>
      </c>
      <c r="C152" s="651"/>
      <c r="H152" s="44"/>
      <c r="I152" s="44"/>
      <c r="J152" s="44"/>
      <c r="Q152" s="23" t="s">
        <v>107</v>
      </c>
      <c r="S152" s="45" t="b">
        <v>0</v>
      </c>
      <c r="T152" s="73" t="s">
        <v>214</v>
      </c>
    </row>
    <row r="153" spans="1:20" ht="15" thickBot="1" x14ac:dyDescent="0.4">
      <c r="A153" s="555"/>
      <c r="B153" s="247">
        <f>B152+1</f>
        <v>166</v>
      </c>
      <c r="C153" s="652"/>
      <c r="D153" s="67"/>
      <c r="E153" s="67"/>
      <c r="F153" s="67"/>
      <c r="G153" s="67"/>
      <c r="H153" s="75"/>
      <c r="I153" s="75"/>
      <c r="J153" s="75"/>
      <c r="K153" s="67"/>
      <c r="L153" s="67"/>
      <c r="M153" s="67"/>
      <c r="N153" s="67"/>
      <c r="O153" s="67"/>
      <c r="P153" s="67"/>
      <c r="Q153" s="68"/>
      <c r="R153" s="67"/>
      <c r="S153" s="125" t="b">
        <v>0</v>
      </c>
      <c r="T153" s="126" t="s">
        <v>215</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53">
        <f>A148+1</f>
        <v>17</v>
      </c>
      <c r="B157" s="13">
        <f>B148+10</f>
        <v>171</v>
      </c>
      <c r="C157" s="650" t="str">
        <f>VLOOKUP(A157,INputs!$G$3:$O$22,9,FALSE)</f>
        <v>Please fill out Sensitivity Labels Tab</v>
      </c>
      <c r="D157" s="62"/>
      <c r="E157" s="60" t="b">
        <v>0</v>
      </c>
      <c r="F157" s="61" t="s">
        <v>201</v>
      </c>
      <c r="G157" s="62"/>
      <c r="H157" s="643"/>
      <c r="I157" s="643"/>
      <c r="J157" s="63"/>
      <c r="K157" s="78" t="b">
        <v>0</v>
      </c>
      <c r="L157" s="63" t="s">
        <v>202</v>
      </c>
      <c r="M157" s="62"/>
      <c r="N157" s="505" t="s">
        <v>203</v>
      </c>
      <c r="O157" s="62"/>
      <c r="P157" s="644" t="s">
        <v>204</v>
      </c>
      <c r="Q157" s="644"/>
      <c r="R157" s="62"/>
      <c r="S157" s="645" t="s">
        <v>205</v>
      </c>
      <c r="T157" s="646"/>
    </row>
    <row r="158" spans="1:20" ht="16" x14ac:dyDescent="0.35">
      <c r="A158" s="554"/>
      <c r="B158" s="247">
        <f>B157+1</f>
        <v>172</v>
      </c>
      <c r="C158" s="651"/>
      <c r="E158" s="64" t="b">
        <v>0</v>
      </c>
      <c r="F158" s="65" t="s">
        <v>206</v>
      </c>
      <c r="H158" s="44"/>
      <c r="I158" s="587" t="s">
        <v>108</v>
      </c>
      <c r="J158" s="587"/>
      <c r="K158" s="647" t="b">
        <v>0</v>
      </c>
      <c r="L158" s="630" t="s">
        <v>204</v>
      </c>
      <c r="N158" s="40" t="s">
        <v>109</v>
      </c>
      <c r="P158" s="45" t="b">
        <v>0</v>
      </c>
      <c r="Q158" s="44" t="s">
        <v>207</v>
      </c>
      <c r="S158" s="45" t="b">
        <v>0</v>
      </c>
      <c r="T158" s="73" t="s">
        <v>208</v>
      </c>
    </row>
    <row r="159" spans="1:20" ht="16" x14ac:dyDescent="0.35">
      <c r="A159" s="554"/>
      <c r="B159" s="247">
        <f>B158+1</f>
        <v>173</v>
      </c>
      <c r="C159" s="651"/>
      <c r="E159" s="64" t="b">
        <v>0</v>
      </c>
      <c r="F159" s="65" t="s">
        <v>209</v>
      </c>
      <c r="H159" s="45" t="b">
        <v>0</v>
      </c>
      <c r="I159" s="630" t="s">
        <v>210</v>
      </c>
      <c r="J159" s="44"/>
      <c r="K159" s="647"/>
      <c r="L159" s="630"/>
      <c r="N159" s="44"/>
      <c r="P159" s="44"/>
      <c r="Q159" s="46"/>
      <c r="S159" s="648" t="s">
        <v>211</v>
      </c>
      <c r="T159" s="649"/>
    </row>
    <row r="160" spans="1:20" x14ac:dyDescent="0.35">
      <c r="A160" s="554"/>
      <c r="B160" s="247">
        <f>B159+1</f>
        <v>174</v>
      </c>
      <c r="C160" s="651"/>
      <c r="H160" s="44"/>
      <c r="I160" s="630"/>
      <c r="J160" s="44"/>
      <c r="P160" s="45" t="b">
        <v>0</v>
      </c>
      <c r="Q160" s="44" t="s">
        <v>212</v>
      </c>
      <c r="S160" s="45" t="b">
        <v>0</v>
      </c>
      <c r="T160" s="73" t="s">
        <v>213</v>
      </c>
    </row>
    <row r="161" spans="1:20" x14ac:dyDescent="0.35">
      <c r="A161" s="554"/>
      <c r="B161" s="247">
        <f>B160+1</f>
        <v>175</v>
      </c>
      <c r="C161" s="651"/>
      <c r="H161" s="44"/>
      <c r="I161" s="44"/>
      <c r="J161" s="44"/>
      <c r="Q161" s="23" t="s">
        <v>107</v>
      </c>
      <c r="S161" s="45" t="b">
        <v>0</v>
      </c>
      <c r="T161" s="73" t="s">
        <v>214</v>
      </c>
    </row>
    <row r="162" spans="1:20" ht="15" thickBot="1" x14ac:dyDescent="0.4">
      <c r="A162" s="555"/>
      <c r="B162" s="247">
        <f>B161+1</f>
        <v>176</v>
      </c>
      <c r="C162" s="652"/>
      <c r="D162" s="67"/>
      <c r="E162" s="67"/>
      <c r="F162" s="67"/>
      <c r="G162" s="67"/>
      <c r="H162" s="75"/>
      <c r="I162" s="75"/>
      <c r="J162" s="75"/>
      <c r="K162" s="67"/>
      <c r="L162" s="67"/>
      <c r="M162" s="67"/>
      <c r="N162" s="67"/>
      <c r="O162" s="67"/>
      <c r="P162" s="67"/>
      <c r="Q162" s="68"/>
      <c r="R162" s="67"/>
      <c r="S162" s="125" t="b">
        <v>0</v>
      </c>
      <c r="T162" s="126" t="s">
        <v>215</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53">
        <f>A157+1</f>
        <v>18</v>
      </c>
      <c r="B166" s="13">
        <f>B157+10</f>
        <v>181</v>
      </c>
      <c r="C166" s="650" t="str">
        <f>VLOOKUP(A166,INputs!$G$3:$O$22,9,FALSE)</f>
        <v>Please fill out Sensitivity Labels Tab</v>
      </c>
      <c r="D166" s="62"/>
      <c r="E166" s="60" t="b">
        <v>0</v>
      </c>
      <c r="F166" s="61" t="s">
        <v>201</v>
      </c>
      <c r="G166" s="62"/>
      <c r="H166" s="643"/>
      <c r="I166" s="643"/>
      <c r="J166" s="63"/>
      <c r="K166" s="78" t="b">
        <v>0</v>
      </c>
      <c r="L166" s="63" t="s">
        <v>202</v>
      </c>
      <c r="M166" s="62"/>
      <c r="N166" s="505" t="s">
        <v>203</v>
      </c>
      <c r="O166" s="62"/>
      <c r="P166" s="644" t="s">
        <v>204</v>
      </c>
      <c r="Q166" s="644"/>
      <c r="R166" s="62"/>
      <c r="S166" s="645" t="s">
        <v>205</v>
      </c>
      <c r="T166" s="646"/>
    </row>
    <row r="167" spans="1:20" ht="16" x14ac:dyDescent="0.35">
      <c r="A167" s="554"/>
      <c r="B167" s="247">
        <f>B166+1</f>
        <v>182</v>
      </c>
      <c r="C167" s="651"/>
      <c r="E167" s="64" t="b">
        <v>0</v>
      </c>
      <c r="F167" s="65" t="s">
        <v>206</v>
      </c>
      <c r="H167" s="44"/>
      <c r="I167" s="587" t="s">
        <v>108</v>
      </c>
      <c r="J167" s="587"/>
      <c r="K167" s="647" t="b">
        <v>0</v>
      </c>
      <c r="L167" s="630" t="s">
        <v>204</v>
      </c>
      <c r="N167" s="40" t="s">
        <v>109</v>
      </c>
      <c r="P167" s="45" t="b">
        <v>0</v>
      </c>
      <c r="Q167" s="44" t="s">
        <v>207</v>
      </c>
      <c r="S167" s="45" t="b">
        <v>0</v>
      </c>
      <c r="T167" s="73" t="s">
        <v>208</v>
      </c>
    </row>
    <row r="168" spans="1:20" ht="16" x14ac:dyDescent="0.35">
      <c r="A168" s="554"/>
      <c r="B168" s="247">
        <f>B167+1</f>
        <v>183</v>
      </c>
      <c r="C168" s="651"/>
      <c r="E168" s="64" t="b">
        <v>0</v>
      </c>
      <c r="F168" s="65" t="s">
        <v>209</v>
      </c>
      <c r="H168" s="45" t="b">
        <v>0</v>
      </c>
      <c r="I168" s="630" t="s">
        <v>210</v>
      </c>
      <c r="J168" s="44"/>
      <c r="K168" s="647"/>
      <c r="L168" s="630"/>
      <c r="N168" s="44"/>
      <c r="P168" s="44"/>
      <c r="Q168" s="46"/>
      <c r="S168" s="648" t="s">
        <v>211</v>
      </c>
      <c r="T168" s="649"/>
    </row>
    <row r="169" spans="1:20" x14ac:dyDescent="0.35">
      <c r="A169" s="554"/>
      <c r="B169" s="247">
        <f>B168+1</f>
        <v>184</v>
      </c>
      <c r="C169" s="651"/>
      <c r="H169" s="44"/>
      <c r="I169" s="630"/>
      <c r="J169" s="44"/>
      <c r="P169" s="45" t="b">
        <v>0</v>
      </c>
      <c r="Q169" s="44" t="s">
        <v>212</v>
      </c>
      <c r="S169" s="45" t="b">
        <v>0</v>
      </c>
      <c r="T169" s="73" t="s">
        <v>213</v>
      </c>
    </row>
    <row r="170" spans="1:20" x14ac:dyDescent="0.35">
      <c r="A170" s="554"/>
      <c r="B170" s="247">
        <f>B169+1</f>
        <v>185</v>
      </c>
      <c r="C170" s="651"/>
      <c r="H170" s="44"/>
      <c r="I170" s="44"/>
      <c r="J170" s="44"/>
      <c r="Q170" s="23" t="s">
        <v>107</v>
      </c>
      <c r="S170" s="45" t="b">
        <v>0</v>
      </c>
      <c r="T170" s="73" t="s">
        <v>214</v>
      </c>
    </row>
    <row r="171" spans="1:20" ht="15" thickBot="1" x14ac:dyDescent="0.4">
      <c r="A171" s="555"/>
      <c r="B171" s="247">
        <f>B170+1</f>
        <v>186</v>
      </c>
      <c r="C171" s="652"/>
      <c r="D171" s="67"/>
      <c r="E171" s="67"/>
      <c r="F171" s="67"/>
      <c r="G171" s="67"/>
      <c r="H171" s="75"/>
      <c r="I171" s="75"/>
      <c r="J171" s="75"/>
      <c r="K171" s="67"/>
      <c r="L171" s="67"/>
      <c r="M171" s="67"/>
      <c r="N171" s="67"/>
      <c r="O171" s="67"/>
      <c r="P171" s="67"/>
      <c r="Q171" s="68"/>
      <c r="R171" s="67"/>
      <c r="S171" s="125" t="b">
        <v>0</v>
      </c>
      <c r="T171" s="126" t="s">
        <v>215</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53">
        <f>A166+1</f>
        <v>19</v>
      </c>
      <c r="B175" s="13">
        <f>B166+10</f>
        <v>191</v>
      </c>
      <c r="C175" s="650" t="str">
        <f>VLOOKUP(A175,INputs!$G$3:$O$22,9,FALSE)</f>
        <v>Please fill out Sensitivity Labels Tab</v>
      </c>
      <c r="D175" s="62"/>
      <c r="E175" s="60" t="b">
        <v>0</v>
      </c>
      <c r="F175" s="61" t="s">
        <v>201</v>
      </c>
      <c r="G175" s="62"/>
      <c r="H175" s="643"/>
      <c r="I175" s="643"/>
      <c r="J175" s="63"/>
      <c r="K175" s="78" t="b">
        <v>0</v>
      </c>
      <c r="L175" s="63" t="s">
        <v>202</v>
      </c>
      <c r="M175" s="62"/>
      <c r="N175" s="505" t="s">
        <v>203</v>
      </c>
      <c r="O175" s="62"/>
      <c r="P175" s="644" t="s">
        <v>204</v>
      </c>
      <c r="Q175" s="644"/>
      <c r="R175" s="62"/>
      <c r="S175" s="645" t="s">
        <v>205</v>
      </c>
      <c r="T175" s="646"/>
    </row>
    <row r="176" spans="1:20" ht="16" x14ac:dyDescent="0.35">
      <c r="A176" s="554"/>
      <c r="B176" s="247">
        <f>B175+1</f>
        <v>192</v>
      </c>
      <c r="C176" s="651"/>
      <c r="E176" s="64" t="b">
        <v>0</v>
      </c>
      <c r="F176" s="65" t="s">
        <v>206</v>
      </c>
      <c r="H176" s="44"/>
      <c r="I176" s="587" t="s">
        <v>108</v>
      </c>
      <c r="J176" s="587"/>
      <c r="K176" s="647" t="b">
        <v>0</v>
      </c>
      <c r="L176" s="630" t="s">
        <v>204</v>
      </c>
      <c r="N176" s="40" t="s">
        <v>109</v>
      </c>
      <c r="P176" s="45" t="b">
        <v>0</v>
      </c>
      <c r="Q176" s="44" t="s">
        <v>207</v>
      </c>
      <c r="S176" s="45" t="b">
        <v>0</v>
      </c>
      <c r="T176" s="73" t="s">
        <v>208</v>
      </c>
    </row>
    <row r="177" spans="1:20" ht="16" x14ac:dyDescent="0.35">
      <c r="A177" s="554"/>
      <c r="B177" s="247">
        <f>B176+1</f>
        <v>193</v>
      </c>
      <c r="C177" s="651"/>
      <c r="E177" s="64" t="b">
        <v>0</v>
      </c>
      <c r="F177" s="65" t="s">
        <v>209</v>
      </c>
      <c r="H177" s="45" t="b">
        <v>0</v>
      </c>
      <c r="I177" s="630" t="s">
        <v>210</v>
      </c>
      <c r="J177" s="44"/>
      <c r="K177" s="647"/>
      <c r="L177" s="630"/>
      <c r="N177" s="44"/>
      <c r="P177" s="44"/>
      <c r="Q177" s="46"/>
      <c r="S177" s="648" t="s">
        <v>211</v>
      </c>
      <c r="T177" s="649"/>
    </row>
    <row r="178" spans="1:20" x14ac:dyDescent="0.35">
      <c r="A178" s="554"/>
      <c r="B178" s="247">
        <f>B177+1</f>
        <v>194</v>
      </c>
      <c r="C178" s="651"/>
      <c r="H178" s="44"/>
      <c r="I178" s="630"/>
      <c r="J178" s="44"/>
      <c r="P178" s="45" t="b">
        <v>0</v>
      </c>
      <c r="Q178" s="44" t="s">
        <v>212</v>
      </c>
      <c r="S178" s="45" t="b">
        <v>0</v>
      </c>
      <c r="T178" s="73" t="s">
        <v>213</v>
      </c>
    </row>
    <row r="179" spans="1:20" x14ac:dyDescent="0.35">
      <c r="A179" s="554"/>
      <c r="B179" s="247">
        <f>B178+1</f>
        <v>195</v>
      </c>
      <c r="C179" s="651"/>
      <c r="H179" s="44"/>
      <c r="I179" s="44"/>
      <c r="J179" s="44"/>
      <c r="Q179" s="23" t="s">
        <v>107</v>
      </c>
      <c r="S179" s="45" t="b">
        <v>0</v>
      </c>
      <c r="T179" s="73" t="s">
        <v>214</v>
      </c>
    </row>
    <row r="180" spans="1:20" ht="15" thickBot="1" x14ac:dyDescent="0.4">
      <c r="A180" s="555"/>
      <c r="B180" s="247">
        <f>B179+1</f>
        <v>196</v>
      </c>
      <c r="C180" s="652"/>
      <c r="D180" s="67"/>
      <c r="E180" s="67"/>
      <c r="F180" s="67"/>
      <c r="G180" s="67"/>
      <c r="H180" s="75"/>
      <c r="I180" s="75"/>
      <c r="J180" s="75"/>
      <c r="K180" s="67"/>
      <c r="L180" s="67"/>
      <c r="M180" s="67"/>
      <c r="N180" s="67"/>
      <c r="O180" s="67"/>
      <c r="P180" s="67"/>
      <c r="Q180" s="68"/>
      <c r="R180" s="67"/>
      <c r="S180" s="125" t="b">
        <v>0</v>
      </c>
      <c r="T180" s="126" t="s">
        <v>215</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53">
        <f>A175+1</f>
        <v>20</v>
      </c>
      <c r="B184" s="13">
        <f>B175+10</f>
        <v>201</v>
      </c>
      <c r="C184" s="650" t="str">
        <f>VLOOKUP(A184,INputs!$G$3:$O$22,9,FALSE)</f>
        <v>Please fill out Sensitivity Labels Tab</v>
      </c>
      <c r="D184" s="62"/>
      <c r="E184" s="60" t="b">
        <v>0</v>
      </c>
      <c r="F184" s="61" t="s">
        <v>201</v>
      </c>
      <c r="G184" s="62"/>
      <c r="H184" s="643"/>
      <c r="I184" s="643"/>
      <c r="J184" s="63"/>
      <c r="K184" s="78" t="b">
        <v>0</v>
      </c>
      <c r="L184" s="63" t="s">
        <v>202</v>
      </c>
      <c r="M184" s="62"/>
      <c r="N184" s="505" t="s">
        <v>203</v>
      </c>
      <c r="O184" s="62"/>
      <c r="P184" s="644" t="s">
        <v>204</v>
      </c>
      <c r="Q184" s="644"/>
      <c r="R184" s="62"/>
      <c r="S184" s="645" t="s">
        <v>205</v>
      </c>
      <c r="T184" s="646"/>
    </row>
    <row r="185" spans="1:20" ht="16" x14ac:dyDescent="0.35">
      <c r="A185" s="554"/>
      <c r="B185" s="247">
        <f>B184+1</f>
        <v>202</v>
      </c>
      <c r="C185" s="651"/>
      <c r="E185" s="64" t="b">
        <v>0</v>
      </c>
      <c r="F185" s="65" t="s">
        <v>206</v>
      </c>
      <c r="H185" s="44"/>
      <c r="I185" s="587" t="s">
        <v>108</v>
      </c>
      <c r="J185" s="587"/>
      <c r="K185" s="647" t="b">
        <v>0</v>
      </c>
      <c r="L185" s="630" t="s">
        <v>204</v>
      </c>
      <c r="N185" s="40" t="s">
        <v>109</v>
      </c>
      <c r="P185" s="45" t="b">
        <v>0</v>
      </c>
      <c r="Q185" s="44" t="s">
        <v>207</v>
      </c>
      <c r="S185" s="45" t="b">
        <v>0</v>
      </c>
      <c r="T185" s="73" t="s">
        <v>208</v>
      </c>
    </row>
    <row r="186" spans="1:20" ht="16" x14ac:dyDescent="0.35">
      <c r="A186" s="554"/>
      <c r="B186" s="247">
        <f>B185+1</f>
        <v>203</v>
      </c>
      <c r="C186" s="651"/>
      <c r="E186" s="64" t="b">
        <v>0</v>
      </c>
      <c r="F186" s="65" t="s">
        <v>209</v>
      </c>
      <c r="H186" s="45" t="b">
        <v>0</v>
      </c>
      <c r="I186" s="630" t="s">
        <v>210</v>
      </c>
      <c r="J186" s="44"/>
      <c r="K186" s="647"/>
      <c r="L186" s="630"/>
      <c r="N186" s="44"/>
      <c r="P186" s="44"/>
      <c r="Q186" s="46"/>
      <c r="S186" s="648" t="s">
        <v>211</v>
      </c>
      <c r="T186" s="649"/>
    </row>
    <row r="187" spans="1:20" x14ac:dyDescent="0.35">
      <c r="A187" s="554"/>
      <c r="B187" s="247">
        <f>B186+1</f>
        <v>204</v>
      </c>
      <c r="C187" s="651"/>
      <c r="H187" s="44"/>
      <c r="I187" s="630"/>
      <c r="J187" s="44"/>
      <c r="P187" s="45" t="b">
        <v>0</v>
      </c>
      <c r="Q187" s="44" t="s">
        <v>212</v>
      </c>
      <c r="S187" s="45" t="b">
        <v>0</v>
      </c>
      <c r="T187" s="73" t="s">
        <v>213</v>
      </c>
    </row>
    <row r="188" spans="1:20" x14ac:dyDescent="0.35">
      <c r="A188" s="554"/>
      <c r="B188" s="247">
        <f>B187+1</f>
        <v>205</v>
      </c>
      <c r="C188" s="651"/>
      <c r="H188" s="44"/>
      <c r="I188" s="44"/>
      <c r="J188" s="44"/>
      <c r="Q188" s="23" t="s">
        <v>107</v>
      </c>
      <c r="S188" s="45" t="b">
        <v>0</v>
      </c>
      <c r="T188" s="73" t="s">
        <v>214</v>
      </c>
    </row>
    <row r="189" spans="1:20" ht="15" thickBot="1" x14ac:dyDescent="0.4">
      <c r="A189" s="555"/>
      <c r="B189" s="247">
        <f>B188+1</f>
        <v>206</v>
      </c>
      <c r="C189" s="652"/>
      <c r="D189" s="67"/>
      <c r="E189" s="67"/>
      <c r="F189" s="67"/>
      <c r="G189" s="67"/>
      <c r="H189" s="75"/>
      <c r="I189" s="75"/>
      <c r="J189" s="75"/>
      <c r="K189" s="67"/>
      <c r="L189" s="67"/>
      <c r="M189" s="67"/>
      <c r="N189" s="67"/>
      <c r="O189" s="67"/>
      <c r="P189" s="67"/>
      <c r="Q189" s="68"/>
      <c r="R189" s="67"/>
      <c r="S189" s="125" t="b">
        <v>0</v>
      </c>
      <c r="T189" s="126" t="s">
        <v>215</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 ref="A67:A72"/>
    <mergeCell ref="H67:I67"/>
    <mergeCell ref="P67:Q67"/>
    <mergeCell ref="S67:T67"/>
    <mergeCell ref="K68:K69"/>
    <mergeCell ref="L68:L69"/>
    <mergeCell ref="I69:I70"/>
    <mergeCell ref="S69:T69"/>
    <mergeCell ref="I68:J68"/>
    <mergeCell ref="C67:C72"/>
    <mergeCell ref="A76:A81"/>
    <mergeCell ref="H76:I76"/>
    <mergeCell ref="P76:Q76"/>
    <mergeCell ref="S76:T76"/>
    <mergeCell ref="K77:K78"/>
    <mergeCell ref="L77:L78"/>
    <mergeCell ref="I78:I79"/>
    <mergeCell ref="S78:T78"/>
    <mergeCell ref="I77:J77"/>
    <mergeCell ref="C76:C81"/>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94:A99"/>
    <mergeCell ref="H94:I94"/>
    <mergeCell ref="P94:Q94"/>
    <mergeCell ref="S94:T94"/>
    <mergeCell ref="I95:J95"/>
    <mergeCell ref="K95:K96"/>
    <mergeCell ref="L95:L96"/>
    <mergeCell ref="I96:I97"/>
    <mergeCell ref="S96:T96"/>
    <mergeCell ref="C94:C99"/>
    <mergeCell ref="A85:A90"/>
    <mergeCell ref="H85:I85"/>
    <mergeCell ref="P85:Q85"/>
    <mergeCell ref="S85:T85"/>
    <mergeCell ref="I86:J86"/>
    <mergeCell ref="K86:K87"/>
    <mergeCell ref="L86:L87"/>
    <mergeCell ref="I87:I88"/>
    <mergeCell ref="S87:T87"/>
    <mergeCell ref="C85:C90"/>
    <mergeCell ref="A103:A108"/>
    <mergeCell ref="H103:I103"/>
    <mergeCell ref="P103:Q103"/>
    <mergeCell ref="S103:T103"/>
    <mergeCell ref="I104:J104"/>
    <mergeCell ref="K104:K105"/>
    <mergeCell ref="L104:L105"/>
    <mergeCell ref="I105:I106"/>
    <mergeCell ref="S105:T105"/>
    <mergeCell ref="C103:C108"/>
    <mergeCell ref="A112:A117"/>
    <mergeCell ref="H112:I112"/>
    <mergeCell ref="P112:Q112"/>
    <mergeCell ref="S112:T112"/>
    <mergeCell ref="I113:J113"/>
    <mergeCell ref="K113:K114"/>
    <mergeCell ref="L113:L114"/>
    <mergeCell ref="I114:I115"/>
    <mergeCell ref="S114:T114"/>
    <mergeCell ref="C112:C117"/>
    <mergeCell ref="A121:A126"/>
    <mergeCell ref="H121:I121"/>
    <mergeCell ref="P121:Q121"/>
    <mergeCell ref="S121:T121"/>
    <mergeCell ref="I122:J122"/>
    <mergeCell ref="K122:K123"/>
    <mergeCell ref="L122:L123"/>
    <mergeCell ref="I123:I124"/>
    <mergeCell ref="S123:T123"/>
    <mergeCell ref="C121:C126"/>
    <mergeCell ref="A130:A135"/>
    <mergeCell ref="H130:I130"/>
    <mergeCell ref="P130:Q130"/>
    <mergeCell ref="S130:T130"/>
    <mergeCell ref="I131:J131"/>
    <mergeCell ref="K131:K132"/>
    <mergeCell ref="L131:L132"/>
    <mergeCell ref="I132:I133"/>
    <mergeCell ref="S132:T132"/>
    <mergeCell ref="C130:C135"/>
    <mergeCell ref="A139:A144"/>
    <mergeCell ref="H139:I139"/>
    <mergeCell ref="P139:Q139"/>
    <mergeCell ref="S139:T139"/>
    <mergeCell ref="I140:J140"/>
    <mergeCell ref="K140:K141"/>
    <mergeCell ref="L140:L141"/>
    <mergeCell ref="I141:I142"/>
    <mergeCell ref="S141:T141"/>
    <mergeCell ref="C139:C144"/>
    <mergeCell ref="A148:A153"/>
    <mergeCell ref="H148:I148"/>
    <mergeCell ref="P148:Q148"/>
    <mergeCell ref="S148:T148"/>
    <mergeCell ref="I149:J149"/>
    <mergeCell ref="K149:K150"/>
    <mergeCell ref="L149:L150"/>
    <mergeCell ref="I150:I151"/>
    <mergeCell ref="S150:T150"/>
    <mergeCell ref="C148:C153"/>
    <mergeCell ref="A184:A189"/>
    <mergeCell ref="H184:I184"/>
    <mergeCell ref="P184:Q184"/>
    <mergeCell ref="S184:T184"/>
    <mergeCell ref="I185:J185"/>
    <mergeCell ref="K185:K186"/>
    <mergeCell ref="L185:L186"/>
    <mergeCell ref="I186:I187"/>
    <mergeCell ref="S186:T186"/>
    <mergeCell ref="C184:C189"/>
    <mergeCell ref="A157:A162"/>
    <mergeCell ref="A166:A171"/>
    <mergeCell ref="H157:I157"/>
    <mergeCell ref="P157:Q157"/>
    <mergeCell ref="S157:T157"/>
    <mergeCell ref="I158:J158"/>
    <mergeCell ref="K158:K159"/>
    <mergeCell ref="L158:L159"/>
    <mergeCell ref="I159:I160"/>
    <mergeCell ref="S159:T159"/>
    <mergeCell ref="C157:C162"/>
    <mergeCell ref="C166:C171"/>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8">
      <formula>P22=TRUE</formula>
    </cfRule>
    <cfRule type="expression" dxfId="1178" priority="804">
      <formula>AND(K23=TRUE,E23=TRUE)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81">
      <formula>P49=TRUE</formula>
    </cfRule>
    <cfRule type="expression" dxfId="1160" priority="777">
      <formula>AND(K50=TRUE,$E$50=TRUE)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63">
      <formula>P67=TRUE</formula>
    </cfRule>
    <cfRule type="expression" dxfId="1150" priority="759">
      <formula>AND(K68=TRUE,$E$68=TRUE)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5">
      <formula>P85=TRUE</formula>
    </cfRule>
    <cfRule type="expression" dxfId="1138" priority="741">
      <formula>AND(K86=TRUE,$E$86=TRUE)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J37" sqref="J37:J38"/>
    </sheetView>
  </sheetViews>
  <sheetFormatPr defaultRowHeight="18.5" outlineLevelRow="1" x14ac:dyDescent="0.45"/>
  <cols>
    <col min="1" max="1" width="3.36328125" style="32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3"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44"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24" customFormat="1" ht="24" thickBot="1" x14ac:dyDescent="0.55000000000000004">
      <c r="A2"/>
      <c r="B2" s="727" t="s">
        <v>71</v>
      </c>
      <c r="C2" s="728"/>
      <c r="D2" s="728"/>
      <c r="E2" s="728"/>
      <c r="F2" s="728"/>
      <c r="G2" s="728"/>
      <c r="H2" s="728"/>
      <c r="I2" s="729"/>
      <c r="J2" s="749" t="s">
        <v>343</v>
      </c>
      <c r="K2" s="749"/>
      <c r="L2" s="749"/>
      <c r="M2" s="749"/>
      <c r="N2" s="749"/>
      <c r="O2" s="749"/>
      <c r="P2" s="378" t="s">
        <v>75</v>
      </c>
      <c r="Q2" s="727" t="s">
        <v>344</v>
      </c>
      <c r="R2" s="728"/>
      <c r="S2" s="728"/>
      <c r="T2" s="728"/>
      <c r="U2" s="728"/>
      <c r="V2" s="729"/>
      <c r="W2"/>
      <c r="X2"/>
      <c r="Y2"/>
      <c r="Z2"/>
      <c r="AA2"/>
    </row>
    <row r="3" spans="1:27" s="3" customFormat="1" ht="43.5" x14ac:dyDescent="0.35">
      <c r="B3" s="379" t="s">
        <v>87</v>
      </c>
      <c r="C3" s="380" t="s">
        <v>88</v>
      </c>
      <c r="D3" s="380" t="s">
        <v>339</v>
      </c>
      <c r="E3" s="730" t="s">
        <v>89</v>
      </c>
      <c r="F3" s="731"/>
      <c r="G3" s="380" t="s">
        <v>90</v>
      </c>
      <c r="H3" s="380" t="s">
        <v>91</v>
      </c>
      <c r="I3" s="381" t="s">
        <v>92</v>
      </c>
      <c r="J3" s="750"/>
      <c r="K3" s="751"/>
      <c r="L3" s="751"/>
      <c r="M3" s="751"/>
      <c r="N3" s="751"/>
      <c r="O3" s="752"/>
      <c r="P3" s="382" t="s">
        <v>345</v>
      </c>
      <c r="Q3" s="735" t="s">
        <v>189</v>
      </c>
      <c r="R3" s="731"/>
      <c r="S3" s="732" t="s">
        <v>190</v>
      </c>
      <c r="T3" s="734"/>
      <c r="U3" s="732" t="s">
        <v>193</v>
      </c>
      <c r="V3" s="733"/>
      <c r="Z3"/>
      <c r="AA3"/>
    </row>
    <row r="4" spans="1:27" s="3" customFormat="1" hidden="1" outlineLevel="1" x14ac:dyDescent="0.35">
      <c r="A4" s="681" t="s">
        <v>322</v>
      </c>
      <c r="B4" s="665" t="s">
        <v>357</v>
      </c>
      <c r="C4" s="339"/>
      <c r="D4" s="678" t="s">
        <v>358</v>
      </c>
      <c r="E4" s="664" t="s">
        <v>357</v>
      </c>
      <c r="F4" s="665"/>
      <c r="G4" s="678" t="s">
        <v>356</v>
      </c>
      <c r="H4" s="339"/>
      <c r="I4" s="678" t="s">
        <v>357</v>
      </c>
      <c r="J4" s="664" t="s">
        <v>355</v>
      </c>
      <c r="K4" s="603"/>
      <c r="L4" s="603"/>
      <c r="M4" s="603"/>
      <c r="N4" s="603"/>
      <c r="O4" s="665"/>
      <c r="P4" s="678" t="s">
        <v>359</v>
      </c>
      <c r="Q4" s="664" t="s">
        <v>360</v>
      </c>
      <c r="R4" s="665"/>
      <c r="S4" s="664" t="s">
        <v>361</v>
      </c>
      <c r="T4" s="665"/>
      <c r="U4" s="664" t="s">
        <v>362</v>
      </c>
      <c r="V4" s="668"/>
      <c r="Z4"/>
      <c r="AA4"/>
    </row>
    <row r="5" spans="1:27" s="3" customFormat="1" hidden="1" outlineLevel="1" x14ac:dyDescent="0.35">
      <c r="A5" s="683"/>
      <c r="B5" s="667"/>
      <c r="C5" s="334"/>
      <c r="D5" s="679"/>
      <c r="E5" s="666"/>
      <c r="F5" s="667"/>
      <c r="G5" s="679"/>
      <c r="H5" s="334"/>
      <c r="I5" s="679"/>
      <c r="J5" s="666"/>
      <c r="K5" s="680"/>
      <c r="L5" s="680"/>
      <c r="M5" s="680"/>
      <c r="N5" s="680"/>
      <c r="O5" s="667"/>
      <c r="P5" s="679"/>
      <c r="Q5" s="666"/>
      <c r="R5" s="667"/>
      <c r="S5" s="666"/>
      <c r="T5" s="667"/>
      <c r="U5" s="666"/>
      <c r="V5" s="669"/>
      <c r="Z5"/>
      <c r="AA5"/>
    </row>
    <row r="6" spans="1:27" s="3" customFormat="1" ht="21.5" hidden="1" customHeight="1" outlineLevel="1" x14ac:dyDescent="0.35">
      <c r="A6" s="683"/>
      <c r="B6" s="667"/>
      <c r="C6" s="338" t="s">
        <v>334</v>
      </c>
      <c r="D6" s="679"/>
      <c r="E6" s="666"/>
      <c r="F6" s="667"/>
      <c r="G6" s="679"/>
      <c r="H6" s="317"/>
      <c r="I6" s="679"/>
      <c r="J6" s="666"/>
      <c r="K6" s="680"/>
      <c r="L6" s="680"/>
      <c r="M6" s="680"/>
      <c r="N6" s="680"/>
      <c r="O6" s="667"/>
      <c r="P6" s="679"/>
      <c r="Q6" s="666"/>
      <c r="R6" s="667"/>
      <c r="S6" s="666"/>
      <c r="T6" s="667"/>
      <c r="U6" s="666"/>
      <c r="V6" s="669"/>
      <c r="Z6"/>
      <c r="AA6"/>
    </row>
    <row r="7" spans="1:27" s="3" customFormat="1" ht="377" hidden="1" customHeight="1" outlineLevel="1" thickBot="1" x14ac:dyDescent="0.4">
      <c r="A7" s="683"/>
      <c r="B7" s="667"/>
      <c r="C7" s="337"/>
      <c r="D7" s="679"/>
      <c r="E7" s="666"/>
      <c r="F7" s="667"/>
      <c r="G7" s="679"/>
      <c r="H7" s="317"/>
      <c r="I7" s="679"/>
      <c r="J7" s="666"/>
      <c r="K7" s="680"/>
      <c r="L7" s="680"/>
      <c r="M7" s="680"/>
      <c r="N7" s="680"/>
      <c r="O7" s="667"/>
      <c r="P7" s="679"/>
      <c r="Q7" s="666"/>
      <c r="R7" s="667"/>
      <c r="S7" s="666"/>
      <c r="T7" s="667"/>
      <c r="U7" s="666"/>
      <c r="V7" s="669"/>
      <c r="Z7"/>
      <c r="AA7"/>
    </row>
    <row r="8" spans="1:27" s="3" customFormat="1" ht="21" hidden="1" customHeight="1" outlineLevel="1" x14ac:dyDescent="0.35">
      <c r="A8" s="681" t="s">
        <v>99</v>
      </c>
      <c r="B8" s="347"/>
      <c r="C8" s="348"/>
      <c r="D8" s="348"/>
      <c r="E8" s="684"/>
      <c r="F8" s="685"/>
      <c r="G8" s="349"/>
      <c r="H8" s="350"/>
      <c r="I8" s="349"/>
      <c r="J8" s="349"/>
      <c r="K8" s="349"/>
      <c r="L8" s="349"/>
      <c r="M8" s="351"/>
      <c r="N8" s="351"/>
      <c r="O8" s="352"/>
      <c r="P8" s="352"/>
      <c r="Q8" s="670"/>
      <c r="R8" s="671"/>
      <c r="S8" s="670"/>
      <c r="T8" s="674"/>
      <c r="U8" s="670"/>
      <c r="V8" s="676"/>
      <c r="Z8"/>
      <c r="AA8"/>
    </row>
    <row r="9" spans="1:27" s="3" customFormat="1" ht="21.5" hidden="1" customHeight="1" outlineLevel="1" thickBot="1" x14ac:dyDescent="0.4">
      <c r="A9" s="682"/>
      <c r="B9" s="353"/>
      <c r="C9" s="354"/>
      <c r="D9" s="354"/>
      <c r="E9" s="686"/>
      <c r="F9" s="687"/>
      <c r="G9" s="355"/>
      <c r="H9" s="356"/>
      <c r="I9" s="355"/>
      <c r="J9" s="355"/>
      <c r="K9" s="355"/>
      <c r="L9" s="355"/>
      <c r="M9" s="357"/>
      <c r="N9" s="357"/>
      <c r="O9" s="358"/>
      <c r="P9" s="358"/>
      <c r="Q9" s="672"/>
      <c r="R9" s="673"/>
      <c r="S9" s="672"/>
      <c r="T9" s="675"/>
      <c r="U9" s="672"/>
      <c r="V9" s="677"/>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21">
        <v>1</v>
      </c>
      <c r="B11" s="709">
        <f>'Sensitivity Labels'!C11</f>
        <v>0</v>
      </c>
      <c r="C11" s="713">
        <f>'Sensitivity Labels'!D11</f>
        <v>0</v>
      </c>
      <c r="D11" s="715">
        <f>'Sensitivity Labels'!E11</f>
        <v>0</v>
      </c>
      <c r="E11" s="359" t="b">
        <f>'Sensitivity Labels'!F11</f>
        <v>0</v>
      </c>
      <c r="F11" s="360" t="str">
        <f>'Sensitivity Labels'!G11</f>
        <v>Files &amp; Other Data assets</v>
      </c>
      <c r="G11" s="707">
        <f>'Sensitivity Labels'!I11</f>
        <v>0</v>
      </c>
      <c r="H11" s="709">
        <f>'Sensitivity Labels'!J11</f>
        <v>0</v>
      </c>
      <c r="I11" s="711">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116</v>
      </c>
      <c r="P11" s="755" t="str">
        <f>IF(E13=TRUE,"Yes","No")</f>
        <v>No</v>
      </c>
      <c r="Q11" s="741" t="str">
        <f>IF(OR('Groups &amp; Sites'!H13=INputs!AN$3,'Groups &amp; Sites'!H13=INputs!AN$4),"Yes","No")</f>
        <v>No</v>
      </c>
      <c r="R11" s="742" t="str">
        <f>'Groups &amp; Sites'!F13</f>
        <v>Privacy and external user access</v>
      </c>
      <c r="S11" s="711" t="str">
        <f>IF('Groups &amp; Sites'!K13=TRUE,"Yes","No")</f>
        <v>No</v>
      </c>
      <c r="T11" s="742" t="str">
        <f>'Groups &amp; Sites'!L13</f>
        <v>Content can be shared with</v>
      </c>
      <c r="U11" s="711" t="str">
        <f>IF('Groups &amp; Sites'!S14=TRUE,"Yes","No")</f>
        <v>No</v>
      </c>
      <c r="V11" s="736" t="str">
        <f>'Groups &amp; Sites'!T14</f>
        <v>Allow users to discover private teams that have this label applied.</v>
      </c>
    </row>
    <row r="12" spans="1:27" ht="14.5" x14ac:dyDescent="0.35">
      <c r="A12" s="722"/>
      <c r="B12" s="709"/>
      <c r="C12" s="713"/>
      <c r="D12" s="716"/>
      <c r="E12" s="359" t="b">
        <f>'Sensitivity Labels'!F13</f>
        <v>0</v>
      </c>
      <c r="F12" s="360" t="str">
        <f>'Sensitivity Labels'!G13</f>
        <v>Emails</v>
      </c>
      <c r="G12" s="707"/>
      <c r="H12" s="709"/>
      <c r="I12" s="711"/>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346</v>
      </c>
      <c r="P12" s="755"/>
      <c r="Q12" s="744"/>
      <c r="R12" s="743"/>
      <c r="S12" s="737"/>
      <c r="T12" s="743"/>
      <c r="U12" s="737"/>
      <c r="V12" s="693"/>
    </row>
    <row r="13" spans="1:27" ht="14.5" x14ac:dyDescent="0.35">
      <c r="A13" s="722"/>
      <c r="B13" s="709"/>
      <c r="C13" s="713"/>
      <c r="D13" s="716"/>
      <c r="E13" s="359" t="b">
        <f>'Sensitivity Labels'!F15</f>
        <v>0</v>
      </c>
      <c r="F13" s="360" t="str">
        <f>'Sensitivity Labels'!G15</f>
        <v>Meetings</v>
      </c>
      <c r="G13" s="707"/>
      <c r="H13" s="709"/>
      <c r="I13" s="711"/>
      <c r="J13" s="747" t="str">
        <f>IF('Emails, Files, &amp; Other Data'!AB12=TRUE,"Yes","No")</f>
        <v>No</v>
      </c>
      <c r="K13" s="366"/>
      <c r="L13" s="366"/>
      <c r="M13" s="366"/>
      <c r="N13" s="366"/>
      <c r="O13" s="745" t="s">
        <v>125</v>
      </c>
      <c r="P13" s="755"/>
      <c r="Q13" s="740" t="str">
        <f>IF('Groups &amp; Sites'!H15=TRUE,"Yes","No")</f>
        <v>No</v>
      </c>
      <c r="R13" s="738" t="str">
        <f>'Groups &amp; Sites'!I15</f>
        <v>Let Microsoft 365 Group owners add people outside your organization to the group as guests.</v>
      </c>
      <c r="S13" s="711" t="str">
        <f>IF('Groups &amp; Sites'!K14=TRUE,"Yes","No")</f>
        <v>No</v>
      </c>
      <c r="T13" s="739" t="str">
        <f>'Groups &amp; Sites'!L14</f>
        <v>Use Microsoft Entra Conditional Access to protect labeled SharePoint sites</v>
      </c>
      <c r="U13" s="754" t="str">
        <f>IF(OR('Groups &amp; Sites'!S16=TRUE,'Groups &amp; Sites'!S17=TRUE,'Groups &amp; Sites'!S18=TRUE),"Yes","No")</f>
        <v>Yes</v>
      </c>
      <c r="V13" s="696" t="str">
        <f>'Groups &amp; Sites'!S15</f>
        <v>Teams shared channels</v>
      </c>
    </row>
    <row r="14" spans="1:27" ht="15" thickBot="1" x14ac:dyDescent="0.4">
      <c r="A14" s="723"/>
      <c r="B14" s="710"/>
      <c r="C14" s="714"/>
      <c r="D14" s="717"/>
      <c r="E14" s="369" t="b">
        <f>'Sensitivity Labels'!F17</f>
        <v>0</v>
      </c>
      <c r="F14" s="370" t="str">
        <f>'Sensitivity Labels'!G17</f>
        <v>Groups &amp; Sites</v>
      </c>
      <c r="G14" s="708"/>
      <c r="H14" s="710"/>
      <c r="I14" s="712"/>
      <c r="J14" s="748"/>
      <c r="K14" s="371"/>
      <c r="L14" s="371"/>
      <c r="M14" s="371"/>
      <c r="N14" s="371"/>
      <c r="O14" s="746"/>
      <c r="P14" s="756"/>
      <c r="Q14" s="741"/>
      <c r="R14" s="739"/>
      <c r="S14" s="711"/>
      <c r="T14" s="739"/>
      <c r="U14" s="711"/>
      <c r="V14" s="753"/>
    </row>
    <row r="15" spans="1:27" ht="14.5" x14ac:dyDescent="0.35">
      <c r="A15" s="725">
        <f>A11+1</f>
        <v>2</v>
      </c>
      <c r="B15" s="702">
        <f>'Sensitivity Labels'!C19</f>
        <v>0</v>
      </c>
      <c r="C15" s="719">
        <f>'Sensitivity Labels'!D19</f>
        <v>0</v>
      </c>
      <c r="D15" s="544">
        <f>'Sensitivity Labels'!E19</f>
        <v>0</v>
      </c>
      <c r="E15" s="64" t="b">
        <f>'Sensitivity Labels'!F19</f>
        <v>0</v>
      </c>
      <c r="F15" t="str">
        <f>'Sensitivity Labels'!G19</f>
        <v>Files &amp; Other Data assets</v>
      </c>
      <c r="G15" s="699">
        <f>'Sensitivity Labels'!I19</f>
        <v>0</v>
      </c>
      <c r="H15" s="702">
        <f>'Sensitivity Labels'!J19</f>
        <v>0</v>
      </c>
      <c r="I15" s="705">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784" t="str">
        <f>IF(E17=TRUE,"Yes","No")</f>
        <v>No</v>
      </c>
      <c r="Q15" s="757" t="str">
        <f>IF(OR('Groups &amp; Sites'!H22=INputs!AN$3,'Groups &amp; Sites'!H22=INputs!AN$4),"Yes","No")</f>
        <v>No</v>
      </c>
      <c r="R15" s="759" t="str">
        <f>R$11</f>
        <v>Privacy and external user access</v>
      </c>
      <c r="S15" s="690" t="str">
        <f>IF('Groups &amp; Sites'!K22=TRUE,"Yes","No")</f>
        <v>No</v>
      </c>
      <c r="T15" s="759" t="str">
        <f>T$11</f>
        <v>Content can be shared with</v>
      </c>
      <c r="U15" s="690" t="str">
        <f>IF('Groups &amp; Sites'!S23=TRUE,"Yes","No")</f>
        <v>No</v>
      </c>
      <c r="V15" s="688" t="str">
        <f>V$11</f>
        <v>Allow users to discover private teams that have this label applied.</v>
      </c>
    </row>
    <row r="16" spans="1:27" ht="14.5" x14ac:dyDescent="0.35">
      <c r="A16" s="724"/>
      <c r="B16" s="702"/>
      <c r="C16" s="719"/>
      <c r="D16" s="544"/>
      <c r="E16" s="64" t="b">
        <f>'Sensitivity Labels'!F21</f>
        <v>0</v>
      </c>
      <c r="F16" t="str">
        <f>'Sensitivity Labels'!G21</f>
        <v>Emails</v>
      </c>
      <c r="G16" s="699"/>
      <c r="H16" s="702"/>
      <c r="I16" s="705"/>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785"/>
      <c r="Q16" s="758"/>
      <c r="R16" s="760"/>
      <c r="S16" s="691"/>
      <c r="T16" s="760"/>
      <c r="U16" s="691"/>
      <c r="V16" s="689"/>
    </row>
    <row r="17" spans="1:22" ht="14.5" x14ac:dyDescent="0.35">
      <c r="A17" s="724"/>
      <c r="B17" s="702"/>
      <c r="C17" s="719"/>
      <c r="D17" s="544"/>
      <c r="E17" s="64" t="b">
        <f>'Sensitivity Labels'!F23</f>
        <v>0</v>
      </c>
      <c r="F17" t="str">
        <f>'Sensitivity Labels'!G23</f>
        <v>Meetings</v>
      </c>
      <c r="G17" s="699"/>
      <c r="H17" s="702"/>
      <c r="I17" s="705"/>
      <c r="J17" s="782" t="str">
        <f>IF('Emails, Files, &amp; Other Data'!AB24=TRUE,"Yes","No")</f>
        <v>No</v>
      </c>
      <c r="K17" s="327"/>
      <c r="L17" s="327"/>
      <c r="M17" s="327"/>
      <c r="N17" s="327"/>
      <c r="O17" s="780" t="str">
        <f>O$13</f>
        <v>Auto-labeling for files and emails: "Client-side Auto-Labeling"</v>
      </c>
      <c r="P17" s="785"/>
      <c r="Q17" s="770" t="str">
        <f>IF('Groups &amp; Sites'!H24=TRUE,"Yes","No")</f>
        <v>No</v>
      </c>
      <c r="R17" s="768" t="str">
        <f>R$13</f>
        <v>Let Microsoft 365 Group owners add people outside your organization to the group as guests.</v>
      </c>
      <c r="S17" s="761" t="str">
        <f>IF('Groups &amp; Sites'!K23=TRUE,"Yes","No")</f>
        <v>No</v>
      </c>
      <c r="T17" s="763" t="str">
        <f>T$13</f>
        <v>Use Microsoft Entra Conditional Access to protect labeled SharePoint sites</v>
      </c>
      <c r="U17" s="765" t="str">
        <f>IF(OR('Groups &amp; Sites'!S25=TRUE,'Groups &amp; Sites'!S26=TRUE,'Groups &amp; Sites'!S27=TRUE),"Yes","No")</f>
        <v>No</v>
      </c>
      <c r="V17" s="694" t="str">
        <f>V$13</f>
        <v>Teams shared channels</v>
      </c>
    </row>
    <row r="18" spans="1:22" ht="15" thickBot="1" x14ac:dyDescent="0.4">
      <c r="A18" s="726"/>
      <c r="B18" s="703"/>
      <c r="C18" s="720"/>
      <c r="D18" s="545"/>
      <c r="E18" s="69" t="b">
        <f>'Sensitivity Labels'!F25</f>
        <v>0</v>
      </c>
      <c r="F18" s="67" t="str">
        <f>'Sensitivity Labels'!G25</f>
        <v>Groups &amp; Sites</v>
      </c>
      <c r="G18" s="700"/>
      <c r="H18" s="703"/>
      <c r="I18" s="706"/>
      <c r="J18" s="783"/>
      <c r="K18" s="329"/>
      <c r="L18" s="329"/>
      <c r="M18" s="329"/>
      <c r="N18" s="329"/>
      <c r="O18" s="781"/>
      <c r="P18" s="786"/>
      <c r="Q18" s="771"/>
      <c r="R18" s="764"/>
      <c r="S18" s="762"/>
      <c r="T18" s="764"/>
      <c r="U18" s="762"/>
      <c r="V18" s="695"/>
    </row>
    <row r="19" spans="1:22" ht="14.5" x14ac:dyDescent="0.35">
      <c r="A19" s="721">
        <f>A15+1</f>
        <v>3</v>
      </c>
      <c r="B19" s="709">
        <f>'Sensitivity Labels'!C27</f>
        <v>0</v>
      </c>
      <c r="C19" s="713">
        <f>'Sensitivity Labels'!D27</f>
        <v>0</v>
      </c>
      <c r="D19" s="715">
        <f>'Sensitivity Labels'!E27</f>
        <v>0</v>
      </c>
      <c r="E19" s="372" t="b">
        <f>'Sensitivity Labels'!F27</f>
        <v>0</v>
      </c>
      <c r="F19" s="373" t="str">
        <f>'Sensitivity Labels'!G27</f>
        <v>Files &amp; Other Data assets</v>
      </c>
      <c r="G19" s="707">
        <f>'Sensitivity Labels'!I27</f>
        <v>0</v>
      </c>
      <c r="H19" s="709">
        <f>'Sensitivity Labels'!J27</f>
        <v>0</v>
      </c>
      <c r="I19" s="711">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787" t="str">
        <f>IF(E21=TRUE,"Yes","No")</f>
        <v>No</v>
      </c>
      <c r="Q19" s="769" t="str">
        <f>IF(OR('Groups &amp; Sites'!H31=INputs!AN$3,'Groups &amp; Sites'!H31=INputs!AN$4),"Yes","No")</f>
        <v>No</v>
      </c>
      <c r="R19" s="767" t="str">
        <f>R$11</f>
        <v>Privacy and external user access</v>
      </c>
      <c r="S19" s="766" t="str">
        <f>IF('Groups &amp; Sites'!K31=TRUE,"Yes","No")</f>
        <v>No</v>
      </c>
      <c r="T19" s="767" t="str">
        <f>T$11</f>
        <v>Content can be shared with</v>
      </c>
      <c r="U19" s="766" t="str">
        <f>IF('Groups &amp; Sites'!S32=TRUE,"Yes","No")</f>
        <v>No</v>
      </c>
      <c r="V19" s="692" t="str">
        <f>V$11</f>
        <v>Allow users to discover private teams that have this label applied.</v>
      </c>
    </row>
    <row r="20" spans="1:22" ht="14.5" x14ac:dyDescent="0.35">
      <c r="A20" s="722"/>
      <c r="B20" s="709"/>
      <c r="C20" s="713"/>
      <c r="D20" s="716"/>
      <c r="E20" s="359" t="b">
        <f>'Sensitivity Labels'!F29</f>
        <v>0</v>
      </c>
      <c r="F20" s="360" t="str">
        <f>'Sensitivity Labels'!G29</f>
        <v>Emails</v>
      </c>
      <c r="G20" s="707"/>
      <c r="H20" s="709"/>
      <c r="I20" s="711"/>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755"/>
      <c r="Q20" s="744"/>
      <c r="R20" s="743"/>
      <c r="S20" s="737"/>
      <c r="T20" s="743"/>
      <c r="U20" s="737"/>
      <c r="V20" s="693"/>
    </row>
    <row r="21" spans="1:22" ht="14.5" x14ac:dyDescent="0.35">
      <c r="A21" s="722"/>
      <c r="B21" s="709"/>
      <c r="C21" s="713"/>
      <c r="D21" s="716"/>
      <c r="E21" s="359" t="b">
        <f>'Sensitivity Labels'!F31</f>
        <v>0</v>
      </c>
      <c r="F21" s="360" t="str">
        <f>'Sensitivity Labels'!G31</f>
        <v>Meetings</v>
      </c>
      <c r="G21" s="707"/>
      <c r="H21" s="709"/>
      <c r="I21" s="711"/>
      <c r="J21" s="747" t="str">
        <f>IF('Emails, Files, &amp; Other Data'!AB36=TRUE,"Yes","No")</f>
        <v>No</v>
      </c>
      <c r="K21" s="366"/>
      <c r="L21" s="366"/>
      <c r="M21" s="366"/>
      <c r="N21" s="366"/>
      <c r="O21" s="745" t="str">
        <f>O$13</f>
        <v>Auto-labeling for files and emails: "Client-side Auto-Labeling"</v>
      </c>
      <c r="P21" s="755"/>
      <c r="Q21" s="740" t="str">
        <f>IF('Groups &amp; Sites'!H33=TRUE,"Yes","No")</f>
        <v>No</v>
      </c>
      <c r="R21" s="738" t="str">
        <f>R$13</f>
        <v>Let Microsoft 365 Group owners add people outside your organization to the group as guests.</v>
      </c>
      <c r="S21" s="711" t="str">
        <f>IF('Groups &amp; Sites'!K32=TRUE,"Yes","No")</f>
        <v>No</v>
      </c>
      <c r="T21" s="739" t="str">
        <f>T$13</f>
        <v>Use Microsoft Entra Conditional Access to protect labeled SharePoint sites</v>
      </c>
      <c r="U21" s="754" t="str">
        <f>IF(OR('Groups &amp; Sites'!S34=TRUE,'Groups &amp; Sites'!S35=TRUE,'Groups &amp; Sites'!S36=TRUE),"Yes","No")</f>
        <v>No</v>
      </c>
      <c r="V21" s="696" t="str">
        <f>V$13</f>
        <v>Teams shared channels</v>
      </c>
    </row>
    <row r="22" spans="1:22" ht="15" thickBot="1" x14ac:dyDescent="0.4">
      <c r="A22" s="723"/>
      <c r="B22" s="710"/>
      <c r="C22" s="714"/>
      <c r="D22" s="717"/>
      <c r="E22" s="369" t="b">
        <f>'Sensitivity Labels'!F33</f>
        <v>0</v>
      </c>
      <c r="F22" s="370" t="str">
        <f>'Sensitivity Labels'!G33</f>
        <v>Groups &amp; Sites</v>
      </c>
      <c r="G22" s="708"/>
      <c r="H22" s="710"/>
      <c r="I22" s="712"/>
      <c r="J22" s="748"/>
      <c r="K22" s="371"/>
      <c r="L22" s="371"/>
      <c r="M22" s="371"/>
      <c r="N22" s="371"/>
      <c r="O22" s="746"/>
      <c r="P22" s="756"/>
      <c r="Q22" s="772"/>
      <c r="R22" s="773"/>
      <c r="S22" s="712"/>
      <c r="T22" s="773"/>
      <c r="U22" s="712"/>
      <c r="V22" s="697"/>
    </row>
    <row r="23" spans="1:22" ht="14.5" x14ac:dyDescent="0.35">
      <c r="A23" s="725">
        <f>A19+1</f>
        <v>4</v>
      </c>
      <c r="B23" s="701">
        <f>'Sensitivity Labels'!C35</f>
        <v>0</v>
      </c>
      <c r="C23" s="718">
        <f>'Sensitivity Labels'!D35</f>
        <v>0</v>
      </c>
      <c r="D23" s="543">
        <f>'Sensitivity Labels'!E35</f>
        <v>0</v>
      </c>
      <c r="E23" s="60" t="b">
        <f>'Sensitivity Labels'!F35</f>
        <v>0</v>
      </c>
      <c r="F23" s="62" t="str">
        <f>'Sensitivity Labels'!G35</f>
        <v>Files &amp; Other Data assets</v>
      </c>
      <c r="G23" s="698">
        <f>'Sensitivity Labels'!I35</f>
        <v>0</v>
      </c>
      <c r="H23" s="701">
        <f>'Sensitivity Labels'!J35</f>
        <v>0</v>
      </c>
      <c r="I23" s="704">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784" t="str">
        <f>IF(E25=TRUE,"Yes","No")</f>
        <v>No</v>
      </c>
      <c r="Q23" s="757" t="str">
        <f>IF(OR('Groups &amp; Sites'!H40=INputs!AN$3,'Groups &amp; Sites'!H40=INputs!AN$4),"Yes","No")</f>
        <v>No</v>
      </c>
      <c r="R23" s="759" t="str">
        <f>R$11</f>
        <v>Privacy and external user access</v>
      </c>
      <c r="S23" s="690" t="str">
        <f>IF('Groups &amp; Sites'!K40=TRUE,"Yes","No")</f>
        <v>No</v>
      </c>
      <c r="T23" s="759" t="str">
        <f>T$11</f>
        <v>Content can be shared with</v>
      </c>
      <c r="U23" s="690" t="str">
        <f>IF('Groups &amp; Sites'!S41=TRUE,"Yes","No")</f>
        <v>No</v>
      </c>
      <c r="V23" s="688" t="str">
        <f>V$11</f>
        <v>Allow users to discover private teams that have this label applied.</v>
      </c>
    </row>
    <row r="24" spans="1:22" ht="14.5" x14ac:dyDescent="0.35">
      <c r="A24" s="724"/>
      <c r="B24" s="702"/>
      <c r="C24" s="719"/>
      <c r="D24" s="544"/>
      <c r="E24" s="64" t="b">
        <f>'Sensitivity Labels'!F37</f>
        <v>0</v>
      </c>
      <c r="F24" t="str">
        <f>'Sensitivity Labels'!G37</f>
        <v>Emails</v>
      </c>
      <c r="G24" s="699"/>
      <c r="H24" s="702"/>
      <c r="I24" s="705"/>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785"/>
      <c r="Q24" s="758"/>
      <c r="R24" s="760"/>
      <c r="S24" s="691"/>
      <c r="T24" s="760"/>
      <c r="U24" s="691"/>
      <c r="V24" s="689"/>
    </row>
    <row r="25" spans="1:22" ht="14.5" x14ac:dyDescent="0.35">
      <c r="A25" s="724"/>
      <c r="B25" s="702"/>
      <c r="C25" s="719"/>
      <c r="D25" s="544"/>
      <c r="E25" s="64" t="b">
        <f>'Sensitivity Labels'!F39</f>
        <v>0</v>
      </c>
      <c r="F25" t="str">
        <f>'Sensitivity Labels'!G39</f>
        <v>Meetings</v>
      </c>
      <c r="G25" s="699"/>
      <c r="H25" s="702"/>
      <c r="I25" s="705"/>
      <c r="J25" s="782" t="str">
        <f>IF('Emails, Files, &amp; Other Data'!AB48=TRUE,"Yes","No")</f>
        <v>No</v>
      </c>
      <c r="K25" s="327"/>
      <c r="L25" s="327"/>
      <c r="M25" s="327"/>
      <c r="N25" s="327"/>
      <c r="O25" s="780" t="str">
        <f>O$13</f>
        <v>Auto-labeling for files and emails: "Client-side Auto-Labeling"</v>
      </c>
      <c r="P25" s="785"/>
      <c r="Q25" s="770" t="str">
        <f>IF('Groups &amp; Sites'!H42=TRUE,"Yes","No")</f>
        <v>No</v>
      </c>
      <c r="R25" s="768" t="str">
        <f>R$13</f>
        <v>Let Microsoft 365 Group owners add people outside your organization to the group as guests.</v>
      </c>
      <c r="S25" s="761" t="str">
        <f>IF('Groups &amp; Sites'!K41=TRUE,"Yes","No")</f>
        <v>No</v>
      </c>
      <c r="T25" s="763" t="str">
        <f>T$13</f>
        <v>Use Microsoft Entra Conditional Access to protect labeled SharePoint sites</v>
      </c>
      <c r="U25" s="765" t="str">
        <f>IF(OR('Groups &amp; Sites'!S43=TRUE,'Groups &amp; Sites'!S44=TRUE,'Groups &amp; Sites'!S45=TRUE),"Yes","No")</f>
        <v>No</v>
      </c>
      <c r="V25" s="694" t="str">
        <f>V$13</f>
        <v>Teams shared channels</v>
      </c>
    </row>
    <row r="26" spans="1:22" ht="15" thickBot="1" x14ac:dyDescent="0.4">
      <c r="A26" s="726"/>
      <c r="B26" s="703"/>
      <c r="C26" s="720"/>
      <c r="D26" s="545"/>
      <c r="E26" s="69" t="b">
        <f>'Sensitivity Labels'!F41</f>
        <v>0</v>
      </c>
      <c r="F26" s="67" t="str">
        <f>'Sensitivity Labels'!G41</f>
        <v>Groups &amp; Sites</v>
      </c>
      <c r="G26" s="700"/>
      <c r="H26" s="703"/>
      <c r="I26" s="706"/>
      <c r="J26" s="783"/>
      <c r="K26" s="329"/>
      <c r="L26" s="329"/>
      <c r="M26" s="329"/>
      <c r="N26" s="329"/>
      <c r="O26" s="781"/>
      <c r="P26" s="786"/>
      <c r="Q26" s="771"/>
      <c r="R26" s="764"/>
      <c r="S26" s="762"/>
      <c r="T26" s="764"/>
      <c r="U26" s="762"/>
      <c r="V26" s="695"/>
    </row>
    <row r="27" spans="1:22" ht="14.5" x14ac:dyDescent="0.35">
      <c r="A27" s="721">
        <f>A23+1</f>
        <v>5</v>
      </c>
      <c r="B27" s="709">
        <f>'Sensitivity Labels'!C43</f>
        <v>0</v>
      </c>
      <c r="C27" s="713">
        <f>'Sensitivity Labels'!D43</f>
        <v>0</v>
      </c>
      <c r="D27" s="715">
        <f>'Sensitivity Labels'!E43</f>
        <v>0</v>
      </c>
      <c r="E27" s="372" t="b">
        <f>'Sensitivity Labels'!F43</f>
        <v>0</v>
      </c>
      <c r="F27" s="373" t="str">
        <f>'Sensitivity Labels'!G43</f>
        <v>Files &amp; Other Data assets</v>
      </c>
      <c r="G27" s="707">
        <f>'Sensitivity Labels'!I43</f>
        <v>0</v>
      </c>
      <c r="H27" s="709">
        <f>'Sensitivity Labels'!J43</f>
        <v>0</v>
      </c>
      <c r="I27" s="711">
        <f>'Sensitivity Labels'!K43</f>
        <v>0</v>
      </c>
      <c r="J27" s="374" t="str">
        <f>IF(OR(M27=TRUE,M28=TRUE),"Encryption",(IF(K27=TRUE,"Remove Encryption","No Encryption")))</f>
        <v>No 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787" t="str">
        <f>IF(E29=TRUE,"Yes","No")</f>
        <v>No</v>
      </c>
      <c r="Q27" s="769" t="str">
        <f>IF(OR('Groups &amp; Sites'!H49=INputs!AN$3,'Groups &amp; Sites'!H49=INputs!AN$4),"Yes","No")</f>
        <v>No</v>
      </c>
      <c r="R27" s="774" t="str">
        <f>R$11</f>
        <v>Privacy and external user access</v>
      </c>
      <c r="S27" s="776" t="str">
        <f>IF('Groups &amp; Sites'!K49=TRUE,"Yes","No")</f>
        <v>No</v>
      </c>
      <c r="T27" s="778" t="str">
        <f>T$11</f>
        <v>Content can be shared with</v>
      </c>
      <c r="U27" s="766" t="str">
        <f>IF('Groups &amp; Sites'!S50=TRUE,"Yes","No")</f>
        <v>No</v>
      </c>
      <c r="V27" s="692" t="str">
        <f>V$11</f>
        <v>Allow users to discover private teams that have this label applied.</v>
      </c>
    </row>
    <row r="28" spans="1:22" ht="14.5" x14ac:dyDescent="0.35">
      <c r="A28" s="722"/>
      <c r="B28" s="709"/>
      <c r="C28" s="713"/>
      <c r="D28" s="716"/>
      <c r="E28" s="359" t="b">
        <f>'Sensitivity Labels'!F45</f>
        <v>0</v>
      </c>
      <c r="F28" s="360" t="str">
        <f>'Sensitivity Labels'!G45</f>
        <v>Emails</v>
      </c>
      <c r="G28" s="707"/>
      <c r="H28" s="709"/>
      <c r="I28" s="711"/>
      <c r="J28" s="365" t="str">
        <f>IF(OR('Emails, Files, &amp; Other Data'!X60=TRUE,'Emails, Files, &amp; Other Data'!X61=TRUE,'Emails, Files, &amp; Other Data'!X62=TRUE),"Yes","No")</f>
        <v>No</v>
      </c>
      <c r="K28" s="366"/>
      <c r="L28" s="366"/>
      <c r="M28" s="367" t="b">
        <f>'Emails, Files, &amp; Other Data'!J61</f>
        <v>0</v>
      </c>
      <c r="N28" s="366" t="str">
        <f>N24</f>
        <v>Let users assign permissions when they apply the label</v>
      </c>
      <c r="O28" s="368" t="str">
        <f>O$12</f>
        <v>Content Marking</v>
      </c>
      <c r="P28" s="755"/>
      <c r="Q28" s="744"/>
      <c r="R28" s="775"/>
      <c r="S28" s="777" t="str">
        <f>IF('Groups &amp; Sites'!K50=TRUE,"Yes","No")</f>
        <v>No</v>
      </c>
      <c r="T28" s="779" t="str">
        <f>T$13</f>
        <v>Use Microsoft Entra Conditional Access to protect labeled SharePoint sites</v>
      </c>
      <c r="U28" s="737"/>
      <c r="V28" s="693"/>
    </row>
    <row r="29" spans="1:22" ht="14.5" x14ac:dyDescent="0.35">
      <c r="A29" s="722"/>
      <c r="B29" s="709"/>
      <c r="C29" s="713"/>
      <c r="D29" s="716"/>
      <c r="E29" s="359" t="b">
        <f>'Sensitivity Labels'!F47</f>
        <v>0</v>
      </c>
      <c r="F29" s="360" t="str">
        <f>'Sensitivity Labels'!G47</f>
        <v>Meetings</v>
      </c>
      <c r="G29" s="707"/>
      <c r="H29" s="709"/>
      <c r="I29" s="711"/>
      <c r="J29" s="747" t="str">
        <f>IF('Emails, Files, &amp; Other Data'!AB60=TRUE,"Yes","No")</f>
        <v>No</v>
      </c>
      <c r="K29" s="366"/>
      <c r="L29" s="366"/>
      <c r="M29" s="366"/>
      <c r="N29" s="366"/>
      <c r="O29" s="745" t="str">
        <f>O$13</f>
        <v>Auto-labeling for files and emails: "Client-side Auto-Labeling"</v>
      </c>
      <c r="P29" s="755"/>
      <c r="Q29" s="740" t="str">
        <f>IF('Groups &amp; Sites'!H51=TRUE,"Yes","No")</f>
        <v>No</v>
      </c>
      <c r="R29" s="738" t="str">
        <f>R$13</f>
        <v>Let Microsoft 365 Group owners add people outside your organization to the group as guests.</v>
      </c>
      <c r="S29" s="711" t="str">
        <f>IF('Groups &amp; Sites'!K51=TRUE,"Yes","No")</f>
        <v>No</v>
      </c>
      <c r="T29" s="739" t="str">
        <f>T$13</f>
        <v>Use Microsoft Entra Conditional Access to protect labeled SharePoint sites</v>
      </c>
      <c r="U29" s="754" t="str">
        <f>IF(OR('Groups &amp; Sites'!S52=TRUE,'Groups &amp; Sites'!S53=TRUE,'Groups &amp; Sites'!S54=TRUE),"Yes","No")</f>
        <v>No</v>
      </c>
      <c r="V29" s="696" t="str">
        <f>V$13</f>
        <v>Teams shared channels</v>
      </c>
    </row>
    <row r="30" spans="1:22" ht="15" thickBot="1" x14ac:dyDescent="0.4">
      <c r="A30" s="723"/>
      <c r="B30" s="710"/>
      <c r="C30" s="714"/>
      <c r="D30" s="717"/>
      <c r="E30" s="369" t="b">
        <f>'Sensitivity Labels'!F49</f>
        <v>0</v>
      </c>
      <c r="F30" s="370" t="str">
        <f>'Sensitivity Labels'!G49</f>
        <v>Groups &amp; Sites</v>
      </c>
      <c r="G30" s="708"/>
      <c r="H30" s="710"/>
      <c r="I30" s="712"/>
      <c r="J30" s="748"/>
      <c r="K30" s="371"/>
      <c r="L30" s="371"/>
      <c r="M30" s="371"/>
      <c r="N30" s="371"/>
      <c r="O30" s="746"/>
      <c r="P30" s="756"/>
      <c r="Q30" s="772"/>
      <c r="R30" s="773"/>
      <c r="S30" s="737" t="str">
        <f>IF('Groups &amp; Sites'!K52=TRUE,"Yes","No")</f>
        <v>No</v>
      </c>
      <c r="T30" s="773"/>
      <c r="U30" s="712"/>
      <c r="V30" s="697"/>
    </row>
    <row r="31" spans="1:22" ht="14.5" x14ac:dyDescent="0.35">
      <c r="A31" s="725">
        <f>A27+1</f>
        <v>6</v>
      </c>
      <c r="B31" s="701"/>
      <c r="C31" s="718"/>
      <c r="D31" s="543"/>
      <c r="E31" s="60" t="b">
        <f>'Sensitivity Labels'!F51</f>
        <v>0</v>
      </c>
      <c r="F31" s="62" t="str">
        <f>'Sensitivity Labels'!G51</f>
        <v>Files &amp; Other Data assets</v>
      </c>
      <c r="G31" s="698">
        <f>'Sensitivity Labels'!I51</f>
        <v>0</v>
      </c>
      <c r="H31" s="701">
        <f>'Sensitivity Labels'!J51</f>
        <v>0</v>
      </c>
      <c r="I31" s="704">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784" t="str">
        <f>IF(E33=TRUE,"Yes","No")</f>
        <v>No</v>
      </c>
      <c r="Q31" s="757" t="str">
        <f>IF(OR('Groups &amp; Sites'!H58=INputs!AN$3,'Groups &amp; Sites'!H58=INputs!AN$4),"Yes","No")</f>
        <v>No</v>
      </c>
      <c r="R31" s="759" t="str">
        <f>R$11</f>
        <v>Privacy and external user access</v>
      </c>
      <c r="S31" s="690" t="str">
        <f>IF('Groups &amp; Sites'!K58=TRUE,"Yes","No")</f>
        <v>No</v>
      </c>
      <c r="T31" s="759" t="str">
        <f>T$11</f>
        <v>Content can be shared with</v>
      </c>
      <c r="U31" s="690" t="str">
        <f>IF('Groups &amp; Sites'!S59=TRUE,"Yes","No")</f>
        <v>No</v>
      </c>
      <c r="V31" s="688" t="str">
        <f>V$11</f>
        <v>Allow users to discover private teams that have this label applied.</v>
      </c>
    </row>
    <row r="32" spans="1:22" ht="14.5" x14ac:dyDescent="0.35">
      <c r="A32" s="724"/>
      <c r="B32" s="702">
        <f>'Sensitivity Labels'!C53</f>
        <v>0</v>
      </c>
      <c r="C32" s="719">
        <f>'Sensitivity Labels'!D53</f>
        <v>0</v>
      </c>
      <c r="D32" s="544">
        <f>'Sensitivity Labels'!E53</f>
        <v>0</v>
      </c>
      <c r="E32" s="64" t="b">
        <f>'Sensitivity Labels'!F53</f>
        <v>0</v>
      </c>
      <c r="F32" t="str">
        <f>'Sensitivity Labels'!G53</f>
        <v>Emails</v>
      </c>
      <c r="G32" s="699"/>
      <c r="H32" s="702"/>
      <c r="I32" s="705"/>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785"/>
      <c r="Q32" s="758"/>
      <c r="R32" s="760"/>
      <c r="S32" s="691"/>
      <c r="T32" s="760"/>
      <c r="U32" s="691"/>
      <c r="V32" s="689"/>
    </row>
    <row r="33" spans="1:22" ht="14.5" x14ac:dyDescent="0.35">
      <c r="A33" s="724"/>
      <c r="B33" s="702"/>
      <c r="C33" s="719"/>
      <c r="D33" s="544"/>
      <c r="E33" s="64" t="b">
        <f>'Sensitivity Labels'!F55</f>
        <v>0</v>
      </c>
      <c r="F33" t="str">
        <f>'Sensitivity Labels'!G55</f>
        <v>Meetings</v>
      </c>
      <c r="G33" s="699"/>
      <c r="H33" s="702"/>
      <c r="I33" s="705"/>
      <c r="J33" s="782" t="str">
        <f>IF('Emails, Files, &amp; Other Data'!AB72=TRUE,"Yes","No")</f>
        <v>No</v>
      </c>
      <c r="K33" s="327"/>
      <c r="L33" s="327"/>
      <c r="M33" s="327"/>
      <c r="N33" s="327"/>
      <c r="O33" s="780" t="str">
        <f>O$13</f>
        <v>Auto-labeling for files and emails: "Client-side Auto-Labeling"</v>
      </c>
      <c r="P33" s="785"/>
      <c r="Q33" s="770" t="str">
        <f>IF('Groups &amp; Sites'!H60=TRUE,"Yes","No")</f>
        <v>No</v>
      </c>
      <c r="R33" s="768" t="str">
        <f>R$13</f>
        <v>Let Microsoft 365 Group owners add people outside your organization to the group as guests.</v>
      </c>
      <c r="S33" s="761" t="str">
        <f>IF('Groups &amp; Sites'!K59=TRUE,"Yes","No")</f>
        <v>No</v>
      </c>
      <c r="T33" s="763" t="str">
        <f>T$13</f>
        <v>Use Microsoft Entra Conditional Access to protect labeled SharePoint sites</v>
      </c>
      <c r="U33" s="765" t="str">
        <f>IF(OR('Groups &amp; Sites'!S61=TRUE,'Groups &amp; Sites'!S62=TRUE,'Groups &amp; Sites'!S63=TRUE),"Yes","No")</f>
        <v>No</v>
      </c>
      <c r="V33" s="694" t="str">
        <f>V$13</f>
        <v>Teams shared channels</v>
      </c>
    </row>
    <row r="34" spans="1:22" ht="15" thickBot="1" x14ac:dyDescent="0.4">
      <c r="A34" s="726"/>
      <c r="B34" s="703"/>
      <c r="C34" s="720"/>
      <c r="D34" s="545"/>
      <c r="E34" s="69" t="b">
        <f>'Sensitivity Labels'!F57</f>
        <v>0</v>
      </c>
      <c r="F34" s="67" t="str">
        <f>'Sensitivity Labels'!G57</f>
        <v>Groups &amp; Sites</v>
      </c>
      <c r="G34" s="700"/>
      <c r="H34" s="703"/>
      <c r="I34" s="706"/>
      <c r="J34" s="783"/>
      <c r="K34" s="329"/>
      <c r="L34" s="329"/>
      <c r="M34" s="329"/>
      <c r="N34" s="329"/>
      <c r="O34" s="781"/>
      <c r="P34" s="786"/>
      <c r="Q34" s="771"/>
      <c r="R34" s="764"/>
      <c r="S34" s="762"/>
      <c r="T34" s="764"/>
      <c r="U34" s="762"/>
      <c r="V34" s="695"/>
    </row>
    <row r="35" spans="1:22" ht="14.5" x14ac:dyDescent="0.35">
      <c r="A35" s="721">
        <f>A31+1</f>
        <v>7</v>
      </c>
      <c r="B35" s="709">
        <f>'Sensitivity Labels'!C59</f>
        <v>0</v>
      </c>
      <c r="C35" s="713">
        <f>'Sensitivity Labels'!D59</f>
        <v>0</v>
      </c>
      <c r="D35" s="715">
        <f>'Sensitivity Labels'!E59</f>
        <v>0</v>
      </c>
      <c r="E35" s="372" t="b">
        <f>'Sensitivity Labels'!F59</f>
        <v>0</v>
      </c>
      <c r="F35" s="373" t="str">
        <f>'Sensitivity Labels'!G59</f>
        <v>Files &amp; Other Data assets</v>
      </c>
      <c r="G35" s="707">
        <f>'Sensitivity Labels'!I59</f>
        <v>0</v>
      </c>
      <c r="H35" s="709">
        <f>'Sensitivity Labels'!J59</f>
        <v>0</v>
      </c>
      <c r="I35" s="711">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787" t="str">
        <f>IF(E37=TRUE,"Yes","No")</f>
        <v>No</v>
      </c>
      <c r="Q35" s="769" t="str">
        <f>IF(OR('Groups &amp; Sites'!H67=INputs!AN$3,'Groups &amp; Sites'!H67=INputs!AN$4),"Yes","No")</f>
        <v>No</v>
      </c>
      <c r="R35" s="767" t="str">
        <f>R$11</f>
        <v>Privacy and external user access</v>
      </c>
      <c r="S35" s="766" t="str">
        <f>IF('Groups &amp; Sites'!K67=TRUE,"Yes","No")</f>
        <v>No</v>
      </c>
      <c r="T35" s="767" t="str">
        <f>T$11</f>
        <v>Content can be shared with</v>
      </c>
      <c r="U35" s="766" t="str">
        <f>IF('Groups &amp; Sites'!S68=TRUE,"Yes","No")</f>
        <v>No</v>
      </c>
      <c r="V35" s="692" t="str">
        <f>V$11</f>
        <v>Allow users to discover private teams that have this label applied.</v>
      </c>
    </row>
    <row r="36" spans="1:22" ht="14.5" x14ac:dyDescent="0.35">
      <c r="A36" s="722"/>
      <c r="B36" s="709"/>
      <c r="C36" s="713"/>
      <c r="D36" s="716"/>
      <c r="E36" s="359" t="b">
        <f>'Sensitivity Labels'!F61</f>
        <v>0</v>
      </c>
      <c r="F36" s="360" t="str">
        <f>'Sensitivity Labels'!G61</f>
        <v>Emails</v>
      </c>
      <c r="G36" s="707"/>
      <c r="H36" s="709"/>
      <c r="I36" s="711"/>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755"/>
      <c r="Q36" s="744"/>
      <c r="R36" s="743"/>
      <c r="S36" s="737"/>
      <c r="T36" s="743"/>
      <c r="U36" s="737"/>
      <c r="V36" s="693"/>
    </row>
    <row r="37" spans="1:22" ht="14.5" x14ac:dyDescent="0.35">
      <c r="A37" s="722"/>
      <c r="B37" s="709"/>
      <c r="C37" s="713"/>
      <c r="D37" s="716"/>
      <c r="E37" s="359" t="b">
        <f>'Sensitivity Labels'!F63</f>
        <v>0</v>
      </c>
      <c r="F37" s="360" t="str">
        <f>'Sensitivity Labels'!G63</f>
        <v>Meetings</v>
      </c>
      <c r="G37" s="707"/>
      <c r="H37" s="709"/>
      <c r="I37" s="711"/>
      <c r="J37" s="747" t="str">
        <f>IF('Emails, Files, &amp; Other Data'!AB84=TRUE,"Yes","No")</f>
        <v>No</v>
      </c>
      <c r="K37" s="366"/>
      <c r="L37" s="366"/>
      <c r="M37" s="366"/>
      <c r="N37" s="366"/>
      <c r="O37" s="745" t="str">
        <f>O$13</f>
        <v>Auto-labeling for files and emails: "Client-side Auto-Labeling"</v>
      </c>
      <c r="P37" s="755"/>
      <c r="Q37" s="740" t="str">
        <f>IF('Groups &amp; Sites'!H69=TRUE,"Yes","No")</f>
        <v>No</v>
      </c>
      <c r="R37" s="738" t="str">
        <f>R$13</f>
        <v>Let Microsoft 365 Group owners add people outside your organization to the group as guests.</v>
      </c>
      <c r="S37" s="711" t="str">
        <f>IF('Groups &amp; Sites'!K68=TRUE,"Yes","No")</f>
        <v>No</v>
      </c>
      <c r="T37" s="739" t="str">
        <f>T$13</f>
        <v>Use Microsoft Entra Conditional Access to protect labeled SharePoint sites</v>
      </c>
      <c r="U37" s="754" t="str">
        <f>IF(OR('Groups &amp; Sites'!S70=TRUE,'Groups &amp; Sites'!S71=TRUE,'Groups &amp; Sites'!S72=TRUE),"Yes","No")</f>
        <v>No</v>
      </c>
      <c r="V37" s="696" t="str">
        <f>V$13</f>
        <v>Teams shared channels</v>
      </c>
    </row>
    <row r="38" spans="1:22" ht="15" thickBot="1" x14ac:dyDescent="0.4">
      <c r="A38" s="723"/>
      <c r="B38" s="710"/>
      <c r="C38" s="714"/>
      <c r="D38" s="717"/>
      <c r="E38" s="369" t="b">
        <f>'Sensitivity Labels'!F65</f>
        <v>0</v>
      </c>
      <c r="F38" s="370" t="str">
        <f>'Sensitivity Labels'!G65</f>
        <v>Groups &amp; Sites</v>
      </c>
      <c r="G38" s="708"/>
      <c r="H38" s="710"/>
      <c r="I38" s="712"/>
      <c r="J38" s="748"/>
      <c r="K38" s="371"/>
      <c r="L38" s="371"/>
      <c r="M38" s="371"/>
      <c r="N38" s="371"/>
      <c r="O38" s="746"/>
      <c r="P38" s="756"/>
      <c r="Q38" s="772"/>
      <c r="R38" s="773"/>
      <c r="S38" s="712"/>
      <c r="T38" s="773"/>
      <c r="U38" s="712"/>
      <c r="V38" s="697"/>
    </row>
    <row r="39" spans="1:22" ht="14.5" x14ac:dyDescent="0.35">
      <c r="A39" s="725">
        <f>A35+1</f>
        <v>8</v>
      </c>
      <c r="B39" s="701">
        <f>'Sensitivity Labels'!C67</f>
        <v>0</v>
      </c>
      <c r="C39" s="718">
        <f>'Sensitivity Labels'!D67</f>
        <v>0</v>
      </c>
      <c r="D39" s="543">
        <f>'Sensitivity Labels'!E67</f>
        <v>0</v>
      </c>
      <c r="E39" s="60" t="b">
        <f>'Sensitivity Labels'!F67</f>
        <v>0</v>
      </c>
      <c r="F39" s="62" t="str">
        <f>'Sensitivity Labels'!G67</f>
        <v>Files &amp; Other Data assets</v>
      </c>
      <c r="G39" s="698">
        <f>'Sensitivity Labels'!I67</f>
        <v>0</v>
      </c>
      <c r="H39" s="701">
        <f>'Sensitivity Labels'!J67</f>
        <v>0</v>
      </c>
      <c r="I39" s="704">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784" t="str">
        <f>IF(E41=TRUE,"Yes","No")</f>
        <v>No</v>
      </c>
      <c r="Q39" s="757" t="str">
        <f>IF(OR('Groups &amp; Sites'!H76=INputs!AN$3,'Groups &amp; Sites'!H76=INputs!AN$4),"Yes","No")</f>
        <v>No</v>
      </c>
      <c r="R39" s="759" t="str">
        <f>R$11</f>
        <v>Privacy and external user access</v>
      </c>
      <c r="S39" s="690" t="str">
        <f>IF('Groups &amp; Sites'!K76=TRUE,"Yes","No")</f>
        <v>No</v>
      </c>
      <c r="T39" s="759" t="str">
        <f>T$11</f>
        <v>Content can be shared with</v>
      </c>
      <c r="U39" s="690" t="str">
        <f>IF('Groups &amp; Sites'!S77=TRUE,"Yes","No")</f>
        <v>No</v>
      </c>
      <c r="V39" s="688" t="str">
        <f>V$11</f>
        <v>Allow users to discover private teams that have this label applied.</v>
      </c>
    </row>
    <row r="40" spans="1:22" ht="14.5" x14ac:dyDescent="0.35">
      <c r="A40" s="724"/>
      <c r="B40" s="702"/>
      <c r="C40" s="719"/>
      <c r="D40" s="544"/>
      <c r="E40" s="64" t="b">
        <f>'Sensitivity Labels'!F69</f>
        <v>0</v>
      </c>
      <c r="F40" t="str">
        <f>'Sensitivity Labels'!G69</f>
        <v>Emails</v>
      </c>
      <c r="G40" s="699"/>
      <c r="H40" s="702"/>
      <c r="I40" s="705"/>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785"/>
      <c r="Q40" s="758"/>
      <c r="R40" s="760"/>
      <c r="S40" s="691"/>
      <c r="T40" s="760"/>
      <c r="U40" s="691"/>
      <c r="V40" s="689"/>
    </row>
    <row r="41" spans="1:22" ht="14.5" x14ac:dyDescent="0.35">
      <c r="A41" s="724"/>
      <c r="B41" s="702"/>
      <c r="C41" s="719"/>
      <c r="D41" s="544"/>
      <c r="E41" s="64" t="b">
        <f>'Sensitivity Labels'!F71</f>
        <v>0</v>
      </c>
      <c r="F41" t="str">
        <f>'Sensitivity Labels'!G71</f>
        <v>Meetings</v>
      </c>
      <c r="G41" s="699"/>
      <c r="H41" s="702"/>
      <c r="I41" s="705"/>
      <c r="J41" s="782" t="str">
        <f>IF('Emails, Files, &amp; Other Data'!AB96=TRUE,"Yes","No")</f>
        <v>No</v>
      </c>
      <c r="K41" s="327"/>
      <c r="L41" s="327"/>
      <c r="M41" s="327"/>
      <c r="N41" s="327"/>
      <c r="O41" s="780" t="str">
        <f>O$13</f>
        <v>Auto-labeling for files and emails: "Client-side Auto-Labeling"</v>
      </c>
      <c r="P41" s="785"/>
      <c r="Q41" s="770" t="str">
        <f>IF('Groups &amp; Sites'!H78=TRUE,"Yes","No")</f>
        <v>No</v>
      </c>
      <c r="R41" s="768" t="str">
        <f>R$13</f>
        <v>Let Microsoft 365 Group owners add people outside your organization to the group as guests.</v>
      </c>
      <c r="S41" s="761" t="str">
        <f>IF('Groups &amp; Sites'!K77=TRUE,"Yes","No")</f>
        <v>No</v>
      </c>
      <c r="T41" s="763" t="str">
        <f>T$13</f>
        <v>Use Microsoft Entra Conditional Access to protect labeled SharePoint sites</v>
      </c>
      <c r="U41" s="765" t="str">
        <f>IF(OR('Groups &amp; Sites'!S79=TRUE,'Groups &amp; Sites'!S80=TRUE,'Groups &amp; Sites'!S81=TRUE),"Yes","No")</f>
        <v>No</v>
      </c>
      <c r="V41" s="694" t="str">
        <f>V$13</f>
        <v>Teams shared channels</v>
      </c>
    </row>
    <row r="42" spans="1:22" ht="15" thickBot="1" x14ac:dyDescent="0.4">
      <c r="A42" s="724"/>
      <c r="B42" s="703"/>
      <c r="C42" s="720"/>
      <c r="D42" s="545"/>
      <c r="E42" s="69" t="b">
        <f>'Sensitivity Labels'!F73</f>
        <v>0</v>
      </c>
      <c r="F42" s="67" t="str">
        <f>'Sensitivity Labels'!G73</f>
        <v>Groups &amp; Sites</v>
      </c>
      <c r="G42" s="700"/>
      <c r="H42" s="703"/>
      <c r="I42" s="706"/>
      <c r="J42" s="783"/>
      <c r="K42" s="329"/>
      <c r="L42" s="329"/>
      <c r="M42" s="329"/>
      <c r="N42" s="329"/>
      <c r="O42" s="781"/>
      <c r="P42" s="786"/>
      <c r="Q42" s="771"/>
      <c r="R42" s="764"/>
      <c r="S42" s="762"/>
      <c r="T42" s="764"/>
      <c r="U42" s="762"/>
      <c r="V42" s="695"/>
    </row>
    <row r="43" spans="1:22" ht="14.5" x14ac:dyDescent="0.35">
      <c r="A43" s="721">
        <f>A39+1</f>
        <v>9</v>
      </c>
      <c r="B43" s="709">
        <f>'Sensitivity Labels'!C75</f>
        <v>0</v>
      </c>
      <c r="C43" s="713">
        <f>'Sensitivity Labels'!D75</f>
        <v>0</v>
      </c>
      <c r="D43" s="715">
        <f>'Sensitivity Labels'!E75</f>
        <v>0</v>
      </c>
      <c r="E43" s="372" t="b">
        <f>'Sensitivity Labels'!F75</f>
        <v>0</v>
      </c>
      <c r="F43" s="373" t="str">
        <f>'Sensitivity Labels'!G75</f>
        <v>Files &amp; Other Data assets</v>
      </c>
      <c r="G43" s="707">
        <f>'Sensitivity Labels'!I75</f>
        <v>0</v>
      </c>
      <c r="H43" s="709">
        <f>'Sensitivity Labels'!J75</f>
        <v>0</v>
      </c>
      <c r="I43" s="711">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787" t="str">
        <f>IF(E45=TRUE,"Yes","No")</f>
        <v>No</v>
      </c>
      <c r="Q43" s="769" t="str">
        <f>IF(OR('Groups &amp; Sites'!H85=INputs!AN$3,'Groups &amp; Sites'!H85=INputs!AN$4),"Yes","No")</f>
        <v>No</v>
      </c>
      <c r="R43" s="767" t="str">
        <f>R$11</f>
        <v>Privacy and external user access</v>
      </c>
      <c r="S43" s="766" t="str">
        <f>IF('Groups &amp; Sites'!K85=TRUE,"Yes","No")</f>
        <v>No</v>
      </c>
      <c r="T43" s="767" t="str">
        <f>T$11</f>
        <v>Content can be shared with</v>
      </c>
      <c r="U43" s="766" t="str">
        <f>IF('Groups &amp; Sites'!S86=TRUE,"Yes","No")</f>
        <v>No</v>
      </c>
      <c r="V43" s="692" t="str">
        <f>V$11</f>
        <v>Allow users to discover private teams that have this label applied.</v>
      </c>
    </row>
    <row r="44" spans="1:22" ht="14.5" x14ac:dyDescent="0.35">
      <c r="A44" s="722"/>
      <c r="B44" s="709"/>
      <c r="C44" s="713"/>
      <c r="D44" s="716"/>
      <c r="E44" s="359" t="b">
        <f>'Sensitivity Labels'!F77</f>
        <v>0</v>
      </c>
      <c r="F44" s="360" t="str">
        <f>'Sensitivity Labels'!G77</f>
        <v>Emails</v>
      </c>
      <c r="G44" s="707"/>
      <c r="H44" s="709"/>
      <c r="I44" s="711"/>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755"/>
      <c r="Q44" s="744"/>
      <c r="R44" s="743"/>
      <c r="S44" s="737"/>
      <c r="T44" s="743"/>
      <c r="U44" s="737"/>
      <c r="V44" s="693"/>
    </row>
    <row r="45" spans="1:22" ht="14.5" x14ac:dyDescent="0.35">
      <c r="A45" s="722"/>
      <c r="B45" s="709"/>
      <c r="C45" s="713"/>
      <c r="D45" s="716"/>
      <c r="E45" s="359" t="b">
        <f>'Sensitivity Labels'!F79</f>
        <v>0</v>
      </c>
      <c r="F45" s="360" t="str">
        <f>'Sensitivity Labels'!G79</f>
        <v>Meetings</v>
      </c>
      <c r="G45" s="707"/>
      <c r="H45" s="709"/>
      <c r="I45" s="711"/>
      <c r="J45" s="747" t="str">
        <f>IF('Emails, Files, &amp; Other Data'!AB108=TRUE,"Yes","No")</f>
        <v>No</v>
      </c>
      <c r="K45" s="366"/>
      <c r="L45" s="366"/>
      <c r="M45" s="366"/>
      <c r="N45" s="366"/>
      <c r="O45" s="745" t="str">
        <f>O$13</f>
        <v>Auto-labeling for files and emails: "Client-side Auto-Labeling"</v>
      </c>
      <c r="P45" s="755"/>
      <c r="Q45" s="740" t="str">
        <f>IF('Groups &amp; Sites'!H87=TRUE,"Yes","No")</f>
        <v>No</v>
      </c>
      <c r="R45" s="738" t="str">
        <f>R$13</f>
        <v>Let Microsoft 365 Group owners add people outside your organization to the group as guests.</v>
      </c>
      <c r="S45" s="711" t="str">
        <f>IF('Groups &amp; Sites'!K86=TRUE,"Yes","No")</f>
        <v>No</v>
      </c>
      <c r="T45" s="739" t="str">
        <f>T$13</f>
        <v>Use Microsoft Entra Conditional Access to protect labeled SharePoint sites</v>
      </c>
      <c r="U45" s="754" t="str">
        <f>IF(OR('Groups &amp; Sites'!S88=TRUE,'Groups &amp; Sites'!S89=TRUE,'Groups &amp; Sites'!S90=TRUE),"Yes","No")</f>
        <v>No</v>
      </c>
      <c r="V45" s="696" t="str">
        <f>V$13</f>
        <v>Teams shared channels</v>
      </c>
    </row>
    <row r="46" spans="1:22" ht="15" thickBot="1" x14ac:dyDescent="0.4">
      <c r="A46" s="723"/>
      <c r="B46" s="710"/>
      <c r="C46" s="714"/>
      <c r="D46" s="717"/>
      <c r="E46" s="369" t="b">
        <f>'Sensitivity Labels'!F81</f>
        <v>0</v>
      </c>
      <c r="F46" s="370" t="str">
        <f>'Sensitivity Labels'!G81</f>
        <v>Groups &amp; Sites</v>
      </c>
      <c r="G46" s="708"/>
      <c r="H46" s="710"/>
      <c r="I46" s="712"/>
      <c r="J46" s="748"/>
      <c r="K46" s="371"/>
      <c r="L46" s="371"/>
      <c r="M46" s="371"/>
      <c r="N46" s="371"/>
      <c r="O46" s="746"/>
      <c r="P46" s="756"/>
      <c r="Q46" s="772"/>
      <c r="R46" s="773"/>
      <c r="S46" s="712"/>
      <c r="T46" s="773"/>
      <c r="U46" s="712"/>
      <c r="V46" s="697"/>
    </row>
    <row r="47" spans="1:22" ht="14.5" x14ac:dyDescent="0.35">
      <c r="A47" s="724">
        <f>A43+1</f>
        <v>10</v>
      </c>
      <c r="B47" s="701">
        <f>'Sensitivity Labels'!C83</f>
        <v>0</v>
      </c>
      <c r="C47" s="718">
        <f>'Sensitivity Labels'!D83</f>
        <v>0</v>
      </c>
      <c r="D47" s="543">
        <f>'Sensitivity Labels'!E83</f>
        <v>0</v>
      </c>
      <c r="E47" s="60" t="b">
        <f>'Sensitivity Labels'!F83</f>
        <v>0</v>
      </c>
      <c r="F47" s="62" t="str">
        <f>'Sensitivity Labels'!G83</f>
        <v>Files &amp; Other Data assets</v>
      </c>
      <c r="G47" s="698">
        <f>'Sensitivity Labels'!I83</f>
        <v>0</v>
      </c>
      <c r="H47" s="701">
        <f>'Sensitivity Labels'!J83</f>
        <v>0</v>
      </c>
      <c r="I47" s="704">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784" t="str">
        <f>IF(E49=TRUE,"Yes","No")</f>
        <v>No</v>
      </c>
      <c r="Q47" s="757" t="str">
        <f>IF(OR('Groups &amp; Sites'!H94=INputs!AN$3,'Groups &amp; Sites'!H94=INputs!AN$4),"Yes","No")</f>
        <v>No</v>
      </c>
      <c r="R47" s="759" t="str">
        <f>R$11</f>
        <v>Privacy and external user access</v>
      </c>
      <c r="S47" s="690" t="str">
        <f>IF('Groups &amp; Sites'!K94=TRUE,"Yes","No")</f>
        <v>No</v>
      </c>
      <c r="T47" s="759" t="str">
        <f>T$11</f>
        <v>Content can be shared with</v>
      </c>
      <c r="U47" s="690" t="str">
        <f>IF('Groups &amp; Sites'!S95=TRUE,"Yes","No")</f>
        <v>No</v>
      </c>
      <c r="V47" s="688" t="str">
        <f>V$11</f>
        <v>Allow users to discover private teams that have this label applied.</v>
      </c>
    </row>
    <row r="48" spans="1:22" ht="14.5" x14ac:dyDescent="0.35">
      <c r="A48" s="724"/>
      <c r="B48" s="702"/>
      <c r="C48" s="719"/>
      <c r="D48" s="544"/>
      <c r="E48" s="64" t="b">
        <f>'Sensitivity Labels'!F85</f>
        <v>0</v>
      </c>
      <c r="F48" t="str">
        <f>'Sensitivity Labels'!G85</f>
        <v>Emails</v>
      </c>
      <c r="G48" s="699"/>
      <c r="H48" s="702"/>
      <c r="I48" s="705"/>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785"/>
      <c r="Q48" s="758"/>
      <c r="R48" s="760"/>
      <c r="S48" s="691"/>
      <c r="T48" s="760"/>
      <c r="U48" s="691"/>
      <c r="V48" s="689"/>
    </row>
    <row r="49" spans="1:22" ht="14.5" x14ac:dyDescent="0.35">
      <c r="A49" s="724"/>
      <c r="B49" s="702"/>
      <c r="C49" s="719"/>
      <c r="D49" s="544"/>
      <c r="E49" s="64" t="b">
        <f>'Sensitivity Labels'!F87</f>
        <v>0</v>
      </c>
      <c r="F49" t="str">
        <f>'Sensitivity Labels'!G87</f>
        <v>Meetings</v>
      </c>
      <c r="G49" s="699"/>
      <c r="H49" s="702"/>
      <c r="I49" s="705"/>
      <c r="J49" s="782" t="str">
        <f>IF('Emails, Files, &amp; Other Data'!AB120=TRUE,"Yes","No")</f>
        <v>No</v>
      </c>
      <c r="K49" s="327"/>
      <c r="L49" s="327"/>
      <c r="M49" s="327"/>
      <c r="N49" s="327"/>
      <c r="O49" s="780" t="str">
        <f>O$13</f>
        <v>Auto-labeling for files and emails: "Client-side Auto-Labeling"</v>
      </c>
      <c r="P49" s="785"/>
      <c r="Q49" s="770" t="str">
        <f>IF('Groups &amp; Sites'!H96=TRUE,"Yes","No")</f>
        <v>No</v>
      </c>
      <c r="R49" s="768" t="str">
        <f>R$13</f>
        <v>Let Microsoft 365 Group owners add people outside your organization to the group as guests.</v>
      </c>
      <c r="S49" s="761" t="str">
        <f>IF('Groups &amp; Sites'!K95=TRUE,"Yes","No")</f>
        <v>No</v>
      </c>
      <c r="T49" s="763" t="str">
        <f>T$13</f>
        <v>Use Microsoft Entra Conditional Access to protect labeled SharePoint sites</v>
      </c>
      <c r="U49" s="765" t="str">
        <f>IF(OR('Groups &amp; Sites'!S97=TRUE,'Groups &amp; Sites'!S98=TRUE,'Groups &amp; Sites'!S99=TRUE),"Yes","No")</f>
        <v>No</v>
      </c>
      <c r="V49" s="694" t="str">
        <f>V$13</f>
        <v>Teams shared channels</v>
      </c>
    </row>
    <row r="50" spans="1:22" ht="15" thickBot="1" x14ac:dyDescent="0.4">
      <c r="A50" s="724"/>
      <c r="B50" s="703"/>
      <c r="C50" s="720"/>
      <c r="D50" s="545"/>
      <c r="E50" s="69" t="b">
        <f>'Sensitivity Labels'!F89</f>
        <v>0</v>
      </c>
      <c r="F50" s="67" t="str">
        <f>'Sensitivity Labels'!G89</f>
        <v>Groups &amp; Sites</v>
      </c>
      <c r="G50" s="700"/>
      <c r="H50" s="703"/>
      <c r="I50" s="706"/>
      <c r="J50" s="783"/>
      <c r="K50" s="329"/>
      <c r="L50" s="329"/>
      <c r="M50" s="329"/>
      <c r="N50" s="329"/>
      <c r="O50" s="781"/>
      <c r="P50" s="786"/>
      <c r="Q50" s="771"/>
      <c r="R50" s="764"/>
      <c r="S50" s="762"/>
      <c r="T50" s="764"/>
      <c r="U50" s="762"/>
      <c r="V50" s="695"/>
    </row>
    <row r="51" spans="1:22" ht="14.5" x14ac:dyDescent="0.35">
      <c r="A51" s="721">
        <f>A47+1</f>
        <v>11</v>
      </c>
      <c r="B51" s="709">
        <f>'Sensitivity Labels'!C91</f>
        <v>0</v>
      </c>
      <c r="C51" s="713">
        <f>'Sensitivity Labels'!D91</f>
        <v>0</v>
      </c>
      <c r="D51" s="715">
        <f>'Sensitivity Labels'!E91</f>
        <v>0</v>
      </c>
      <c r="E51" s="372" t="b">
        <f>'Sensitivity Labels'!F91</f>
        <v>0</v>
      </c>
      <c r="F51" s="373" t="str">
        <f>'Sensitivity Labels'!G91</f>
        <v>Files &amp; Other Data assets</v>
      </c>
      <c r="G51" s="707">
        <f>'Sensitivity Labels'!I91</f>
        <v>0</v>
      </c>
      <c r="H51" s="709">
        <f>'Sensitivity Labels'!J91</f>
        <v>0</v>
      </c>
      <c r="I51" s="711">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787" t="str">
        <f>IF(E53=TRUE,"Yes","No")</f>
        <v>No</v>
      </c>
      <c r="Q51" s="769" t="str">
        <f>IF(OR('Groups &amp; Sites'!H103=INputs!AN$3,'Groups &amp; Sites'!H103=INputs!AN$4),"Yes","No")</f>
        <v>No</v>
      </c>
      <c r="R51" s="767" t="str">
        <f>R$11</f>
        <v>Privacy and external user access</v>
      </c>
      <c r="S51" s="766" t="str">
        <f>IF('Groups &amp; Sites'!K103=TRUE,"Yes","No")</f>
        <v>No</v>
      </c>
      <c r="T51" s="767" t="str">
        <f>T$11</f>
        <v>Content can be shared with</v>
      </c>
      <c r="U51" s="766" t="str">
        <f>IF('Groups &amp; Sites'!S104=TRUE,"Yes","No")</f>
        <v>No</v>
      </c>
      <c r="V51" s="692" t="str">
        <f>V$11</f>
        <v>Allow users to discover private teams that have this label applied.</v>
      </c>
    </row>
    <row r="52" spans="1:22" ht="14.5" x14ac:dyDescent="0.35">
      <c r="A52" s="722"/>
      <c r="B52" s="709"/>
      <c r="C52" s="713"/>
      <c r="D52" s="716"/>
      <c r="E52" s="359" t="b">
        <f>'Sensitivity Labels'!F93</f>
        <v>0</v>
      </c>
      <c r="F52" s="360" t="str">
        <f>'Sensitivity Labels'!G93</f>
        <v>Emails</v>
      </c>
      <c r="G52" s="707"/>
      <c r="H52" s="709"/>
      <c r="I52" s="711"/>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755"/>
      <c r="Q52" s="744"/>
      <c r="R52" s="743"/>
      <c r="S52" s="737"/>
      <c r="T52" s="743"/>
      <c r="U52" s="737"/>
      <c r="V52" s="693"/>
    </row>
    <row r="53" spans="1:22" ht="14.5" x14ac:dyDescent="0.35">
      <c r="A53" s="722"/>
      <c r="B53" s="709"/>
      <c r="C53" s="713"/>
      <c r="D53" s="716"/>
      <c r="E53" s="359" t="b">
        <f>'Sensitivity Labels'!F95</f>
        <v>0</v>
      </c>
      <c r="F53" s="360" t="str">
        <f>'Sensitivity Labels'!G95</f>
        <v>Meetings</v>
      </c>
      <c r="G53" s="707"/>
      <c r="H53" s="709"/>
      <c r="I53" s="711"/>
      <c r="J53" s="747" t="str">
        <f>IF('Emails, Files, &amp; Other Data'!AB132=TRUE,"Yes","No")</f>
        <v>No</v>
      </c>
      <c r="K53" s="366"/>
      <c r="L53" s="366"/>
      <c r="M53" s="366"/>
      <c r="N53" s="366"/>
      <c r="O53" s="745" t="str">
        <f>O$13</f>
        <v>Auto-labeling for files and emails: "Client-side Auto-Labeling"</v>
      </c>
      <c r="P53" s="755"/>
      <c r="Q53" s="740" t="str">
        <f>IF('Groups &amp; Sites'!H105=TRUE,"Yes","No")</f>
        <v>No</v>
      </c>
      <c r="R53" s="738" t="str">
        <f>R$13</f>
        <v>Let Microsoft 365 Group owners add people outside your organization to the group as guests.</v>
      </c>
      <c r="S53" s="711" t="str">
        <f>IF('Groups &amp; Sites'!K104=TRUE,"Yes","No")</f>
        <v>No</v>
      </c>
      <c r="T53" s="739" t="str">
        <f>T$13</f>
        <v>Use Microsoft Entra Conditional Access to protect labeled SharePoint sites</v>
      </c>
      <c r="U53" s="754" t="str">
        <f>IF(OR('Groups &amp; Sites'!S106=TRUE,'Groups &amp; Sites'!S107=TRUE,'Groups &amp; Sites'!S108=TRUE),"Yes","No")</f>
        <v>No</v>
      </c>
      <c r="V53" s="696" t="str">
        <f>V$13</f>
        <v>Teams shared channels</v>
      </c>
    </row>
    <row r="54" spans="1:22" ht="15" thickBot="1" x14ac:dyDescent="0.4">
      <c r="A54" s="723"/>
      <c r="B54" s="710"/>
      <c r="C54" s="714"/>
      <c r="D54" s="717"/>
      <c r="E54" s="369" t="b">
        <f>'Sensitivity Labels'!F97</f>
        <v>0</v>
      </c>
      <c r="F54" s="370" t="str">
        <f>'Sensitivity Labels'!G97</f>
        <v>Groups &amp; Sites</v>
      </c>
      <c r="G54" s="708"/>
      <c r="H54" s="710"/>
      <c r="I54" s="712"/>
      <c r="J54" s="748"/>
      <c r="K54" s="371"/>
      <c r="L54" s="371"/>
      <c r="M54" s="371"/>
      <c r="N54" s="371"/>
      <c r="O54" s="746"/>
      <c r="P54" s="756"/>
      <c r="Q54" s="772"/>
      <c r="R54" s="773"/>
      <c r="S54" s="712"/>
      <c r="T54" s="773"/>
      <c r="U54" s="712"/>
      <c r="V54" s="697"/>
    </row>
    <row r="55" spans="1:22" ht="14.5" x14ac:dyDescent="0.35">
      <c r="A55" s="724">
        <f>A51+1</f>
        <v>12</v>
      </c>
      <c r="B55" s="701">
        <f>'Sensitivity Labels'!C99</f>
        <v>0</v>
      </c>
      <c r="C55" s="718">
        <f>'Sensitivity Labels'!D99</f>
        <v>0</v>
      </c>
      <c r="D55" s="543">
        <f>'Sensitivity Labels'!E99</f>
        <v>0</v>
      </c>
      <c r="E55" s="60" t="b">
        <f>'Sensitivity Labels'!F99</f>
        <v>0</v>
      </c>
      <c r="F55" s="62" t="str">
        <f>'Sensitivity Labels'!G99</f>
        <v>Files &amp; Other Data assets</v>
      </c>
      <c r="G55" s="698">
        <f>'Sensitivity Labels'!I99</f>
        <v>0</v>
      </c>
      <c r="H55" s="701">
        <f>'Sensitivity Labels'!J99</f>
        <v>0</v>
      </c>
      <c r="I55" s="704">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784" t="str">
        <f>IF(E57=TRUE,"Yes","No")</f>
        <v>No</v>
      </c>
      <c r="Q55" s="757" t="str">
        <f>IF(OR('Groups &amp; Sites'!H112=INputs!AN$3,'Groups &amp; Sites'!H112=INputs!AN$4),"Yes","No")</f>
        <v>No</v>
      </c>
      <c r="R55" s="759" t="str">
        <f>R$11</f>
        <v>Privacy and external user access</v>
      </c>
      <c r="S55" s="690" t="str">
        <f>IF('Groups &amp; Sites'!K112=TRUE,"Yes","No")</f>
        <v>No</v>
      </c>
      <c r="T55" s="759" t="str">
        <f>T$11</f>
        <v>Content can be shared with</v>
      </c>
      <c r="U55" s="690" t="str">
        <f>IF('Groups &amp; Sites'!S113=TRUE,"Yes","No")</f>
        <v>No</v>
      </c>
      <c r="V55" s="688" t="str">
        <f>V$11</f>
        <v>Allow users to discover private teams that have this label applied.</v>
      </c>
    </row>
    <row r="56" spans="1:22" ht="14.5" x14ac:dyDescent="0.35">
      <c r="A56" s="724"/>
      <c r="B56" s="702"/>
      <c r="C56" s="719"/>
      <c r="D56" s="544"/>
      <c r="E56" s="64" t="b">
        <f>'Sensitivity Labels'!F101</f>
        <v>0</v>
      </c>
      <c r="F56" t="str">
        <f>'Sensitivity Labels'!G101</f>
        <v>Emails</v>
      </c>
      <c r="G56" s="699"/>
      <c r="H56" s="702"/>
      <c r="I56" s="705"/>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785"/>
      <c r="Q56" s="758"/>
      <c r="R56" s="760"/>
      <c r="S56" s="691"/>
      <c r="T56" s="760"/>
      <c r="U56" s="691"/>
      <c r="V56" s="689"/>
    </row>
    <row r="57" spans="1:22" ht="14.5" x14ac:dyDescent="0.35">
      <c r="A57" s="724"/>
      <c r="B57" s="702"/>
      <c r="C57" s="719"/>
      <c r="D57" s="544"/>
      <c r="E57" s="64" t="b">
        <f>'Sensitivity Labels'!F103</f>
        <v>0</v>
      </c>
      <c r="F57" t="str">
        <f>'Sensitivity Labels'!G103</f>
        <v>Meetings</v>
      </c>
      <c r="G57" s="699"/>
      <c r="H57" s="702"/>
      <c r="I57" s="705"/>
      <c r="J57" s="782" t="str">
        <f>IF('Emails, Files, &amp; Other Data'!AB144=TRUE,"Yes","No")</f>
        <v>No</v>
      </c>
      <c r="K57" s="327"/>
      <c r="L57" s="327"/>
      <c r="M57" s="327"/>
      <c r="N57" s="327"/>
      <c r="O57" s="780" t="str">
        <f>O$13</f>
        <v>Auto-labeling for files and emails: "Client-side Auto-Labeling"</v>
      </c>
      <c r="P57" s="785"/>
      <c r="Q57" s="770" t="str">
        <f>IF('Groups &amp; Sites'!H114=TRUE,"Yes","No")</f>
        <v>No</v>
      </c>
      <c r="R57" s="768" t="str">
        <f>R$13</f>
        <v>Let Microsoft 365 Group owners add people outside your organization to the group as guests.</v>
      </c>
      <c r="S57" s="761" t="str">
        <f>IF('Groups &amp; Sites'!K113=TRUE,"Yes","No")</f>
        <v>No</v>
      </c>
      <c r="T57" s="763" t="str">
        <f>T$13</f>
        <v>Use Microsoft Entra Conditional Access to protect labeled SharePoint sites</v>
      </c>
      <c r="U57" s="765" t="str">
        <f>IF(OR('Groups &amp; Sites'!S115=TRUE,'Groups &amp; Sites'!S116=TRUE,'Groups &amp; Sites'!S117=TRUE),"Yes","No")</f>
        <v>No</v>
      </c>
      <c r="V57" s="694" t="str">
        <f>V$13</f>
        <v>Teams shared channels</v>
      </c>
    </row>
    <row r="58" spans="1:22" ht="15" thickBot="1" x14ac:dyDescent="0.4">
      <c r="A58" s="724"/>
      <c r="B58" s="703"/>
      <c r="C58" s="720"/>
      <c r="D58" s="545"/>
      <c r="E58" s="69" t="b">
        <f>'Sensitivity Labels'!F105</f>
        <v>0</v>
      </c>
      <c r="F58" s="67" t="str">
        <f>'Sensitivity Labels'!G105</f>
        <v>Groups &amp; Sites</v>
      </c>
      <c r="G58" s="700"/>
      <c r="H58" s="703"/>
      <c r="I58" s="706"/>
      <c r="J58" s="783"/>
      <c r="K58" s="329"/>
      <c r="L58" s="329"/>
      <c r="M58" s="329"/>
      <c r="N58" s="329"/>
      <c r="O58" s="781"/>
      <c r="P58" s="786"/>
      <c r="Q58" s="771"/>
      <c r="R58" s="764"/>
      <c r="S58" s="762"/>
      <c r="T58" s="764"/>
      <c r="U58" s="762"/>
      <c r="V58" s="695"/>
    </row>
    <row r="59" spans="1:22" ht="14.5" x14ac:dyDescent="0.35">
      <c r="A59" s="721">
        <f>A55+1</f>
        <v>13</v>
      </c>
      <c r="B59" s="709">
        <f>'Sensitivity Labels'!C107</f>
        <v>0</v>
      </c>
      <c r="C59" s="713">
        <f>'Sensitivity Labels'!D107</f>
        <v>0</v>
      </c>
      <c r="D59" s="715">
        <f>'Sensitivity Labels'!E107</f>
        <v>0</v>
      </c>
      <c r="E59" s="372" t="b">
        <f>'Sensitivity Labels'!F107</f>
        <v>0</v>
      </c>
      <c r="F59" s="373" t="str">
        <f>'Sensitivity Labels'!G107</f>
        <v>Files &amp; Other Data assets</v>
      </c>
      <c r="G59" s="707">
        <f>'Sensitivity Labels'!I107</f>
        <v>0</v>
      </c>
      <c r="H59" s="709">
        <f>'Sensitivity Labels'!J107</f>
        <v>0</v>
      </c>
      <c r="I59" s="711">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787" t="str">
        <f>IF(E61=TRUE,"Yes","No")</f>
        <v>No</v>
      </c>
      <c r="Q59" s="769" t="str">
        <f>IF(OR('Groups &amp; Sites'!H121=INputs!AN$3,'Groups &amp; Sites'!H121=INputs!AN$4),"Yes","No")</f>
        <v>No</v>
      </c>
      <c r="R59" s="767" t="str">
        <f>R$11</f>
        <v>Privacy and external user access</v>
      </c>
      <c r="S59" s="766" t="str">
        <f>IF('Groups &amp; Sites'!K121=TRUE,"Yes","No")</f>
        <v>No</v>
      </c>
      <c r="T59" s="767" t="str">
        <f>T$11</f>
        <v>Content can be shared with</v>
      </c>
      <c r="U59" s="766" t="str">
        <f>IF('Groups &amp; Sites'!S122=TRUE,"Yes","No")</f>
        <v>No</v>
      </c>
      <c r="V59" s="692" t="str">
        <f>V$11</f>
        <v>Allow users to discover private teams that have this label applied.</v>
      </c>
    </row>
    <row r="60" spans="1:22" ht="14.5" x14ac:dyDescent="0.35">
      <c r="A60" s="722"/>
      <c r="B60" s="709"/>
      <c r="C60" s="713"/>
      <c r="D60" s="716"/>
      <c r="E60" s="359" t="b">
        <f>'Sensitivity Labels'!F109</f>
        <v>0</v>
      </c>
      <c r="F60" s="360" t="str">
        <f>'Sensitivity Labels'!G109</f>
        <v>Emails</v>
      </c>
      <c r="G60" s="707"/>
      <c r="H60" s="709"/>
      <c r="I60" s="711"/>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755"/>
      <c r="Q60" s="744"/>
      <c r="R60" s="743"/>
      <c r="S60" s="737"/>
      <c r="T60" s="743"/>
      <c r="U60" s="737"/>
      <c r="V60" s="693"/>
    </row>
    <row r="61" spans="1:22" ht="14.5" x14ac:dyDescent="0.35">
      <c r="A61" s="722"/>
      <c r="B61" s="709"/>
      <c r="C61" s="713"/>
      <c r="D61" s="716"/>
      <c r="E61" s="359" t="b">
        <f>'Sensitivity Labels'!F111</f>
        <v>0</v>
      </c>
      <c r="F61" s="360" t="str">
        <f>'Sensitivity Labels'!G111</f>
        <v>Meetings</v>
      </c>
      <c r="G61" s="707"/>
      <c r="H61" s="709"/>
      <c r="I61" s="711"/>
      <c r="J61" s="747" t="str">
        <f>IF('Emails, Files, &amp; Other Data'!AB156=TRUE,"Yes","No")</f>
        <v>No</v>
      </c>
      <c r="K61" s="366"/>
      <c r="L61" s="366"/>
      <c r="M61" s="366"/>
      <c r="N61" s="366"/>
      <c r="O61" s="745" t="str">
        <f>O$13</f>
        <v>Auto-labeling for files and emails: "Client-side Auto-Labeling"</v>
      </c>
      <c r="P61" s="755"/>
      <c r="Q61" s="740" t="str">
        <f>IF('Groups &amp; Sites'!H123=TRUE,"Yes","No")</f>
        <v>No</v>
      </c>
      <c r="R61" s="738" t="str">
        <f>R$13</f>
        <v>Let Microsoft 365 Group owners add people outside your organization to the group as guests.</v>
      </c>
      <c r="S61" s="711" t="str">
        <f>IF('Groups &amp; Sites'!K122=TRUE,"Yes","No")</f>
        <v>No</v>
      </c>
      <c r="T61" s="739" t="str">
        <f>T$13</f>
        <v>Use Microsoft Entra Conditional Access to protect labeled SharePoint sites</v>
      </c>
      <c r="U61" s="754" t="str">
        <f>IF(OR('Groups &amp; Sites'!S124=TRUE,'Groups &amp; Sites'!S125=TRUE,'Groups &amp; Sites'!S126=TRUE),"Yes","No")</f>
        <v>No</v>
      </c>
      <c r="V61" s="696" t="str">
        <f>V$13</f>
        <v>Teams shared channels</v>
      </c>
    </row>
    <row r="62" spans="1:22" ht="15" thickBot="1" x14ac:dyDescent="0.4">
      <c r="A62" s="723"/>
      <c r="B62" s="710"/>
      <c r="C62" s="714"/>
      <c r="D62" s="717"/>
      <c r="E62" s="369" t="b">
        <f>'Sensitivity Labels'!F113</f>
        <v>0</v>
      </c>
      <c r="F62" s="370" t="str">
        <f>'Sensitivity Labels'!G113</f>
        <v>Groups &amp; Sites</v>
      </c>
      <c r="G62" s="708"/>
      <c r="H62" s="710"/>
      <c r="I62" s="712"/>
      <c r="J62" s="748"/>
      <c r="K62" s="371"/>
      <c r="L62" s="371"/>
      <c r="M62" s="371"/>
      <c r="N62" s="371"/>
      <c r="O62" s="746"/>
      <c r="P62" s="756"/>
      <c r="Q62" s="772"/>
      <c r="R62" s="773"/>
      <c r="S62" s="712"/>
      <c r="T62" s="773"/>
      <c r="U62" s="712"/>
      <c r="V62" s="697"/>
    </row>
    <row r="63" spans="1:22" ht="14.5" x14ac:dyDescent="0.35">
      <c r="A63" s="724">
        <f>A59+1</f>
        <v>14</v>
      </c>
      <c r="B63" s="701">
        <f>'Sensitivity Labels'!C115</f>
        <v>0</v>
      </c>
      <c r="C63" s="718">
        <f>'Sensitivity Labels'!D115</f>
        <v>0</v>
      </c>
      <c r="D63" s="543">
        <f>'Sensitivity Labels'!E115</f>
        <v>0</v>
      </c>
      <c r="E63" s="60" t="b">
        <f>'Sensitivity Labels'!F115</f>
        <v>0</v>
      </c>
      <c r="F63" s="62" t="str">
        <f>'Sensitivity Labels'!G115</f>
        <v>Files &amp; Other Data assets</v>
      </c>
      <c r="G63" s="698">
        <f>'Sensitivity Labels'!I115</f>
        <v>0</v>
      </c>
      <c r="H63" s="701">
        <f>'Sensitivity Labels'!J115</f>
        <v>0</v>
      </c>
      <c r="I63" s="704">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784" t="str">
        <f>IF(E65=TRUE,"Yes","No")</f>
        <v>No</v>
      </c>
      <c r="Q63" s="757" t="str">
        <f>IF(OR('Groups &amp; Sites'!H130=INputs!AN$3,'Groups &amp; Sites'!H130=INputs!AN$4),"Yes","No")</f>
        <v>No</v>
      </c>
      <c r="R63" s="759" t="str">
        <f>R$11</f>
        <v>Privacy and external user access</v>
      </c>
      <c r="S63" s="690" t="str">
        <f>IF('Groups &amp; Sites'!K130=TRUE,"Yes","No")</f>
        <v>No</v>
      </c>
      <c r="T63" s="759" t="str">
        <f>T$11</f>
        <v>Content can be shared with</v>
      </c>
      <c r="U63" s="690" t="str">
        <f>IF('Groups &amp; Sites'!S131=TRUE,"Yes","No")</f>
        <v>No</v>
      </c>
      <c r="V63" s="688" t="str">
        <f>V$11</f>
        <v>Allow users to discover private teams that have this label applied.</v>
      </c>
    </row>
    <row r="64" spans="1:22" ht="14.5" x14ac:dyDescent="0.35">
      <c r="A64" s="724"/>
      <c r="B64" s="702"/>
      <c r="C64" s="719"/>
      <c r="D64" s="544"/>
      <c r="E64" s="64" t="b">
        <f>'Sensitivity Labels'!F117</f>
        <v>0</v>
      </c>
      <c r="F64" t="str">
        <f>'Sensitivity Labels'!G117</f>
        <v>Emails</v>
      </c>
      <c r="G64" s="699"/>
      <c r="H64" s="702"/>
      <c r="I64" s="705"/>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785"/>
      <c r="Q64" s="758"/>
      <c r="R64" s="760"/>
      <c r="S64" s="691"/>
      <c r="T64" s="760"/>
      <c r="U64" s="691"/>
      <c r="V64" s="689"/>
    </row>
    <row r="65" spans="1:22" ht="14.5" x14ac:dyDescent="0.35">
      <c r="A65" s="724"/>
      <c r="B65" s="702"/>
      <c r="C65" s="719"/>
      <c r="D65" s="544"/>
      <c r="E65" s="64" t="b">
        <f>'Sensitivity Labels'!F119</f>
        <v>0</v>
      </c>
      <c r="F65" t="str">
        <f>'Sensitivity Labels'!G119</f>
        <v>Meetings</v>
      </c>
      <c r="G65" s="699"/>
      <c r="H65" s="702"/>
      <c r="I65" s="705"/>
      <c r="J65" s="782" t="str">
        <f>IF('Emails, Files, &amp; Other Data'!AB168=TRUE,"Yes","No")</f>
        <v>No</v>
      </c>
      <c r="K65" s="327"/>
      <c r="L65" s="327"/>
      <c r="M65" s="327"/>
      <c r="N65" s="327"/>
      <c r="O65" s="780" t="str">
        <f>O$13</f>
        <v>Auto-labeling for files and emails: "Client-side Auto-Labeling"</v>
      </c>
      <c r="P65" s="785"/>
      <c r="Q65" s="770" t="str">
        <f>IF('Groups &amp; Sites'!H132=TRUE,"Yes","No")</f>
        <v>No</v>
      </c>
      <c r="R65" s="768" t="str">
        <f>R$13</f>
        <v>Let Microsoft 365 Group owners add people outside your organization to the group as guests.</v>
      </c>
      <c r="S65" s="761" t="str">
        <f>IF('Groups &amp; Sites'!K131=TRUE,"Yes","No")</f>
        <v>No</v>
      </c>
      <c r="T65" s="763" t="str">
        <f>T$13</f>
        <v>Use Microsoft Entra Conditional Access to protect labeled SharePoint sites</v>
      </c>
      <c r="U65" s="765" t="str">
        <f>IF(OR('Groups &amp; Sites'!S133=TRUE,'Groups &amp; Sites'!S134=TRUE,'Groups &amp; Sites'!S135=TRUE),"Yes","No")</f>
        <v>No</v>
      </c>
      <c r="V65" s="694" t="str">
        <f>V$13</f>
        <v>Teams shared channels</v>
      </c>
    </row>
    <row r="66" spans="1:22" ht="15" thickBot="1" x14ac:dyDescent="0.4">
      <c r="A66" s="724"/>
      <c r="B66" s="703"/>
      <c r="C66" s="720"/>
      <c r="D66" s="545"/>
      <c r="E66" s="69" t="b">
        <f>'Sensitivity Labels'!F121</f>
        <v>0</v>
      </c>
      <c r="F66" s="67" t="str">
        <f>'Sensitivity Labels'!G121</f>
        <v>Groups &amp; Sites</v>
      </c>
      <c r="G66" s="700"/>
      <c r="H66" s="703"/>
      <c r="I66" s="706"/>
      <c r="J66" s="783"/>
      <c r="K66" s="329"/>
      <c r="L66" s="329"/>
      <c r="M66" s="329"/>
      <c r="N66" s="329"/>
      <c r="O66" s="781"/>
      <c r="P66" s="786"/>
      <c r="Q66" s="771"/>
      <c r="R66" s="764"/>
      <c r="S66" s="762"/>
      <c r="T66" s="764"/>
      <c r="U66" s="762"/>
      <c r="V66" s="695"/>
    </row>
    <row r="67" spans="1:22" ht="14.5" x14ac:dyDescent="0.35">
      <c r="A67" s="721">
        <f>A63+1</f>
        <v>15</v>
      </c>
      <c r="B67" s="709">
        <f>'Sensitivity Labels'!C123</f>
        <v>0</v>
      </c>
      <c r="C67" s="713">
        <f>'Sensitivity Labels'!D123</f>
        <v>0</v>
      </c>
      <c r="D67" s="715">
        <f>'Sensitivity Labels'!E123</f>
        <v>0</v>
      </c>
      <c r="E67" s="372" t="b">
        <f>'Sensitivity Labels'!F123</f>
        <v>0</v>
      </c>
      <c r="F67" s="373" t="str">
        <f>'Sensitivity Labels'!G123</f>
        <v>Files &amp; Other Data assets</v>
      </c>
      <c r="G67" s="707">
        <f>'Sensitivity Labels'!I123</f>
        <v>0</v>
      </c>
      <c r="H67" s="709">
        <f>'Sensitivity Labels'!J123</f>
        <v>0</v>
      </c>
      <c r="I67" s="711">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787" t="str">
        <f>IF(E69=TRUE,"Yes","No")</f>
        <v>No</v>
      </c>
      <c r="Q67" s="769" t="str">
        <f>IF(OR('Groups &amp; Sites'!H139=INputs!AN$3,'Groups &amp; Sites'!H139=INputs!AN$4),"Yes","No")</f>
        <v>No</v>
      </c>
      <c r="R67" s="767" t="str">
        <f>R$11</f>
        <v>Privacy and external user access</v>
      </c>
      <c r="S67" s="766" t="str">
        <f>IF('Groups &amp; Sites'!K139=TRUE,"Yes","No")</f>
        <v>No</v>
      </c>
      <c r="T67" s="767" t="str">
        <f>T$11</f>
        <v>Content can be shared with</v>
      </c>
      <c r="U67" s="766" t="str">
        <f>IF('Groups &amp; Sites'!S140=TRUE,"Yes","No")</f>
        <v>No</v>
      </c>
      <c r="V67" s="692" t="str">
        <f>V$11</f>
        <v>Allow users to discover private teams that have this label applied.</v>
      </c>
    </row>
    <row r="68" spans="1:22" ht="14.5" x14ac:dyDescent="0.35">
      <c r="A68" s="722"/>
      <c r="B68" s="709"/>
      <c r="C68" s="713"/>
      <c r="D68" s="716"/>
      <c r="E68" s="359" t="b">
        <f>'Sensitivity Labels'!F125</f>
        <v>0</v>
      </c>
      <c r="F68" s="360" t="str">
        <f>'Sensitivity Labels'!G125</f>
        <v>Emails</v>
      </c>
      <c r="G68" s="707"/>
      <c r="H68" s="709"/>
      <c r="I68" s="711"/>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755"/>
      <c r="Q68" s="744"/>
      <c r="R68" s="743"/>
      <c r="S68" s="737"/>
      <c r="T68" s="743"/>
      <c r="U68" s="737"/>
      <c r="V68" s="693"/>
    </row>
    <row r="69" spans="1:22" ht="14.5" x14ac:dyDescent="0.35">
      <c r="A69" s="722"/>
      <c r="B69" s="709"/>
      <c r="C69" s="713"/>
      <c r="D69" s="716"/>
      <c r="E69" s="359" t="b">
        <f>'Sensitivity Labels'!F127</f>
        <v>0</v>
      </c>
      <c r="F69" s="360" t="str">
        <f>'Sensitivity Labels'!G127</f>
        <v>Meetings</v>
      </c>
      <c r="G69" s="707"/>
      <c r="H69" s="709"/>
      <c r="I69" s="711"/>
      <c r="J69" s="747" t="str">
        <f>IF('Emails, Files, &amp; Other Data'!AB180=TRUE,"Yes","No")</f>
        <v>No</v>
      </c>
      <c r="K69" s="366"/>
      <c r="L69" s="366"/>
      <c r="M69" s="366"/>
      <c r="N69" s="366"/>
      <c r="O69" s="745" t="str">
        <f>O$13</f>
        <v>Auto-labeling for files and emails: "Client-side Auto-Labeling"</v>
      </c>
      <c r="P69" s="755"/>
      <c r="Q69" s="740" t="str">
        <f>IF('Groups &amp; Sites'!H141=TRUE,"Yes","No")</f>
        <v>No</v>
      </c>
      <c r="R69" s="738" t="str">
        <f>R$13</f>
        <v>Let Microsoft 365 Group owners add people outside your organization to the group as guests.</v>
      </c>
      <c r="S69" s="711" t="str">
        <f>IF('Groups &amp; Sites'!K140=TRUE,"Yes","No")</f>
        <v>No</v>
      </c>
      <c r="T69" s="739" t="str">
        <f>T$13</f>
        <v>Use Microsoft Entra Conditional Access to protect labeled SharePoint sites</v>
      </c>
      <c r="U69" s="754" t="str">
        <f>IF(OR('Groups &amp; Sites'!S142=TRUE,'Groups &amp; Sites'!S143=TRUE,'Groups &amp; Sites'!S144=TRUE),"Yes","No")</f>
        <v>No</v>
      </c>
      <c r="V69" s="696" t="str">
        <f>V$13</f>
        <v>Teams shared channels</v>
      </c>
    </row>
    <row r="70" spans="1:22" ht="15" thickBot="1" x14ac:dyDescent="0.4">
      <c r="A70" s="723"/>
      <c r="B70" s="710"/>
      <c r="C70" s="714"/>
      <c r="D70" s="717"/>
      <c r="E70" s="369" t="b">
        <f>'Sensitivity Labels'!F129</f>
        <v>0</v>
      </c>
      <c r="F70" s="370" t="str">
        <f>'Sensitivity Labels'!G129</f>
        <v>Groups &amp; Sites</v>
      </c>
      <c r="G70" s="708"/>
      <c r="H70" s="710"/>
      <c r="I70" s="712"/>
      <c r="J70" s="748"/>
      <c r="K70" s="371"/>
      <c r="L70" s="371"/>
      <c r="M70" s="371"/>
      <c r="N70" s="371"/>
      <c r="O70" s="746"/>
      <c r="P70" s="756"/>
      <c r="Q70" s="772"/>
      <c r="R70" s="773"/>
      <c r="S70" s="712"/>
      <c r="T70" s="773"/>
      <c r="U70" s="712"/>
      <c r="V70" s="697"/>
    </row>
    <row r="71" spans="1:22" ht="14.5" x14ac:dyDescent="0.35">
      <c r="A71" s="724">
        <f>A67+1</f>
        <v>16</v>
      </c>
      <c r="B71" s="701">
        <f>'Sensitivity Labels'!C131</f>
        <v>0</v>
      </c>
      <c r="C71" s="718">
        <f>'Sensitivity Labels'!D131</f>
        <v>0</v>
      </c>
      <c r="D71" s="543">
        <f>'Sensitivity Labels'!E131</f>
        <v>0</v>
      </c>
      <c r="E71" s="60" t="b">
        <f>'Sensitivity Labels'!F131</f>
        <v>0</v>
      </c>
      <c r="F71" s="62" t="str">
        <f>'Sensitivity Labels'!G131</f>
        <v>Files &amp; Other Data assets</v>
      </c>
      <c r="G71" s="698">
        <f>'Sensitivity Labels'!I131</f>
        <v>0</v>
      </c>
      <c r="H71" s="701">
        <f>'Sensitivity Labels'!J131</f>
        <v>0</v>
      </c>
      <c r="I71" s="704">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784" t="str">
        <f>IF(E73=TRUE,"Yes","No")</f>
        <v>No</v>
      </c>
      <c r="Q71" s="757" t="str">
        <f>IF(OR('Groups &amp; Sites'!H148=INputs!AN$3,'Groups &amp; Sites'!H148=INputs!AN$4),"Yes","No")</f>
        <v>No</v>
      </c>
      <c r="R71" s="759" t="str">
        <f>R$11</f>
        <v>Privacy and external user access</v>
      </c>
      <c r="S71" s="690" t="str">
        <f>IF('Groups &amp; Sites'!K148=TRUE,"Yes","No")</f>
        <v>No</v>
      </c>
      <c r="T71" s="759" t="str">
        <f>T$11</f>
        <v>Content can be shared with</v>
      </c>
      <c r="U71" s="690" t="str">
        <f>IF('Groups &amp; Sites'!S149=TRUE,"Yes","No")</f>
        <v>No</v>
      </c>
      <c r="V71" s="688" t="str">
        <f>V$11</f>
        <v>Allow users to discover private teams that have this label applied.</v>
      </c>
    </row>
    <row r="72" spans="1:22" ht="14.5" x14ac:dyDescent="0.35">
      <c r="A72" s="724"/>
      <c r="B72" s="702"/>
      <c r="C72" s="719"/>
      <c r="D72" s="544"/>
      <c r="E72" s="64" t="b">
        <f>'Sensitivity Labels'!F133</f>
        <v>0</v>
      </c>
      <c r="F72" t="str">
        <f>'Sensitivity Labels'!G133</f>
        <v>Emails</v>
      </c>
      <c r="G72" s="699"/>
      <c r="H72" s="702"/>
      <c r="I72" s="705"/>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785"/>
      <c r="Q72" s="758"/>
      <c r="R72" s="760"/>
      <c r="S72" s="691"/>
      <c r="T72" s="760"/>
      <c r="U72" s="691"/>
      <c r="V72" s="689"/>
    </row>
    <row r="73" spans="1:22" ht="14.5" x14ac:dyDescent="0.35">
      <c r="A73" s="724"/>
      <c r="B73" s="702"/>
      <c r="C73" s="719"/>
      <c r="D73" s="544"/>
      <c r="E73" s="64" t="b">
        <f>'Sensitivity Labels'!F135</f>
        <v>0</v>
      </c>
      <c r="F73" t="str">
        <f>'Sensitivity Labels'!G135</f>
        <v>Meetings</v>
      </c>
      <c r="G73" s="699"/>
      <c r="H73" s="702"/>
      <c r="I73" s="705"/>
      <c r="J73" s="782" t="str">
        <f>IF('Emails, Files, &amp; Other Data'!AB192=TRUE,"Yes","No")</f>
        <v>No</v>
      </c>
      <c r="K73" s="327"/>
      <c r="L73" s="327"/>
      <c r="M73" s="327"/>
      <c r="N73" s="327"/>
      <c r="O73" s="780" t="str">
        <f>O$13</f>
        <v>Auto-labeling for files and emails: "Client-side Auto-Labeling"</v>
      </c>
      <c r="P73" s="785"/>
      <c r="Q73" s="770" t="str">
        <f>IF('Groups &amp; Sites'!H150=TRUE,"Yes","No")</f>
        <v>No</v>
      </c>
      <c r="R73" s="768" t="str">
        <f>R$13</f>
        <v>Let Microsoft 365 Group owners add people outside your organization to the group as guests.</v>
      </c>
      <c r="S73" s="761" t="str">
        <f>IF('Groups &amp; Sites'!K149=TRUE,"Yes","No")</f>
        <v>No</v>
      </c>
      <c r="T73" s="763" t="str">
        <f>T$13</f>
        <v>Use Microsoft Entra Conditional Access to protect labeled SharePoint sites</v>
      </c>
      <c r="U73" s="765" t="str">
        <f>IF(OR('Groups &amp; Sites'!S151=TRUE,'Groups &amp; Sites'!S152=TRUE,'Groups &amp; Sites'!S153=TRUE),"Yes","No")</f>
        <v>No</v>
      </c>
      <c r="V73" s="694" t="str">
        <f>V$13</f>
        <v>Teams shared channels</v>
      </c>
    </row>
    <row r="74" spans="1:22" ht="15" thickBot="1" x14ac:dyDescent="0.4">
      <c r="A74" s="724"/>
      <c r="B74" s="703"/>
      <c r="C74" s="720"/>
      <c r="D74" s="545"/>
      <c r="E74" s="69" t="b">
        <f>'Sensitivity Labels'!F137</f>
        <v>0</v>
      </c>
      <c r="F74" s="67" t="str">
        <f>'Sensitivity Labels'!G137</f>
        <v>Groups &amp; Sites</v>
      </c>
      <c r="G74" s="700"/>
      <c r="H74" s="703"/>
      <c r="I74" s="706"/>
      <c r="J74" s="783"/>
      <c r="K74" s="329"/>
      <c r="L74" s="329"/>
      <c r="M74" s="329"/>
      <c r="N74" s="329"/>
      <c r="O74" s="781"/>
      <c r="P74" s="786"/>
      <c r="Q74" s="771"/>
      <c r="R74" s="764"/>
      <c r="S74" s="762"/>
      <c r="T74" s="764"/>
      <c r="U74" s="762"/>
      <c r="V74" s="695"/>
    </row>
    <row r="75" spans="1:22" ht="14.5" x14ac:dyDescent="0.35">
      <c r="A75" s="721">
        <f>A71+1</f>
        <v>17</v>
      </c>
      <c r="B75" s="709">
        <f>'Sensitivity Labels'!C139</f>
        <v>0</v>
      </c>
      <c r="C75" s="713">
        <f>'Sensitivity Labels'!D139</f>
        <v>0</v>
      </c>
      <c r="D75" s="715">
        <f>'Sensitivity Labels'!E139</f>
        <v>0</v>
      </c>
      <c r="E75" s="372" t="b">
        <f>'Sensitivity Labels'!F139</f>
        <v>0</v>
      </c>
      <c r="F75" s="373" t="str">
        <f>'Sensitivity Labels'!G139</f>
        <v>Files &amp; Other Data assets</v>
      </c>
      <c r="G75" s="707">
        <f>'Sensitivity Labels'!I139</f>
        <v>0</v>
      </c>
      <c r="H75" s="709">
        <f>'Sensitivity Labels'!J139</f>
        <v>0</v>
      </c>
      <c r="I75" s="711">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787" t="str">
        <f>IF(E77=TRUE,"Yes","No")</f>
        <v>No</v>
      </c>
      <c r="Q75" s="769" t="str">
        <f>IF(OR('Groups &amp; Sites'!H157=INputs!AN$3,'Groups &amp; Sites'!H157=INputs!AN$4),"Yes","No")</f>
        <v>No</v>
      </c>
      <c r="R75" s="767" t="str">
        <f>R$11</f>
        <v>Privacy and external user access</v>
      </c>
      <c r="S75" s="766" t="str">
        <f>IF('Groups &amp; Sites'!K157=TRUE,"Yes","No")</f>
        <v>No</v>
      </c>
      <c r="T75" s="767" t="str">
        <f>T$11</f>
        <v>Content can be shared with</v>
      </c>
      <c r="U75" s="766" t="str">
        <f>IF('Groups &amp; Sites'!S158=TRUE,"Yes","No")</f>
        <v>No</v>
      </c>
      <c r="V75" s="692" t="str">
        <f>V$11</f>
        <v>Allow users to discover private teams that have this label applied.</v>
      </c>
    </row>
    <row r="76" spans="1:22" ht="14.5" x14ac:dyDescent="0.35">
      <c r="A76" s="722"/>
      <c r="B76" s="709"/>
      <c r="C76" s="713"/>
      <c r="D76" s="716"/>
      <c r="E76" s="359" t="b">
        <f>'Sensitivity Labels'!F141</f>
        <v>0</v>
      </c>
      <c r="F76" s="360" t="str">
        <f>'Sensitivity Labels'!G141</f>
        <v>Emails</v>
      </c>
      <c r="G76" s="707"/>
      <c r="H76" s="709"/>
      <c r="I76" s="711"/>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755"/>
      <c r="Q76" s="744"/>
      <c r="R76" s="743"/>
      <c r="S76" s="737"/>
      <c r="T76" s="743"/>
      <c r="U76" s="737"/>
      <c r="V76" s="693"/>
    </row>
    <row r="77" spans="1:22" ht="14.5" x14ac:dyDescent="0.35">
      <c r="A77" s="722"/>
      <c r="B77" s="709"/>
      <c r="C77" s="713"/>
      <c r="D77" s="716"/>
      <c r="E77" s="359" t="b">
        <f>'Sensitivity Labels'!F143</f>
        <v>0</v>
      </c>
      <c r="F77" s="360" t="str">
        <f>'Sensitivity Labels'!G143</f>
        <v>Meetings</v>
      </c>
      <c r="G77" s="707"/>
      <c r="H77" s="709"/>
      <c r="I77" s="711"/>
      <c r="J77" s="747" t="str">
        <f>IF('Emails, Files, &amp; Other Data'!AB204=TRUE,"Yes","No")</f>
        <v>No</v>
      </c>
      <c r="K77" s="366"/>
      <c r="L77" s="366"/>
      <c r="M77" s="366"/>
      <c r="N77" s="366"/>
      <c r="O77" s="745" t="str">
        <f>O$13</f>
        <v>Auto-labeling for files and emails: "Client-side Auto-Labeling"</v>
      </c>
      <c r="P77" s="755"/>
      <c r="Q77" s="740" t="str">
        <f>IF('Groups &amp; Sites'!H159=TRUE,"Yes","No")</f>
        <v>No</v>
      </c>
      <c r="R77" s="738" t="str">
        <f>R$13</f>
        <v>Let Microsoft 365 Group owners add people outside your organization to the group as guests.</v>
      </c>
      <c r="S77" s="711" t="str">
        <f>IF('Groups &amp; Sites'!K158=TRUE,"Yes","No")</f>
        <v>No</v>
      </c>
      <c r="T77" s="739" t="str">
        <f>T$13</f>
        <v>Use Microsoft Entra Conditional Access to protect labeled SharePoint sites</v>
      </c>
      <c r="U77" s="754" t="str">
        <f>IF(OR('Groups &amp; Sites'!S160=TRUE,'Groups &amp; Sites'!S161=TRUE,'Groups &amp; Sites'!S162=TRUE),"Yes","No")</f>
        <v>No</v>
      </c>
      <c r="V77" s="696" t="str">
        <f>V$13</f>
        <v>Teams shared channels</v>
      </c>
    </row>
    <row r="78" spans="1:22" ht="15" thickBot="1" x14ac:dyDescent="0.4">
      <c r="A78" s="723"/>
      <c r="B78" s="710"/>
      <c r="C78" s="714"/>
      <c r="D78" s="717"/>
      <c r="E78" s="369" t="b">
        <f>'Sensitivity Labels'!F145</f>
        <v>0</v>
      </c>
      <c r="F78" s="370" t="str">
        <f>'Sensitivity Labels'!G145</f>
        <v>Groups &amp; Sites</v>
      </c>
      <c r="G78" s="708"/>
      <c r="H78" s="710"/>
      <c r="I78" s="712"/>
      <c r="J78" s="748"/>
      <c r="K78" s="371"/>
      <c r="L78" s="371"/>
      <c r="M78" s="371"/>
      <c r="N78" s="371"/>
      <c r="O78" s="746"/>
      <c r="P78" s="756"/>
      <c r="Q78" s="772"/>
      <c r="R78" s="773"/>
      <c r="S78" s="712"/>
      <c r="T78" s="773"/>
      <c r="U78" s="712"/>
      <c r="V78" s="697"/>
    </row>
    <row r="79" spans="1:22" ht="14.5" x14ac:dyDescent="0.35">
      <c r="A79" s="724">
        <f>A75+1</f>
        <v>18</v>
      </c>
      <c r="B79" s="701">
        <f>'Sensitivity Labels'!C147</f>
        <v>0</v>
      </c>
      <c r="C79" s="718">
        <f>'Sensitivity Labels'!D147</f>
        <v>0</v>
      </c>
      <c r="D79" s="543">
        <f>'Sensitivity Labels'!E147</f>
        <v>0</v>
      </c>
      <c r="E79" s="60" t="b">
        <f>'Sensitivity Labels'!F147</f>
        <v>0</v>
      </c>
      <c r="F79" s="62" t="str">
        <f>'Sensitivity Labels'!G147</f>
        <v>Files &amp; Other Data assets</v>
      </c>
      <c r="G79" s="698">
        <f>'Sensitivity Labels'!I147</f>
        <v>0</v>
      </c>
      <c r="H79" s="701">
        <f>'Sensitivity Labels'!J147</f>
        <v>0</v>
      </c>
      <c r="I79" s="704">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784" t="str">
        <f>IF(E81=TRUE,"Yes","No")</f>
        <v>No</v>
      </c>
      <c r="Q79" s="757" t="str">
        <f>IF(OR('Groups &amp; Sites'!H166=INputs!AN$3,'Groups &amp; Sites'!H166=INputs!AN$4),"Yes","No")</f>
        <v>No</v>
      </c>
      <c r="R79" s="759" t="str">
        <f>R$11</f>
        <v>Privacy and external user access</v>
      </c>
      <c r="S79" s="690" t="str">
        <f>IF('Groups &amp; Sites'!K166=TRUE,"Yes","No")</f>
        <v>No</v>
      </c>
      <c r="T79" s="759" t="str">
        <f>T$11</f>
        <v>Content can be shared with</v>
      </c>
      <c r="U79" s="690" t="str">
        <f>IF('Groups &amp; Sites'!S167=TRUE,"Yes","No")</f>
        <v>No</v>
      </c>
      <c r="V79" s="688" t="str">
        <f>V$11</f>
        <v>Allow users to discover private teams that have this label applied.</v>
      </c>
    </row>
    <row r="80" spans="1:22" ht="14.5" x14ac:dyDescent="0.35">
      <c r="A80" s="724"/>
      <c r="B80" s="702"/>
      <c r="C80" s="719"/>
      <c r="D80" s="544"/>
      <c r="E80" s="64" t="b">
        <f>'Sensitivity Labels'!F149</f>
        <v>0</v>
      </c>
      <c r="F80" t="str">
        <f>'Sensitivity Labels'!G149</f>
        <v>Emails</v>
      </c>
      <c r="G80" s="699"/>
      <c r="H80" s="702"/>
      <c r="I80" s="705"/>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785"/>
      <c r="Q80" s="758"/>
      <c r="R80" s="760"/>
      <c r="S80" s="691"/>
      <c r="T80" s="760"/>
      <c r="U80" s="691"/>
      <c r="V80" s="689"/>
    </row>
    <row r="81" spans="1:22" ht="14.5" x14ac:dyDescent="0.35">
      <c r="A81" s="724"/>
      <c r="B81" s="702"/>
      <c r="C81" s="719"/>
      <c r="D81" s="544"/>
      <c r="E81" s="64" t="b">
        <f>'Sensitivity Labels'!F151</f>
        <v>0</v>
      </c>
      <c r="F81" t="str">
        <f>'Sensitivity Labels'!G151</f>
        <v>Meetings</v>
      </c>
      <c r="G81" s="699"/>
      <c r="H81" s="702"/>
      <c r="I81" s="705"/>
      <c r="J81" s="782" t="str">
        <f>IF('Emails, Files, &amp; Other Data'!AB216=TRUE,"Yes","No")</f>
        <v>No</v>
      </c>
      <c r="K81" s="327"/>
      <c r="L81" s="327"/>
      <c r="M81" s="327"/>
      <c r="N81" s="327"/>
      <c r="O81" s="780" t="str">
        <f>O$13</f>
        <v>Auto-labeling for files and emails: "Client-side Auto-Labeling"</v>
      </c>
      <c r="P81" s="785"/>
      <c r="Q81" s="770" t="str">
        <f>IF('Groups &amp; Sites'!H168=TRUE,"Yes","No")</f>
        <v>No</v>
      </c>
      <c r="R81" s="768" t="str">
        <f>R$13</f>
        <v>Let Microsoft 365 Group owners add people outside your organization to the group as guests.</v>
      </c>
      <c r="S81" s="761" t="str">
        <f>IF('Groups &amp; Sites'!K167=TRUE,"Yes","No")</f>
        <v>No</v>
      </c>
      <c r="T81" s="763" t="str">
        <f>T$13</f>
        <v>Use Microsoft Entra Conditional Access to protect labeled SharePoint sites</v>
      </c>
      <c r="U81" s="765" t="str">
        <f>IF(OR('Groups &amp; Sites'!S169=TRUE,'Groups &amp; Sites'!S170=TRUE,'Groups &amp; Sites'!S171=TRUE),"Yes","No")</f>
        <v>No</v>
      </c>
      <c r="V81" s="694" t="str">
        <f>V$13</f>
        <v>Teams shared channels</v>
      </c>
    </row>
    <row r="82" spans="1:22" ht="15" thickBot="1" x14ac:dyDescent="0.4">
      <c r="A82" s="724"/>
      <c r="B82" s="703"/>
      <c r="C82" s="720"/>
      <c r="D82" s="545"/>
      <c r="E82" s="69" t="b">
        <f>'Sensitivity Labels'!F153</f>
        <v>0</v>
      </c>
      <c r="F82" s="67" t="str">
        <f>'Sensitivity Labels'!G153</f>
        <v>Groups &amp; Sites</v>
      </c>
      <c r="G82" s="700"/>
      <c r="H82" s="703"/>
      <c r="I82" s="706"/>
      <c r="J82" s="783"/>
      <c r="K82" s="329"/>
      <c r="L82" s="329"/>
      <c r="M82" s="329"/>
      <c r="N82" s="329"/>
      <c r="O82" s="781"/>
      <c r="P82" s="786"/>
      <c r="Q82" s="771"/>
      <c r="R82" s="764"/>
      <c r="S82" s="762"/>
      <c r="T82" s="764"/>
      <c r="U82" s="762"/>
      <c r="V82" s="695"/>
    </row>
    <row r="83" spans="1:22" ht="14.5" x14ac:dyDescent="0.35">
      <c r="A83" s="721">
        <f>A79+1</f>
        <v>19</v>
      </c>
      <c r="B83" s="709">
        <f>'Sensitivity Labels'!C155</f>
        <v>0</v>
      </c>
      <c r="C83" s="713">
        <f>'Sensitivity Labels'!D155</f>
        <v>0</v>
      </c>
      <c r="D83" s="715">
        <f>'Sensitivity Labels'!E155</f>
        <v>0</v>
      </c>
      <c r="E83" s="372" t="b">
        <f>'Sensitivity Labels'!F155</f>
        <v>0</v>
      </c>
      <c r="F83" s="373" t="str">
        <f>'Sensitivity Labels'!G155</f>
        <v>Files &amp; Other Data assets</v>
      </c>
      <c r="G83" s="707">
        <f>'Sensitivity Labels'!I155</f>
        <v>0</v>
      </c>
      <c r="H83" s="709">
        <f>'Sensitivity Labels'!J155</f>
        <v>0</v>
      </c>
      <c r="I83" s="711">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787" t="str">
        <f>IF(E85=TRUE,"Yes","No")</f>
        <v>No</v>
      </c>
      <c r="Q83" s="769" t="str">
        <f>IF(OR('Groups &amp; Sites'!H175=INputs!AN$3,'Groups &amp; Sites'!H175=INputs!AN$4),"Yes","No")</f>
        <v>No</v>
      </c>
      <c r="R83" s="767" t="str">
        <f>R$11</f>
        <v>Privacy and external user access</v>
      </c>
      <c r="S83" s="766" t="str">
        <f>IF('Groups &amp; Sites'!K175=TRUE,"Yes","No")</f>
        <v>No</v>
      </c>
      <c r="T83" s="767" t="str">
        <f>T$11</f>
        <v>Content can be shared with</v>
      </c>
      <c r="U83" s="766" t="str">
        <f>IF('Groups &amp; Sites'!S176=TRUE,"Yes","No")</f>
        <v>No</v>
      </c>
      <c r="V83" s="692" t="str">
        <f>V$11</f>
        <v>Allow users to discover private teams that have this label applied.</v>
      </c>
    </row>
    <row r="84" spans="1:22" ht="14.5" x14ac:dyDescent="0.35">
      <c r="A84" s="722"/>
      <c r="B84" s="709"/>
      <c r="C84" s="713"/>
      <c r="D84" s="716"/>
      <c r="E84" s="359" t="b">
        <f>'Sensitivity Labels'!F157</f>
        <v>0</v>
      </c>
      <c r="F84" s="360" t="str">
        <f>'Sensitivity Labels'!G157</f>
        <v>Emails</v>
      </c>
      <c r="G84" s="707"/>
      <c r="H84" s="709"/>
      <c r="I84" s="711"/>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755"/>
      <c r="Q84" s="744"/>
      <c r="R84" s="743"/>
      <c r="S84" s="737"/>
      <c r="T84" s="743"/>
      <c r="U84" s="737"/>
      <c r="V84" s="693"/>
    </row>
    <row r="85" spans="1:22" ht="14.5" x14ac:dyDescent="0.35">
      <c r="A85" s="722"/>
      <c r="B85" s="709"/>
      <c r="C85" s="713"/>
      <c r="D85" s="716"/>
      <c r="E85" s="359" t="b">
        <f>'Sensitivity Labels'!F159</f>
        <v>0</v>
      </c>
      <c r="F85" s="360" t="str">
        <f>'Sensitivity Labels'!G159</f>
        <v>Meetings</v>
      </c>
      <c r="G85" s="707"/>
      <c r="H85" s="709"/>
      <c r="I85" s="711"/>
      <c r="J85" s="747" t="str">
        <f>IF('Emails, Files, &amp; Other Data'!AB228=TRUE,"Yes","No")</f>
        <v>No</v>
      </c>
      <c r="K85" s="366"/>
      <c r="L85" s="366"/>
      <c r="M85" s="366"/>
      <c r="N85" s="366"/>
      <c r="O85" s="745" t="str">
        <f>O$13</f>
        <v>Auto-labeling for files and emails: "Client-side Auto-Labeling"</v>
      </c>
      <c r="P85" s="755"/>
      <c r="Q85" s="740" t="str">
        <f>IF('Groups &amp; Sites'!H177=TRUE,"Yes","No")</f>
        <v>No</v>
      </c>
      <c r="R85" s="738" t="str">
        <f>R$13</f>
        <v>Let Microsoft 365 Group owners add people outside your organization to the group as guests.</v>
      </c>
      <c r="S85" s="711" t="str">
        <f>IF('Groups &amp; Sites'!K176=TRUE,"Yes","No")</f>
        <v>No</v>
      </c>
      <c r="T85" s="739" t="str">
        <f>T$13</f>
        <v>Use Microsoft Entra Conditional Access to protect labeled SharePoint sites</v>
      </c>
      <c r="U85" s="754" t="str">
        <f>IF(OR('Groups &amp; Sites'!S178=TRUE,'Groups &amp; Sites'!S179=TRUE,'Groups &amp; Sites'!S180=TRUE),"Yes","No")</f>
        <v>No</v>
      </c>
      <c r="V85" s="696" t="str">
        <f>V$13</f>
        <v>Teams shared channels</v>
      </c>
    </row>
    <row r="86" spans="1:22" ht="15" thickBot="1" x14ac:dyDescent="0.4">
      <c r="A86" s="723"/>
      <c r="B86" s="710"/>
      <c r="C86" s="714"/>
      <c r="D86" s="717"/>
      <c r="E86" s="369" t="b">
        <f>'Sensitivity Labels'!F161</f>
        <v>0</v>
      </c>
      <c r="F86" s="370" t="str">
        <f>'Sensitivity Labels'!G161</f>
        <v>Groups &amp; Sites</v>
      </c>
      <c r="G86" s="708"/>
      <c r="H86" s="710"/>
      <c r="I86" s="712"/>
      <c r="J86" s="748"/>
      <c r="K86" s="371"/>
      <c r="L86" s="371"/>
      <c r="M86" s="371"/>
      <c r="N86" s="371"/>
      <c r="O86" s="746"/>
      <c r="P86" s="756"/>
      <c r="Q86" s="772"/>
      <c r="R86" s="773"/>
      <c r="S86" s="712"/>
      <c r="T86" s="773"/>
      <c r="U86" s="712"/>
      <c r="V86" s="697"/>
    </row>
    <row r="87" spans="1:22" ht="14.5" x14ac:dyDescent="0.35">
      <c r="A87" s="724">
        <f>A83+1</f>
        <v>20</v>
      </c>
      <c r="B87" s="701">
        <f>'Sensitivity Labels'!C163</f>
        <v>0</v>
      </c>
      <c r="C87" s="718">
        <f>'Sensitivity Labels'!D163</f>
        <v>0</v>
      </c>
      <c r="D87" s="543">
        <f>'Sensitivity Labels'!E163</f>
        <v>0</v>
      </c>
      <c r="E87" s="60" t="b">
        <f>'Sensitivity Labels'!F163</f>
        <v>0</v>
      </c>
      <c r="F87" s="62" t="str">
        <f>'Sensitivity Labels'!G163</f>
        <v>Files &amp; Other Data assets</v>
      </c>
      <c r="G87" s="698">
        <f>'Sensitivity Labels'!I163</f>
        <v>0</v>
      </c>
      <c r="H87" s="701">
        <f>'Sensitivity Labels'!J163</f>
        <v>0</v>
      </c>
      <c r="I87" s="704">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784" t="str">
        <f>IF(E89=TRUE,"Yes","No")</f>
        <v>No</v>
      </c>
      <c r="Q87" s="757" t="str">
        <f>IF(OR('Groups &amp; Sites'!H184=INputs!AN$3,'Groups &amp; Sites'!H184=INputs!AN$4),"Yes","No")</f>
        <v>No</v>
      </c>
      <c r="R87" s="759" t="str">
        <f>R$11</f>
        <v>Privacy and external user access</v>
      </c>
      <c r="S87" s="690" t="str">
        <f>IF('Groups &amp; Sites'!K184=TRUE,"Yes","No")</f>
        <v>No</v>
      </c>
      <c r="T87" s="759" t="str">
        <f>T$11</f>
        <v>Content can be shared with</v>
      </c>
      <c r="U87" s="690" t="str">
        <f>IF('Groups &amp; Sites'!S185=TRUE,"Yes","No")</f>
        <v>No</v>
      </c>
      <c r="V87" s="688" t="str">
        <f>V$11</f>
        <v>Allow users to discover private teams that have this label applied.</v>
      </c>
    </row>
    <row r="88" spans="1:22" ht="14.5" x14ac:dyDescent="0.35">
      <c r="A88" s="724"/>
      <c r="B88" s="702"/>
      <c r="C88" s="719"/>
      <c r="D88" s="544"/>
      <c r="E88" s="64" t="b">
        <f>'Sensitivity Labels'!F165</f>
        <v>0</v>
      </c>
      <c r="F88" t="str">
        <f>'Sensitivity Labels'!G165</f>
        <v>Emails</v>
      </c>
      <c r="G88" s="699"/>
      <c r="H88" s="702"/>
      <c r="I88" s="705"/>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785"/>
      <c r="Q88" s="758"/>
      <c r="R88" s="760"/>
      <c r="S88" s="691"/>
      <c r="T88" s="760"/>
      <c r="U88" s="691"/>
      <c r="V88" s="689"/>
    </row>
    <row r="89" spans="1:22" ht="14.5" x14ac:dyDescent="0.35">
      <c r="A89" s="724"/>
      <c r="B89" s="702"/>
      <c r="C89" s="719"/>
      <c r="D89" s="544"/>
      <c r="E89" s="64" t="b">
        <f>'Sensitivity Labels'!F167</f>
        <v>0</v>
      </c>
      <c r="F89" t="str">
        <f>'Sensitivity Labels'!G167</f>
        <v>Meetings</v>
      </c>
      <c r="G89" s="699"/>
      <c r="H89" s="702"/>
      <c r="I89" s="705"/>
      <c r="J89" s="782" t="str">
        <f>IF('Emails, Files, &amp; Other Data'!AB240=TRUE,"Yes","No")</f>
        <v>No</v>
      </c>
      <c r="K89" s="327"/>
      <c r="L89" s="327"/>
      <c r="M89" s="327"/>
      <c r="N89" s="327"/>
      <c r="O89" s="780" t="str">
        <f>O$13</f>
        <v>Auto-labeling for files and emails: "Client-side Auto-Labeling"</v>
      </c>
      <c r="P89" s="785"/>
      <c r="Q89" s="770" t="str">
        <f>IF('Groups &amp; Sites'!H186=TRUE,"Yes","No")</f>
        <v>No</v>
      </c>
      <c r="R89" s="768" t="str">
        <f>R$13</f>
        <v>Let Microsoft 365 Group owners add people outside your organization to the group as guests.</v>
      </c>
      <c r="S89" s="761" t="str">
        <f>IF('Groups &amp; Sites'!K185=TRUE,"Yes","No")</f>
        <v>No</v>
      </c>
      <c r="T89" s="763" t="str">
        <f>T$13</f>
        <v>Use Microsoft Entra Conditional Access to protect labeled SharePoint sites</v>
      </c>
      <c r="U89" s="765" t="str">
        <f>IF(OR('Groups &amp; Sites'!S187=TRUE,'Groups &amp; Sites'!S188=TRUE,'Groups &amp; Sites'!S189=TRUE),"Yes","No")</f>
        <v>No</v>
      </c>
      <c r="V89" s="694" t="str">
        <f>V$13</f>
        <v>Teams shared channels</v>
      </c>
    </row>
    <row r="90" spans="1:22" ht="15" thickBot="1" x14ac:dyDescent="0.4">
      <c r="A90" s="724"/>
      <c r="B90" s="703"/>
      <c r="C90" s="720"/>
      <c r="D90" s="545"/>
      <c r="E90" s="69" t="b">
        <f>'Sensitivity Labels'!F169</f>
        <v>0</v>
      </c>
      <c r="F90" s="67" t="str">
        <f>'Sensitivity Labels'!G169</f>
        <v>Groups &amp; Sites</v>
      </c>
      <c r="G90" s="700"/>
      <c r="H90" s="703"/>
      <c r="I90" s="706"/>
      <c r="J90" s="783"/>
      <c r="K90" s="329"/>
      <c r="L90" s="329"/>
      <c r="M90" s="329"/>
      <c r="N90" s="329"/>
      <c r="O90" s="781"/>
      <c r="P90" s="786"/>
      <c r="Q90" s="771"/>
      <c r="R90" s="764"/>
      <c r="S90" s="762"/>
      <c r="T90" s="764"/>
      <c r="U90" s="762"/>
      <c r="V90" s="695"/>
    </row>
  </sheetData>
  <autoFilter ref="B10:V90" xr:uid="{C1B4CC15-27BB-42A9-961C-60A3DF17B5EB}"/>
  <mergeCells count="467">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Q79:Q80"/>
    <mergeCell ref="R79:R80"/>
    <mergeCell ref="S79:S80"/>
    <mergeCell ref="T79:T80"/>
    <mergeCell ref="Q81:Q82"/>
    <mergeCell ref="R81:R82"/>
    <mergeCell ref="S81:S82"/>
    <mergeCell ref="T81:T82"/>
    <mergeCell ref="U81:U82"/>
    <mergeCell ref="U79:U80"/>
    <mergeCell ref="Q75:Q76"/>
    <mergeCell ref="R75:R76"/>
    <mergeCell ref="S75:S76"/>
    <mergeCell ref="T75:T76"/>
    <mergeCell ref="Q77:Q78"/>
    <mergeCell ref="R77:R78"/>
    <mergeCell ref="S77:S78"/>
    <mergeCell ref="T77:T78"/>
    <mergeCell ref="U77:U78"/>
    <mergeCell ref="U75:U76"/>
    <mergeCell ref="Q71:Q72"/>
    <mergeCell ref="R71:R72"/>
    <mergeCell ref="S71:S72"/>
    <mergeCell ref="T71:T72"/>
    <mergeCell ref="Q73:Q74"/>
    <mergeCell ref="R73:R74"/>
    <mergeCell ref="S73:S74"/>
    <mergeCell ref="T73:T74"/>
    <mergeCell ref="U73:U74"/>
    <mergeCell ref="U71:U72"/>
    <mergeCell ref="Q67:Q68"/>
    <mergeCell ref="R67:R68"/>
    <mergeCell ref="S67:S68"/>
    <mergeCell ref="T67:T68"/>
    <mergeCell ref="Q69:Q70"/>
    <mergeCell ref="R69:R70"/>
    <mergeCell ref="S69:S70"/>
    <mergeCell ref="T69:T70"/>
    <mergeCell ref="U69:U70"/>
    <mergeCell ref="U67:U68"/>
    <mergeCell ref="Q63:Q64"/>
    <mergeCell ref="R63:R64"/>
    <mergeCell ref="S63:S64"/>
    <mergeCell ref="T63:T64"/>
    <mergeCell ref="Q65:Q66"/>
    <mergeCell ref="R65:R66"/>
    <mergeCell ref="S65:S66"/>
    <mergeCell ref="T65:T66"/>
    <mergeCell ref="U65:U66"/>
    <mergeCell ref="U63:U64"/>
    <mergeCell ref="Q59:Q60"/>
    <mergeCell ref="R59:R60"/>
    <mergeCell ref="S59:S60"/>
    <mergeCell ref="T59:T60"/>
    <mergeCell ref="Q61:Q62"/>
    <mergeCell ref="R61:R62"/>
    <mergeCell ref="S61:S62"/>
    <mergeCell ref="T61:T62"/>
    <mergeCell ref="U61:U62"/>
    <mergeCell ref="U59:U60"/>
    <mergeCell ref="Q55:Q56"/>
    <mergeCell ref="R55:R56"/>
    <mergeCell ref="S55:S56"/>
    <mergeCell ref="T55:T56"/>
    <mergeCell ref="Q57:Q58"/>
    <mergeCell ref="R57:R58"/>
    <mergeCell ref="S57:S58"/>
    <mergeCell ref="T57:T58"/>
    <mergeCell ref="U57:U58"/>
    <mergeCell ref="U55:U56"/>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S43:S44"/>
    <mergeCell ref="T43:T44"/>
    <mergeCell ref="Q45:Q46"/>
    <mergeCell ref="R45:R46"/>
    <mergeCell ref="S45:S46"/>
    <mergeCell ref="T45:T46"/>
    <mergeCell ref="U45:U46"/>
    <mergeCell ref="V45:V46"/>
    <mergeCell ref="Q47:Q48"/>
    <mergeCell ref="R47:R48"/>
    <mergeCell ref="S47:S48"/>
    <mergeCell ref="T47:T48"/>
    <mergeCell ref="R39:R40"/>
    <mergeCell ref="S39:S40"/>
    <mergeCell ref="T39:T40"/>
    <mergeCell ref="V39:V40"/>
    <mergeCell ref="Q41:Q42"/>
    <mergeCell ref="R41:R42"/>
    <mergeCell ref="S41:S42"/>
    <mergeCell ref="T41:T42"/>
    <mergeCell ref="U41:U42"/>
    <mergeCell ref="V41:V42"/>
    <mergeCell ref="R35:R36"/>
    <mergeCell ref="S35:S36"/>
    <mergeCell ref="T35:T36"/>
    <mergeCell ref="V35:V36"/>
    <mergeCell ref="Q37:Q38"/>
    <mergeCell ref="R37:R38"/>
    <mergeCell ref="S37:S38"/>
    <mergeCell ref="T37:T38"/>
    <mergeCell ref="U37:U38"/>
    <mergeCell ref="V37:V38"/>
    <mergeCell ref="R31:R32"/>
    <mergeCell ref="S31:S32"/>
    <mergeCell ref="T31:T32"/>
    <mergeCell ref="V31:V32"/>
    <mergeCell ref="Q33:Q34"/>
    <mergeCell ref="R33:R34"/>
    <mergeCell ref="S33:S34"/>
    <mergeCell ref="T33:T34"/>
    <mergeCell ref="U33:U34"/>
    <mergeCell ref="V33:V34"/>
    <mergeCell ref="R27:R28"/>
    <mergeCell ref="S27:S28"/>
    <mergeCell ref="T27:T28"/>
    <mergeCell ref="V27:V28"/>
    <mergeCell ref="Q29:Q30"/>
    <mergeCell ref="R29:R30"/>
    <mergeCell ref="S29:S30"/>
    <mergeCell ref="T29:T30"/>
    <mergeCell ref="U29:U30"/>
    <mergeCell ref="V29:V30"/>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87:B90"/>
    <mergeCell ref="C87:C90"/>
    <mergeCell ref="D87:D90"/>
    <mergeCell ref="B75:B78"/>
    <mergeCell ref="C75:C78"/>
    <mergeCell ref="D75:D78"/>
    <mergeCell ref="B79:B82"/>
    <mergeCell ref="C79:C82"/>
    <mergeCell ref="D79:D82"/>
    <mergeCell ref="B83:B86"/>
    <mergeCell ref="C83:C86"/>
    <mergeCell ref="D83:D8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C13" sqref="C13:C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79</v>
      </c>
    </row>
    <row r="2" spans="1:30" ht="10.5" customHeight="1" thickBot="1" x14ac:dyDescent="0.4"/>
    <row r="3" spans="1:30" ht="27.75" customHeight="1" thickBot="1" x14ac:dyDescent="0.4">
      <c r="C3" s="97" t="s">
        <v>88</v>
      </c>
      <c r="D3" s="17"/>
      <c r="E3" s="97" t="s">
        <v>216</v>
      </c>
      <c r="F3" s="17"/>
      <c r="G3" s="97" t="s">
        <v>217</v>
      </c>
      <c r="H3" s="17"/>
      <c r="I3" s="97" t="s">
        <v>218</v>
      </c>
      <c r="J3" s="17"/>
      <c r="K3" s="97" t="s">
        <v>219</v>
      </c>
      <c r="L3" s="17"/>
      <c r="M3" s="659" t="s">
        <v>220</v>
      </c>
      <c r="N3" s="660"/>
      <c r="O3" s="17"/>
      <c r="P3" s="594" t="s">
        <v>221</v>
      </c>
      <c r="Q3" s="595"/>
      <c r="R3" s="17"/>
      <c r="S3" s="659" t="s">
        <v>222</v>
      </c>
      <c r="T3" s="660"/>
      <c r="U3" s="18"/>
      <c r="V3" s="659" t="s">
        <v>223</v>
      </c>
      <c r="W3" s="660"/>
      <c r="X3" s="145"/>
      <c r="Y3" s="659" t="s">
        <v>224</v>
      </c>
      <c r="Z3" s="660"/>
      <c r="AA3" s="17"/>
      <c r="AB3" s="659" t="s">
        <v>225</v>
      </c>
      <c r="AC3" s="660"/>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5" hidden="1" customHeight="1" outlineLevel="1" x14ac:dyDescent="0.35">
      <c r="A5" s="239" t="s">
        <v>322</v>
      </c>
      <c r="B5" s="159"/>
      <c r="C5" s="180" t="s">
        <v>226</v>
      </c>
      <c r="D5" s="166"/>
      <c r="E5" s="181" t="s">
        <v>227</v>
      </c>
      <c r="F5" s="166"/>
      <c r="G5" s="181" t="s">
        <v>228</v>
      </c>
      <c r="H5" s="166"/>
      <c r="I5" s="181" t="s">
        <v>229</v>
      </c>
      <c r="J5" s="166"/>
      <c r="K5" s="181" t="s">
        <v>230</v>
      </c>
      <c r="L5" s="166"/>
      <c r="M5" s="800" t="s">
        <v>231</v>
      </c>
      <c r="N5" s="801"/>
      <c r="O5" s="166"/>
      <c r="P5" s="800" t="s">
        <v>232</v>
      </c>
      <c r="Q5" s="801"/>
      <c r="R5" s="166"/>
      <c r="S5" s="800" t="s">
        <v>233</v>
      </c>
      <c r="T5" s="566"/>
      <c r="U5" s="182"/>
      <c r="V5" s="566" t="s">
        <v>234</v>
      </c>
      <c r="W5" s="566"/>
      <c r="X5" s="182"/>
      <c r="Y5" s="566" t="s">
        <v>235</v>
      </c>
      <c r="Z5" s="566"/>
      <c r="AA5" s="182"/>
      <c r="AB5" s="566" t="s">
        <v>236</v>
      </c>
      <c r="AC5" s="566"/>
    </row>
    <row r="6" spans="1:30" s="3" customFormat="1" ht="14.5" hidden="1" customHeight="1" outlineLevel="1" x14ac:dyDescent="0.35">
      <c r="A6" s="639" t="s">
        <v>99</v>
      </c>
      <c r="B6" s="239"/>
      <c r="C6" s="172" t="s">
        <v>237</v>
      </c>
      <c r="D6" s="132"/>
      <c r="E6" s="175"/>
      <c r="F6" s="132"/>
      <c r="G6" s="175"/>
      <c r="H6" s="132"/>
      <c r="I6" s="172" t="s">
        <v>238</v>
      </c>
      <c r="J6" s="132"/>
      <c r="K6" s="172" t="s">
        <v>239</v>
      </c>
      <c r="L6" s="132"/>
      <c r="M6" s="569" t="s">
        <v>237</v>
      </c>
      <c r="N6" s="569"/>
      <c r="O6" s="132"/>
      <c r="P6" s="569" t="s">
        <v>240</v>
      </c>
      <c r="Q6" s="569"/>
      <c r="R6" s="132"/>
      <c r="S6" s="569" t="s">
        <v>240</v>
      </c>
      <c r="T6" s="569"/>
      <c r="U6" s="132"/>
      <c r="V6" s="569" t="s">
        <v>184</v>
      </c>
      <c r="W6" s="569"/>
      <c r="X6" s="132"/>
      <c r="Y6" s="569" t="s">
        <v>241</v>
      </c>
      <c r="Z6" s="569"/>
      <c r="AA6" s="132"/>
      <c r="AB6" s="569" t="s">
        <v>242</v>
      </c>
      <c r="AC6" s="569"/>
    </row>
    <row r="7" spans="1:30" s="3" customFormat="1" ht="14.5" hidden="1" customHeight="1" outlineLevel="1" x14ac:dyDescent="0.35">
      <c r="A7" s="639"/>
      <c r="B7" s="239"/>
      <c r="C7" s="175"/>
      <c r="D7" s="132"/>
      <c r="E7" s="175"/>
      <c r="F7" s="132"/>
      <c r="G7" s="175"/>
      <c r="H7" s="132"/>
      <c r="I7" s="175"/>
      <c r="J7" s="132"/>
      <c r="K7" s="175"/>
      <c r="L7" s="132"/>
      <c r="M7" s="569" t="s">
        <v>243</v>
      </c>
      <c r="N7" s="569"/>
      <c r="O7" s="132"/>
      <c r="P7" s="571"/>
      <c r="Q7" s="571"/>
      <c r="R7" s="132"/>
      <c r="S7" s="569" t="s">
        <v>244</v>
      </c>
      <c r="T7" s="569"/>
      <c r="U7" s="132"/>
      <c r="V7" s="571"/>
      <c r="W7" s="571"/>
      <c r="X7" s="132"/>
      <c r="Y7" s="571"/>
      <c r="Z7" s="571"/>
      <c r="AA7" s="132"/>
      <c r="AB7" s="571"/>
      <c r="AC7" s="571"/>
    </row>
    <row r="8" spans="1:30" s="3" customFormat="1" hidden="1" outlineLevel="1" x14ac:dyDescent="0.35">
      <c r="A8" s="639"/>
      <c r="B8" s="239"/>
      <c r="C8" s="175"/>
      <c r="D8" s="132"/>
      <c r="E8" s="175"/>
      <c r="F8" s="132"/>
      <c r="G8" s="175"/>
      <c r="H8" s="132"/>
      <c r="I8" s="175"/>
      <c r="J8" s="132"/>
      <c r="K8" s="175"/>
      <c r="L8" s="132"/>
      <c r="M8" s="569" t="s">
        <v>245</v>
      </c>
      <c r="N8" s="569"/>
      <c r="O8" s="132"/>
      <c r="P8" s="571"/>
      <c r="Q8" s="571"/>
      <c r="R8" s="132"/>
      <c r="S8" s="571"/>
      <c r="T8" s="571"/>
      <c r="U8" s="132"/>
      <c r="V8" s="571"/>
      <c r="W8" s="571"/>
      <c r="X8" s="132"/>
      <c r="Y8" s="571"/>
      <c r="Z8" s="571"/>
      <c r="AA8" s="132"/>
      <c r="AB8" s="571"/>
      <c r="AC8" s="571"/>
    </row>
    <row r="9" spans="1:30" s="3" customFormat="1" hidden="1" outlineLevel="1" x14ac:dyDescent="0.35">
      <c r="A9" s="639"/>
      <c r="B9" s="239"/>
      <c r="C9" s="175"/>
      <c r="D9" s="132"/>
      <c r="E9" s="175"/>
      <c r="F9" s="132"/>
      <c r="G9" s="175"/>
      <c r="H9" s="132"/>
      <c r="I9" s="175"/>
      <c r="J9" s="132"/>
      <c r="K9" s="175"/>
      <c r="L9" s="132"/>
      <c r="M9" s="569" t="s">
        <v>246</v>
      </c>
      <c r="N9" s="569"/>
      <c r="O9" s="132"/>
      <c r="P9" s="571"/>
      <c r="Q9" s="571"/>
      <c r="R9" s="132"/>
      <c r="S9" s="571"/>
      <c r="T9" s="571"/>
      <c r="U9" s="132"/>
      <c r="V9" s="571"/>
      <c r="W9" s="571"/>
      <c r="X9" s="132"/>
      <c r="Y9" s="571"/>
      <c r="Z9" s="571"/>
      <c r="AA9" s="132"/>
      <c r="AB9" s="571"/>
      <c r="AC9" s="571"/>
    </row>
    <row r="10" spans="1:30" s="3" customFormat="1" hidden="1" outlineLevel="1" x14ac:dyDescent="0.35">
      <c r="A10" s="639"/>
      <c r="B10" s="239"/>
      <c r="C10" s="175"/>
      <c r="D10" s="132"/>
      <c r="E10" s="175"/>
      <c r="F10" s="132"/>
      <c r="G10" s="175"/>
      <c r="H10" s="132"/>
      <c r="I10" s="175"/>
      <c r="J10" s="132"/>
      <c r="K10" s="175"/>
      <c r="L10" s="132"/>
      <c r="M10" s="569" t="s">
        <v>243</v>
      </c>
      <c r="N10" s="569"/>
      <c r="O10" s="132"/>
      <c r="P10" s="571"/>
      <c r="Q10" s="571"/>
      <c r="R10" s="132"/>
      <c r="S10" s="571"/>
      <c r="T10" s="571"/>
      <c r="U10" s="132"/>
      <c r="V10" s="571"/>
      <c r="W10" s="571"/>
      <c r="X10" s="132"/>
      <c r="Y10" s="571"/>
      <c r="Z10" s="571"/>
      <c r="AA10" s="132"/>
      <c r="AB10" s="571"/>
      <c r="AC10" s="571"/>
    </row>
    <row r="11" spans="1:30" collapsed="1" x14ac:dyDescent="0.35">
      <c r="C11" s="7" t="s">
        <v>107</v>
      </c>
      <c r="D11" s="17"/>
      <c r="E11" s="7" t="s">
        <v>107</v>
      </c>
      <c r="F11" s="17"/>
      <c r="G11" s="7" t="s">
        <v>107</v>
      </c>
      <c r="H11" s="17"/>
      <c r="I11" s="7" t="s">
        <v>107</v>
      </c>
      <c r="J11" s="17"/>
      <c r="K11" s="7" t="s">
        <v>107</v>
      </c>
      <c r="L11" s="17"/>
      <c r="M11" s="18"/>
      <c r="N11" s="29" t="s">
        <v>108</v>
      </c>
      <c r="O11" s="29"/>
      <c r="P11" s="637" t="s">
        <v>108</v>
      </c>
      <c r="Q11" s="637"/>
      <c r="R11" s="29"/>
      <c r="S11" s="637" t="s">
        <v>108</v>
      </c>
      <c r="T11" s="637"/>
      <c r="U11" s="29"/>
      <c r="V11" s="637" t="s">
        <v>108</v>
      </c>
      <c r="W11" s="637"/>
      <c r="X11" s="8"/>
      <c r="Y11" s="637" t="s">
        <v>108</v>
      </c>
      <c r="Z11" s="637"/>
      <c r="AA11" s="29"/>
      <c r="AB11" s="788" t="s">
        <v>108</v>
      </c>
      <c r="AC11" s="788"/>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53">
        <v>1</v>
      </c>
      <c r="B13" s="13">
        <f>A13+10</f>
        <v>11</v>
      </c>
      <c r="C13" s="794"/>
      <c r="D13" s="79"/>
      <c r="E13" s="797"/>
      <c r="F13" s="79"/>
      <c r="G13" s="540"/>
      <c r="H13" s="79"/>
      <c r="I13" s="797"/>
      <c r="J13" s="79"/>
      <c r="K13" s="797"/>
      <c r="L13" s="62"/>
      <c r="M13" s="60" t="b">
        <v>0</v>
      </c>
      <c r="N13" s="62" t="s">
        <v>247</v>
      </c>
      <c r="O13" s="62"/>
      <c r="P13" s="60" t="b">
        <v>0</v>
      </c>
      <c r="Q13" s="62" t="s">
        <v>248</v>
      </c>
      <c r="R13" s="62"/>
      <c r="S13" s="790" t="b">
        <v>0</v>
      </c>
      <c r="T13" s="62" t="s">
        <v>249</v>
      </c>
      <c r="U13" s="62"/>
      <c r="V13" s="790" t="b">
        <v>0</v>
      </c>
      <c r="W13" s="62" t="s">
        <v>250</v>
      </c>
      <c r="X13" s="62"/>
      <c r="Y13" s="790" t="b">
        <v>0</v>
      </c>
      <c r="Z13" s="62" t="s">
        <v>251</v>
      </c>
      <c r="AA13" s="62"/>
      <c r="AB13" s="790" t="b">
        <v>0</v>
      </c>
      <c r="AC13" s="71" t="s">
        <v>252</v>
      </c>
    </row>
    <row r="14" spans="1:30" x14ac:dyDescent="0.35">
      <c r="A14" s="554"/>
      <c r="B14" s="247">
        <f>B13+1</f>
        <v>12</v>
      </c>
      <c r="C14" s="795"/>
      <c r="D14" s="25"/>
      <c r="E14" s="798"/>
      <c r="F14" s="25"/>
      <c r="G14" s="541"/>
      <c r="H14" s="25"/>
      <c r="I14" s="798"/>
      <c r="J14" s="25"/>
      <c r="K14" s="798"/>
      <c r="M14" s="64" t="b">
        <v>0</v>
      </c>
      <c r="N14" t="s">
        <v>253</v>
      </c>
      <c r="Q14" s="72" t="s">
        <v>107</v>
      </c>
      <c r="S14" s="791"/>
      <c r="T14" s="72" t="s">
        <v>107</v>
      </c>
      <c r="U14" s="44"/>
      <c r="V14" s="791"/>
      <c r="W14" s="44"/>
      <c r="X14" s="44"/>
      <c r="Y14" s="791"/>
      <c r="Z14" s="72" t="s">
        <v>107</v>
      </c>
      <c r="AB14" s="791"/>
      <c r="AC14" s="73"/>
    </row>
    <row r="15" spans="1:30" x14ac:dyDescent="0.35">
      <c r="A15" s="554"/>
      <c r="B15" s="247">
        <f t="shared" ref="B15:B20" si="0">B14+1</f>
        <v>13</v>
      </c>
      <c r="C15" s="795"/>
      <c r="D15" s="25"/>
      <c r="E15" s="798"/>
      <c r="F15" s="25"/>
      <c r="G15" s="541"/>
      <c r="H15" s="25"/>
      <c r="I15" s="798"/>
      <c r="J15" s="25"/>
      <c r="K15" s="798"/>
      <c r="M15" s="64" t="b">
        <v>0</v>
      </c>
      <c r="N15" t="s">
        <v>254</v>
      </c>
      <c r="Q15" s="9"/>
      <c r="T15" s="44"/>
      <c r="V15" s="122" t="b">
        <v>0</v>
      </c>
      <c r="W15" t="s">
        <v>255</v>
      </c>
      <c r="Z15" s="44"/>
      <c r="AC15" s="66"/>
    </row>
    <row r="16" spans="1:30" x14ac:dyDescent="0.35">
      <c r="A16" s="554"/>
      <c r="B16" s="247">
        <f t="shared" si="0"/>
        <v>14</v>
      </c>
      <c r="C16" s="795"/>
      <c r="D16" s="25"/>
      <c r="E16" s="798"/>
      <c r="F16" s="25"/>
      <c r="G16" s="541"/>
      <c r="H16" s="25"/>
      <c r="I16" s="798"/>
      <c r="J16" s="25"/>
      <c r="K16" s="798"/>
      <c r="M16" s="64" t="b">
        <v>0</v>
      </c>
      <c r="N16" t="s">
        <v>256</v>
      </c>
      <c r="Q16" s="9"/>
      <c r="S16" s="45" t="b">
        <v>0</v>
      </c>
      <c r="T16" s="44" t="s">
        <v>257</v>
      </c>
      <c r="Y16" s="791" t="b">
        <v>0</v>
      </c>
      <c r="Z16" t="s">
        <v>257</v>
      </c>
      <c r="AC16" s="66"/>
    </row>
    <row r="17" spans="1:29" x14ac:dyDescent="0.35">
      <c r="A17" s="554"/>
      <c r="B17" s="247">
        <f t="shared" si="0"/>
        <v>15</v>
      </c>
      <c r="C17" s="795"/>
      <c r="D17" s="25"/>
      <c r="E17" s="798"/>
      <c r="F17" s="25"/>
      <c r="G17" s="541"/>
      <c r="H17" s="25"/>
      <c r="I17" s="798"/>
      <c r="J17" s="25"/>
      <c r="K17" s="798"/>
      <c r="N17" s="74" t="s">
        <v>107</v>
      </c>
      <c r="S17" s="789" t="s">
        <v>258</v>
      </c>
      <c r="T17" s="789"/>
      <c r="V17" s="789" t="s">
        <v>259</v>
      </c>
      <c r="W17" s="789"/>
      <c r="Y17" s="791"/>
      <c r="AC17" s="66"/>
    </row>
    <row r="18" spans="1:29" x14ac:dyDescent="0.35">
      <c r="A18" s="554"/>
      <c r="B18" s="247">
        <f t="shared" si="0"/>
        <v>16</v>
      </c>
      <c r="C18" s="795"/>
      <c r="D18" s="25"/>
      <c r="E18" s="798"/>
      <c r="F18" s="25"/>
      <c r="G18" s="541"/>
      <c r="H18" s="25"/>
      <c r="I18" s="798"/>
      <c r="J18" s="25"/>
      <c r="K18" s="798"/>
      <c r="N18" s="655"/>
      <c r="S18" s="64" t="b">
        <v>0</v>
      </c>
      <c r="T18" t="s">
        <v>260</v>
      </c>
      <c r="V18" s="122" t="b">
        <v>0</v>
      </c>
      <c r="W18" t="s">
        <v>261</v>
      </c>
      <c r="AC18" s="66"/>
    </row>
    <row r="19" spans="1:29" x14ac:dyDescent="0.35">
      <c r="A19" s="554"/>
      <c r="B19" s="247">
        <f t="shared" si="0"/>
        <v>17</v>
      </c>
      <c r="C19" s="795"/>
      <c r="D19" s="25"/>
      <c r="E19" s="798"/>
      <c r="F19" s="25"/>
      <c r="G19" s="541"/>
      <c r="H19" s="25"/>
      <c r="I19" s="798"/>
      <c r="J19" s="25"/>
      <c r="K19" s="798"/>
      <c r="N19" s="655"/>
      <c r="T19" s="74" t="s">
        <v>109</v>
      </c>
      <c r="W19" s="74" t="s">
        <v>109</v>
      </c>
      <c r="X19" s="74"/>
      <c r="Y19" s="74"/>
      <c r="Z19" s="74"/>
      <c r="AC19" s="66"/>
    </row>
    <row r="20" spans="1:29" ht="15" thickBot="1" x14ac:dyDescent="0.4">
      <c r="A20" s="555"/>
      <c r="B20" s="247">
        <f t="shared" si="0"/>
        <v>18</v>
      </c>
      <c r="C20" s="796"/>
      <c r="D20" s="128"/>
      <c r="E20" s="799"/>
      <c r="F20" s="128"/>
      <c r="G20" s="542"/>
      <c r="H20" s="128"/>
      <c r="I20" s="799"/>
      <c r="J20" s="128"/>
      <c r="K20" s="799"/>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53">
        <v>2</v>
      </c>
      <c r="B22" s="13">
        <f>B13+10</f>
        <v>21</v>
      </c>
      <c r="C22" s="794"/>
      <c r="D22" s="79"/>
      <c r="E22" s="797"/>
      <c r="F22" s="79"/>
      <c r="G22" s="540"/>
      <c r="H22" s="79"/>
      <c r="I22" s="797"/>
      <c r="J22" s="79"/>
      <c r="K22" s="797"/>
      <c r="L22" s="62"/>
      <c r="M22" s="60" t="b">
        <v>0</v>
      </c>
      <c r="N22" s="62" t="s">
        <v>247</v>
      </c>
      <c r="O22" s="62"/>
      <c r="P22" s="60" t="b">
        <v>0</v>
      </c>
      <c r="Q22" s="62" t="s">
        <v>248</v>
      </c>
      <c r="R22" s="62"/>
      <c r="S22" s="790" t="b">
        <v>0</v>
      </c>
      <c r="T22" s="62" t="s">
        <v>249</v>
      </c>
      <c r="U22" s="62"/>
      <c r="V22" s="790" t="b">
        <v>0</v>
      </c>
      <c r="W22" s="62" t="s">
        <v>250</v>
      </c>
      <c r="X22" s="62"/>
      <c r="Y22" s="790" t="b">
        <v>0</v>
      </c>
      <c r="Z22" s="62" t="s">
        <v>251</v>
      </c>
      <c r="AA22" s="62"/>
      <c r="AB22" s="790" t="b">
        <v>0</v>
      </c>
      <c r="AC22" s="71" t="s">
        <v>252</v>
      </c>
    </row>
    <row r="23" spans="1:29" x14ac:dyDescent="0.35">
      <c r="A23" s="554"/>
      <c r="B23" s="247">
        <f>B22+1</f>
        <v>22</v>
      </c>
      <c r="C23" s="795"/>
      <c r="D23" s="25"/>
      <c r="E23" s="798"/>
      <c r="F23" s="25"/>
      <c r="G23" s="541"/>
      <c r="H23" s="25"/>
      <c r="I23" s="798"/>
      <c r="J23" s="25"/>
      <c r="K23" s="798"/>
      <c r="M23" s="64" t="b">
        <v>0</v>
      </c>
      <c r="N23" t="s">
        <v>253</v>
      </c>
      <c r="Q23" s="72" t="s">
        <v>107</v>
      </c>
      <c r="S23" s="791"/>
      <c r="T23" s="72" t="s">
        <v>107</v>
      </c>
      <c r="U23" s="44"/>
      <c r="V23" s="791"/>
      <c r="W23" s="44"/>
      <c r="X23" s="44"/>
      <c r="Y23" s="791"/>
      <c r="Z23" s="72" t="s">
        <v>107</v>
      </c>
      <c r="AB23" s="791"/>
      <c r="AC23" s="73"/>
    </row>
    <row r="24" spans="1:29" x14ac:dyDescent="0.35">
      <c r="A24" s="554"/>
      <c r="B24" s="247">
        <f t="shared" ref="B24:B29" si="1">B23+1</f>
        <v>23</v>
      </c>
      <c r="C24" s="795"/>
      <c r="D24" s="25"/>
      <c r="E24" s="798"/>
      <c r="F24" s="25"/>
      <c r="G24" s="541"/>
      <c r="H24" s="25"/>
      <c r="I24" s="798"/>
      <c r="J24" s="25"/>
      <c r="K24" s="798"/>
      <c r="M24" s="64" t="b">
        <v>0</v>
      </c>
      <c r="N24" t="s">
        <v>254</v>
      </c>
      <c r="Q24" s="9"/>
      <c r="T24" s="44"/>
      <c r="V24" s="122" t="b">
        <v>0</v>
      </c>
      <c r="W24" t="s">
        <v>255</v>
      </c>
      <c r="Z24" s="44"/>
      <c r="AC24" s="66"/>
    </row>
    <row r="25" spans="1:29" x14ac:dyDescent="0.35">
      <c r="A25" s="554"/>
      <c r="B25" s="247">
        <f t="shared" si="1"/>
        <v>24</v>
      </c>
      <c r="C25" s="795"/>
      <c r="D25" s="25"/>
      <c r="E25" s="798"/>
      <c r="F25" s="25"/>
      <c r="G25" s="541"/>
      <c r="H25" s="25"/>
      <c r="I25" s="798"/>
      <c r="J25" s="25"/>
      <c r="K25" s="798"/>
      <c r="M25" s="64" t="b">
        <v>0</v>
      </c>
      <c r="N25" t="s">
        <v>256</v>
      </c>
      <c r="Q25" s="9"/>
      <c r="S25" s="45" t="b">
        <v>0</v>
      </c>
      <c r="T25" s="44" t="s">
        <v>257</v>
      </c>
      <c r="Y25" s="791" t="b">
        <v>0</v>
      </c>
      <c r="Z25" t="s">
        <v>257</v>
      </c>
      <c r="AC25" s="66"/>
    </row>
    <row r="26" spans="1:29" x14ac:dyDescent="0.35">
      <c r="A26" s="554"/>
      <c r="B26" s="247">
        <f t="shared" si="1"/>
        <v>25</v>
      </c>
      <c r="C26" s="795"/>
      <c r="D26" s="25"/>
      <c r="E26" s="798"/>
      <c r="F26" s="25"/>
      <c r="G26" s="541"/>
      <c r="H26" s="25"/>
      <c r="I26" s="798"/>
      <c r="J26" s="25"/>
      <c r="K26" s="798"/>
      <c r="N26" s="74" t="s">
        <v>107</v>
      </c>
      <c r="S26" s="789" t="s">
        <v>258</v>
      </c>
      <c r="T26" s="789"/>
      <c r="V26" s="789" t="s">
        <v>259</v>
      </c>
      <c r="W26" s="789"/>
      <c r="Y26" s="791"/>
      <c r="AC26" s="66"/>
    </row>
    <row r="27" spans="1:29" x14ac:dyDescent="0.35">
      <c r="A27" s="554"/>
      <c r="B27" s="247">
        <f t="shared" si="1"/>
        <v>26</v>
      </c>
      <c r="C27" s="795"/>
      <c r="D27" s="25"/>
      <c r="E27" s="798"/>
      <c r="F27" s="25"/>
      <c r="G27" s="541"/>
      <c r="H27" s="25"/>
      <c r="I27" s="798"/>
      <c r="J27" s="25"/>
      <c r="K27" s="798"/>
      <c r="N27" s="655"/>
      <c r="S27" s="64" t="b">
        <v>0</v>
      </c>
      <c r="T27" t="s">
        <v>260</v>
      </c>
      <c r="V27" s="122" t="b">
        <v>0</v>
      </c>
      <c r="W27" t="s">
        <v>261</v>
      </c>
      <c r="AC27" s="66"/>
    </row>
    <row r="28" spans="1:29" x14ac:dyDescent="0.35">
      <c r="A28" s="554"/>
      <c r="B28" s="247">
        <f t="shared" si="1"/>
        <v>27</v>
      </c>
      <c r="C28" s="795"/>
      <c r="D28" s="25"/>
      <c r="E28" s="798"/>
      <c r="F28" s="25"/>
      <c r="G28" s="541"/>
      <c r="H28" s="25"/>
      <c r="I28" s="798"/>
      <c r="J28" s="25"/>
      <c r="K28" s="798"/>
      <c r="N28" s="655"/>
      <c r="T28" s="74" t="s">
        <v>109</v>
      </c>
      <c r="W28" s="74" t="s">
        <v>109</v>
      </c>
      <c r="X28" s="74"/>
      <c r="Y28" s="74"/>
      <c r="Z28" s="74"/>
      <c r="AC28" s="66"/>
    </row>
    <row r="29" spans="1:29" ht="15" thickBot="1" x14ac:dyDescent="0.4">
      <c r="A29" s="555"/>
      <c r="B29" s="247">
        <f t="shared" si="1"/>
        <v>28</v>
      </c>
      <c r="C29" s="796"/>
      <c r="D29" s="128"/>
      <c r="E29" s="799"/>
      <c r="F29" s="128"/>
      <c r="G29" s="542"/>
      <c r="H29" s="128"/>
      <c r="I29" s="799"/>
      <c r="J29" s="128"/>
      <c r="K29" s="799"/>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53">
        <v>3</v>
      </c>
      <c r="B31" s="13">
        <f>B22+10</f>
        <v>31</v>
      </c>
      <c r="C31" s="794"/>
      <c r="D31" s="79"/>
      <c r="E31" s="797"/>
      <c r="F31" s="79"/>
      <c r="G31" s="540"/>
      <c r="H31" s="79"/>
      <c r="I31" s="797"/>
      <c r="J31" s="79"/>
      <c r="K31" s="797"/>
      <c r="L31" s="62"/>
      <c r="M31" s="60" t="b">
        <v>0</v>
      </c>
      <c r="N31" s="62" t="s">
        <v>247</v>
      </c>
      <c r="O31" s="62"/>
      <c r="P31" s="60" t="b">
        <v>0</v>
      </c>
      <c r="Q31" s="62" t="s">
        <v>248</v>
      </c>
      <c r="R31" s="62"/>
      <c r="S31" s="790" t="b">
        <v>0</v>
      </c>
      <c r="T31" s="62" t="s">
        <v>249</v>
      </c>
      <c r="U31" s="62"/>
      <c r="V31" s="790" t="b">
        <v>0</v>
      </c>
      <c r="W31" s="62" t="s">
        <v>250</v>
      </c>
      <c r="X31" s="62"/>
      <c r="Y31" s="790" t="b">
        <v>0</v>
      </c>
      <c r="Z31" s="62" t="s">
        <v>251</v>
      </c>
      <c r="AA31" s="62"/>
      <c r="AB31" s="790" t="b">
        <v>0</v>
      </c>
      <c r="AC31" s="71" t="s">
        <v>252</v>
      </c>
    </row>
    <row r="32" spans="1:29" x14ac:dyDescent="0.35">
      <c r="A32" s="554"/>
      <c r="B32" s="247">
        <f>B31+1</f>
        <v>32</v>
      </c>
      <c r="C32" s="795"/>
      <c r="D32" s="25"/>
      <c r="E32" s="798"/>
      <c r="F32" s="25"/>
      <c r="G32" s="541"/>
      <c r="H32" s="25"/>
      <c r="I32" s="798"/>
      <c r="J32" s="25"/>
      <c r="K32" s="798"/>
      <c r="M32" s="64" t="b">
        <v>0</v>
      </c>
      <c r="N32" t="s">
        <v>253</v>
      </c>
      <c r="Q32" s="72" t="s">
        <v>107</v>
      </c>
      <c r="S32" s="791"/>
      <c r="T32" s="72" t="s">
        <v>107</v>
      </c>
      <c r="U32" s="44"/>
      <c r="V32" s="791"/>
      <c r="W32" s="44"/>
      <c r="X32" s="44"/>
      <c r="Y32" s="791"/>
      <c r="Z32" s="72" t="s">
        <v>107</v>
      </c>
      <c r="AB32" s="791"/>
      <c r="AC32" s="73"/>
    </row>
    <row r="33" spans="1:29" x14ac:dyDescent="0.35">
      <c r="A33" s="554"/>
      <c r="B33" s="247">
        <f t="shared" ref="B33:B38" si="2">B32+1</f>
        <v>33</v>
      </c>
      <c r="C33" s="795"/>
      <c r="D33" s="25"/>
      <c r="E33" s="798"/>
      <c r="F33" s="25"/>
      <c r="G33" s="541"/>
      <c r="H33" s="25"/>
      <c r="I33" s="798"/>
      <c r="J33" s="25"/>
      <c r="K33" s="798"/>
      <c r="M33" s="64" t="b">
        <v>0</v>
      </c>
      <c r="N33" t="s">
        <v>254</v>
      </c>
      <c r="Q33" s="9"/>
      <c r="T33" s="44"/>
      <c r="V33" s="122" t="b">
        <v>0</v>
      </c>
      <c r="W33" t="s">
        <v>255</v>
      </c>
      <c r="Z33" s="44"/>
      <c r="AC33" s="66"/>
    </row>
    <row r="34" spans="1:29" x14ac:dyDescent="0.35">
      <c r="A34" s="554"/>
      <c r="B34" s="247">
        <f t="shared" si="2"/>
        <v>34</v>
      </c>
      <c r="C34" s="795"/>
      <c r="D34" s="25"/>
      <c r="E34" s="798"/>
      <c r="F34" s="25"/>
      <c r="G34" s="541"/>
      <c r="H34" s="25"/>
      <c r="I34" s="798"/>
      <c r="J34" s="25"/>
      <c r="K34" s="798"/>
      <c r="M34" s="64" t="b">
        <v>0</v>
      </c>
      <c r="N34" t="s">
        <v>256</v>
      </c>
      <c r="Q34" s="9"/>
      <c r="S34" s="45" t="b">
        <v>0</v>
      </c>
      <c r="T34" s="44" t="s">
        <v>257</v>
      </c>
      <c r="Y34" s="791" t="b">
        <v>0</v>
      </c>
      <c r="Z34" t="s">
        <v>257</v>
      </c>
      <c r="AC34" s="66"/>
    </row>
    <row r="35" spans="1:29" x14ac:dyDescent="0.35">
      <c r="A35" s="554"/>
      <c r="B35" s="247">
        <f t="shared" si="2"/>
        <v>35</v>
      </c>
      <c r="C35" s="795"/>
      <c r="D35" s="25"/>
      <c r="E35" s="798"/>
      <c r="F35" s="25"/>
      <c r="G35" s="541"/>
      <c r="H35" s="25"/>
      <c r="I35" s="798"/>
      <c r="J35" s="25"/>
      <c r="K35" s="798"/>
      <c r="N35" s="74" t="s">
        <v>107</v>
      </c>
      <c r="S35" s="789" t="s">
        <v>258</v>
      </c>
      <c r="T35" s="789"/>
      <c r="V35" s="789" t="s">
        <v>259</v>
      </c>
      <c r="W35" s="789"/>
      <c r="Y35" s="791"/>
      <c r="AC35" s="66"/>
    </row>
    <row r="36" spans="1:29" x14ac:dyDescent="0.35">
      <c r="A36" s="554"/>
      <c r="B36" s="247">
        <f t="shared" si="2"/>
        <v>36</v>
      </c>
      <c r="C36" s="795"/>
      <c r="D36" s="25"/>
      <c r="E36" s="798"/>
      <c r="F36" s="25"/>
      <c r="G36" s="541"/>
      <c r="H36" s="25"/>
      <c r="I36" s="798"/>
      <c r="J36" s="25"/>
      <c r="K36" s="798"/>
      <c r="N36" s="655"/>
      <c r="S36" s="64" t="b">
        <v>0</v>
      </c>
      <c r="T36" t="s">
        <v>260</v>
      </c>
      <c r="V36" s="122" t="b">
        <v>0</v>
      </c>
      <c r="W36" t="s">
        <v>261</v>
      </c>
      <c r="AC36" s="66"/>
    </row>
    <row r="37" spans="1:29" x14ac:dyDescent="0.35">
      <c r="A37" s="554"/>
      <c r="B37" s="247">
        <f t="shared" si="2"/>
        <v>37</v>
      </c>
      <c r="C37" s="795"/>
      <c r="D37" s="25"/>
      <c r="E37" s="798"/>
      <c r="F37" s="25"/>
      <c r="G37" s="541"/>
      <c r="H37" s="25"/>
      <c r="I37" s="798"/>
      <c r="J37" s="25"/>
      <c r="K37" s="798"/>
      <c r="N37" s="655"/>
      <c r="T37" s="74" t="s">
        <v>109</v>
      </c>
      <c r="W37" s="74" t="s">
        <v>109</v>
      </c>
      <c r="X37" s="74"/>
      <c r="Y37" s="74"/>
      <c r="Z37" s="74"/>
      <c r="AC37" s="66"/>
    </row>
    <row r="38" spans="1:29" ht="15" thickBot="1" x14ac:dyDescent="0.4">
      <c r="A38" s="555"/>
      <c r="B38" s="247">
        <f t="shared" si="2"/>
        <v>38</v>
      </c>
      <c r="C38" s="796"/>
      <c r="D38" s="128"/>
      <c r="E38" s="799"/>
      <c r="F38" s="128"/>
      <c r="G38" s="542"/>
      <c r="H38" s="128"/>
      <c r="I38" s="799"/>
      <c r="J38" s="128"/>
      <c r="K38" s="799"/>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53">
        <v>4</v>
      </c>
      <c r="B40" s="13">
        <f>B31+10</f>
        <v>41</v>
      </c>
      <c r="C40" s="794"/>
      <c r="D40" s="79"/>
      <c r="E40" s="797"/>
      <c r="F40" s="79"/>
      <c r="G40" s="540"/>
      <c r="H40" s="79"/>
      <c r="I40" s="797"/>
      <c r="J40" s="79"/>
      <c r="K40" s="797"/>
      <c r="L40" s="62"/>
      <c r="M40" s="60" t="b">
        <v>0</v>
      </c>
      <c r="N40" s="62" t="s">
        <v>247</v>
      </c>
      <c r="O40" s="62"/>
      <c r="P40" s="60" t="b">
        <v>0</v>
      </c>
      <c r="Q40" s="62" t="s">
        <v>248</v>
      </c>
      <c r="R40" s="62"/>
      <c r="S40" s="790" t="b">
        <v>0</v>
      </c>
      <c r="T40" s="62" t="s">
        <v>249</v>
      </c>
      <c r="U40" s="62"/>
      <c r="V40" s="790" t="b">
        <v>0</v>
      </c>
      <c r="W40" s="62" t="s">
        <v>250</v>
      </c>
      <c r="X40" s="62"/>
      <c r="Y40" s="790" t="b">
        <v>0</v>
      </c>
      <c r="Z40" s="62" t="s">
        <v>251</v>
      </c>
      <c r="AA40" s="62"/>
      <c r="AB40" s="790" t="b">
        <v>0</v>
      </c>
      <c r="AC40" s="71" t="s">
        <v>252</v>
      </c>
    </row>
    <row r="41" spans="1:29" x14ac:dyDescent="0.35">
      <c r="A41" s="554"/>
      <c r="B41" s="247">
        <f>B40+1</f>
        <v>42</v>
      </c>
      <c r="C41" s="795"/>
      <c r="D41" s="25"/>
      <c r="E41" s="798"/>
      <c r="F41" s="25"/>
      <c r="G41" s="541"/>
      <c r="H41" s="25"/>
      <c r="I41" s="798"/>
      <c r="J41" s="25"/>
      <c r="K41" s="798"/>
      <c r="M41" s="64" t="b">
        <v>0</v>
      </c>
      <c r="N41" t="s">
        <v>253</v>
      </c>
      <c r="Q41" s="72" t="s">
        <v>107</v>
      </c>
      <c r="S41" s="791"/>
      <c r="T41" s="72" t="s">
        <v>107</v>
      </c>
      <c r="U41" s="44"/>
      <c r="V41" s="791"/>
      <c r="W41" s="44"/>
      <c r="X41" s="44"/>
      <c r="Y41" s="791"/>
      <c r="Z41" s="72" t="s">
        <v>107</v>
      </c>
      <c r="AB41" s="791"/>
      <c r="AC41" s="73"/>
    </row>
    <row r="42" spans="1:29" x14ac:dyDescent="0.35">
      <c r="A42" s="554"/>
      <c r="B42" s="247">
        <f t="shared" ref="B42:B47" si="3">B41+1</f>
        <v>43</v>
      </c>
      <c r="C42" s="795"/>
      <c r="D42" s="25"/>
      <c r="E42" s="798"/>
      <c r="F42" s="25"/>
      <c r="G42" s="541"/>
      <c r="H42" s="25"/>
      <c r="I42" s="798"/>
      <c r="J42" s="25"/>
      <c r="K42" s="798"/>
      <c r="M42" s="64" t="b">
        <v>0</v>
      </c>
      <c r="N42" t="s">
        <v>254</v>
      </c>
      <c r="Q42" s="9"/>
      <c r="T42" s="44"/>
      <c r="V42" s="122" t="b">
        <v>0</v>
      </c>
      <c r="W42" t="s">
        <v>255</v>
      </c>
      <c r="Z42" s="44"/>
      <c r="AC42" s="66"/>
    </row>
    <row r="43" spans="1:29" x14ac:dyDescent="0.35">
      <c r="A43" s="554"/>
      <c r="B43" s="247">
        <f t="shared" si="3"/>
        <v>44</v>
      </c>
      <c r="C43" s="795"/>
      <c r="D43" s="25"/>
      <c r="E43" s="798"/>
      <c r="F43" s="25"/>
      <c r="G43" s="541"/>
      <c r="H43" s="25"/>
      <c r="I43" s="798"/>
      <c r="J43" s="25"/>
      <c r="K43" s="798"/>
      <c r="M43" s="64" t="b">
        <v>0</v>
      </c>
      <c r="N43" t="s">
        <v>256</v>
      </c>
      <c r="Q43" s="9"/>
      <c r="S43" s="45" t="b">
        <v>0</v>
      </c>
      <c r="T43" s="44" t="s">
        <v>257</v>
      </c>
      <c r="Y43" s="791" t="b">
        <v>0</v>
      </c>
      <c r="Z43" t="s">
        <v>257</v>
      </c>
      <c r="AC43" s="66"/>
    </row>
    <row r="44" spans="1:29" x14ac:dyDescent="0.35">
      <c r="A44" s="554"/>
      <c r="B44" s="247">
        <f t="shared" si="3"/>
        <v>45</v>
      </c>
      <c r="C44" s="795"/>
      <c r="D44" s="25"/>
      <c r="E44" s="798"/>
      <c r="F44" s="25"/>
      <c r="G44" s="541"/>
      <c r="H44" s="25"/>
      <c r="I44" s="798"/>
      <c r="J44" s="25"/>
      <c r="K44" s="798"/>
      <c r="N44" s="74" t="s">
        <v>107</v>
      </c>
      <c r="S44" s="789" t="s">
        <v>258</v>
      </c>
      <c r="T44" s="789"/>
      <c r="V44" s="789" t="s">
        <v>259</v>
      </c>
      <c r="W44" s="789"/>
      <c r="Y44" s="791"/>
      <c r="AC44" s="66"/>
    </row>
    <row r="45" spans="1:29" x14ac:dyDescent="0.35">
      <c r="A45" s="554"/>
      <c r="B45" s="247">
        <f t="shared" si="3"/>
        <v>46</v>
      </c>
      <c r="C45" s="795"/>
      <c r="D45" s="25"/>
      <c r="E45" s="798"/>
      <c r="F45" s="25"/>
      <c r="G45" s="541"/>
      <c r="H45" s="25"/>
      <c r="I45" s="798"/>
      <c r="J45" s="25"/>
      <c r="K45" s="798"/>
      <c r="N45" s="655"/>
      <c r="S45" s="64" t="b">
        <v>0</v>
      </c>
      <c r="T45" t="s">
        <v>260</v>
      </c>
      <c r="V45" s="122" t="b">
        <v>0</v>
      </c>
      <c r="W45" t="s">
        <v>261</v>
      </c>
      <c r="AC45" s="66"/>
    </row>
    <row r="46" spans="1:29" x14ac:dyDescent="0.35">
      <c r="A46" s="554"/>
      <c r="B46" s="247">
        <f t="shared" si="3"/>
        <v>47</v>
      </c>
      <c r="C46" s="795"/>
      <c r="D46" s="25"/>
      <c r="E46" s="798"/>
      <c r="F46" s="25"/>
      <c r="G46" s="541"/>
      <c r="H46" s="25"/>
      <c r="I46" s="798"/>
      <c r="J46" s="25"/>
      <c r="K46" s="798"/>
      <c r="N46" s="655"/>
      <c r="T46" s="74" t="s">
        <v>109</v>
      </c>
      <c r="W46" s="74" t="s">
        <v>109</v>
      </c>
      <c r="X46" s="74"/>
      <c r="Y46" s="74"/>
      <c r="Z46" s="74"/>
      <c r="AC46" s="66"/>
    </row>
    <row r="47" spans="1:29" ht="15" thickBot="1" x14ac:dyDescent="0.4">
      <c r="A47" s="555"/>
      <c r="B47" s="247">
        <f t="shared" si="3"/>
        <v>48</v>
      </c>
      <c r="C47" s="796"/>
      <c r="D47" s="128"/>
      <c r="E47" s="799"/>
      <c r="F47" s="128"/>
      <c r="G47" s="542"/>
      <c r="H47" s="128"/>
      <c r="I47" s="799"/>
      <c r="J47" s="128"/>
      <c r="K47" s="799"/>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53">
        <v>5</v>
      </c>
      <c r="B49" s="13">
        <f>B40+10</f>
        <v>51</v>
      </c>
      <c r="C49" s="794"/>
      <c r="D49" s="79"/>
      <c r="E49" s="797"/>
      <c r="F49" s="79"/>
      <c r="G49" s="540"/>
      <c r="H49" s="79"/>
      <c r="I49" s="797"/>
      <c r="J49" s="79"/>
      <c r="K49" s="797"/>
      <c r="L49" s="62"/>
      <c r="M49" s="60" t="b">
        <v>0</v>
      </c>
      <c r="N49" s="62" t="s">
        <v>247</v>
      </c>
      <c r="O49" s="62"/>
      <c r="P49" s="60" t="b">
        <v>0</v>
      </c>
      <c r="Q49" s="62" t="s">
        <v>248</v>
      </c>
      <c r="R49" s="62"/>
      <c r="S49" s="790" t="b">
        <v>0</v>
      </c>
      <c r="T49" s="62" t="s">
        <v>249</v>
      </c>
      <c r="U49" s="62"/>
      <c r="V49" s="790" t="b">
        <v>0</v>
      </c>
      <c r="W49" s="62" t="s">
        <v>250</v>
      </c>
      <c r="X49" s="62"/>
      <c r="Y49" s="790" t="b">
        <v>0</v>
      </c>
      <c r="Z49" s="62" t="s">
        <v>251</v>
      </c>
      <c r="AA49" s="62"/>
      <c r="AB49" s="790" t="b">
        <v>0</v>
      </c>
      <c r="AC49" s="71" t="s">
        <v>252</v>
      </c>
    </row>
    <row r="50" spans="1:29" x14ac:dyDescent="0.35">
      <c r="A50" s="554"/>
      <c r="B50" s="247">
        <f>B49+1</f>
        <v>52</v>
      </c>
      <c r="C50" s="795"/>
      <c r="D50" s="25"/>
      <c r="E50" s="798"/>
      <c r="F50" s="25"/>
      <c r="G50" s="541"/>
      <c r="H50" s="25"/>
      <c r="I50" s="798"/>
      <c r="J50" s="25"/>
      <c r="K50" s="798"/>
      <c r="M50" s="64" t="b">
        <v>0</v>
      </c>
      <c r="N50" t="s">
        <v>253</v>
      </c>
      <c r="Q50" s="72" t="s">
        <v>107</v>
      </c>
      <c r="S50" s="791"/>
      <c r="T50" s="72" t="s">
        <v>107</v>
      </c>
      <c r="U50" s="44"/>
      <c r="V50" s="791"/>
      <c r="W50" s="44"/>
      <c r="X50" s="44"/>
      <c r="Y50" s="791"/>
      <c r="Z50" s="72" t="s">
        <v>107</v>
      </c>
      <c r="AB50" s="791"/>
      <c r="AC50" s="73"/>
    </row>
    <row r="51" spans="1:29" x14ac:dyDescent="0.35">
      <c r="A51" s="554"/>
      <c r="B51" s="247">
        <f t="shared" ref="B51:B56" si="4">B50+1</f>
        <v>53</v>
      </c>
      <c r="C51" s="795"/>
      <c r="D51" s="25"/>
      <c r="E51" s="798"/>
      <c r="F51" s="25"/>
      <c r="G51" s="541"/>
      <c r="H51" s="25"/>
      <c r="I51" s="798"/>
      <c r="J51" s="25"/>
      <c r="K51" s="798"/>
      <c r="M51" s="64" t="b">
        <v>0</v>
      </c>
      <c r="N51" t="s">
        <v>254</v>
      </c>
      <c r="Q51" s="9"/>
      <c r="T51" s="44"/>
      <c r="V51" s="122" t="b">
        <v>0</v>
      </c>
      <c r="W51" t="s">
        <v>255</v>
      </c>
      <c r="Z51" s="44"/>
      <c r="AC51" s="66"/>
    </row>
    <row r="52" spans="1:29" x14ac:dyDescent="0.35">
      <c r="A52" s="554"/>
      <c r="B52" s="247">
        <f t="shared" si="4"/>
        <v>54</v>
      </c>
      <c r="C52" s="795"/>
      <c r="D52" s="25"/>
      <c r="E52" s="798"/>
      <c r="F52" s="25"/>
      <c r="G52" s="541"/>
      <c r="H52" s="25"/>
      <c r="I52" s="798"/>
      <c r="J52" s="25"/>
      <c r="K52" s="798"/>
      <c r="M52" s="64" t="b">
        <v>0</v>
      </c>
      <c r="N52" t="s">
        <v>256</v>
      </c>
      <c r="Q52" s="9"/>
      <c r="S52" s="45" t="b">
        <v>0</v>
      </c>
      <c r="T52" s="44" t="s">
        <v>257</v>
      </c>
      <c r="Y52" s="791" t="b">
        <v>0</v>
      </c>
      <c r="Z52" t="s">
        <v>257</v>
      </c>
      <c r="AC52" s="66"/>
    </row>
    <row r="53" spans="1:29" x14ac:dyDescent="0.35">
      <c r="A53" s="554"/>
      <c r="B53" s="247">
        <f t="shared" si="4"/>
        <v>55</v>
      </c>
      <c r="C53" s="795"/>
      <c r="D53" s="25"/>
      <c r="E53" s="798"/>
      <c r="F53" s="25"/>
      <c r="G53" s="541"/>
      <c r="H53" s="25"/>
      <c r="I53" s="798"/>
      <c r="J53" s="25"/>
      <c r="K53" s="798"/>
      <c r="N53" s="74" t="s">
        <v>107</v>
      </c>
      <c r="S53" s="789" t="s">
        <v>258</v>
      </c>
      <c r="T53" s="789"/>
      <c r="V53" s="789" t="s">
        <v>259</v>
      </c>
      <c r="W53" s="789"/>
      <c r="Y53" s="791"/>
      <c r="AC53" s="66"/>
    </row>
    <row r="54" spans="1:29" x14ac:dyDescent="0.35">
      <c r="A54" s="554"/>
      <c r="B54" s="247">
        <f t="shared" si="4"/>
        <v>56</v>
      </c>
      <c r="C54" s="795"/>
      <c r="D54" s="25"/>
      <c r="E54" s="798"/>
      <c r="F54" s="25"/>
      <c r="G54" s="541"/>
      <c r="H54" s="25"/>
      <c r="I54" s="798"/>
      <c r="J54" s="25"/>
      <c r="K54" s="798"/>
      <c r="N54" s="655"/>
      <c r="S54" s="64" t="b">
        <v>0</v>
      </c>
      <c r="T54" t="s">
        <v>260</v>
      </c>
      <c r="V54" s="122" t="b">
        <v>0</v>
      </c>
      <c r="W54" t="s">
        <v>261</v>
      </c>
      <c r="AC54" s="66"/>
    </row>
    <row r="55" spans="1:29" x14ac:dyDescent="0.35">
      <c r="A55" s="554"/>
      <c r="B55" s="247">
        <f t="shared" si="4"/>
        <v>57</v>
      </c>
      <c r="C55" s="795"/>
      <c r="D55" s="25"/>
      <c r="E55" s="798"/>
      <c r="F55" s="25"/>
      <c r="G55" s="541"/>
      <c r="H55" s="25"/>
      <c r="I55" s="798"/>
      <c r="J55" s="25"/>
      <c r="K55" s="798"/>
      <c r="N55" s="655"/>
      <c r="T55" s="74" t="s">
        <v>109</v>
      </c>
      <c r="W55" s="74" t="s">
        <v>109</v>
      </c>
      <c r="X55" s="74"/>
      <c r="Y55" s="74"/>
      <c r="Z55" s="74"/>
      <c r="AC55" s="66"/>
    </row>
    <row r="56" spans="1:29" ht="15" thickBot="1" x14ac:dyDescent="0.4">
      <c r="A56" s="555"/>
      <c r="B56" s="247">
        <f t="shared" si="4"/>
        <v>58</v>
      </c>
      <c r="C56" s="796"/>
      <c r="D56" s="128"/>
      <c r="E56" s="799"/>
      <c r="F56" s="128"/>
      <c r="G56" s="542"/>
      <c r="H56" s="128"/>
      <c r="I56" s="799"/>
      <c r="J56" s="128"/>
      <c r="K56" s="799"/>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53">
        <v>6</v>
      </c>
      <c r="B58" s="13">
        <f>B49+10</f>
        <v>61</v>
      </c>
      <c r="C58" s="794"/>
      <c r="D58" s="79"/>
      <c r="E58" s="797"/>
      <c r="F58" s="79"/>
      <c r="G58" s="540"/>
      <c r="H58" s="79"/>
      <c r="I58" s="797"/>
      <c r="J58" s="79"/>
      <c r="K58" s="797"/>
      <c r="L58" s="62"/>
      <c r="M58" s="60" t="b">
        <v>0</v>
      </c>
      <c r="N58" s="62" t="s">
        <v>247</v>
      </c>
      <c r="O58" s="62"/>
      <c r="P58" s="60" t="b">
        <v>0</v>
      </c>
      <c r="Q58" s="62" t="s">
        <v>248</v>
      </c>
      <c r="R58" s="62"/>
      <c r="S58" s="790" t="b">
        <v>0</v>
      </c>
      <c r="T58" s="62" t="s">
        <v>249</v>
      </c>
      <c r="U58" s="62"/>
      <c r="V58" s="790" t="b">
        <v>0</v>
      </c>
      <c r="W58" s="62" t="s">
        <v>250</v>
      </c>
      <c r="X58" s="62"/>
      <c r="Y58" s="790" t="b">
        <v>0</v>
      </c>
      <c r="Z58" s="62" t="s">
        <v>251</v>
      </c>
      <c r="AA58" s="62"/>
      <c r="AB58" s="790" t="b">
        <v>0</v>
      </c>
      <c r="AC58" s="71" t="s">
        <v>252</v>
      </c>
    </row>
    <row r="59" spans="1:29" x14ac:dyDescent="0.35">
      <c r="A59" s="554"/>
      <c r="B59" s="247">
        <f>B58+1</f>
        <v>62</v>
      </c>
      <c r="C59" s="795"/>
      <c r="D59" s="25"/>
      <c r="E59" s="798"/>
      <c r="F59" s="25"/>
      <c r="G59" s="541"/>
      <c r="H59" s="25"/>
      <c r="I59" s="798"/>
      <c r="J59" s="25"/>
      <c r="K59" s="798"/>
      <c r="M59" s="64" t="b">
        <v>0</v>
      </c>
      <c r="N59" t="s">
        <v>253</v>
      </c>
      <c r="Q59" s="72" t="s">
        <v>107</v>
      </c>
      <c r="S59" s="791"/>
      <c r="T59" s="72" t="s">
        <v>107</v>
      </c>
      <c r="U59" s="44"/>
      <c r="V59" s="791"/>
      <c r="W59" s="44"/>
      <c r="X59" s="44"/>
      <c r="Y59" s="791"/>
      <c r="Z59" s="72" t="s">
        <v>107</v>
      </c>
      <c r="AB59" s="791"/>
      <c r="AC59" s="73"/>
    </row>
    <row r="60" spans="1:29" x14ac:dyDescent="0.35">
      <c r="A60" s="554"/>
      <c r="B60" s="247">
        <f t="shared" ref="B60:B65" si="5">B59+1</f>
        <v>63</v>
      </c>
      <c r="C60" s="795"/>
      <c r="D60" s="25"/>
      <c r="E60" s="798"/>
      <c r="F60" s="25"/>
      <c r="G60" s="541"/>
      <c r="H60" s="25"/>
      <c r="I60" s="798"/>
      <c r="J60" s="25"/>
      <c r="K60" s="798"/>
      <c r="M60" s="64" t="b">
        <v>0</v>
      </c>
      <c r="N60" t="s">
        <v>254</v>
      </c>
      <c r="Q60" s="9"/>
      <c r="T60" s="44"/>
      <c r="V60" s="122" t="b">
        <v>0</v>
      </c>
      <c r="W60" t="s">
        <v>255</v>
      </c>
      <c r="Z60" s="44"/>
      <c r="AC60" s="66"/>
    </row>
    <row r="61" spans="1:29" x14ac:dyDescent="0.35">
      <c r="A61" s="554"/>
      <c r="B61" s="247">
        <f t="shared" si="5"/>
        <v>64</v>
      </c>
      <c r="C61" s="795"/>
      <c r="D61" s="25"/>
      <c r="E61" s="798"/>
      <c r="F61" s="25"/>
      <c r="G61" s="541"/>
      <c r="H61" s="25"/>
      <c r="I61" s="798"/>
      <c r="J61" s="25"/>
      <c r="K61" s="798"/>
      <c r="M61" s="64" t="b">
        <v>0</v>
      </c>
      <c r="N61" t="s">
        <v>256</v>
      </c>
      <c r="Q61" s="9"/>
      <c r="S61" s="45" t="b">
        <v>0</v>
      </c>
      <c r="T61" s="44" t="s">
        <v>257</v>
      </c>
      <c r="Y61" s="791" t="b">
        <v>0</v>
      </c>
      <c r="Z61" t="s">
        <v>257</v>
      </c>
      <c r="AC61" s="66"/>
    </row>
    <row r="62" spans="1:29" x14ac:dyDescent="0.35">
      <c r="A62" s="554"/>
      <c r="B62" s="247">
        <f t="shared" si="5"/>
        <v>65</v>
      </c>
      <c r="C62" s="795"/>
      <c r="D62" s="25"/>
      <c r="E62" s="798"/>
      <c r="F62" s="25"/>
      <c r="G62" s="541"/>
      <c r="H62" s="25"/>
      <c r="I62" s="798"/>
      <c r="J62" s="25"/>
      <c r="K62" s="798"/>
      <c r="N62" s="74" t="s">
        <v>107</v>
      </c>
      <c r="S62" s="789" t="s">
        <v>258</v>
      </c>
      <c r="T62" s="789"/>
      <c r="V62" s="789" t="s">
        <v>259</v>
      </c>
      <c r="W62" s="789"/>
      <c r="Y62" s="791"/>
      <c r="AC62" s="66"/>
    </row>
    <row r="63" spans="1:29" x14ac:dyDescent="0.35">
      <c r="A63" s="554"/>
      <c r="B63" s="247">
        <f t="shared" si="5"/>
        <v>66</v>
      </c>
      <c r="C63" s="795"/>
      <c r="D63" s="25"/>
      <c r="E63" s="798"/>
      <c r="F63" s="25"/>
      <c r="G63" s="541"/>
      <c r="H63" s="25"/>
      <c r="I63" s="798"/>
      <c r="J63" s="25"/>
      <c r="K63" s="798"/>
      <c r="N63" s="655"/>
      <c r="S63" s="64" t="b">
        <v>0</v>
      </c>
      <c r="T63" t="s">
        <v>260</v>
      </c>
      <c r="V63" s="122" t="b">
        <v>0</v>
      </c>
      <c r="W63" t="s">
        <v>261</v>
      </c>
      <c r="AC63" s="66"/>
    </row>
    <row r="64" spans="1:29" x14ac:dyDescent="0.35">
      <c r="A64" s="554"/>
      <c r="B64" s="247">
        <f t="shared" si="5"/>
        <v>67</v>
      </c>
      <c r="C64" s="795"/>
      <c r="D64" s="25"/>
      <c r="E64" s="798"/>
      <c r="F64" s="25"/>
      <c r="G64" s="541"/>
      <c r="H64" s="25"/>
      <c r="I64" s="798"/>
      <c r="J64" s="25"/>
      <c r="K64" s="798"/>
      <c r="N64" s="655"/>
      <c r="T64" s="74" t="s">
        <v>109</v>
      </c>
      <c r="W64" s="74" t="s">
        <v>109</v>
      </c>
      <c r="X64" s="74"/>
      <c r="Y64" s="74"/>
      <c r="Z64" s="74"/>
      <c r="AC64" s="66"/>
    </row>
    <row r="65" spans="1:29" ht="15" thickBot="1" x14ac:dyDescent="0.4">
      <c r="A65" s="555"/>
      <c r="B65" s="247">
        <f t="shared" si="5"/>
        <v>68</v>
      </c>
      <c r="C65" s="796"/>
      <c r="D65" s="128"/>
      <c r="E65" s="799"/>
      <c r="F65" s="128"/>
      <c r="G65" s="542"/>
      <c r="H65" s="128"/>
      <c r="I65" s="799"/>
      <c r="J65" s="128"/>
      <c r="K65" s="799"/>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53">
        <v>7</v>
      </c>
      <c r="B67" s="13">
        <f>B58+10</f>
        <v>71</v>
      </c>
      <c r="C67" s="794"/>
      <c r="D67" s="79"/>
      <c r="E67" s="797"/>
      <c r="F67" s="79"/>
      <c r="G67" s="540"/>
      <c r="H67" s="79"/>
      <c r="I67" s="797"/>
      <c r="J67" s="79"/>
      <c r="K67" s="797"/>
      <c r="L67" s="62"/>
      <c r="M67" s="60" t="b">
        <v>0</v>
      </c>
      <c r="N67" s="62" t="s">
        <v>247</v>
      </c>
      <c r="O67" s="62"/>
      <c r="P67" s="60" t="b">
        <v>0</v>
      </c>
      <c r="Q67" s="62" t="s">
        <v>248</v>
      </c>
      <c r="R67" s="62"/>
      <c r="S67" s="790" t="b">
        <v>0</v>
      </c>
      <c r="T67" s="62" t="s">
        <v>249</v>
      </c>
      <c r="U67" s="62"/>
      <c r="V67" s="790" t="b">
        <v>0</v>
      </c>
      <c r="W67" s="62" t="s">
        <v>250</v>
      </c>
      <c r="X67" s="62"/>
      <c r="Y67" s="790" t="b">
        <v>0</v>
      </c>
      <c r="Z67" s="62" t="s">
        <v>251</v>
      </c>
      <c r="AA67" s="62"/>
      <c r="AB67" s="790" t="b">
        <v>0</v>
      </c>
      <c r="AC67" s="71" t="s">
        <v>252</v>
      </c>
    </row>
    <row r="68" spans="1:29" x14ac:dyDescent="0.35">
      <c r="A68" s="554"/>
      <c r="B68" s="247">
        <f>B67+1</f>
        <v>72</v>
      </c>
      <c r="C68" s="795"/>
      <c r="D68" s="25"/>
      <c r="E68" s="798"/>
      <c r="F68" s="25"/>
      <c r="G68" s="541"/>
      <c r="H68" s="25"/>
      <c r="I68" s="798"/>
      <c r="J68" s="25"/>
      <c r="K68" s="798"/>
      <c r="M68" s="64" t="b">
        <v>0</v>
      </c>
      <c r="N68" t="s">
        <v>253</v>
      </c>
      <c r="Q68" s="72" t="s">
        <v>107</v>
      </c>
      <c r="S68" s="791"/>
      <c r="T68" s="72" t="s">
        <v>107</v>
      </c>
      <c r="U68" s="44"/>
      <c r="V68" s="791"/>
      <c r="W68" s="44"/>
      <c r="X68" s="44"/>
      <c r="Y68" s="791"/>
      <c r="Z68" s="72" t="s">
        <v>107</v>
      </c>
      <c r="AB68" s="791"/>
      <c r="AC68" s="73"/>
    </row>
    <row r="69" spans="1:29" x14ac:dyDescent="0.35">
      <c r="A69" s="554"/>
      <c r="B69" s="247">
        <f t="shared" ref="B69:B74" si="6">B68+1</f>
        <v>73</v>
      </c>
      <c r="C69" s="795"/>
      <c r="D69" s="25"/>
      <c r="E69" s="798"/>
      <c r="F69" s="25"/>
      <c r="G69" s="541"/>
      <c r="H69" s="25"/>
      <c r="I69" s="798"/>
      <c r="J69" s="25"/>
      <c r="K69" s="798"/>
      <c r="M69" s="64" t="b">
        <v>0</v>
      </c>
      <c r="N69" t="s">
        <v>254</v>
      </c>
      <c r="Q69" s="9"/>
      <c r="T69" s="44"/>
      <c r="V69" s="122" t="b">
        <v>0</v>
      </c>
      <c r="W69" t="s">
        <v>255</v>
      </c>
      <c r="Z69" s="44"/>
      <c r="AC69" s="66"/>
    </row>
    <row r="70" spans="1:29" x14ac:dyDescent="0.35">
      <c r="A70" s="554"/>
      <c r="B70" s="247">
        <f t="shared" si="6"/>
        <v>74</v>
      </c>
      <c r="C70" s="795"/>
      <c r="D70" s="25"/>
      <c r="E70" s="798"/>
      <c r="F70" s="25"/>
      <c r="G70" s="541"/>
      <c r="H70" s="25"/>
      <c r="I70" s="798"/>
      <c r="J70" s="25"/>
      <c r="K70" s="798"/>
      <c r="M70" s="64" t="b">
        <v>0</v>
      </c>
      <c r="N70" t="s">
        <v>256</v>
      </c>
      <c r="Q70" s="9"/>
      <c r="S70" s="45" t="b">
        <v>0</v>
      </c>
      <c r="T70" s="44" t="s">
        <v>257</v>
      </c>
      <c r="Y70" s="791" t="b">
        <v>0</v>
      </c>
      <c r="Z70" t="s">
        <v>257</v>
      </c>
      <c r="AC70" s="66"/>
    </row>
    <row r="71" spans="1:29" x14ac:dyDescent="0.35">
      <c r="A71" s="554"/>
      <c r="B71" s="247">
        <f t="shared" si="6"/>
        <v>75</v>
      </c>
      <c r="C71" s="795"/>
      <c r="D71" s="25"/>
      <c r="E71" s="798"/>
      <c r="F71" s="25"/>
      <c r="G71" s="541"/>
      <c r="H71" s="25"/>
      <c r="I71" s="798"/>
      <c r="J71" s="25"/>
      <c r="K71" s="798"/>
      <c r="N71" s="74" t="s">
        <v>107</v>
      </c>
      <c r="S71" s="789" t="s">
        <v>258</v>
      </c>
      <c r="T71" s="789"/>
      <c r="V71" s="789" t="s">
        <v>259</v>
      </c>
      <c r="W71" s="789"/>
      <c r="Y71" s="791"/>
      <c r="AC71" s="66"/>
    </row>
    <row r="72" spans="1:29" x14ac:dyDescent="0.35">
      <c r="A72" s="554"/>
      <c r="B72" s="247">
        <f t="shared" si="6"/>
        <v>76</v>
      </c>
      <c r="C72" s="795"/>
      <c r="D72" s="25"/>
      <c r="E72" s="798"/>
      <c r="F72" s="25"/>
      <c r="G72" s="541"/>
      <c r="H72" s="25"/>
      <c r="I72" s="798"/>
      <c r="J72" s="25"/>
      <c r="K72" s="798"/>
      <c r="N72" s="655"/>
      <c r="S72" s="64" t="b">
        <v>0</v>
      </c>
      <c r="T72" t="s">
        <v>260</v>
      </c>
      <c r="V72" s="122" t="b">
        <v>0</v>
      </c>
      <c r="W72" t="s">
        <v>261</v>
      </c>
      <c r="AC72" s="66"/>
    </row>
    <row r="73" spans="1:29" x14ac:dyDescent="0.35">
      <c r="A73" s="554"/>
      <c r="B73" s="247">
        <f t="shared" si="6"/>
        <v>77</v>
      </c>
      <c r="C73" s="795"/>
      <c r="D73" s="25"/>
      <c r="E73" s="798"/>
      <c r="F73" s="25"/>
      <c r="G73" s="541"/>
      <c r="H73" s="25"/>
      <c r="I73" s="798"/>
      <c r="J73" s="25"/>
      <c r="K73" s="798"/>
      <c r="N73" s="655"/>
      <c r="T73" s="74" t="s">
        <v>109</v>
      </c>
      <c r="W73" s="74" t="s">
        <v>109</v>
      </c>
      <c r="X73" s="74"/>
      <c r="Y73" s="74"/>
      <c r="Z73" s="74"/>
      <c r="AC73" s="66"/>
    </row>
    <row r="74" spans="1:29" ht="15" thickBot="1" x14ac:dyDescent="0.4">
      <c r="A74" s="555"/>
      <c r="B74" s="247">
        <f t="shared" si="6"/>
        <v>78</v>
      </c>
      <c r="C74" s="796"/>
      <c r="D74" s="128"/>
      <c r="E74" s="799"/>
      <c r="F74" s="128"/>
      <c r="G74" s="542"/>
      <c r="H74" s="128"/>
      <c r="I74" s="799"/>
      <c r="J74" s="128"/>
      <c r="K74" s="799"/>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53">
        <f>A67+1</f>
        <v>8</v>
      </c>
      <c r="B76" s="13">
        <f>B67+10</f>
        <v>81</v>
      </c>
      <c r="C76" s="794"/>
      <c r="D76" s="79"/>
      <c r="E76" s="797"/>
      <c r="F76" s="79"/>
      <c r="G76" s="540"/>
      <c r="H76" s="79"/>
      <c r="I76" s="797"/>
      <c r="J76" s="79"/>
      <c r="K76" s="797"/>
      <c r="L76" s="62"/>
      <c r="M76" s="60" t="b">
        <v>0</v>
      </c>
      <c r="N76" s="62" t="s">
        <v>247</v>
      </c>
      <c r="O76" s="62"/>
      <c r="P76" s="60" t="b">
        <v>0</v>
      </c>
      <c r="Q76" s="62" t="s">
        <v>248</v>
      </c>
      <c r="R76" s="62"/>
      <c r="S76" s="790" t="b">
        <v>0</v>
      </c>
      <c r="T76" s="62" t="s">
        <v>249</v>
      </c>
      <c r="U76" s="62"/>
      <c r="V76" s="790" t="b">
        <v>0</v>
      </c>
      <c r="W76" s="62" t="s">
        <v>250</v>
      </c>
      <c r="X76" s="62"/>
      <c r="Y76" s="790" t="b">
        <v>0</v>
      </c>
      <c r="Z76" s="62" t="s">
        <v>251</v>
      </c>
      <c r="AA76" s="62"/>
      <c r="AB76" s="790" t="b">
        <v>0</v>
      </c>
      <c r="AC76" s="71" t="s">
        <v>252</v>
      </c>
    </row>
    <row r="77" spans="1:29" x14ac:dyDescent="0.35">
      <c r="A77" s="554"/>
      <c r="B77" s="247">
        <f>B76+1</f>
        <v>82</v>
      </c>
      <c r="C77" s="795"/>
      <c r="D77" s="25"/>
      <c r="E77" s="798"/>
      <c r="F77" s="25"/>
      <c r="G77" s="541"/>
      <c r="H77" s="25"/>
      <c r="I77" s="798"/>
      <c r="J77" s="25"/>
      <c r="K77" s="798"/>
      <c r="M77" s="64" t="b">
        <v>0</v>
      </c>
      <c r="N77" t="s">
        <v>253</v>
      </c>
      <c r="Q77" s="72" t="s">
        <v>107</v>
      </c>
      <c r="S77" s="791"/>
      <c r="T77" s="72" t="s">
        <v>107</v>
      </c>
      <c r="U77" s="44"/>
      <c r="V77" s="791"/>
      <c r="W77" s="44"/>
      <c r="X77" s="44"/>
      <c r="Y77" s="791"/>
      <c r="Z77" s="72" t="s">
        <v>107</v>
      </c>
      <c r="AB77" s="791"/>
      <c r="AC77" s="73"/>
    </row>
    <row r="78" spans="1:29" x14ac:dyDescent="0.35">
      <c r="A78" s="554"/>
      <c r="B78" s="247">
        <f t="shared" ref="B78:B83" si="7">B77+1</f>
        <v>83</v>
      </c>
      <c r="C78" s="795"/>
      <c r="D78" s="25"/>
      <c r="E78" s="798"/>
      <c r="F78" s="25"/>
      <c r="G78" s="541"/>
      <c r="H78" s="25"/>
      <c r="I78" s="798"/>
      <c r="J78" s="25"/>
      <c r="K78" s="798"/>
      <c r="M78" s="64" t="b">
        <v>0</v>
      </c>
      <c r="N78" t="s">
        <v>254</v>
      </c>
      <c r="Q78" s="9"/>
      <c r="T78" s="44"/>
      <c r="V78" s="122" t="b">
        <v>0</v>
      </c>
      <c r="W78" t="s">
        <v>255</v>
      </c>
      <c r="Z78" s="44"/>
      <c r="AC78" s="66"/>
    </row>
    <row r="79" spans="1:29" x14ac:dyDescent="0.35">
      <c r="A79" s="554"/>
      <c r="B79" s="247">
        <f t="shared" si="7"/>
        <v>84</v>
      </c>
      <c r="C79" s="795"/>
      <c r="D79" s="25"/>
      <c r="E79" s="798"/>
      <c r="F79" s="25"/>
      <c r="G79" s="541"/>
      <c r="H79" s="25"/>
      <c r="I79" s="798"/>
      <c r="J79" s="25"/>
      <c r="K79" s="798"/>
      <c r="M79" s="64" t="b">
        <v>0</v>
      </c>
      <c r="N79" t="s">
        <v>256</v>
      </c>
      <c r="Q79" s="9"/>
      <c r="S79" s="45" t="b">
        <v>0</v>
      </c>
      <c r="T79" s="44" t="s">
        <v>257</v>
      </c>
      <c r="Y79" s="791" t="b">
        <v>0</v>
      </c>
      <c r="Z79" t="s">
        <v>257</v>
      </c>
      <c r="AC79" s="66"/>
    </row>
    <row r="80" spans="1:29" x14ac:dyDescent="0.35">
      <c r="A80" s="554"/>
      <c r="B80" s="247">
        <f t="shared" si="7"/>
        <v>85</v>
      </c>
      <c r="C80" s="795"/>
      <c r="D80" s="25"/>
      <c r="E80" s="798"/>
      <c r="F80" s="25"/>
      <c r="G80" s="541"/>
      <c r="H80" s="25"/>
      <c r="I80" s="798"/>
      <c r="J80" s="25"/>
      <c r="K80" s="798"/>
      <c r="N80" s="74" t="s">
        <v>107</v>
      </c>
      <c r="S80" s="789" t="s">
        <v>258</v>
      </c>
      <c r="T80" s="789"/>
      <c r="V80" s="789" t="s">
        <v>259</v>
      </c>
      <c r="W80" s="789"/>
      <c r="Y80" s="791"/>
      <c r="AC80" s="66"/>
    </row>
    <row r="81" spans="1:29" x14ac:dyDescent="0.35">
      <c r="A81" s="554"/>
      <c r="B81" s="247">
        <f t="shared" si="7"/>
        <v>86</v>
      </c>
      <c r="C81" s="795"/>
      <c r="D81" s="25"/>
      <c r="E81" s="798"/>
      <c r="F81" s="25"/>
      <c r="G81" s="541"/>
      <c r="H81" s="25"/>
      <c r="I81" s="798"/>
      <c r="J81" s="25"/>
      <c r="K81" s="798"/>
      <c r="N81" s="655"/>
      <c r="S81" s="64" t="b">
        <v>0</v>
      </c>
      <c r="T81" t="s">
        <v>260</v>
      </c>
      <c r="V81" s="122" t="b">
        <v>0</v>
      </c>
      <c r="W81" t="s">
        <v>261</v>
      </c>
      <c r="AC81" s="66"/>
    </row>
    <row r="82" spans="1:29" x14ac:dyDescent="0.35">
      <c r="A82" s="554"/>
      <c r="B82" s="247">
        <f t="shared" si="7"/>
        <v>87</v>
      </c>
      <c r="C82" s="795"/>
      <c r="D82" s="25"/>
      <c r="E82" s="798"/>
      <c r="F82" s="25"/>
      <c r="G82" s="541"/>
      <c r="H82" s="25"/>
      <c r="I82" s="798"/>
      <c r="J82" s="25"/>
      <c r="K82" s="798"/>
      <c r="N82" s="655"/>
      <c r="T82" s="74" t="s">
        <v>109</v>
      </c>
      <c r="W82" s="74" t="s">
        <v>109</v>
      </c>
      <c r="X82" s="74"/>
      <c r="Y82" s="74"/>
      <c r="Z82" s="74"/>
      <c r="AC82" s="66"/>
    </row>
    <row r="83" spans="1:29" ht="15" thickBot="1" x14ac:dyDescent="0.4">
      <c r="A83" s="555"/>
      <c r="B83" s="247">
        <f t="shared" si="7"/>
        <v>88</v>
      </c>
      <c r="C83" s="796"/>
      <c r="D83" s="128"/>
      <c r="E83" s="799"/>
      <c r="F83" s="128"/>
      <c r="G83" s="542"/>
      <c r="H83" s="128"/>
      <c r="I83" s="799"/>
      <c r="J83" s="128"/>
      <c r="K83" s="799"/>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53">
        <f>A76+1</f>
        <v>9</v>
      </c>
      <c r="B85" s="13">
        <f>B76+10</f>
        <v>91</v>
      </c>
      <c r="C85" s="794"/>
      <c r="D85" s="79"/>
      <c r="E85" s="797"/>
      <c r="F85" s="79"/>
      <c r="G85" s="540"/>
      <c r="H85" s="79"/>
      <c r="I85" s="797"/>
      <c r="J85" s="79"/>
      <c r="K85" s="797"/>
      <c r="L85" s="62"/>
      <c r="M85" s="60" t="b">
        <v>0</v>
      </c>
      <c r="N85" s="62" t="s">
        <v>247</v>
      </c>
      <c r="O85" s="62"/>
      <c r="P85" s="60" t="b">
        <v>0</v>
      </c>
      <c r="Q85" s="62" t="s">
        <v>248</v>
      </c>
      <c r="R85" s="62"/>
      <c r="S85" s="790" t="b">
        <v>0</v>
      </c>
      <c r="T85" s="62" t="s">
        <v>249</v>
      </c>
      <c r="U85" s="62"/>
      <c r="V85" s="790" t="b">
        <v>0</v>
      </c>
      <c r="W85" s="62" t="s">
        <v>250</v>
      </c>
      <c r="X85" s="62"/>
      <c r="Y85" s="790" t="b">
        <v>0</v>
      </c>
      <c r="Z85" s="62" t="s">
        <v>251</v>
      </c>
      <c r="AA85" s="62"/>
      <c r="AB85" s="790" t="b">
        <v>0</v>
      </c>
      <c r="AC85" s="71" t="s">
        <v>252</v>
      </c>
    </row>
    <row r="86" spans="1:29" x14ac:dyDescent="0.35">
      <c r="A86" s="554"/>
      <c r="B86" s="247">
        <f>B85+1</f>
        <v>92</v>
      </c>
      <c r="C86" s="795"/>
      <c r="D86" s="25"/>
      <c r="E86" s="798"/>
      <c r="F86" s="25"/>
      <c r="G86" s="541"/>
      <c r="H86" s="25"/>
      <c r="I86" s="798"/>
      <c r="J86" s="25"/>
      <c r="K86" s="798"/>
      <c r="M86" s="64" t="b">
        <v>0</v>
      </c>
      <c r="N86" t="s">
        <v>253</v>
      </c>
      <c r="Q86" s="72" t="s">
        <v>107</v>
      </c>
      <c r="S86" s="791"/>
      <c r="T86" s="72" t="s">
        <v>107</v>
      </c>
      <c r="U86" s="44"/>
      <c r="V86" s="791"/>
      <c r="W86" s="44"/>
      <c r="X86" s="44"/>
      <c r="Y86" s="791"/>
      <c r="Z86" s="72" t="s">
        <v>107</v>
      </c>
      <c r="AB86" s="791"/>
      <c r="AC86" s="73"/>
    </row>
    <row r="87" spans="1:29" x14ac:dyDescent="0.35">
      <c r="A87" s="554"/>
      <c r="B87" s="247">
        <f t="shared" ref="B87:B92" si="8">B86+1</f>
        <v>93</v>
      </c>
      <c r="C87" s="795"/>
      <c r="D87" s="25"/>
      <c r="E87" s="798"/>
      <c r="F87" s="25"/>
      <c r="G87" s="541"/>
      <c r="H87" s="25"/>
      <c r="I87" s="798"/>
      <c r="J87" s="25"/>
      <c r="K87" s="798"/>
      <c r="M87" s="64" t="b">
        <v>0</v>
      </c>
      <c r="N87" t="s">
        <v>254</v>
      </c>
      <c r="Q87" s="9"/>
      <c r="T87" s="44"/>
      <c r="V87" s="122" t="b">
        <v>0</v>
      </c>
      <c r="W87" t="s">
        <v>255</v>
      </c>
      <c r="Z87" s="44"/>
      <c r="AC87" s="66"/>
    </row>
    <row r="88" spans="1:29" x14ac:dyDescent="0.35">
      <c r="A88" s="554"/>
      <c r="B88" s="247">
        <f t="shared" si="8"/>
        <v>94</v>
      </c>
      <c r="C88" s="795"/>
      <c r="D88" s="25"/>
      <c r="E88" s="798"/>
      <c r="F88" s="25"/>
      <c r="G88" s="541"/>
      <c r="H88" s="25"/>
      <c r="I88" s="798"/>
      <c r="J88" s="25"/>
      <c r="K88" s="798"/>
      <c r="M88" s="64" t="b">
        <v>0</v>
      </c>
      <c r="N88" t="s">
        <v>256</v>
      </c>
      <c r="Q88" s="9"/>
      <c r="S88" s="45" t="b">
        <v>0</v>
      </c>
      <c r="T88" s="44" t="s">
        <v>257</v>
      </c>
      <c r="Y88" s="791" t="b">
        <v>0</v>
      </c>
      <c r="Z88" t="s">
        <v>257</v>
      </c>
      <c r="AC88" s="66"/>
    </row>
    <row r="89" spans="1:29" x14ac:dyDescent="0.35">
      <c r="A89" s="554"/>
      <c r="B89" s="247">
        <f t="shared" si="8"/>
        <v>95</v>
      </c>
      <c r="C89" s="795"/>
      <c r="D89" s="25"/>
      <c r="E89" s="798"/>
      <c r="F89" s="25"/>
      <c r="G89" s="541"/>
      <c r="H89" s="25"/>
      <c r="I89" s="798"/>
      <c r="J89" s="25"/>
      <c r="K89" s="798"/>
      <c r="N89" s="74" t="s">
        <v>107</v>
      </c>
      <c r="S89" s="789" t="s">
        <v>258</v>
      </c>
      <c r="T89" s="789"/>
      <c r="V89" s="789" t="s">
        <v>259</v>
      </c>
      <c r="W89" s="789"/>
      <c r="Y89" s="791"/>
      <c r="AC89" s="66"/>
    </row>
    <row r="90" spans="1:29" x14ac:dyDescent="0.35">
      <c r="A90" s="554"/>
      <c r="B90" s="247">
        <f t="shared" si="8"/>
        <v>96</v>
      </c>
      <c r="C90" s="795"/>
      <c r="D90" s="25"/>
      <c r="E90" s="798"/>
      <c r="F90" s="25"/>
      <c r="G90" s="541"/>
      <c r="H90" s="25"/>
      <c r="I90" s="798"/>
      <c r="J90" s="25"/>
      <c r="K90" s="798"/>
      <c r="N90" s="655"/>
      <c r="S90" s="64" t="b">
        <v>0</v>
      </c>
      <c r="T90" t="s">
        <v>260</v>
      </c>
      <c r="V90" s="122" t="b">
        <v>0</v>
      </c>
      <c r="W90" t="s">
        <v>261</v>
      </c>
      <c r="AC90" s="66"/>
    </row>
    <row r="91" spans="1:29" x14ac:dyDescent="0.35">
      <c r="A91" s="554"/>
      <c r="B91" s="247">
        <f t="shared" si="8"/>
        <v>97</v>
      </c>
      <c r="C91" s="795"/>
      <c r="D91" s="25"/>
      <c r="E91" s="798"/>
      <c r="F91" s="25"/>
      <c r="G91" s="541"/>
      <c r="H91" s="25"/>
      <c r="I91" s="798"/>
      <c r="J91" s="25"/>
      <c r="K91" s="798"/>
      <c r="N91" s="655"/>
      <c r="T91" s="74" t="s">
        <v>109</v>
      </c>
      <c r="W91" s="74" t="s">
        <v>109</v>
      </c>
      <c r="X91" s="74"/>
      <c r="Y91" s="74"/>
      <c r="Z91" s="74"/>
      <c r="AC91" s="66"/>
    </row>
    <row r="92" spans="1:29" ht="15" thickBot="1" x14ac:dyDescent="0.4">
      <c r="A92" s="555"/>
      <c r="B92" s="247">
        <f t="shared" si="8"/>
        <v>98</v>
      </c>
      <c r="C92" s="796"/>
      <c r="D92" s="128"/>
      <c r="E92" s="799"/>
      <c r="F92" s="128"/>
      <c r="G92" s="542"/>
      <c r="H92" s="128"/>
      <c r="I92" s="799"/>
      <c r="J92" s="128"/>
      <c r="K92" s="799"/>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53">
        <f>A85+1</f>
        <v>10</v>
      </c>
      <c r="B94" s="13">
        <f>B85+10</f>
        <v>101</v>
      </c>
      <c r="C94" s="794"/>
      <c r="D94" s="79"/>
      <c r="E94" s="797"/>
      <c r="F94" s="79"/>
      <c r="G94" s="540"/>
      <c r="H94" s="79"/>
      <c r="I94" s="797"/>
      <c r="J94" s="79"/>
      <c r="K94" s="797"/>
      <c r="L94" s="62"/>
      <c r="M94" s="60" t="b">
        <v>0</v>
      </c>
      <c r="N94" s="62" t="s">
        <v>247</v>
      </c>
      <c r="O94" s="62"/>
      <c r="P94" s="60" t="b">
        <v>0</v>
      </c>
      <c r="Q94" s="62" t="s">
        <v>248</v>
      </c>
      <c r="R94" s="62"/>
      <c r="S94" s="790" t="b">
        <v>0</v>
      </c>
      <c r="T94" s="62" t="s">
        <v>249</v>
      </c>
      <c r="U94" s="62"/>
      <c r="V94" s="790" t="b">
        <v>0</v>
      </c>
      <c r="W94" s="62" t="s">
        <v>250</v>
      </c>
      <c r="X94" s="62"/>
      <c r="Y94" s="790" t="b">
        <v>0</v>
      </c>
      <c r="Z94" s="62" t="s">
        <v>251</v>
      </c>
      <c r="AA94" s="62"/>
      <c r="AB94" s="790" t="b">
        <v>0</v>
      </c>
      <c r="AC94" s="71" t="s">
        <v>252</v>
      </c>
    </row>
    <row r="95" spans="1:29" x14ac:dyDescent="0.35">
      <c r="A95" s="554"/>
      <c r="B95" s="247">
        <f>B94+1</f>
        <v>102</v>
      </c>
      <c r="C95" s="795"/>
      <c r="D95" s="25"/>
      <c r="E95" s="798"/>
      <c r="F95" s="25"/>
      <c r="G95" s="541"/>
      <c r="H95" s="25"/>
      <c r="I95" s="798"/>
      <c r="J95" s="25"/>
      <c r="K95" s="798"/>
      <c r="M95" s="64" t="b">
        <v>0</v>
      </c>
      <c r="N95" t="s">
        <v>253</v>
      </c>
      <c r="Q95" s="72" t="s">
        <v>107</v>
      </c>
      <c r="S95" s="791"/>
      <c r="T95" s="72" t="s">
        <v>107</v>
      </c>
      <c r="U95" s="44"/>
      <c r="V95" s="791"/>
      <c r="W95" s="44"/>
      <c r="X95" s="44"/>
      <c r="Y95" s="791"/>
      <c r="Z95" s="72" t="s">
        <v>107</v>
      </c>
      <c r="AB95" s="791"/>
      <c r="AC95" s="73"/>
    </row>
    <row r="96" spans="1:29" x14ac:dyDescent="0.35">
      <c r="A96" s="554"/>
      <c r="B96" s="247">
        <f t="shared" ref="B96:B101" si="9">B95+1</f>
        <v>103</v>
      </c>
      <c r="C96" s="795"/>
      <c r="D96" s="25"/>
      <c r="E96" s="798"/>
      <c r="F96" s="25"/>
      <c r="G96" s="541"/>
      <c r="H96" s="25"/>
      <c r="I96" s="798"/>
      <c r="J96" s="25"/>
      <c r="K96" s="798"/>
      <c r="M96" s="64" t="b">
        <v>0</v>
      </c>
      <c r="N96" t="s">
        <v>254</v>
      </c>
      <c r="Q96" s="9"/>
      <c r="T96" s="44"/>
      <c r="V96" s="122" t="b">
        <v>0</v>
      </c>
      <c r="W96" t="s">
        <v>255</v>
      </c>
      <c r="Z96" s="44"/>
      <c r="AC96" s="66"/>
    </row>
    <row r="97" spans="1:29" x14ac:dyDescent="0.35">
      <c r="A97" s="554"/>
      <c r="B97" s="247">
        <f t="shared" si="9"/>
        <v>104</v>
      </c>
      <c r="C97" s="795"/>
      <c r="D97" s="25"/>
      <c r="E97" s="798"/>
      <c r="F97" s="25"/>
      <c r="G97" s="541"/>
      <c r="H97" s="25"/>
      <c r="I97" s="798"/>
      <c r="J97" s="25"/>
      <c r="K97" s="798"/>
      <c r="M97" s="64" t="b">
        <v>0</v>
      </c>
      <c r="N97" t="s">
        <v>256</v>
      </c>
      <c r="Q97" s="9"/>
      <c r="S97" s="45" t="b">
        <v>0</v>
      </c>
      <c r="T97" s="44" t="s">
        <v>257</v>
      </c>
      <c r="Y97" s="791" t="b">
        <v>0</v>
      </c>
      <c r="Z97" t="s">
        <v>257</v>
      </c>
      <c r="AC97" s="66"/>
    </row>
    <row r="98" spans="1:29" x14ac:dyDescent="0.35">
      <c r="A98" s="554"/>
      <c r="B98" s="247">
        <f t="shared" si="9"/>
        <v>105</v>
      </c>
      <c r="C98" s="795"/>
      <c r="D98" s="25"/>
      <c r="E98" s="798"/>
      <c r="F98" s="25"/>
      <c r="G98" s="541"/>
      <c r="H98" s="25"/>
      <c r="I98" s="798"/>
      <c r="J98" s="25"/>
      <c r="K98" s="798"/>
      <c r="N98" s="74" t="s">
        <v>107</v>
      </c>
      <c r="S98" s="789" t="s">
        <v>258</v>
      </c>
      <c r="T98" s="789"/>
      <c r="V98" s="789" t="s">
        <v>259</v>
      </c>
      <c r="W98" s="789"/>
      <c r="Y98" s="791"/>
      <c r="AC98" s="66"/>
    </row>
    <row r="99" spans="1:29" x14ac:dyDescent="0.35">
      <c r="A99" s="554"/>
      <c r="B99" s="247">
        <f t="shared" si="9"/>
        <v>106</v>
      </c>
      <c r="C99" s="795"/>
      <c r="D99" s="25"/>
      <c r="E99" s="798"/>
      <c r="F99" s="25"/>
      <c r="G99" s="541"/>
      <c r="H99" s="25"/>
      <c r="I99" s="798"/>
      <c r="J99" s="25"/>
      <c r="K99" s="798"/>
      <c r="N99" s="655"/>
      <c r="S99" s="64" t="b">
        <v>0</v>
      </c>
      <c r="T99" t="s">
        <v>260</v>
      </c>
      <c r="V99" s="122" t="b">
        <v>0</v>
      </c>
      <c r="W99" t="s">
        <v>261</v>
      </c>
      <c r="AC99" s="66"/>
    </row>
    <row r="100" spans="1:29" x14ac:dyDescent="0.35">
      <c r="A100" s="554"/>
      <c r="B100" s="247">
        <f t="shared" si="9"/>
        <v>107</v>
      </c>
      <c r="C100" s="795"/>
      <c r="D100" s="25"/>
      <c r="E100" s="798"/>
      <c r="F100" s="25"/>
      <c r="G100" s="541"/>
      <c r="H100" s="25"/>
      <c r="I100" s="798"/>
      <c r="J100" s="25"/>
      <c r="K100" s="798"/>
      <c r="N100" s="655"/>
      <c r="T100" s="74" t="s">
        <v>109</v>
      </c>
      <c r="W100" s="74" t="s">
        <v>109</v>
      </c>
      <c r="X100" s="74"/>
      <c r="Y100" s="74"/>
      <c r="Z100" s="74"/>
      <c r="AC100" s="66"/>
    </row>
    <row r="101" spans="1:29" ht="15" thickBot="1" x14ac:dyDescent="0.4">
      <c r="A101" s="555"/>
      <c r="B101" s="247">
        <f t="shared" si="9"/>
        <v>108</v>
      </c>
      <c r="C101" s="796"/>
      <c r="D101" s="128"/>
      <c r="E101" s="799"/>
      <c r="F101" s="128"/>
      <c r="G101" s="542"/>
      <c r="H101" s="128"/>
      <c r="I101" s="799"/>
      <c r="J101" s="128"/>
      <c r="K101" s="799"/>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53">
        <f>A94+1</f>
        <v>11</v>
      </c>
      <c r="B103" s="13">
        <f>B94+10</f>
        <v>111</v>
      </c>
      <c r="C103" s="794"/>
      <c r="D103" s="79"/>
      <c r="E103" s="797"/>
      <c r="F103" s="79"/>
      <c r="G103" s="540"/>
      <c r="H103" s="79"/>
      <c r="I103" s="797"/>
      <c r="J103" s="79"/>
      <c r="K103" s="797"/>
      <c r="L103" s="62"/>
      <c r="M103" s="60" t="b">
        <v>0</v>
      </c>
      <c r="N103" s="62" t="s">
        <v>247</v>
      </c>
      <c r="O103" s="62"/>
      <c r="P103" s="60" t="b">
        <v>0</v>
      </c>
      <c r="Q103" s="62" t="s">
        <v>248</v>
      </c>
      <c r="R103" s="62"/>
      <c r="S103" s="790" t="b">
        <v>0</v>
      </c>
      <c r="T103" s="62" t="s">
        <v>249</v>
      </c>
      <c r="U103" s="62"/>
      <c r="V103" s="790" t="b">
        <v>0</v>
      </c>
      <c r="W103" s="62" t="s">
        <v>250</v>
      </c>
      <c r="X103" s="62"/>
      <c r="Y103" s="790" t="b">
        <v>0</v>
      </c>
      <c r="Z103" s="62" t="s">
        <v>251</v>
      </c>
      <c r="AA103" s="62"/>
      <c r="AB103" s="790" t="b">
        <v>0</v>
      </c>
      <c r="AC103" s="71" t="s">
        <v>252</v>
      </c>
    </row>
    <row r="104" spans="1:29" x14ac:dyDescent="0.35">
      <c r="A104" s="554"/>
      <c r="B104" s="247">
        <f>B103+1</f>
        <v>112</v>
      </c>
      <c r="C104" s="795"/>
      <c r="D104" s="25"/>
      <c r="E104" s="798"/>
      <c r="F104" s="25"/>
      <c r="G104" s="541"/>
      <c r="H104" s="25"/>
      <c r="I104" s="798"/>
      <c r="J104" s="25"/>
      <c r="K104" s="798"/>
      <c r="M104" s="64" t="b">
        <v>0</v>
      </c>
      <c r="N104" t="s">
        <v>253</v>
      </c>
      <c r="Q104" s="72" t="s">
        <v>107</v>
      </c>
      <c r="S104" s="791"/>
      <c r="T104" s="72" t="s">
        <v>107</v>
      </c>
      <c r="U104" s="44"/>
      <c r="V104" s="791"/>
      <c r="W104" s="44"/>
      <c r="X104" s="44"/>
      <c r="Y104" s="791"/>
      <c r="Z104" s="72" t="s">
        <v>107</v>
      </c>
      <c r="AB104" s="791"/>
      <c r="AC104" s="73"/>
    </row>
    <row r="105" spans="1:29" x14ac:dyDescent="0.35">
      <c r="A105" s="554"/>
      <c r="B105" s="247">
        <f t="shared" ref="B105:B110" si="10">B104+1</f>
        <v>113</v>
      </c>
      <c r="C105" s="795"/>
      <c r="D105" s="25"/>
      <c r="E105" s="798"/>
      <c r="F105" s="25"/>
      <c r="G105" s="541"/>
      <c r="H105" s="25"/>
      <c r="I105" s="798"/>
      <c r="J105" s="25"/>
      <c r="K105" s="798"/>
      <c r="M105" s="64" t="b">
        <v>0</v>
      </c>
      <c r="N105" t="s">
        <v>254</v>
      </c>
      <c r="Q105" s="9"/>
      <c r="T105" s="44"/>
      <c r="V105" s="122" t="b">
        <v>0</v>
      </c>
      <c r="W105" t="s">
        <v>255</v>
      </c>
      <c r="Z105" s="44"/>
      <c r="AC105" s="66"/>
    </row>
    <row r="106" spans="1:29" x14ac:dyDescent="0.35">
      <c r="A106" s="554"/>
      <c r="B106" s="247">
        <f t="shared" si="10"/>
        <v>114</v>
      </c>
      <c r="C106" s="795"/>
      <c r="D106" s="25"/>
      <c r="E106" s="798"/>
      <c r="F106" s="25"/>
      <c r="G106" s="541"/>
      <c r="H106" s="25"/>
      <c r="I106" s="798"/>
      <c r="J106" s="25"/>
      <c r="K106" s="798"/>
      <c r="M106" s="64" t="b">
        <v>0</v>
      </c>
      <c r="N106" t="s">
        <v>256</v>
      </c>
      <c r="Q106" s="9"/>
      <c r="S106" s="45" t="b">
        <v>0</v>
      </c>
      <c r="T106" s="44" t="s">
        <v>257</v>
      </c>
      <c r="Y106" s="791" t="b">
        <v>0</v>
      </c>
      <c r="Z106" t="s">
        <v>257</v>
      </c>
      <c r="AC106" s="66"/>
    </row>
    <row r="107" spans="1:29" x14ac:dyDescent="0.35">
      <c r="A107" s="554"/>
      <c r="B107" s="247">
        <f t="shared" si="10"/>
        <v>115</v>
      </c>
      <c r="C107" s="795"/>
      <c r="D107" s="25"/>
      <c r="E107" s="798"/>
      <c r="F107" s="25"/>
      <c r="G107" s="541"/>
      <c r="H107" s="25"/>
      <c r="I107" s="798"/>
      <c r="J107" s="25"/>
      <c r="K107" s="798"/>
      <c r="N107" s="74" t="s">
        <v>107</v>
      </c>
      <c r="S107" s="789" t="s">
        <v>258</v>
      </c>
      <c r="T107" s="789"/>
      <c r="V107" s="789" t="s">
        <v>259</v>
      </c>
      <c r="W107" s="789"/>
      <c r="Y107" s="791"/>
      <c r="AC107" s="66"/>
    </row>
    <row r="108" spans="1:29" x14ac:dyDescent="0.35">
      <c r="A108" s="554"/>
      <c r="B108" s="247">
        <f t="shared" si="10"/>
        <v>116</v>
      </c>
      <c r="C108" s="795"/>
      <c r="D108" s="25"/>
      <c r="E108" s="798"/>
      <c r="F108" s="25"/>
      <c r="G108" s="541"/>
      <c r="H108" s="25"/>
      <c r="I108" s="798"/>
      <c r="J108" s="25"/>
      <c r="K108" s="798"/>
      <c r="N108" s="655"/>
      <c r="S108" s="64" t="b">
        <v>0</v>
      </c>
      <c r="T108" t="s">
        <v>260</v>
      </c>
      <c r="V108" s="122" t="b">
        <v>0</v>
      </c>
      <c r="W108" t="s">
        <v>261</v>
      </c>
      <c r="AC108" s="66"/>
    </row>
    <row r="109" spans="1:29" x14ac:dyDescent="0.35">
      <c r="A109" s="554"/>
      <c r="B109" s="247">
        <f t="shared" si="10"/>
        <v>117</v>
      </c>
      <c r="C109" s="795"/>
      <c r="D109" s="25"/>
      <c r="E109" s="798"/>
      <c r="F109" s="25"/>
      <c r="G109" s="541"/>
      <c r="H109" s="25"/>
      <c r="I109" s="798"/>
      <c r="J109" s="25"/>
      <c r="K109" s="798"/>
      <c r="N109" s="655"/>
      <c r="T109" s="74" t="s">
        <v>109</v>
      </c>
      <c r="W109" s="74" t="s">
        <v>109</v>
      </c>
      <c r="X109" s="74"/>
      <c r="Y109" s="74"/>
      <c r="Z109" s="74"/>
      <c r="AC109" s="66"/>
    </row>
    <row r="110" spans="1:29" ht="15" thickBot="1" x14ac:dyDescent="0.4">
      <c r="A110" s="555"/>
      <c r="B110" s="247">
        <f t="shared" si="10"/>
        <v>118</v>
      </c>
      <c r="C110" s="796"/>
      <c r="D110" s="128"/>
      <c r="E110" s="799"/>
      <c r="F110" s="128"/>
      <c r="G110" s="542"/>
      <c r="H110" s="128"/>
      <c r="I110" s="799"/>
      <c r="J110" s="128"/>
      <c r="K110" s="799"/>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53">
        <f>A103+1</f>
        <v>12</v>
      </c>
      <c r="B112" s="13">
        <f>B103+10</f>
        <v>121</v>
      </c>
      <c r="C112" s="794"/>
      <c r="D112" s="79"/>
      <c r="E112" s="797"/>
      <c r="F112" s="79"/>
      <c r="G112" s="540"/>
      <c r="H112" s="79"/>
      <c r="I112" s="797"/>
      <c r="J112" s="79"/>
      <c r="K112" s="797"/>
      <c r="L112" s="62"/>
      <c r="M112" s="60" t="b">
        <v>0</v>
      </c>
      <c r="N112" s="62" t="s">
        <v>247</v>
      </c>
      <c r="O112" s="62"/>
      <c r="P112" s="60" t="b">
        <v>0</v>
      </c>
      <c r="Q112" s="62" t="s">
        <v>248</v>
      </c>
      <c r="R112" s="62"/>
      <c r="S112" s="790" t="b">
        <v>0</v>
      </c>
      <c r="T112" s="62" t="s">
        <v>249</v>
      </c>
      <c r="U112" s="62"/>
      <c r="V112" s="790" t="b">
        <v>0</v>
      </c>
      <c r="W112" s="62" t="s">
        <v>250</v>
      </c>
      <c r="X112" s="62"/>
      <c r="Y112" s="792" t="b">
        <v>0</v>
      </c>
      <c r="Z112" s="146" t="s">
        <v>251</v>
      </c>
      <c r="AA112" s="62"/>
      <c r="AB112" s="790" t="b">
        <v>0</v>
      </c>
      <c r="AC112" s="71" t="s">
        <v>252</v>
      </c>
    </row>
    <row r="113" spans="1:29" x14ac:dyDescent="0.35">
      <c r="A113" s="554"/>
      <c r="B113" s="247">
        <f>B112+1</f>
        <v>122</v>
      </c>
      <c r="C113" s="795"/>
      <c r="D113" s="25"/>
      <c r="E113" s="798"/>
      <c r="F113" s="25"/>
      <c r="G113" s="541"/>
      <c r="H113" s="25"/>
      <c r="I113" s="798"/>
      <c r="J113" s="25"/>
      <c r="K113" s="798"/>
      <c r="M113" s="64" t="b">
        <v>0</v>
      </c>
      <c r="N113" t="s">
        <v>253</v>
      </c>
      <c r="Q113" s="72" t="s">
        <v>107</v>
      </c>
      <c r="S113" s="791"/>
      <c r="T113" s="72" t="s">
        <v>107</v>
      </c>
      <c r="U113" s="44"/>
      <c r="V113" s="791"/>
      <c r="W113" s="44"/>
      <c r="X113" s="44"/>
      <c r="Y113" s="793"/>
      <c r="Z113" s="147" t="s">
        <v>107</v>
      </c>
      <c r="AB113" s="791"/>
      <c r="AC113" s="73"/>
    </row>
    <row r="114" spans="1:29" x14ac:dyDescent="0.35">
      <c r="A114" s="554"/>
      <c r="B114" s="247">
        <f t="shared" ref="B114:B119" si="11">B113+1</f>
        <v>123</v>
      </c>
      <c r="C114" s="795"/>
      <c r="D114" s="25"/>
      <c r="E114" s="798"/>
      <c r="F114" s="25"/>
      <c r="G114" s="541"/>
      <c r="H114" s="25"/>
      <c r="I114" s="798"/>
      <c r="J114" s="25"/>
      <c r="K114" s="798"/>
      <c r="M114" s="64" t="b">
        <v>0</v>
      </c>
      <c r="N114" t="s">
        <v>254</v>
      </c>
      <c r="Q114" s="9"/>
      <c r="T114" s="44"/>
      <c r="V114" s="122" t="b">
        <v>0</v>
      </c>
      <c r="W114" t="s">
        <v>255</v>
      </c>
      <c r="Y114" s="16"/>
      <c r="Z114" s="148"/>
      <c r="AC114" s="66"/>
    </row>
    <row r="115" spans="1:29" x14ac:dyDescent="0.35">
      <c r="A115" s="554"/>
      <c r="B115" s="247">
        <f t="shared" si="11"/>
        <v>124</v>
      </c>
      <c r="C115" s="795"/>
      <c r="D115" s="25"/>
      <c r="E115" s="798"/>
      <c r="F115" s="25"/>
      <c r="G115" s="541"/>
      <c r="H115" s="25"/>
      <c r="I115" s="798"/>
      <c r="J115" s="25"/>
      <c r="K115" s="798"/>
      <c r="M115" s="64" t="b">
        <v>0</v>
      </c>
      <c r="N115" t="s">
        <v>256</v>
      </c>
      <c r="Q115" s="9"/>
      <c r="S115" s="45" t="b">
        <v>0</v>
      </c>
      <c r="T115" s="44" t="s">
        <v>257</v>
      </c>
      <c r="Y115" s="793" t="b">
        <v>0</v>
      </c>
      <c r="Z115" s="16" t="s">
        <v>257</v>
      </c>
      <c r="AC115" s="66"/>
    </row>
    <row r="116" spans="1:29" x14ac:dyDescent="0.35">
      <c r="A116" s="554"/>
      <c r="B116" s="247">
        <f t="shared" si="11"/>
        <v>125</v>
      </c>
      <c r="C116" s="795"/>
      <c r="D116" s="25"/>
      <c r="E116" s="798"/>
      <c r="F116" s="25"/>
      <c r="G116" s="541"/>
      <c r="H116" s="25"/>
      <c r="I116" s="798"/>
      <c r="J116" s="25"/>
      <c r="K116" s="798"/>
      <c r="N116" s="74" t="s">
        <v>107</v>
      </c>
      <c r="S116" s="789" t="s">
        <v>258</v>
      </c>
      <c r="T116" s="789"/>
      <c r="V116" s="789" t="s">
        <v>259</v>
      </c>
      <c r="W116" s="789"/>
      <c r="Y116" s="793"/>
      <c r="Z116" s="16"/>
      <c r="AC116" s="66"/>
    </row>
    <row r="117" spans="1:29" x14ac:dyDescent="0.35">
      <c r="A117" s="554"/>
      <c r="B117" s="247">
        <f t="shared" si="11"/>
        <v>126</v>
      </c>
      <c r="C117" s="795"/>
      <c r="D117" s="25"/>
      <c r="E117" s="798"/>
      <c r="F117" s="25"/>
      <c r="G117" s="541"/>
      <c r="H117" s="25"/>
      <c r="I117" s="798"/>
      <c r="J117" s="25"/>
      <c r="K117" s="798"/>
      <c r="N117" s="655"/>
      <c r="S117" s="64" t="b">
        <v>0</v>
      </c>
      <c r="T117" t="s">
        <v>260</v>
      </c>
      <c r="V117" s="122" t="b">
        <v>0</v>
      </c>
      <c r="W117" t="s">
        <v>261</v>
      </c>
      <c r="Y117" s="16"/>
      <c r="Z117" s="16"/>
      <c r="AC117" s="66"/>
    </row>
    <row r="118" spans="1:29" x14ac:dyDescent="0.35">
      <c r="A118" s="554"/>
      <c r="B118" s="247">
        <f t="shared" si="11"/>
        <v>127</v>
      </c>
      <c r="C118" s="795"/>
      <c r="D118" s="25"/>
      <c r="E118" s="798"/>
      <c r="F118" s="25"/>
      <c r="G118" s="541"/>
      <c r="H118" s="25"/>
      <c r="I118" s="798"/>
      <c r="J118" s="25"/>
      <c r="K118" s="798"/>
      <c r="N118" s="655"/>
      <c r="T118" s="74" t="s">
        <v>109</v>
      </c>
      <c r="W118" s="74" t="s">
        <v>109</v>
      </c>
      <c r="X118" s="74"/>
      <c r="Y118" s="149"/>
      <c r="Z118" s="149"/>
      <c r="AC118" s="66"/>
    </row>
    <row r="119" spans="1:29" ht="15" thickBot="1" x14ac:dyDescent="0.4">
      <c r="A119" s="555"/>
      <c r="B119" s="247">
        <f t="shared" si="11"/>
        <v>128</v>
      </c>
      <c r="C119" s="796"/>
      <c r="D119" s="128"/>
      <c r="E119" s="799"/>
      <c r="F119" s="128"/>
      <c r="G119" s="542"/>
      <c r="H119" s="128"/>
      <c r="I119" s="799"/>
      <c r="J119" s="128"/>
      <c r="K119" s="799"/>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53">
        <f>A112+1</f>
        <v>13</v>
      </c>
      <c r="B121" s="13">
        <f>B112+10</f>
        <v>131</v>
      </c>
      <c r="C121" s="794"/>
      <c r="D121" s="79"/>
      <c r="E121" s="797"/>
      <c r="F121" s="79"/>
      <c r="G121" s="540"/>
      <c r="H121" s="79"/>
      <c r="I121" s="797"/>
      <c r="J121" s="79"/>
      <c r="K121" s="797"/>
      <c r="L121" s="62"/>
      <c r="M121" s="60" t="b">
        <v>0</v>
      </c>
      <c r="N121" s="62" t="s">
        <v>247</v>
      </c>
      <c r="O121" s="62"/>
      <c r="P121" s="60" t="b">
        <v>0</v>
      </c>
      <c r="Q121" s="62" t="s">
        <v>248</v>
      </c>
      <c r="R121" s="62"/>
      <c r="S121" s="790" t="b">
        <v>0</v>
      </c>
      <c r="T121" s="62" t="s">
        <v>249</v>
      </c>
      <c r="U121" s="62"/>
      <c r="V121" s="790" t="b">
        <v>0</v>
      </c>
      <c r="W121" s="62" t="s">
        <v>250</v>
      </c>
      <c r="X121" s="62"/>
      <c r="Y121" s="792" t="b">
        <v>0</v>
      </c>
      <c r="Z121" s="146" t="s">
        <v>251</v>
      </c>
      <c r="AA121" s="62"/>
      <c r="AB121" s="790" t="b">
        <v>0</v>
      </c>
      <c r="AC121" s="71" t="s">
        <v>252</v>
      </c>
    </row>
    <row r="122" spans="1:29" x14ac:dyDescent="0.35">
      <c r="A122" s="554"/>
      <c r="B122" s="247">
        <f>B121+1</f>
        <v>132</v>
      </c>
      <c r="C122" s="795"/>
      <c r="D122" s="25"/>
      <c r="E122" s="798"/>
      <c r="F122" s="25"/>
      <c r="G122" s="541"/>
      <c r="H122" s="25"/>
      <c r="I122" s="798"/>
      <c r="J122" s="25"/>
      <c r="K122" s="798"/>
      <c r="M122" s="64" t="b">
        <v>0</v>
      </c>
      <c r="N122" t="s">
        <v>253</v>
      </c>
      <c r="Q122" s="72" t="s">
        <v>107</v>
      </c>
      <c r="S122" s="791"/>
      <c r="T122" s="72" t="s">
        <v>107</v>
      </c>
      <c r="U122" s="44"/>
      <c r="V122" s="791"/>
      <c r="W122" s="44"/>
      <c r="X122" s="44"/>
      <c r="Y122" s="793"/>
      <c r="Z122" s="147" t="s">
        <v>107</v>
      </c>
      <c r="AB122" s="791"/>
      <c r="AC122" s="73"/>
    </row>
    <row r="123" spans="1:29" x14ac:dyDescent="0.35">
      <c r="A123" s="554"/>
      <c r="B123" s="247">
        <f t="shared" ref="B123:B128" si="12">B122+1</f>
        <v>133</v>
      </c>
      <c r="C123" s="795"/>
      <c r="D123" s="25"/>
      <c r="E123" s="798"/>
      <c r="F123" s="25"/>
      <c r="G123" s="541"/>
      <c r="H123" s="25"/>
      <c r="I123" s="798"/>
      <c r="J123" s="25"/>
      <c r="K123" s="798"/>
      <c r="M123" s="64" t="b">
        <v>0</v>
      </c>
      <c r="N123" t="s">
        <v>254</v>
      </c>
      <c r="Q123" s="9"/>
      <c r="T123" s="44"/>
      <c r="V123" s="122" t="b">
        <v>0</v>
      </c>
      <c r="W123" t="s">
        <v>255</v>
      </c>
      <c r="Y123" s="16"/>
      <c r="Z123" s="148"/>
      <c r="AC123" s="66"/>
    </row>
    <row r="124" spans="1:29" x14ac:dyDescent="0.35">
      <c r="A124" s="554"/>
      <c r="B124" s="247">
        <f t="shared" si="12"/>
        <v>134</v>
      </c>
      <c r="C124" s="795"/>
      <c r="D124" s="25"/>
      <c r="E124" s="798"/>
      <c r="F124" s="25"/>
      <c r="G124" s="541"/>
      <c r="H124" s="25"/>
      <c r="I124" s="798"/>
      <c r="J124" s="25"/>
      <c r="K124" s="798"/>
      <c r="M124" s="64" t="b">
        <v>0</v>
      </c>
      <c r="N124" t="s">
        <v>256</v>
      </c>
      <c r="Q124" s="9"/>
      <c r="S124" s="45" t="b">
        <v>0</v>
      </c>
      <c r="T124" s="44" t="s">
        <v>257</v>
      </c>
      <c r="Y124" s="793" t="b">
        <v>0</v>
      </c>
      <c r="Z124" s="16" t="s">
        <v>257</v>
      </c>
      <c r="AC124" s="66"/>
    </row>
    <row r="125" spans="1:29" x14ac:dyDescent="0.35">
      <c r="A125" s="554"/>
      <c r="B125" s="247">
        <f t="shared" si="12"/>
        <v>135</v>
      </c>
      <c r="C125" s="795"/>
      <c r="D125" s="25"/>
      <c r="E125" s="798"/>
      <c r="F125" s="25"/>
      <c r="G125" s="541"/>
      <c r="H125" s="25"/>
      <c r="I125" s="798"/>
      <c r="J125" s="25"/>
      <c r="K125" s="798"/>
      <c r="N125" s="74" t="s">
        <v>107</v>
      </c>
      <c r="S125" s="789" t="s">
        <v>258</v>
      </c>
      <c r="T125" s="789"/>
      <c r="V125" s="789" t="s">
        <v>259</v>
      </c>
      <c r="W125" s="789"/>
      <c r="Y125" s="793"/>
      <c r="Z125" s="16"/>
      <c r="AC125" s="66"/>
    </row>
    <row r="126" spans="1:29" x14ac:dyDescent="0.35">
      <c r="A126" s="554"/>
      <c r="B126" s="247">
        <f t="shared" si="12"/>
        <v>136</v>
      </c>
      <c r="C126" s="795"/>
      <c r="D126" s="25"/>
      <c r="E126" s="798"/>
      <c r="F126" s="25"/>
      <c r="G126" s="541"/>
      <c r="H126" s="25"/>
      <c r="I126" s="798"/>
      <c r="J126" s="25"/>
      <c r="K126" s="798"/>
      <c r="N126" s="655"/>
      <c r="S126" s="64" t="b">
        <v>0</v>
      </c>
      <c r="T126" t="s">
        <v>260</v>
      </c>
      <c r="V126" s="122" t="b">
        <v>0</v>
      </c>
      <c r="W126" t="s">
        <v>261</v>
      </c>
      <c r="Y126" s="16"/>
      <c r="Z126" s="16"/>
      <c r="AC126" s="66"/>
    </row>
    <row r="127" spans="1:29" x14ac:dyDescent="0.35">
      <c r="A127" s="554"/>
      <c r="B127" s="247">
        <f t="shared" si="12"/>
        <v>137</v>
      </c>
      <c r="C127" s="795"/>
      <c r="D127" s="25"/>
      <c r="E127" s="798"/>
      <c r="F127" s="25"/>
      <c r="G127" s="541"/>
      <c r="H127" s="25"/>
      <c r="I127" s="798"/>
      <c r="J127" s="25"/>
      <c r="K127" s="798"/>
      <c r="N127" s="655"/>
      <c r="T127" s="74" t="s">
        <v>109</v>
      </c>
      <c r="W127" s="74" t="s">
        <v>109</v>
      </c>
      <c r="X127" s="74"/>
      <c r="Y127" s="149"/>
      <c r="Z127" s="149"/>
      <c r="AC127" s="66"/>
    </row>
    <row r="128" spans="1:29" ht="15" thickBot="1" x14ac:dyDescent="0.4">
      <c r="A128" s="555"/>
      <c r="B128" s="247">
        <f t="shared" si="12"/>
        <v>138</v>
      </c>
      <c r="C128" s="796"/>
      <c r="D128" s="128"/>
      <c r="E128" s="799"/>
      <c r="F128" s="128"/>
      <c r="G128" s="542"/>
      <c r="H128" s="128"/>
      <c r="I128" s="799"/>
      <c r="J128" s="128"/>
      <c r="K128" s="799"/>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53">
        <f>A121+1</f>
        <v>14</v>
      </c>
      <c r="B130" s="13">
        <f>B121+10</f>
        <v>141</v>
      </c>
      <c r="C130" s="794"/>
      <c r="D130" s="79"/>
      <c r="E130" s="797"/>
      <c r="F130" s="79"/>
      <c r="G130" s="540"/>
      <c r="H130" s="79"/>
      <c r="I130" s="797"/>
      <c r="J130" s="79"/>
      <c r="K130" s="797"/>
      <c r="L130" s="62"/>
      <c r="M130" s="60" t="b">
        <v>0</v>
      </c>
      <c r="N130" s="62" t="s">
        <v>247</v>
      </c>
      <c r="O130" s="62"/>
      <c r="P130" s="60" t="b">
        <v>0</v>
      </c>
      <c r="Q130" s="62" t="s">
        <v>248</v>
      </c>
      <c r="R130" s="62"/>
      <c r="S130" s="790" t="b">
        <v>0</v>
      </c>
      <c r="T130" s="62" t="s">
        <v>249</v>
      </c>
      <c r="U130" s="62"/>
      <c r="V130" s="790" t="b">
        <v>0</v>
      </c>
      <c r="W130" s="62" t="s">
        <v>250</v>
      </c>
      <c r="X130" s="62"/>
      <c r="Y130" s="792" t="b">
        <v>0</v>
      </c>
      <c r="Z130" s="146" t="s">
        <v>251</v>
      </c>
      <c r="AA130" s="62"/>
      <c r="AB130" s="790" t="b">
        <v>0</v>
      </c>
      <c r="AC130" s="71" t="s">
        <v>252</v>
      </c>
    </row>
    <row r="131" spans="1:29" x14ac:dyDescent="0.35">
      <c r="A131" s="554"/>
      <c r="B131" s="247">
        <f>B130+1</f>
        <v>142</v>
      </c>
      <c r="C131" s="795"/>
      <c r="D131" s="25"/>
      <c r="E131" s="798"/>
      <c r="F131" s="25"/>
      <c r="G131" s="541"/>
      <c r="H131" s="25"/>
      <c r="I131" s="798"/>
      <c r="J131" s="25"/>
      <c r="K131" s="798"/>
      <c r="M131" s="64" t="b">
        <v>0</v>
      </c>
      <c r="N131" t="s">
        <v>253</v>
      </c>
      <c r="Q131" s="72" t="s">
        <v>107</v>
      </c>
      <c r="S131" s="791"/>
      <c r="T131" s="72" t="s">
        <v>107</v>
      </c>
      <c r="U131" s="44"/>
      <c r="V131" s="791"/>
      <c r="W131" s="44"/>
      <c r="X131" s="44"/>
      <c r="Y131" s="793"/>
      <c r="Z131" s="147" t="s">
        <v>107</v>
      </c>
      <c r="AB131" s="791"/>
      <c r="AC131" s="73"/>
    </row>
    <row r="132" spans="1:29" x14ac:dyDescent="0.35">
      <c r="A132" s="554"/>
      <c r="B132" s="247">
        <f t="shared" ref="B132:B137" si="13">B131+1</f>
        <v>143</v>
      </c>
      <c r="C132" s="795"/>
      <c r="D132" s="25"/>
      <c r="E132" s="798"/>
      <c r="F132" s="25"/>
      <c r="G132" s="541"/>
      <c r="H132" s="25"/>
      <c r="I132" s="798"/>
      <c r="J132" s="25"/>
      <c r="K132" s="798"/>
      <c r="M132" s="64" t="b">
        <v>0</v>
      </c>
      <c r="N132" t="s">
        <v>254</v>
      </c>
      <c r="Q132" s="9"/>
      <c r="T132" s="44"/>
      <c r="V132" s="122" t="b">
        <v>0</v>
      </c>
      <c r="W132" t="s">
        <v>255</v>
      </c>
      <c r="Y132" s="16"/>
      <c r="Z132" s="148"/>
      <c r="AC132" s="66"/>
    </row>
    <row r="133" spans="1:29" x14ac:dyDescent="0.35">
      <c r="A133" s="554"/>
      <c r="B133" s="247">
        <f t="shared" si="13"/>
        <v>144</v>
      </c>
      <c r="C133" s="795"/>
      <c r="D133" s="25"/>
      <c r="E133" s="798"/>
      <c r="F133" s="25"/>
      <c r="G133" s="541"/>
      <c r="H133" s="25"/>
      <c r="I133" s="798"/>
      <c r="J133" s="25"/>
      <c r="K133" s="798"/>
      <c r="M133" s="64" t="b">
        <v>0</v>
      </c>
      <c r="N133" t="s">
        <v>256</v>
      </c>
      <c r="Q133" s="9"/>
      <c r="S133" s="45" t="b">
        <v>0</v>
      </c>
      <c r="T133" s="44" t="s">
        <v>257</v>
      </c>
      <c r="Y133" s="793" t="b">
        <v>0</v>
      </c>
      <c r="Z133" s="16" t="s">
        <v>257</v>
      </c>
      <c r="AC133" s="66"/>
    </row>
    <row r="134" spans="1:29" x14ac:dyDescent="0.35">
      <c r="A134" s="554"/>
      <c r="B134" s="247">
        <f t="shared" si="13"/>
        <v>145</v>
      </c>
      <c r="C134" s="795"/>
      <c r="D134" s="25"/>
      <c r="E134" s="798"/>
      <c r="F134" s="25"/>
      <c r="G134" s="541"/>
      <c r="H134" s="25"/>
      <c r="I134" s="798"/>
      <c r="J134" s="25"/>
      <c r="K134" s="798"/>
      <c r="N134" s="74" t="s">
        <v>107</v>
      </c>
      <c r="S134" s="789" t="s">
        <v>258</v>
      </c>
      <c r="T134" s="789"/>
      <c r="V134" s="789" t="s">
        <v>259</v>
      </c>
      <c r="W134" s="789"/>
      <c r="Y134" s="793"/>
      <c r="Z134" s="16"/>
      <c r="AC134" s="66"/>
    </row>
    <row r="135" spans="1:29" x14ac:dyDescent="0.35">
      <c r="A135" s="554"/>
      <c r="B135" s="247">
        <f t="shared" si="13"/>
        <v>146</v>
      </c>
      <c r="C135" s="795"/>
      <c r="D135" s="25"/>
      <c r="E135" s="798"/>
      <c r="F135" s="25"/>
      <c r="G135" s="541"/>
      <c r="H135" s="25"/>
      <c r="I135" s="798"/>
      <c r="J135" s="25"/>
      <c r="K135" s="798"/>
      <c r="N135" s="655"/>
      <c r="S135" s="64" t="b">
        <v>0</v>
      </c>
      <c r="T135" t="s">
        <v>260</v>
      </c>
      <c r="V135" s="122" t="b">
        <v>0</v>
      </c>
      <c r="W135" t="s">
        <v>261</v>
      </c>
      <c r="Y135" s="16"/>
      <c r="Z135" s="16"/>
      <c r="AC135" s="66"/>
    </row>
    <row r="136" spans="1:29" x14ac:dyDescent="0.35">
      <c r="A136" s="554"/>
      <c r="B136" s="247">
        <f t="shared" si="13"/>
        <v>147</v>
      </c>
      <c r="C136" s="795"/>
      <c r="D136" s="25"/>
      <c r="E136" s="798"/>
      <c r="F136" s="25"/>
      <c r="G136" s="541"/>
      <c r="H136" s="25"/>
      <c r="I136" s="798"/>
      <c r="J136" s="25"/>
      <c r="K136" s="798"/>
      <c r="N136" s="655"/>
      <c r="T136" s="74" t="s">
        <v>109</v>
      </c>
      <c r="W136" s="74" t="s">
        <v>109</v>
      </c>
      <c r="X136" s="74"/>
      <c r="Y136" s="149"/>
      <c r="Z136" s="149"/>
      <c r="AC136" s="66"/>
    </row>
    <row r="137" spans="1:29" ht="15" thickBot="1" x14ac:dyDescent="0.4">
      <c r="A137" s="555"/>
      <c r="B137" s="247">
        <f t="shared" si="13"/>
        <v>148</v>
      </c>
      <c r="C137" s="796"/>
      <c r="D137" s="128"/>
      <c r="E137" s="799"/>
      <c r="F137" s="128"/>
      <c r="G137" s="542"/>
      <c r="H137" s="128"/>
      <c r="I137" s="799"/>
      <c r="J137" s="128"/>
      <c r="K137" s="799"/>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53">
        <f>A130+1</f>
        <v>15</v>
      </c>
      <c r="B139" s="13">
        <f>B130+10</f>
        <v>151</v>
      </c>
      <c r="C139" s="794"/>
      <c r="D139" s="79"/>
      <c r="E139" s="797"/>
      <c r="F139" s="79"/>
      <c r="G139" s="540"/>
      <c r="H139" s="79"/>
      <c r="I139" s="797"/>
      <c r="J139" s="79"/>
      <c r="K139" s="797"/>
      <c r="L139" s="62"/>
      <c r="M139" s="60" t="b">
        <v>0</v>
      </c>
      <c r="N139" s="62" t="s">
        <v>247</v>
      </c>
      <c r="O139" s="62"/>
      <c r="P139" s="60" t="b">
        <v>0</v>
      </c>
      <c r="Q139" s="62" t="s">
        <v>248</v>
      </c>
      <c r="R139" s="62"/>
      <c r="S139" s="790" t="b">
        <v>0</v>
      </c>
      <c r="T139" s="62" t="s">
        <v>249</v>
      </c>
      <c r="U139" s="62"/>
      <c r="V139" s="790" t="b">
        <v>0</v>
      </c>
      <c r="W139" s="62" t="s">
        <v>250</v>
      </c>
      <c r="X139" s="62"/>
      <c r="Y139" s="792" t="b">
        <v>0</v>
      </c>
      <c r="Z139" s="146" t="s">
        <v>251</v>
      </c>
      <c r="AA139" s="62"/>
      <c r="AB139" s="790" t="b">
        <v>0</v>
      </c>
      <c r="AC139" s="71" t="s">
        <v>252</v>
      </c>
    </row>
    <row r="140" spans="1:29" x14ac:dyDescent="0.35">
      <c r="A140" s="554"/>
      <c r="B140" s="247">
        <f>B139+1</f>
        <v>152</v>
      </c>
      <c r="C140" s="795"/>
      <c r="D140" s="25"/>
      <c r="E140" s="798"/>
      <c r="F140" s="25"/>
      <c r="G140" s="541"/>
      <c r="H140" s="25"/>
      <c r="I140" s="798"/>
      <c r="J140" s="25"/>
      <c r="K140" s="798"/>
      <c r="M140" s="64" t="b">
        <v>0</v>
      </c>
      <c r="N140" t="s">
        <v>253</v>
      </c>
      <c r="Q140" s="72" t="s">
        <v>107</v>
      </c>
      <c r="S140" s="791"/>
      <c r="T140" s="72" t="s">
        <v>107</v>
      </c>
      <c r="U140" s="44"/>
      <c r="V140" s="791"/>
      <c r="W140" s="44"/>
      <c r="X140" s="44"/>
      <c r="Y140" s="793"/>
      <c r="Z140" s="147" t="s">
        <v>107</v>
      </c>
      <c r="AB140" s="791"/>
      <c r="AC140" s="73"/>
    </row>
    <row r="141" spans="1:29" x14ac:dyDescent="0.35">
      <c r="A141" s="554"/>
      <c r="B141" s="247">
        <f t="shared" ref="B141:B146" si="14">B140+1</f>
        <v>153</v>
      </c>
      <c r="C141" s="795"/>
      <c r="D141" s="25"/>
      <c r="E141" s="798"/>
      <c r="F141" s="25"/>
      <c r="G141" s="541"/>
      <c r="H141" s="25"/>
      <c r="I141" s="798"/>
      <c r="J141" s="25"/>
      <c r="K141" s="798"/>
      <c r="M141" s="64" t="b">
        <v>0</v>
      </c>
      <c r="N141" t="s">
        <v>254</v>
      </c>
      <c r="Q141" s="9"/>
      <c r="T141" s="44"/>
      <c r="V141" s="122" t="b">
        <v>0</v>
      </c>
      <c r="W141" t="s">
        <v>255</v>
      </c>
      <c r="Y141" s="16"/>
      <c r="Z141" s="148"/>
      <c r="AC141" s="66"/>
    </row>
    <row r="142" spans="1:29" x14ac:dyDescent="0.35">
      <c r="A142" s="554"/>
      <c r="B142" s="247">
        <f t="shared" si="14"/>
        <v>154</v>
      </c>
      <c r="C142" s="795"/>
      <c r="D142" s="25"/>
      <c r="E142" s="798"/>
      <c r="F142" s="25"/>
      <c r="G142" s="541"/>
      <c r="H142" s="25"/>
      <c r="I142" s="798"/>
      <c r="J142" s="25"/>
      <c r="K142" s="798"/>
      <c r="M142" s="64" t="b">
        <v>0</v>
      </c>
      <c r="N142" t="s">
        <v>256</v>
      </c>
      <c r="Q142" s="9"/>
      <c r="S142" s="45" t="b">
        <v>0</v>
      </c>
      <c r="T142" s="44" t="s">
        <v>257</v>
      </c>
      <c r="Y142" s="793" t="b">
        <v>0</v>
      </c>
      <c r="Z142" s="16" t="s">
        <v>257</v>
      </c>
      <c r="AC142" s="66"/>
    </row>
    <row r="143" spans="1:29" x14ac:dyDescent="0.35">
      <c r="A143" s="554"/>
      <c r="B143" s="247">
        <f t="shared" si="14"/>
        <v>155</v>
      </c>
      <c r="C143" s="795"/>
      <c r="D143" s="25"/>
      <c r="E143" s="798"/>
      <c r="F143" s="25"/>
      <c r="G143" s="541"/>
      <c r="H143" s="25"/>
      <c r="I143" s="798"/>
      <c r="J143" s="25"/>
      <c r="K143" s="798"/>
      <c r="N143" s="74" t="s">
        <v>107</v>
      </c>
      <c r="S143" s="789" t="s">
        <v>258</v>
      </c>
      <c r="T143" s="789"/>
      <c r="V143" s="789" t="s">
        <v>259</v>
      </c>
      <c r="W143" s="789"/>
      <c r="Y143" s="793"/>
      <c r="Z143" s="16"/>
      <c r="AC143" s="66"/>
    </row>
    <row r="144" spans="1:29" x14ac:dyDescent="0.35">
      <c r="A144" s="554"/>
      <c r="B144" s="247">
        <f t="shared" si="14"/>
        <v>156</v>
      </c>
      <c r="C144" s="795"/>
      <c r="D144" s="25"/>
      <c r="E144" s="798"/>
      <c r="F144" s="25"/>
      <c r="G144" s="541"/>
      <c r="H144" s="25"/>
      <c r="I144" s="798"/>
      <c r="J144" s="25"/>
      <c r="K144" s="798"/>
      <c r="N144" s="655"/>
      <c r="S144" s="64" t="b">
        <v>0</v>
      </c>
      <c r="T144" t="s">
        <v>260</v>
      </c>
      <c r="V144" s="122" t="b">
        <v>0</v>
      </c>
      <c r="W144" t="s">
        <v>261</v>
      </c>
      <c r="Y144" s="16"/>
      <c r="Z144" s="16"/>
      <c r="AC144" s="66"/>
    </row>
    <row r="145" spans="1:29" x14ac:dyDescent="0.35">
      <c r="A145" s="554"/>
      <c r="B145" s="247">
        <f t="shared" si="14"/>
        <v>157</v>
      </c>
      <c r="C145" s="795"/>
      <c r="D145" s="25"/>
      <c r="E145" s="798"/>
      <c r="F145" s="25"/>
      <c r="G145" s="541"/>
      <c r="H145" s="25"/>
      <c r="I145" s="798"/>
      <c r="J145" s="25"/>
      <c r="K145" s="798"/>
      <c r="N145" s="655"/>
      <c r="T145" s="74" t="s">
        <v>109</v>
      </c>
      <c r="W145" s="74" t="s">
        <v>109</v>
      </c>
      <c r="X145" s="74"/>
      <c r="Y145" s="149"/>
      <c r="Z145" s="149"/>
      <c r="AC145" s="66"/>
    </row>
    <row r="146" spans="1:29" ht="15" thickBot="1" x14ac:dyDescent="0.4">
      <c r="A146" s="555"/>
      <c r="B146" s="247">
        <f t="shared" si="14"/>
        <v>158</v>
      </c>
      <c r="C146" s="796"/>
      <c r="D146" s="128"/>
      <c r="E146" s="799"/>
      <c r="F146" s="128"/>
      <c r="G146" s="542"/>
      <c r="H146" s="128"/>
      <c r="I146" s="799"/>
      <c r="J146" s="128"/>
      <c r="K146" s="799"/>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53">
        <f>A139+1</f>
        <v>16</v>
      </c>
      <c r="B148" s="13">
        <f>B139+10</f>
        <v>161</v>
      </c>
      <c r="C148" s="794"/>
      <c r="D148" s="79"/>
      <c r="E148" s="797"/>
      <c r="F148" s="79"/>
      <c r="G148" s="540"/>
      <c r="H148" s="79"/>
      <c r="I148" s="797"/>
      <c r="J148" s="79"/>
      <c r="K148" s="797"/>
      <c r="L148" s="62"/>
      <c r="M148" s="60" t="b">
        <v>0</v>
      </c>
      <c r="N148" s="62" t="s">
        <v>247</v>
      </c>
      <c r="O148" s="62"/>
      <c r="P148" s="60" t="b">
        <v>0</v>
      </c>
      <c r="Q148" s="62" t="s">
        <v>248</v>
      </c>
      <c r="R148" s="62"/>
      <c r="S148" s="790" t="b">
        <v>0</v>
      </c>
      <c r="T148" s="62" t="s">
        <v>249</v>
      </c>
      <c r="U148" s="62"/>
      <c r="V148" s="790" t="b">
        <v>0</v>
      </c>
      <c r="W148" s="62" t="s">
        <v>250</v>
      </c>
      <c r="X148" s="62"/>
      <c r="Y148" s="792" t="b">
        <v>0</v>
      </c>
      <c r="Z148" s="146" t="s">
        <v>251</v>
      </c>
      <c r="AA148" s="62"/>
      <c r="AB148" s="790" t="b">
        <v>0</v>
      </c>
      <c r="AC148" s="71" t="s">
        <v>252</v>
      </c>
    </row>
    <row r="149" spans="1:29" x14ac:dyDescent="0.35">
      <c r="A149" s="554"/>
      <c r="B149" s="247">
        <f>B148+1</f>
        <v>162</v>
      </c>
      <c r="C149" s="795"/>
      <c r="D149" s="25"/>
      <c r="E149" s="798"/>
      <c r="F149" s="25"/>
      <c r="G149" s="541"/>
      <c r="H149" s="25"/>
      <c r="I149" s="798"/>
      <c r="J149" s="25"/>
      <c r="K149" s="798"/>
      <c r="M149" s="64" t="b">
        <v>0</v>
      </c>
      <c r="N149" t="s">
        <v>253</v>
      </c>
      <c r="Q149" s="72" t="s">
        <v>107</v>
      </c>
      <c r="S149" s="791"/>
      <c r="T149" s="72" t="s">
        <v>107</v>
      </c>
      <c r="U149" s="44"/>
      <c r="V149" s="791"/>
      <c r="W149" s="44"/>
      <c r="X149" s="44"/>
      <c r="Y149" s="793"/>
      <c r="Z149" s="147" t="s">
        <v>107</v>
      </c>
      <c r="AB149" s="791"/>
      <c r="AC149" s="73"/>
    </row>
    <row r="150" spans="1:29" x14ac:dyDescent="0.35">
      <c r="A150" s="554"/>
      <c r="B150" s="247">
        <f t="shared" ref="B150:B155" si="15">B149+1</f>
        <v>163</v>
      </c>
      <c r="C150" s="795"/>
      <c r="D150" s="25"/>
      <c r="E150" s="798"/>
      <c r="F150" s="25"/>
      <c r="G150" s="541"/>
      <c r="H150" s="25"/>
      <c r="I150" s="798"/>
      <c r="J150" s="25"/>
      <c r="K150" s="798"/>
      <c r="M150" s="64" t="b">
        <v>0</v>
      </c>
      <c r="N150" t="s">
        <v>254</v>
      </c>
      <c r="Q150" s="9"/>
      <c r="T150" s="44"/>
      <c r="V150" s="122" t="b">
        <v>0</v>
      </c>
      <c r="W150" t="s">
        <v>255</v>
      </c>
      <c r="Y150" s="16"/>
      <c r="Z150" s="148"/>
      <c r="AC150" s="66"/>
    </row>
    <row r="151" spans="1:29" x14ac:dyDescent="0.35">
      <c r="A151" s="554"/>
      <c r="B151" s="247">
        <f t="shared" si="15"/>
        <v>164</v>
      </c>
      <c r="C151" s="795"/>
      <c r="D151" s="25"/>
      <c r="E151" s="798"/>
      <c r="F151" s="25"/>
      <c r="G151" s="541"/>
      <c r="H151" s="25"/>
      <c r="I151" s="798"/>
      <c r="J151" s="25"/>
      <c r="K151" s="798"/>
      <c r="M151" s="64" t="b">
        <v>0</v>
      </c>
      <c r="N151" t="s">
        <v>256</v>
      </c>
      <c r="Q151" s="9"/>
      <c r="S151" s="45" t="b">
        <v>0</v>
      </c>
      <c r="T151" s="44" t="s">
        <v>257</v>
      </c>
      <c r="Y151" s="793" t="b">
        <v>0</v>
      </c>
      <c r="Z151" s="16" t="s">
        <v>257</v>
      </c>
      <c r="AC151" s="66"/>
    </row>
    <row r="152" spans="1:29" x14ac:dyDescent="0.35">
      <c r="A152" s="554"/>
      <c r="B152" s="247">
        <f t="shared" si="15"/>
        <v>165</v>
      </c>
      <c r="C152" s="795"/>
      <c r="D152" s="25"/>
      <c r="E152" s="798"/>
      <c r="F152" s="25"/>
      <c r="G152" s="541"/>
      <c r="H152" s="25"/>
      <c r="I152" s="798"/>
      <c r="J152" s="25"/>
      <c r="K152" s="798"/>
      <c r="N152" s="74" t="s">
        <v>107</v>
      </c>
      <c r="S152" s="789" t="s">
        <v>258</v>
      </c>
      <c r="T152" s="789"/>
      <c r="V152" s="789" t="s">
        <v>259</v>
      </c>
      <c r="W152" s="789"/>
      <c r="Y152" s="793"/>
      <c r="Z152" s="16"/>
      <c r="AC152" s="66"/>
    </row>
    <row r="153" spans="1:29" x14ac:dyDescent="0.35">
      <c r="A153" s="554"/>
      <c r="B153" s="247">
        <f t="shared" si="15"/>
        <v>166</v>
      </c>
      <c r="C153" s="795"/>
      <c r="D153" s="25"/>
      <c r="E153" s="798"/>
      <c r="F153" s="25"/>
      <c r="G153" s="541"/>
      <c r="H153" s="25"/>
      <c r="I153" s="798"/>
      <c r="J153" s="25"/>
      <c r="K153" s="798"/>
      <c r="N153" s="655"/>
      <c r="S153" s="64" t="b">
        <v>0</v>
      </c>
      <c r="T153" t="s">
        <v>260</v>
      </c>
      <c r="V153" s="122" t="b">
        <v>0</v>
      </c>
      <c r="W153" t="s">
        <v>261</v>
      </c>
      <c r="Y153" s="16"/>
      <c r="Z153" s="16"/>
      <c r="AC153" s="66"/>
    </row>
    <row r="154" spans="1:29" x14ac:dyDescent="0.35">
      <c r="A154" s="554"/>
      <c r="B154" s="247">
        <f t="shared" si="15"/>
        <v>167</v>
      </c>
      <c r="C154" s="795"/>
      <c r="D154" s="25"/>
      <c r="E154" s="798"/>
      <c r="F154" s="25"/>
      <c r="G154" s="541"/>
      <c r="H154" s="25"/>
      <c r="I154" s="798"/>
      <c r="J154" s="25"/>
      <c r="K154" s="798"/>
      <c r="N154" s="655"/>
      <c r="T154" s="74" t="s">
        <v>109</v>
      </c>
      <c r="W154" s="74" t="s">
        <v>109</v>
      </c>
      <c r="X154" s="74"/>
      <c r="Y154" s="149"/>
      <c r="Z154" s="149"/>
      <c r="AC154" s="66"/>
    </row>
    <row r="155" spans="1:29" ht="15" thickBot="1" x14ac:dyDescent="0.4">
      <c r="A155" s="555"/>
      <c r="B155" s="247">
        <f t="shared" si="15"/>
        <v>168</v>
      </c>
      <c r="C155" s="796"/>
      <c r="D155" s="128"/>
      <c r="E155" s="799"/>
      <c r="F155" s="128"/>
      <c r="G155" s="542"/>
      <c r="H155" s="128"/>
      <c r="I155" s="799"/>
      <c r="J155" s="128"/>
      <c r="K155" s="799"/>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53">
        <f>A148+1</f>
        <v>17</v>
      </c>
      <c r="B157" s="13">
        <f>B148+10</f>
        <v>171</v>
      </c>
      <c r="C157" s="794"/>
      <c r="D157" s="79"/>
      <c r="E157" s="797"/>
      <c r="F157" s="79"/>
      <c r="G157" s="540"/>
      <c r="H157" s="79"/>
      <c r="I157" s="797"/>
      <c r="J157" s="79"/>
      <c r="K157" s="797"/>
      <c r="L157" s="62"/>
      <c r="M157" s="60" t="b">
        <v>0</v>
      </c>
      <c r="N157" s="62" t="s">
        <v>247</v>
      </c>
      <c r="O157" s="62"/>
      <c r="P157" s="60" t="b">
        <v>0</v>
      </c>
      <c r="Q157" s="62" t="s">
        <v>248</v>
      </c>
      <c r="R157" s="62"/>
      <c r="S157" s="790" t="b">
        <v>0</v>
      </c>
      <c r="T157" s="62" t="s">
        <v>249</v>
      </c>
      <c r="U157" s="62"/>
      <c r="V157" s="790" t="b">
        <v>0</v>
      </c>
      <c r="W157" s="62" t="s">
        <v>250</v>
      </c>
      <c r="X157" s="62"/>
      <c r="Y157" s="792" t="b">
        <v>0</v>
      </c>
      <c r="Z157" s="146" t="s">
        <v>251</v>
      </c>
      <c r="AA157" s="62"/>
      <c r="AB157" s="790" t="b">
        <v>0</v>
      </c>
      <c r="AC157" s="71" t="s">
        <v>252</v>
      </c>
    </row>
    <row r="158" spans="1:29" x14ac:dyDescent="0.35">
      <c r="A158" s="554"/>
      <c r="B158" s="247">
        <f>B157+1</f>
        <v>172</v>
      </c>
      <c r="C158" s="795"/>
      <c r="D158" s="25"/>
      <c r="E158" s="798"/>
      <c r="F158" s="25"/>
      <c r="G158" s="541"/>
      <c r="H158" s="25"/>
      <c r="I158" s="798"/>
      <c r="J158" s="25"/>
      <c r="K158" s="798"/>
      <c r="M158" s="64" t="b">
        <v>0</v>
      </c>
      <c r="N158" t="s">
        <v>253</v>
      </c>
      <c r="Q158" s="72" t="s">
        <v>107</v>
      </c>
      <c r="S158" s="791"/>
      <c r="T158" s="72" t="s">
        <v>107</v>
      </c>
      <c r="U158" s="44"/>
      <c r="V158" s="791"/>
      <c r="W158" s="44"/>
      <c r="X158" s="44"/>
      <c r="Y158" s="793"/>
      <c r="Z158" s="147" t="s">
        <v>107</v>
      </c>
      <c r="AB158" s="791"/>
      <c r="AC158" s="73"/>
    </row>
    <row r="159" spans="1:29" x14ac:dyDescent="0.35">
      <c r="A159" s="554"/>
      <c r="B159" s="247">
        <f t="shared" ref="B159:B164" si="16">B158+1</f>
        <v>173</v>
      </c>
      <c r="C159" s="795"/>
      <c r="D159" s="25"/>
      <c r="E159" s="798"/>
      <c r="F159" s="25"/>
      <c r="G159" s="541"/>
      <c r="H159" s="25"/>
      <c r="I159" s="798"/>
      <c r="J159" s="25"/>
      <c r="K159" s="798"/>
      <c r="M159" s="64" t="b">
        <v>0</v>
      </c>
      <c r="N159" t="s">
        <v>254</v>
      </c>
      <c r="Q159" s="9"/>
      <c r="T159" s="44"/>
      <c r="V159" s="122" t="b">
        <v>0</v>
      </c>
      <c r="W159" t="s">
        <v>255</v>
      </c>
      <c r="Y159" s="16"/>
      <c r="Z159" s="148"/>
      <c r="AC159" s="66"/>
    </row>
    <row r="160" spans="1:29" x14ac:dyDescent="0.35">
      <c r="A160" s="554"/>
      <c r="B160" s="247">
        <f t="shared" si="16"/>
        <v>174</v>
      </c>
      <c r="C160" s="795"/>
      <c r="D160" s="25"/>
      <c r="E160" s="798"/>
      <c r="F160" s="25"/>
      <c r="G160" s="541"/>
      <c r="H160" s="25"/>
      <c r="I160" s="798"/>
      <c r="J160" s="25"/>
      <c r="K160" s="798"/>
      <c r="M160" s="64" t="b">
        <v>0</v>
      </c>
      <c r="N160" t="s">
        <v>256</v>
      </c>
      <c r="Q160" s="9"/>
      <c r="S160" s="45" t="b">
        <v>0</v>
      </c>
      <c r="T160" s="44" t="s">
        <v>257</v>
      </c>
      <c r="Y160" s="793" t="b">
        <v>0</v>
      </c>
      <c r="Z160" s="16" t="s">
        <v>257</v>
      </c>
      <c r="AC160" s="66"/>
    </row>
    <row r="161" spans="1:29" x14ac:dyDescent="0.35">
      <c r="A161" s="554"/>
      <c r="B161" s="247">
        <f t="shared" si="16"/>
        <v>175</v>
      </c>
      <c r="C161" s="795"/>
      <c r="D161" s="25"/>
      <c r="E161" s="798"/>
      <c r="F161" s="25"/>
      <c r="G161" s="541"/>
      <c r="H161" s="25"/>
      <c r="I161" s="798"/>
      <c r="J161" s="25"/>
      <c r="K161" s="798"/>
      <c r="N161" s="74" t="s">
        <v>107</v>
      </c>
      <c r="S161" s="789" t="s">
        <v>258</v>
      </c>
      <c r="T161" s="789"/>
      <c r="V161" s="789" t="s">
        <v>259</v>
      </c>
      <c r="W161" s="789"/>
      <c r="Y161" s="793"/>
      <c r="Z161" s="16"/>
      <c r="AC161" s="66"/>
    </row>
    <row r="162" spans="1:29" x14ac:dyDescent="0.35">
      <c r="A162" s="554"/>
      <c r="B162" s="247">
        <f t="shared" si="16"/>
        <v>176</v>
      </c>
      <c r="C162" s="795"/>
      <c r="D162" s="25"/>
      <c r="E162" s="798"/>
      <c r="F162" s="25"/>
      <c r="G162" s="541"/>
      <c r="H162" s="25"/>
      <c r="I162" s="798"/>
      <c r="J162" s="25"/>
      <c r="K162" s="798"/>
      <c r="N162" s="655"/>
      <c r="S162" s="64" t="b">
        <v>0</v>
      </c>
      <c r="T162" t="s">
        <v>260</v>
      </c>
      <c r="V162" s="122" t="b">
        <v>0</v>
      </c>
      <c r="W162" t="s">
        <v>261</v>
      </c>
      <c r="Y162" s="16"/>
      <c r="Z162" s="16"/>
      <c r="AC162" s="66"/>
    </row>
    <row r="163" spans="1:29" x14ac:dyDescent="0.35">
      <c r="A163" s="554"/>
      <c r="B163" s="247">
        <f t="shared" si="16"/>
        <v>177</v>
      </c>
      <c r="C163" s="795"/>
      <c r="D163" s="25"/>
      <c r="E163" s="798"/>
      <c r="F163" s="25"/>
      <c r="G163" s="541"/>
      <c r="H163" s="25"/>
      <c r="I163" s="798"/>
      <c r="J163" s="25"/>
      <c r="K163" s="798"/>
      <c r="N163" s="655"/>
      <c r="T163" s="74" t="s">
        <v>109</v>
      </c>
      <c r="W163" s="74" t="s">
        <v>109</v>
      </c>
      <c r="X163" s="74"/>
      <c r="Y163" s="149"/>
      <c r="Z163" s="149"/>
      <c r="AC163" s="66"/>
    </row>
    <row r="164" spans="1:29" ht="15" thickBot="1" x14ac:dyDescent="0.4">
      <c r="A164" s="555"/>
      <c r="B164" s="247">
        <f t="shared" si="16"/>
        <v>178</v>
      </c>
      <c r="C164" s="796"/>
      <c r="D164" s="128"/>
      <c r="E164" s="799"/>
      <c r="F164" s="128"/>
      <c r="G164" s="542"/>
      <c r="H164" s="128"/>
      <c r="I164" s="799"/>
      <c r="J164" s="128"/>
      <c r="K164" s="799"/>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53">
        <f>A157+1</f>
        <v>18</v>
      </c>
      <c r="B166" s="13">
        <f>B157+10</f>
        <v>181</v>
      </c>
      <c r="C166" s="794"/>
      <c r="D166" s="79"/>
      <c r="E166" s="797"/>
      <c r="F166" s="79"/>
      <c r="G166" s="540"/>
      <c r="H166" s="79"/>
      <c r="I166" s="797"/>
      <c r="J166" s="79"/>
      <c r="K166" s="797"/>
      <c r="L166" s="62"/>
      <c r="M166" s="60" t="b">
        <v>0</v>
      </c>
      <c r="N166" s="62" t="s">
        <v>247</v>
      </c>
      <c r="O166" s="62"/>
      <c r="P166" s="60" t="b">
        <v>0</v>
      </c>
      <c r="Q166" s="62" t="s">
        <v>248</v>
      </c>
      <c r="R166" s="62"/>
      <c r="S166" s="790" t="b">
        <v>0</v>
      </c>
      <c r="T166" s="62" t="s">
        <v>249</v>
      </c>
      <c r="U166" s="62"/>
      <c r="V166" s="790" t="b">
        <v>0</v>
      </c>
      <c r="W166" s="62" t="s">
        <v>250</v>
      </c>
      <c r="X166" s="62"/>
      <c r="Y166" s="792" t="b">
        <v>0</v>
      </c>
      <c r="Z166" s="146" t="s">
        <v>251</v>
      </c>
      <c r="AA166" s="62"/>
      <c r="AB166" s="790" t="b">
        <v>0</v>
      </c>
      <c r="AC166" s="71" t="s">
        <v>252</v>
      </c>
    </row>
    <row r="167" spans="1:29" x14ac:dyDescent="0.35">
      <c r="A167" s="554"/>
      <c r="B167" s="247">
        <f>B166+1</f>
        <v>182</v>
      </c>
      <c r="C167" s="795"/>
      <c r="D167" s="25"/>
      <c r="E167" s="798"/>
      <c r="F167" s="25"/>
      <c r="G167" s="541"/>
      <c r="H167" s="25"/>
      <c r="I167" s="798"/>
      <c r="J167" s="25"/>
      <c r="K167" s="798"/>
      <c r="M167" s="64" t="b">
        <v>0</v>
      </c>
      <c r="N167" t="s">
        <v>253</v>
      </c>
      <c r="Q167" s="72" t="s">
        <v>107</v>
      </c>
      <c r="S167" s="791"/>
      <c r="T167" s="72" t="s">
        <v>107</v>
      </c>
      <c r="U167" s="44"/>
      <c r="V167" s="791"/>
      <c r="W167" s="44"/>
      <c r="X167" s="44"/>
      <c r="Y167" s="793"/>
      <c r="Z167" s="147" t="s">
        <v>107</v>
      </c>
      <c r="AB167" s="791"/>
      <c r="AC167" s="73"/>
    </row>
    <row r="168" spans="1:29" x14ac:dyDescent="0.35">
      <c r="A168" s="554"/>
      <c r="B168" s="247">
        <f t="shared" ref="B168:B173" si="17">B167+1</f>
        <v>183</v>
      </c>
      <c r="C168" s="795"/>
      <c r="D168" s="25"/>
      <c r="E168" s="798"/>
      <c r="F168" s="25"/>
      <c r="G168" s="541"/>
      <c r="H168" s="25"/>
      <c r="I168" s="798"/>
      <c r="J168" s="25"/>
      <c r="K168" s="798"/>
      <c r="M168" s="64" t="b">
        <v>0</v>
      </c>
      <c r="N168" t="s">
        <v>254</v>
      </c>
      <c r="Q168" s="9"/>
      <c r="T168" s="44"/>
      <c r="V168" s="122" t="b">
        <v>0</v>
      </c>
      <c r="W168" t="s">
        <v>255</v>
      </c>
      <c r="Y168" s="16"/>
      <c r="Z168" s="148"/>
      <c r="AC168" s="66"/>
    </row>
    <row r="169" spans="1:29" x14ac:dyDescent="0.35">
      <c r="A169" s="554"/>
      <c r="B169" s="247">
        <f t="shared" si="17"/>
        <v>184</v>
      </c>
      <c r="C169" s="795"/>
      <c r="D169" s="25"/>
      <c r="E169" s="798"/>
      <c r="F169" s="25"/>
      <c r="G169" s="541"/>
      <c r="H169" s="25"/>
      <c r="I169" s="798"/>
      <c r="J169" s="25"/>
      <c r="K169" s="798"/>
      <c r="M169" s="64" t="b">
        <v>0</v>
      </c>
      <c r="N169" t="s">
        <v>256</v>
      </c>
      <c r="Q169" s="9"/>
      <c r="S169" s="45" t="b">
        <v>0</v>
      </c>
      <c r="T169" s="44" t="s">
        <v>257</v>
      </c>
      <c r="Y169" s="793" t="b">
        <v>0</v>
      </c>
      <c r="Z169" s="16" t="s">
        <v>257</v>
      </c>
      <c r="AC169" s="66"/>
    </row>
    <row r="170" spans="1:29" x14ac:dyDescent="0.35">
      <c r="A170" s="554"/>
      <c r="B170" s="247">
        <f t="shared" si="17"/>
        <v>185</v>
      </c>
      <c r="C170" s="795"/>
      <c r="D170" s="25"/>
      <c r="E170" s="798"/>
      <c r="F170" s="25"/>
      <c r="G170" s="541"/>
      <c r="H170" s="25"/>
      <c r="I170" s="798"/>
      <c r="J170" s="25"/>
      <c r="K170" s="798"/>
      <c r="N170" s="74" t="s">
        <v>107</v>
      </c>
      <c r="S170" s="789" t="s">
        <v>258</v>
      </c>
      <c r="T170" s="789"/>
      <c r="V170" s="789" t="s">
        <v>259</v>
      </c>
      <c r="W170" s="789"/>
      <c r="Y170" s="793"/>
      <c r="Z170" s="16"/>
      <c r="AC170" s="66"/>
    </row>
    <row r="171" spans="1:29" x14ac:dyDescent="0.35">
      <c r="A171" s="554"/>
      <c r="B171" s="247">
        <f t="shared" si="17"/>
        <v>186</v>
      </c>
      <c r="C171" s="795"/>
      <c r="D171" s="25"/>
      <c r="E171" s="798"/>
      <c r="F171" s="25"/>
      <c r="G171" s="541"/>
      <c r="H171" s="25"/>
      <c r="I171" s="798"/>
      <c r="J171" s="25"/>
      <c r="K171" s="798"/>
      <c r="N171" s="655"/>
      <c r="S171" s="64" t="b">
        <v>0</v>
      </c>
      <c r="T171" t="s">
        <v>260</v>
      </c>
      <c r="V171" s="122" t="b">
        <v>0</v>
      </c>
      <c r="W171" t="s">
        <v>261</v>
      </c>
      <c r="Y171" s="16"/>
      <c r="Z171" s="16"/>
      <c r="AC171" s="66"/>
    </row>
    <row r="172" spans="1:29" x14ac:dyDescent="0.35">
      <c r="A172" s="554"/>
      <c r="B172" s="247">
        <f t="shared" si="17"/>
        <v>187</v>
      </c>
      <c r="C172" s="795"/>
      <c r="D172" s="25"/>
      <c r="E172" s="798"/>
      <c r="F172" s="25"/>
      <c r="G172" s="541"/>
      <c r="H172" s="25"/>
      <c r="I172" s="798"/>
      <c r="J172" s="25"/>
      <c r="K172" s="798"/>
      <c r="N172" s="655"/>
      <c r="T172" s="74" t="s">
        <v>109</v>
      </c>
      <c r="W172" s="74" t="s">
        <v>109</v>
      </c>
      <c r="X172" s="74"/>
      <c r="Y172" s="149"/>
      <c r="Z172" s="149"/>
      <c r="AC172" s="66"/>
    </row>
    <row r="173" spans="1:29" ht="15" thickBot="1" x14ac:dyDescent="0.4">
      <c r="A173" s="555"/>
      <c r="B173" s="247">
        <f t="shared" si="17"/>
        <v>188</v>
      </c>
      <c r="C173" s="796"/>
      <c r="D173" s="128"/>
      <c r="E173" s="799"/>
      <c r="F173" s="128"/>
      <c r="G173" s="542"/>
      <c r="H173" s="128"/>
      <c r="I173" s="799"/>
      <c r="J173" s="128"/>
      <c r="K173" s="799"/>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53">
        <f>A166+1</f>
        <v>19</v>
      </c>
      <c r="B175" s="13">
        <f>B166+10</f>
        <v>191</v>
      </c>
      <c r="C175" s="794"/>
      <c r="D175" s="79"/>
      <c r="E175" s="797"/>
      <c r="F175" s="79"/>
      <c r="G175" s="540"/>
      <c r="H175" s="79"/>
      <c r="I175" s="797"/>
      <c r="J175" s="79"/>
      <c r="K175" s="797"/>
      <c r="L175" s="62"/>
      <c r="M175" s="60" t="b">
        <v>0</v>
      </c>
      <c r="N175" s="62" t="s">
        <v>247</v>
      </c>
      <c r="O175" s="62"/>
      <c r="P175" s="60" t="b">
        <v>0</v>
      </c>
      <c r="Q175" s="62" t="s">
        <v>248</v>
      </c>
      <c r="R175" s="62"/>
      <c r="S175" s="790" t="b">
        <v>0</v>
      </c>
      <c r="T175" s="62" t="s">
        <v>249</v>
      </c>
      <c r="U175" s="62"/>
      <c r="V175" s="790" t="b">
        <v>0</v>
      </c>
      <c r="W175" s="62" t="s">
        <v>250</v>
      </c>
      <c r="X175" s="62"/>
      <c r="Y175" s="792" t="b">
        <v>0</v>
      </c>
      <c r="Z175" s="146" t="s">
        <v>251</v>
      </c>
      <c r="AA175" s="62"/>
      <c r="AB175" s="790" t="b">
        <v>0</v>
      </c>
      <c r="AC175" s="71" t="s">
        <v>252</v>
      </c>
    </row>
    <row r="176" spans="1:29" x14ac:dyDescent="0.35">
      <c r="A176" s="554"/>
      <c r="B176" s="247">
        <f>B175+1</f>
        <v>192</v>
      </c>
      <c r="C176" s="795"/>
      <c r="D176" s="25"/>
      <c r="E176" s="798"/>
      <c r="F176" s="25"/>
      <c r="G176" s="541"/>
      <c r="H176" s="25"/>
      <c r="I176" s="798"/>
      <c r="J176" s="25"/>
      <c r="K176" s="798"/>
      <c r="M176" s="64" t="b">
        <v>0</v>
      </c>
      <c r="N176" t="s">
        <v>253</v>
      </c>
      <c r="Q176" s="72" t="s">
        <v>107</v>
      </c>
      <c r="S176" s="791"/>
      <c r="T176" s="72" t="s">
        <v>107</v>
      </c>
      <c r="U176" s="44"/>
      <c r="V176" s="791"/>
      <c r="W176" s="44"/>
      <c r="X176" s="44"/>
      <c r="Y176" s="793"/>
      <c r="Z176" s="147" t="s">
        <v>107</v>
      </c>
      <c r="AB176" s="791"/>
      <c r="AC176" s="73"/>
    </row>
    <row r="177" spans="1:29" x14ac:dyDescent="0.35">
      <c r="A177" s="554"/>
      <c r="B177" s="247">
        <f t="shared" ref="B177:B182" si="18">B176+1</f>
        <v>193</v>
      </c>
      <c r="C177" s="795"/>
      <c r="D177" s="25"/>
      <c r="E177" s="798"/>
      <c r="F177" s="25"/>
      <c r="G177" s="541"/>
      <c r="H177" s="25"/>
      <c r="I177" s="798"/>
      <c r="J177" s="25"/>
      <c r="K177" s="798"/>
      <c r="M177" s="64" t="b">
        <v>0</v>
      </c>
      <c r="N177" t="s">
        <v>254</v>
      </c>
      <c r="Q177" s="9"/>
      <c r="T177" s="44"/>
      <c r="V177" s="122" t="b">
        <v>0</v>
      </c>
      <c r="W177" t="s">
        <v>255</v>
      </c>
      <c r="Y177" s="16"/>
      <c r="Z177" s="148"/>
      <c r="AC177" s="66"/>
    </row>
    <row r="178" spans="1:29" x14ac:dyDescent="0.35">
      <c r="A178" s="554"/>
      <c r="B178" s="247">
        <f t="shared" si="18"/>
        <v>194</v>
      </c>
      <c r="C178" s="795"/>
      <c r="D178" s="25"/>
      <c r="E178" s="798"/>
      <c r="F178" s="25"/>
      <c r="G178" s="541"/>
      <c r="H178" s="25"/>
      <c r="I178" s="798"/>
      <c r="J178" s="25"/>
      <c r="K178" s="798"/>
      <c r="M178" s="64" t="b">
        <v>0</v>
      </c>
      <c r="N178" t="s">
        <v>256</v>
      </c>
      <c r="Q178" s="9"/>
      <c r="S178" s="45" t="b">
        <v>0</v>
      </c>
      <c r="T178" s="44" t="s">
        <v>257</v>
      </c>
      <c r="Y178" s="793" t="b">
        <v>0</v>
      </c>
      <c r="Z178" s="16" t="s">
        <v>257</v>
      </c>
      <c r="AC178" s="66"/>
    </row>
    <row r="179" spans="1:29" x14ac:dyDescent="0.35">
      <c r="A179" s="554"/>
      <c r="B179" s="247">
        <f t="shared" si="18"/>
        <v>195</v>
      </c>
      <c r="C179" s="795"/>
      <c r="D179" s="25"/>
      <c r="E179" s="798"/>
      <c r="F179" s="25"/>
      <c r="G179" s="541"/>
      <c r="H179" s="25"/>
      <c r="I179" s="798"/>
      <c r="J179" s="25"/>
      <c r="K179" s="798"/>
      <c r="N179" s="74" t="s">
        <v>107</v>
      </c>
      <c r="S179" s="789" t="s">
        <v>258</v>
      </c>
      <c r="T179" s="789"/>
      <c r="V179" s="789" t="s">
        <v>259</v>
      </c>
      <c r="W179" s="789"/>
      <c r="Y179" s="793"/>
      <c r="Z179" s="16"/>
      <c r="AC179" s="66"/>
    </row>
    <row r="180" spans="1:29" x14ac:dyDescent="0.35">
      <c r="A180" s="554"/>
      <c r="B180" s="247">
        <f t="shared" si="18"/>
        <v>196</v>
      </c>
      <c r="C180" s="795"/>
      <c r="D180" s="25"/>
      <c r="E180" s="798"/>
      <c r="F180" s="25"/>
      <c r="G180" s="541"/>
      <c r="H180" s="25"/>
      <c r="I180" s="798"/>
      <c r="J180" s="25"/>
      <c r="K180" s="798"/>
      <c r="N180" s="655"/>
      <c r="S180" s="64" t="b">
        <v>0</v>
      </c>
      <c r="T180" t="s">
        <v>260</v>
      </c>
      <c r="V180" s="122" t="b">
        <v>0</v>
      </c>
      <c r="W180" t="s">
        <v>261</v>
      </c>
      <c r="Y180" s="16"/>
      <c r="Z180" s="16"/>
      <c r="AC180" s="66"/>
    </row>
    <row r="181" spans="1:29" x14ac:dyDescent="0.35">
      <c r="A181" s="554"/>
      <c r="B181" s="247">
        <f t="shared" si="18"/>
        <v>197</v>
      </c>
      <c r="C181" s="795"/>
      <c r="D181" s="25"/>
      <c r="E181" s="798"/>
      <c r="F181" s="25"/>
      <c r="G181" s="541"/>
      <c r="H181" s="25"/>
      <c r="I181" s="798"/>
      <c r="J181" s="25"/>
      <c r="K181" s="798"/>
      <c r="N181" s="655"/>
      <c r="T181" s="74" t="s">
        <v>109</v>
      </c>
      <c r="W181" s="74" t="s">
        <v>109</v>
      </c>
      <c r="X181" s="74"/>
      <c r="Y181" s="149"/>
      <c r="Z181" s="149"/>
      <c r="AC181" s="66"/>
    </row>
    <row r="182" spans="1:29" ht="15" thickBot="1" x14ac:dyDescent="0.4">
      <c r="A182" s="555"/>
      <c r="B182" s="247">
        <f t="shared" si="18"/>
        <v>198</v>
      </c>
      <c r="C182" s="796"/>
      <c r="D182" s="128"/>
      <c r="E182" s="799"/>
      <c r="F182" s="128"/>
      <c r="G182" s="542"/>
      <c r="H182" s="128"/>
      <c r="I182" s="799"/>
      <c r="J182" s="128"/>
      <c r="K182" s="799"/>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53">
        <f>A175+1</f>
        <v>20</v>
      </c>
      <c r="B184" s="13">
        <f>B175+10</f>
        <v>201</v>
      </c>
      <c r="C184" s="794"/>
      <c r="D184" s="79"/>
      <c r="E184" s="797"/>
      <c r="F184" s="79"/>
      <c r="G184" s="540"/>
      <c r="H184" s="79"/>
      <c r="I184" s="797"/>
      <c r="J184" s="79"/>
      <c r="K184" s="797"/>
      <c r="L184" s="62"/>
      <c r="M184" s="60" t="b">
        <v>0</v>
      </c>
      <c r="N184" s="62" t="s">
        <v>247</v>
      </c>
      <c r="O184" s="62"/>
      <c r="P184" s="60" t="b">
        <v>0</v>
      </c>
      <c r="Q184" s="62" t="s">
        <v>248</v>
      </c>
      <c r="R184" s="62"/>
      <c r="S184" s="790" t="b">
        <v>0</v>
      </c>
      <c r="T184" s="62" t="s">
        <v>249</v>
      </c>
      <c r="U184" s="62"/>
      <c r="V184" s="790" t="b">
        <v>0</v>
      </c>
      <c r="W184" s="62" t="s">
        <v>250</v>
      </c>
      <c r="X184" s="62"/>
      <c r="Y184" s="792" t="b">
        <v>0</v>
      </c>
      <c r="Z184" s="146" t="s">
        <v>251</v>
      </c>
      <c r="AA184" s="62"/>
      <c r="AB184" s="790" t="b">
        <v>0</v>
      </c>
      <c r="AC184" s="71" t="s">
        <v>252</v>
      </c>
    </row>
    <row r="185" spans="1:29" x14ac:dyDescent="0.35">
      <c r="A185" s="554"/>
      <c r="B185" s="247">
        <f>B184+1</f>
        <v>202</v>
      </c>
      <c r="C185" s="795"/>
      <c r="D185" s="25"/>
      <c r="E185" s="798"/>
      <c r="F185" s="25"/>
      <c r="G185" s="541"/>
      <c r="H185" s="25"/>
      <c r="I185" s="798"/>
      <c r="J185" s="25"/>
      <c r="K185" s="798"/>
      <c r="M185" s="64" t="b">
        <v>0</v>
      </c>
      <c r="N185" t="s">
        <v>253</v>
      </c>
      <c r="Q185" s="72" t="s">
        <v>107</v>
      </c>
      <c r="S185" s="791"/>
      <c r="T185" s="72" t="s">
        <v>107</v>
      </c>
      <c r="U185" s="44"/>
      <c r="V185" s="791"/>
      <c r="W185" s="44"/>
      <c r="X185" s="44"/>
      <c r="Y185" s="793"/>
      <c r="Z185" s="147" t="s">
        <v>107</v>
      </c>
      <c r="AB185" s="791"/>
      <c r="AC185" s="73"/>
    </row>
    <row r="186" spans="1:29" x14ac:dyDescent="0.35">
      <c r="A186" s="554"/>
      <c r="B186" s="247">
        <f t="shared" ref="B186:B191" si="19">B185+1</f>
        <v>203</v>
      </c>
      <c r="C186" s="795"/>
      <c r="D186" s="25"/>
      <c r="E186" s="798"/>
      <c r="F186" s="25"/>
      <c r="G186" s="541"/>
      <c r="H186" s="25"/>
      <c r="I186" s="798"/>
      <c r="J186" s="25"/>
      <c r="K186" s="798"/>
      <c r="M186" s="64" t="b">
        <v>0</v>
      </c>
      <c r="N186" t="s">
        <v>254</v>
      </c>
      <c r="Q186" s="9"/>
      <c r="T186" s="44"/>
      <c r="V186" s="122" t="b">
        <v>0</v>
      </c>
      <c r="W186" t="s">
        <v>255</v>
      </c>
      <c r="Y186" s="16"/>
      <c r="Z186" s="148"/>
      <c r="AC186" s="66"/>
    </row>
    <row r="187" spans="1:29" x14ac:dyDescent="0.35">
      <c r="A187" s="554"/>
      <c r="B187" s="247">
        <f t="shared" si="19"/>
        <v>204</v>
      </c>
      <c r="C187" s="795"/>
      <c r="D187" s="25"/>
      <c r="E187" s="798"/>
      <c r="F187" s="25"/>
      <c r="G187" s="541"/>
      <c r="H187" s="25"/>
      <c r="I187" s="798"/>
      <c r="J187" s="25"/>
      <c r="K187" s="798"/>
      <c r="M187" s="64" t="b">
        <v>0</v>
      </c>
      <c r="N187" t="s">
        <v>256</v>
      </c>
      <c r="Q187" s="9"/>
      <c r="S187" s="45" t="b">
        <v>0</v>
      </c>
      <c r="T187" s="44" t="s">
        <v>257</v>
      </c>
      <c r="Y187" s="793" t="b">
        <v>0</v>
      </c>
      <c r="Z187" s="16" t="s">
        <v>257</v>
      </c>
      <c r="AC187" s="66"/>
    </row>
    <row r="188" spans="1:29" x14ac:dyDescent="0.35">
      <c r="A188" s="554"/>
      <c r="B188" s="247">
        <f t="shared" si="19"/>
        <v>205</v>
      </c>
      <c r="C188" s="795"/>
      <c r="D188" s="25"/>
      <c r="E188" s="798"/>
      <c r="F188" s="25"/>
      <c r="G188" s="541"/>
      <c r="H188" s="25"/>
      <c r="I188" s="798"/>
      <c r="J188" s="25"/>
      <c r="K188" s="798"/>
      <c r="N188" s="74" t="s">
        <v>107</v>
      </c>
      <c r="S188" s="789" t="s">
        <v>258</v>
      </c>
      <c r="T188" s="789"/>
      <c r="V188" s="789" t="s">
        <v>259</v>
      </c>
      <c r="W188" s="789"/>
      <c r="Y188" s="793"/>
      <c r="Z188" s="16"/>
      <c r="AC188" s="66"/>
    </row>
    <row r="189" spans="1:29" x14ac:dyDescent="0.35">
      <c r="A189" s="554"/>
      <c r="B189" s="247">
        <f t="shared" si="19"/>
        <v>206</v>
      </c>
      <c r="C189" s="795"/>
      <c r="D189" s="25"/>
      <c r="E189" s="798"/>
      <c r="F189" s="25"/>
      <c r="G189" s="541"/>
      <c r="H189" s="25"/>
      <c r="I189" s="798"/>
      <c r="J189" s="25"/>
      <c r="K189" s="798"/>
      <c r="N189" s="655"/>
      <c r="S189" s="64" t="b">
        <v>0</v>
      </c>
      <c r="T189" t="s">
        <v>260</v>
      </c>
      <c r="V189" s="122" t="b">
        <v>0</v>
      </c>
      <c r="W189" t="s">
        <v>261</v>
      </c>
      <c r="Y189" s="16"/>
      <c r="Z189" s="16"/>
      <c r="AC189" s="66"/>
    </row>
    <row r="190" spans="1:29" x14ac:dyDescent="0.35">
      <c r="A190" s="554"/>
      <c r="B190" s="247">
        <f t="shared" si="19"/>
        <v>207</v>
      </c>
      <c r="C190" s="795"/>
      <c r="D190" s="25"/>
      <c r="E190" s="798"/>
      <c r="F190" s="25"/>
      <c r="G190" s="541"/>
      <c r="H190" s="25"/>
      <c r="I190" s="798"/>
      <c r="J190" s="25"/>
      <c r="K190" s="798"/>
      <c r="N190" s="655"/>
      <c r="T190" s="74" t="s">
        <v>109</v>
      </c>
      <c r="W190" s="74" t="s">
        <v>109</v>
      </c>
      <c r="X190" s="74"/>
      <c r="Y190" s="149"/>
      <c r="Z190" s="149"/>
      <c r="AC190" s="66"/>
    </row>
    <row r="191" spans="1:29" ht="15" thickBot="1" x14ac:dyDescent="0.4">
      <c r="A191" s="555"/>
      <c r="B191" s="247">
        <f t="shared" si="19"/>
        <v>208</v>
      </c>
      <c r="C191" s="796"/>
      <c r="D191" s="128"/>
      <c r="E191" s="799"/>
      <c r="F191" s="128"/>
      <c r="G191" s="542"/>
      <c r="H191" s="128"/>
      <c r="I191" s="799"/>
      <c r="J191" s="128"/>
      <c r="K191" s="799"/>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A13:A20"/>
    <mergeCell ref="C13:C20"/>
    <mergeCell ref="E13:E20"/>
    <mergeCell ref="I13:I20"/>
    <mergeCell ref="K13:K20"/>
    <mergeCell ref="G13:G20"/>
    <mergeCell ref="N18:N19"/>
    <mergeCell ref="S22:S23"/>
    <mergeCell ref="V22:V23"/>
    <mergeCell ref="V17:W17"/>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A94:A101"/>
    <mergeCell ref="C94:C101"/>
    <mergeCell ref="E94:E101"/>
    <mergeCell ref="I94:I101"/>
    <mergeCell ref="K94:K101"/>
    <mergeCell ref="S94:S95"/>
    <mergeCell ref="V94:V95"/>
    <mergeCell ref="AB94:AB95"/>
    <mergeCell ref="N99:N100"/>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1761">
      <formula>#REF!=TRUE</formula>
    </cfRule>
    <cfRule type="expression" dxfId="705" priority="217">
      <formula>S18=TRUE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8">
      <formula>#REF!=TRUE</formula>
    </cfRule>
    <cfRule type="expression" dxfId="693" priority="201">
      <formula>S36=TRUE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200">
      <formula>#REF!=TRUE</formula>
    </cfRule>
    <cfRule type="expression" dxfId="687" priority="193">
      <formula>S45=TRUE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60">
      <formula>#REF!=TRUE</formula>
    </cfRule>
    <cfRule type="expression" dxfId="675" priority="153">
      <formula>S63=TRUE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36">
      <formula>#REF!=TRUE</formula>
    </cfRule>
    <cfRule type="expression" dxfId="657" priority="129">
      <formula>S90=TRUE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20">
      <formula>#REF!=TRUE</formula>
    </cfRule>
    <cfRule type="expression" dxfId="645" priority="113">
      <formula>S108=TRUE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104">
      <formula>#REF!=TRUE</formula>
    </cfRule>
    <cfRule type="expression" dxfId="633" priority="97">
      <formula>S126=TRUE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96">
      <formula>#REF!=TRUE</formula>
    </cfRule>
    <cfRule type="expression" dxfId="627" priority="89">
      <formula>S135=TRUE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8">
      <formula>#REF!=TRUE</formula>
    </cfRule>
    <cfRule type="expression" dxfId="621" priority="81">
      <formula>S144=TRUE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72">
      <formula>#REF!=TRUE</formula>
    </cfRule>
    <cfRule type="expression" dxfId="609" priority="65">
      <formula>S162=TRUE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64">
      <formula>#REF!=TRUE</formula>
    </cfRule>
    <cfRule type="expression" dxfId="603" priority="57">
      <formula>S171=TRUE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56">
      <formula>#REF!=TRUE</formula>
    </cfRule>
    <cfRule type="expression" dxfId="597" priority="49">
      <formula>S180=TRUE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8">
      <formula>#REF!=TRUE</formula>
    </cfRule>
    <cfRule type="expression" dxfId="591" priority="41">
      <formula>S189=TRUE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7">
        <f>COUNTIF(R12:R109,INputs!AX3)</f>
        <v>0</v>
      </c>
    </row>
    <row r="2" spans="1:31" ht="19" thickBot="1" x14ac:dyDescent="0.5">
      <c r="C2" s="97" t="s">
        <v>263</v>
      </c>
      <c r="D2" s="12"/>
      <c r="E2" s="97" t="s">
        <v>264</v>
      </c>
      <c r="F2" s="12"/>
      <c r="G2" s="97" t="s">
        <v>265</v>
      </c>
      <c r="H2" s="12"/>
      <c r="I2" s="97" t="s">
        <v>266</v>
      </c>
      <c r="J2" s="12"/>
      <c r="K2" s="97" t="s">
        <v>218</v>
      </c>
      <c r="L2" s="12"/>
      <c r="M2" s="594" t="s">
        <v>330</v>
      </c>
      <c r="N2" s="595"/>
      <c r="O2" s="12"/>
      <c r="P2" s="98" t="s">
        <v>89</v>
      </c>
      <c r="Q2" s="12"/>
      <c r="R2" s="97" t="s">
        <v>267</v>
      </c>
      <c r="S2" s="12"/>
      <c r="T2" s="99" t="s">
        <v>268</v>
      </c>
      <c r="U2" s="12"/>
      <c r="V2" s="99" t="s">
        <v>269</v>
      </c>
      <c r="W2" s="158"/>
      <c r="X2" s="99" t="s">
        <v>270</v>
      </c>
      <c r="Y2" s="158"/>
      <c r="Z2" s="99" t="s">
        <v>271</v>
      </c>
      <c r="AA2" s="12"/>
      <c r="AB2" s="653" t="s">
        <v>272</v>
      </c>
      <c r="AC2" s="806"/>
      <c r="AD2" s="806"/>
      <c r="AE2" s="654"/>
    </row>
    <row r="3" spans="1:31" s="3" customFormat="1" ht="342" hidden="1" customHeight="1" outlineLevel="1" x14ac:dyDescent="0.35">
      <c r="A3" s="388" t="s">
        <v>322</v>
      </c>
      <c r="B3" s="253"/>
      <c r="C3" s="183" t="s">
        <v>273</v>
      </c>
      <c r="D3" s="185"/>
      <c r="E3" s="164" t="s">
        <v>274</v>
      </c>
      <c r="F3" s="166"/>
      <c r="G3" s="169"/>
      <c r="H3" s="166"/>
      <c r="I3" s="164" t="s">
        <v>275</v>
      </c>
      <c r="J3" s="166"/>
      <c r="K3" s="164" t="s">
        <v>276</v>
      </c>
      <c r="L3" s="166"/>
      <c r="M3" s="601" t="s">
        <v>277</v>
      </c>
      <c r="N3" s="601"/>
      <c r="O3" s="166"/>
      <c r="P3" s="164" t="s">
        <v>278</v>
      </c>
      <c r="Q3" s="166"/>
      <c r="R3" s="169" t="s">
        <v>323</v>
      </c>
      <c r="S3" s="166"/>
      <c r="T3" s="165" t="s">
        <v>279</v>
      </c>
      <c r="U3" s="182"/>
      <c r="V3" s="163" t="s">
        <v>280</v>
      </c>
      <c r="W3" s="166"/>
      <c r="X3" s="164" t="s">
        <v>281</v>
      </c>
      <c r="Y3" s="166"/>
      <c r="Z3" s="165" t="s">
        <v>282</v>
      </c>
      <c r="AA3" s="182"/>
      <c r="AB3" s="600" t="s">
        <v>283</v>
      </c>
      <c r="AC3" s="601"/>
      <c r="AD3" s="601"/>
      <c r="AE3" s="602"/>
    </row>
    <row r="4" spans="1:31" s="3" customFormat="1" ht="43.5" hidden="1" customHeight="1" outlineLevel="1" x14ac:dyDescent="0.35">
      <c r="A4" s="639" t="s">
        <v>99</v>
      </c>
      <c r="B4" s="254"/>
      <c r="C4" s="172" t="s">
        <v>142</v>
      </c>
      <c r="D4" s="132"/>
      <c r="E4" s="172" t="s">
        <v>284</v>
      </c>
      <c r="F4" s="132"/>
      <c r="G4" s="175"/>
      <c r="H4" s="132"/>
      <c r="I4" s="172" t="s">
        <v>285</v>
      </c>
      <c r="J4" s="132"/>
      <c r="K4" s="172" t="s">
        <v>238</v>
      </c>
      <c r="L4" s="132"/>
      <c r="M4" s="569" t="s">
        <v>239</v>
      </c>
      <c r="N4" s="569"/>
      <c r="O4" s="132"/>
      <c r="P4" s="175"/>
      <c r="Q4" s="132"/>
      <c r="R4" s="175"/>
      <c r="S4" s="132"/>
      <c r="T4" s="175"/>
      <c r="U4" s="132"/>
      <c r="V4" s="175"/>
      <c r="W4" s="132"/>
      <c r="X4" s="175"/>
      <c r="Y4" s="132"/>
      <c r="Z4" s="175"/>
      <c r="AA4" s="132"/>
      <c r="AB4" s="569" t="s">
        <v>105</v>
      </c>
      <c r="AC4" s="569"/>
      <c r="AD4" s="569"/>
      <c r="AE4" s="569"/>
    </row>
    <row r="5" spans="1:31" s="3" customFormat="1" ht="14.5" hidden="1" customHeight="1" outlineLevel="1" x14ac:dyDescent="0.35">
      <c r="A5" s="639"/>
      <c r="B5" s="254"/>
      <c r="C5" s="175"/>
      <c r="D5" s="132"/>
      <c r="E5" s="175"/>
      <c r="F5" s="132"/>
      <c r="G5" s="175"/>
      <c r="H5" s="132"/>
      <c r="I5" s="175"/>
      <c r="J5" s="132"/>
      <c r="K5" s="175"/>
      <c r="L5" s="132"/>
      <c r="M5" s="569" t="s">
        <v>286</v>
      </c>
      <c r="N5" s="569"/>
      <c r="O5" s="132"/>
      <c r="P5" s="175"/>
      <c r="Q5" s="132"/>
      <c r="R5" s="175"/>
      <c r="S5" s="132"/>
      <c r="T5" s="175"/>
      <c r="U5" s="132"/>
      <c r="V5" s="175"/>
      <c r="W5" s="132"/>
      <c r="X5" s="175"/>
      <c r="Y5" s="132"/>
      <c r="Z5" s="175"/>
      <c r="AA5" s="132"/>
      <c r="AB5" s="569" t="s">
        <v>287</v>
      </c>
      <c r="AC5" s="569"/>
      <c r="AD5" s="569"/>
      <c r="AE5" s="569"/>
    </row>
    <row r="6" spans="1:31" s="3" customFormat="1" ht="14.5" hidden="1" customHeight="1" outlineLevel="1" x14ac:dyDescent="0.35">
      <c r="A6" s="639"/>
      <c r="B6" s="254"/>
      <c r="C6" s="175"/>
      <c r="D6" s="132"/>
      <c r="E6" s="175"/>
      <c r="F6" s="132"/>
      <c r="G6" s="175"/>
      <c r="H6" s="132"/>
      <c r="I6" s="175"/>
      <c r="J6" s="132"/>
      <c r="K6" s="175"/>
      <c r="L6" s="132"/>
      <c r="M6" s="571"/>
      <c r="N6" s="571"/>
      <c r="O6" s="132"/>
      <c r="P6" s="175"/>
      <c r="Q6" s="132"/>
      <c r="R6" s="175"/>
      <c r="S6" s="132"/>
      <c r="T6" s="175"/>
      <c r="U6" s="132"/>
      <c r="V6" s="175"/>
      <c r="W6" s="132"/>
      <c r="X6" s="175"/>
      <c r="Y6" s="132"/>
      <c r="Z6" s="175"/>
      <c r="AA6" s="132"/>
      <c r="AB6" s="571"/>
      <c r="AC6" s="571"/>
      <c r="AD6" s="571"/>
      <c r="AE6" s="571"/>
    </row>
    <row r="7" spans="1:31" s="3" customFormat="1" ht="14.5" hidden="1" customHeight="1" outlineLevel="1" x14ac:dyDescent="0.35">
      <c r="A7" s="639"/>
      <c r="B7" s="254"/>
      <c r="C7" s="175"/>
      <c r="D7" s="132"/>
      <c r="E7" s="175"/>
      <c r="F7" s="132"/>
      <c r="G7" s="175"/>
      <c r="H7" s="132"/>
      <c r="I7" s="175"/>
      <c r="J7" s="132"/>
      <c r="K7" s="175"/>
      <c r="L7" s="132"/>
      <c r="M7" s="571"/>
      <c r="N7" s="571"/>
      <c r="O7" s="132"/>
      <c r="P7" s="175"/>
      <c r="Q7" s="132"/>
      <c r="R7" s="175"/>
      <c r="S7" s="132"/>
      <c r="T7" s="175"/>
      <c r="U7" s="132"/>
      <c r="V7" s="175"/>
      <c r="W7" s="132"/>
      <c r="X7" s="175"/>
      <c r="Y7" s="132"/>
      <c r="Z7" s="175"/>
      <c r="AA7" s="132"/>
      <c r="AB7" s="571"/>
      <c r="AC7" s="571"/>
      <c r="AD7" s="571"/>
      <c r="AE7" s="571"/>
    </row>
    <row r="8" spans="1:31" s="3" customFormat="1" ht="14.5" hidden="1" customHeight="1" outlineLevel="1" x14ac:dyDescent="0.35">
      <c r="A8" s="639"/>
      <c r="B8" s="253"/>
      <c r="C8" s="176"/>
      <c r="D8" s="132"/>
      <c r="E8" s="175"/>
      <c r="F8" s="132"/>
      <c r="G8" s="175"/>
      <c r="H8" s="132"/>
      <c r="I8" s="175"/>
      <c r="J8" s="132"/>
      <c r="K8" s="175"/>
      <c r="L8" s="132"/>
      <c r="M8" s="571"/>
      <c r="N8" s="571"/>
      <c r="O8" s="132"/>
      <c r="P8" s="175"/>
      <c r="Q8" s="132"/>
      <c r="R8" s="175"/>
      <c r="S8" s="132"/>
      <c r="T8" s="175"/>
      <c r="U8" s="132"/>
      <c r="V8" s="175"/>
      <c r="W8" s="132"/>
      <c r="X8" s="175"/>
      <c r="Y8" s="132"/>
      <c r="Z8" s="175"/>
      <c r="AA8" s="132"/>
      <c r="AB8" s="571"/>
      <c r="AC8" s="571"/>
      <c r="AD8" s="571"/>
      <c r="AE8" s="571"/>
    </row>
    <row r="9" spans="1:31" collapsed="1" x14ac:dyDescent="0.35">
      <c r="C9" s="7" t="s">
        <v>107</v>
      </c>
      <c r="D9" s="7"/>
      <c r="E9" s="8" t="s">
        <v>109</v>
      </c>
      <c r="F9" s="7"/>
      <c r="G9" s="7" t="s">
        <v>107</v>
      </c>
      <c r="H9" s="7"/>
      <c r="I9" s="8" t="s">
        <v>109</v>
      </c>
      <c r="J9" s="7"/>
      <c r="K9" s="7" t="s">
        <v>107</v>
      </c>
      <c r="L9" s="7"/>
      <c r="M9" s="637" t="s">
        <v>108</v>
      </c>
      <c r="N9" s="637"/>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4">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5"/>
      <c r="B12" s="13">
        <f>B11+1</f>
        <v>11</v>
      </c>
      <c r="C12" s="802"/>
      <c r="D12" s="3"/>
      <c r="E12" s="10"/>
      <c r="F12" s="3"/>
      <c r="G12" s="802"/>
      <c r="H12" s="3"/>
      <c r="I12" s="803"/>
      <c r="J12" s="3"/>
      <c r="K12" s="802"/>
      <c r="L12" s="3"/>
      <c r="M12" s="64" t="b">
        <v>0</v>
      </c>
      <c r="N12" t="s">
        <v>288</v>
      </c>
      <c r="O12" s="3"/>
      <c r="P12" s="3" t="s">
        <v>289</v>
      </c>
      <c r="Q12" s="3"/>
      <c r="R12" s="240"/>
      <c r="S12" s="3"/>
      <c r="T12" s="492"/>
      <c r="U12" s="132"/>
      <c r="V12" s="484"/>
      <c r="W12" s="132"/>
      <c r="X12" s="139"/>
      <c r="Y12" s="132"/>
      <c r="Z12" s="483"/>
      <c r="AA12" s="3"/>
      <c r="AB12" s="45" t="b">
        <v>0</v>
      </c>
      <c r="AC12" s="9" t="s">
        <v>290</v>
      </c>
      <c r="AD12" s="138" t="s">
        <v>107</v>
      </c>
      <c r="AE12" s="66"/>
    </row>
    <row r="13" spans="1:31" ht="29" x14ac:dyDescent="0.35">
      <c r="A13" s="535"/>
      <c r="B13" s="256">
        <f>B12+1</f>
        <v>12</v>
      </c>
      <c r="C13" s="544"/>
      <c r="G13" s="544"/>
      <c r="I13" s="804"/>
      <c r="K13" s="544"/>
      <c r="M13" s="292" t="b">
        <v>0</v>
      </c>
      <c r="N13" s="25" t="s">
        <v>291</v>
      </c>
      <c r="P13" s="25" t="s">
        <v>292</v>
      </c>
      <c r="T13" s="127"/>
      <c r="U13" s="133"/>
      <c r="V13" s="27"/>
      <c r="W13" s="133"/>
      <c r="X13" s="132"/>
      <c r="Y13" s="133"/>
      <c r="Z13" s="132"/>
      <c r="AB13" s="45" t="b">
        <v>0</v>
      </c>
      <c r="AC13" s="9" t="s">
        <v>293</v>
      </c>
      <c r="AD13" s="139"/>
      <c r="AE13" s="106"/>
    </row>
    <row r="14" spans="1:31" ht="15" thickBot="1" x14ac:dyDescent="0.4">
      <c r="A14" s="536"/>
      <c r="B14" s="256">
        <f>B13+1</f>
        <v>13</v>
      </c>
      <c r="C14" s="545"/>
      <c r="D14" s="67"/>
      <c r="E14" s="67"/>
      <c r="F14" s="67"/>
      <c r="G14" s="545"/>
      <c r="H14" s="67"/>
      <c r="I14" s="67"/>
      <c r="J14" s="67"/>
      <c r="K14" s="545"/>
      <c r="L14" s="67"/>
      <c r="M14" s="69" t="b">
        <v>0</v>
      </c>
      <c r="N14" s="67" t="s">
        <v>294</v>
      </c>
      <c r="O14" s="67"/>
      <c r="P14" s="67" t="s">
        <v>295</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4">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5"/>
      <c r="B17" s="256">
        <f>B12+10</f>
        <v>21</v>
      </c>
      <c r="C17" s="802"/>
      <c r="D17" s="3"/>
      <c r="E17" s="10"/>
      <c r="F17" s="3"/>
      <c r="G17" s="802"/>
      <c r="H17" s="3"/>
      <c r="I17" s="803"/>
      <c r="J17" s="3"/>
      <c r="K17" s="802"/>
      <c r="L17" s="3"/>
      <c r="M17" s="64" t="b">
        <v>0</v>
      </c>
      <c r="N17" t="s">
        <v>288</v>
      </c>
      <c r="O17" s="3"/>
      <c r="P17" s="3" t="s">
        <v>289</v>
      </c>
      <c r="Q17" s="3"/>
      <c r="R17" s="240"/>
      <c r="S17" s="3"/>
      <c r="T17" s="492" t="s">
        <v>375</v>
      </c>
      <c r="U17" s="132"/>
      <c r="V17" s="138"/>
      <c r="W17" s="139"/>
      <c r="X17" s="139"/>
      <c r="Y17" s="139"/>
      <c r="Z17" s="139"/>
      <c r="AA17" s="3"/>
      <c r="AB17" s="45" t="b">
        <v>0</v>
      </c>
      <c r="AC17" s="9" t="s">
        <v>290</v>
      </c>
      <c r="AD17" s="138" t="s">
        <v>107</v>
      </c>
      <c r="AE17" s="66"/>
    </row>
    <row r="18" spans="1:31" ht="29" x14ac:dyDescent="0.35">
      <c r="A18" s="535"/>
      <c r="B18" s="256">
        <f>B17+1</f>
        <v>22</v>
      </c>
      <c r="C18" s="544"/>
      <c r="G18" s="544"/>
      <c r="I18" s="804"/>
      <c r="K18" s="544"/>
      <c r="M18" s="292" t="b">
        <v>0</v>
      </c>
      <c r="N18" s="25" t="s">
        <v>291</v>
      </c>
      <c r="O18" s="25"/>
      <c r="P18" s="25" t="s">
        <v>292</v>
      </c>
      <c r="T18" s="492"/>
      <c r="U18" s="133"/>
      <c r="V18" s="138"/>
      <c r="W18" s="485"/>
      <c r="X18" s="139"/>
      <c r="Y18" s="485"/>
      <c r="Z18" s="139"/>
      <c r="AB18" s="45" t="b">
        <v>0</v>
      </c>
      <c r="AC18" s="9" t="s">
        <v>293</v>
      </c>
      <c r="AD18" s="139"/>
      <c r="AE18" s="106"/>
    </row>
    <row r="19" spans="1:31" ht="15" thickBot="1" x14ac:dyDescent="0.4">
      <c r="A19" s="536"/>
      <c r="B19" s="256">
        <f>B18+1</f>
        <v>23</v>
      </c>
      <c r="C19" s="545"/>
      <c r="D19" s="67"/>
      <c r="E19" s="67"/>
      <c r="F19" s="67"/>
      <c r="G19" s="545"/>
      <c r="H19" s="67"/>
      <c r="I19" s="67"/>
      <c r="J19" s="67"/>
      <c r="K19" s="545"/>
      <c r="L19" s="67"/>
      <c r="M19" s="69" t="b">
        <v>0</v>
      </c>
      <c r="N19" s="67" t="s">
        <v>294</v>
      </c>
      <c r="O19" s="67"/>
      <c r="P19" s="67" t="s">
        <v>295</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4">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5"/>
      <c r="B22" s="256">
        <f>B17+10</f>
        <v>31</v>
      </c>
      <c r="C22" s="802"/>
      <c r="D22" s="3"/>
      <c r="E22" s="10"/>
      <c r="F22" s="3"/>
      <c r="G22" s="802"/>
      <c r="H22" s="3"/>
      <c r="I22" s="803"/>
      <c r="J22" s="3"/>
      <c r="K22" s="802"/>
      <c r="L22" s="3"/>
      <c r="M22" s="64" t="b">
        <v>0</v>
      </c>
      <c r="N22" t="s">
        <v>288</v>
      </c>
      <c r="O22" s="3"/>
      <c r="P22" s="3" t="s">
        <v>289</v>
      </c>
      <c r="Q22" s="3"/>
      <c r="R22" s="240"/>
      <c r="S22" s="3"/>
      <c r="T22" s="492"/>
      <c r="U22" s="132"/>
      <c r="V22" s="138"/>
      <c r="W22" s="139"/>
      <c r="X22" s="139"/>
      <c r="Y22" s="139"/>
      <c r="Z22" s="139"/>
      <c r="AA22" s="3"/>
      <c r="AB22" s="45" t="b">
        <v>0</v>
      </c>
      <c r="AC22" s="9" t="s">
        <v>290</v>
      </c>
      <c r="AD22" s="138" t="s">
        <v>107</v>
      </c>
      <c r="AE22" s="66"/>
    </row>
    <row r="23" spans="1:31" ht="29" x14ac:dyDescent="0.35">
      <c r="A23" s="535"/>
      <c r="B23" s="256">
        <f>B22+1</f>
        <v>32</v>
      </c>
      <c r="C23" s="544"/>
      <c r="G23" s="544"/>
      <c r="I23" s="804"/>
      <c r="K23" s="544"/>
      <c r="M23" s="292" t="b">
        <v>0</v>
      </c>
      <c r="N23" s="25" t="s">
        <v>291</v>
      </c>
      <c r="O23" s="25"/>
      <c r="P23" s="25" t="s">
        <v>292</v>
      </c>
      <c r="T23" s="492"/>
      <c r="U23" s="133"/>
      <c r="V23" s="138"/>
      <c r="W23" s="485"/>
      <c r="X23" s="139"/>
      <c r="Y23" s="485"/>
      <c r="Z23" s="139"/>
      <c r="AB23" s="45" t="b">
        <v>1</v>
      </c>
      <c r="AC23" s="9" t="s">
        <v>293</v>
      </c>
      <c r="AD23" s="139"/>
      <c r="AE23" s="106"/>
    </row>
    <row r="24" spans="1:31" ht="15" thickBot="1" x14ac:dyDescent="0.4">
      <c r="A24" s="536"/>
      <c r="B24" s="256">
        <f>B23+1</f>
        <v>33</v>
      </c>
      <c r="C24" s="545"/>
      <c r="D24" s="67"/>
      <c r="E24" s="67"/>
      <c r="F24" s="67"/>
      <c r="G24" s="545"/>
      <c r="H24" s="67"/>
      <c r="I24" s="67"/>
      <c r="J24" s="67"/>
      <c r="K24" s="545"/>
      <c r="L24" s="67"/>
      <c r="M24" s="69" t="b">
        <v>0</v>
      </c>
      <c r="N24" s="67" t="s">
        <v>294</v>
      </c>
      <c r="O24" s="67"/>
      <c r="P24" s="67" t="s">
        <v>295</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4">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5"/>
      <c r="B27" s="256">
        <f>B22+10</f>
        <v>41</v>
      </c>
      <c r="C27" s="802"/>
      <c r="D27" s="3"/>
      <c r="E27" s="10"/>
      <c r="F27" s="3"/>
      <c r="G27" s="802"/>
      <c r="H27" s="3"/>
      <c r="I27" s="803"/>
      <c r="J27" s="3"/>
      <c r="K27" s="802"/>
      <c r="L27" s="3"/>
      <c r="M27" s="64" t="b">
        <v>0</v>
      </c>
      <c r="N27" t="s">
        <v>288</v>
      </c>
      <c r="O27" s="3"/>
      <c r="P27" s="3" t="s">
        <v>289</v>
      </c>
      <c r="Q27" s="3"/>
      <c r="R27" s="240"/>
      <c r="S27" s="3"/>
      <c r="T27" s="492"/>
      <c r="U27" s="132"/>
      <c r="V27" s="138"/>
      <c r="W27" s="139"/>
      <c r="X27" s="139"/>
      <c r="Y27" s="139"/>
      <c r="Z27" s="139"/>
      <c r="AA27" s="3"/>
      <c r="AB27" s="45" t="b">
        <v>0</v>
      </c>
      <c r="AC27" s="9" t="s">
        <v>290</v>
      </c>
      <c r="AD27" s="138" t="s">
        <v>107</v>
      </c>
      <c r="AE27" s="66"/>
    </row>
    <row r="28" spans="1:31" ht="29" x14ac:dyDescent="0.35">
      <c r="A28" s="535"/>
      <c r="B28" s="256">
        <f>B27+1</f>
        <v>42</v>
      </c>
      <c r="C28" s="544"/>
      <c r="G28" s="544"/>
      <c r="I28" s="804"/>
      <c r="K28" s="544"/>
      <c r="M28" s="292" t="b">
        <v>0</v>
      </c>
      <c r="N28" s="25" t="s">
        <v>291</v>
      </c>
      <c r="O28" s="25"/>
      <c r="P28" s="25" t="s">
        <v>292</v>
      </c>
      <c r="T28" s="492"/>
      <c r="U28" s="133"/>
      <c r="V28" s="138"/>
      <c r="W28" s="485"/>
      <c r="X28" s="139"/>
      <c r="Y28" s="485"/>
      <c r="Z28" s="139"/>
      <c r="AB28" s="45" t="b">
        <v>1</v>
      </c>
      <c r="AC28" s="9" t="s">
        <v>293</v>
      </c>
      <c r="AD28" s="139"/>
      <c r="AE28" s="106"/>
    </row>
    <row r="29" spans="1:31" ht="15" thickBot="1" x14ac:dyDescent="0.4">
      <c r="A29" s="536"/>
      <c r="B29" s="256">
        <f>B28+1</f>
        <v>43</v>
      </c>
      <c r="C29" s="805"/>
      <c r="D29" s="67"/>
      <c r="E29" s="67"/>
      <c r="F29" s="67"/>
      <c r="G29" s="805"/>
      <c r="H29" s="67"/>
      <c r="I29" s="67"/>
      <c r="J29" s="67"/>
      <c r="K29" s="805"/>
      <c r="L29" s="67"/>
      <c r="M29" s="69" t="b">
        <v>0</v>
      </c>
      <c r="N29" s="67" t="s">
        <v>294</v>
      </c>
      <c r="O29" s="67"/>
      <c r="P29" s="67" t="s">
        <v>295</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5" customHeight="1" x14ac:dyDescent="0.35">
      <c r="A31" s="534">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5"/>
      <c r="B32" s="256">
        <f>B27+10</f>
        <v>51</v>
      </c>
      <c r="C32" s="802"/>
      <c r="D32" s="3"/>
      <c r="E32" s="10"/>
      <c r="F32" s="3"/>
      <c r="G32" s="802"/>
      <c r="H32" s="3"/>
      <c r="I32" s="803"/>
      <c r="J32" s="3"/>
      <c r="K32" s="802"/>
      <c r="L32" s="3"/>
      <c r="M32" s="64" t="b">
        <v>0</v>
      </c>
      <c r="N32" t="s">
        <v>288</v>
      </c>
      <c r="O32" s="3"/>
      <c r="P32" s="3" t="s">
        <v>289</v>
      </c>
      <c r="Q32" s="3"/>
      <c r="R32" s="240"/>
      <c r="S32" s="3"/>
      <c r="T32" s="492"/>
      <c r="U32" s="132"/>
      <c r="V32" s="138"/>
      <c r="W32" s="139"/>
      <c r="X32" s="139"/>
      <c r="Y32" s="139"/>
      <c r="Z32" s="139"/>
      <c r="AA32" s="3"/>
      <c r="AB32" s="45" t="b">
        <v>0</v>
      </c>
      <c r="AC32" s="9" t="s">
        <v>290</v>
      </c>
      <c r="AD32" s="138" t="s">
        <v>107</v>
      </c>
      <c r="AE32" s="66"/>
    </row>
    <row r="33" spans="1:31" ht="29" x14ac:dyDescent="0.35">
      <c r="A33" s="535"/>
      <c r="B33" s="256">
        <f>B32+1</f>
        <v>52</v>
      </c>
      <c r="C33" s="544"/>
      <c r="G33" s="544"/>
      <c r="I33" s="804"/>
      <c r="K33" s="544"/>
      <c r="M33" s="292" t="b">
        <v>0</v>
      </c>
      <c r="N33" s="25" t="s">
        <v>291</v>
      </c>
      <c r="O33" s="25"/>
      <c r="P33" s="25" t="s">
        <v>292</v>
      </c>
      <c r="T33" s="492"/>
      <c r="U33" s="133"/>
      <c r="V33" s="138"/>
      <c r="W33" s="485"/>
      <c r="X33" s="139"/>
      <c r="Y33" s="485"/>
      <c r="Z33" s="139"/>
      <c r="AB33" s="45" t="b">
        <v>0</v>
      </c>
      <c r="AC33" s="9" t="s">
        <v>293</v>
      </c>
      <c r="AD33" s="139"/>
      <c r="AE33" s="106"/>
    </row>
    <row r="34" spans="1:31" ht="15" thickBot="1" x14ac:dyDescent="0.4">
      <c r="A34" s="536"/>
      <c r="B34" s="256">
        <f>B33+1</f>
        <v>53</v>
      </c>
      <c r="C34" s="545"/>
      <c r="D34" s="67"/>
      <c r="E34" s="67"/>
      <c r="F34" s="67"/>
      <c r="G34" s="545"/>
      <c r="H34" s="67"/>
      <c r="I34" s="67"/>
      <c r="J34" s="67"/>
      <c r="K34" s="545"/>
      <c r="L34" s="67"/>
      <c r="M34" s="69" t="b">
        <v>0</v>
      </c>
      <c r="N34" s="67" t="s">
        <v>294</v>
      </c>
      <c r="O34" s="67"/>
      <c r="P34" s="67" t="s">
        <v>295</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4">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5"/>
      <c r="B37" s="256">
        <f>B32+10</f>
        <v>61</v>
      </c>
      <c r="C37" s="802"/>
      <c r="D37" s="3"/>
      <c r="E37" s="10"/>
      <c r="F37" s="3"/>
      <c r="G37" s="802"/>
      <c r="H37" s="3"/>
      <c r="I37" s="803"/>
      <c r="J37" s="3"/>
      <c r="K37" s="802"/>
      <c r="L37" s="3"/>
      <c r="M37" s="64" t="b">
        <v>0</v>
      </c>
      <c r="N37" t="s">
        <v>288</v>
      </c>
      <c r="O37" s="3"/>
      <c r="P37" s="3" t="s">
        <v>289</v>
      </c>
      <c r="Q37" s="3"/>
      <c r="R37" s="240"/>
      <c r="S37" s="3"/>
      <c r="T37" s="492"/>
      <c r="U37" s="132"/>
      <c r="V37" s="138"/>
      <c r="W37" s="139"/>
      <c r="X37" s="139"/>
      <c r="Y37" s="139"/>
      <c r="Z37" s="139"/>
      <c r="AA37" s="3"/>
      <c r="AB37" s="45" t="b">
        <v>0</v>
      </c>
      <c r="AC37" s="9" t="s">
        <v>290</v>
      </c>
      <c r="AD37" s="138" t="s">
        <v>107</v>
      </c>
      <c r="AE37" s="66"/>
    </row>
    <row r="38" spans="1:31" ht="29" x14ac:dyDescent="0.35">
      <c r="A38" s="535"/>
      <c r="B38" s="256">
        <f>B37+1</f>
        <v>62</v>
      </c>
      <c r="C38" s="544"/>
      <c r="G38" s="544"/>
      <c r="I38" s="804"/>
      <c r="K38" s="544"/>
      <c r="M38" s="292" t="b">
        <v>0</v>
      </c>
      <c r="N38" s="25" t="s">
        <v>291</v>
      </c>
      <c r="O38" s="25"/>
      <c r="P38" s="25" t="s">
        <v>292</v>
      </c>
      <c r="T38" s="492"/>
      <c r="U38" s="133"/>
      <c r="V38" s="138"/>
      <c r="W38" s="485"/>
      <c r="X38" s="139"/>
      <c r="Y38" s="485"/>
      <c r="Z38" s="139"/>
      <c r="AB38" s="45" t="b">
        <v>1</v>
      </c>
      <c r="AC38" s="9" t="s">
        <v>293</v>
      </c>
      <c r="AD38" s="139"/>
      <c r="AE38" s="106"/>
    </row>
    <row r="39" spans="1:31" ht="15" thickBot="1" x14ac:dyDescent="0.4">
      <c r="A39" s="536"/>
      <c r="B39" s="256">
        <f>B38+1</f>
        <v>63</v>
      </c>
      <c r="C39" s="545"/>
      <c r="D39" s="67"/>
      <c r="E39" s="67"/>
      <c r="F39" s="67"/>
      <c r="G39" s="545"/>
      <c r="H39" s="67"/>
      <c r="I39" s="67"/>
      <c r="J39" s="67"/>
      <c r="K39" s="545"/>
      <c r="L39" s="67"/>
      <c r="M39" s="69" t="b">
        <v>0</v>
      </c>
      <c r="N39" s="67" t="s">
        <v>294</v>
      </c>
      <c r="O39" s="67"/>
      <c r="P39" s="67" t="s">
        <v>295</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4">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5"/>
      <c r="B42" s="256">
        <f>B37+10</f>
        <v>71</v>
      </c>
      <c r="C42" s="802"/>
      <c r="D42" s="3"/>
      <c r="E42" s="10"/>
      <c r="F42" s="3"/>
      <c r="G42" s="802"/>
      <c r="H42" s="3"/>
      <c r="I42" s="803"/>
      <c r="J42" s="3"/>
      <c r="K42" s="802"/>
      <c r="L42" s="3"/>
      <c r="M42" s="64" t="b">
        <v>0</v>
      </c>
      <c r="N42" t="s">
        <v>288</v>
      </c>
      <c r="O42" s="3"/>
      <c r="P42" s="3" t="s">
        <v>289</v>
      </c>
      <c r="Q42" s="3"/>
      <c r="R42" s="240"/>
      <c r="S42" s="3"/>
      <c r="T42" s="492"/>
      <c r="U42" s="132"/>
      <c r="V42" s="138"/>
      <c r="W42" s="139"/>
      <c r="X42" s="139"/>
      <c r="Y42" s="139"/>
      <c r="Z42" s="139"/>
      <c r="AA42" s="3"/>
      <c r="AB42" s="45" t="b">
        <v>0</v>
      </c>
      <c r="AC42" s="9" t="s">
        <v>290</v>
      </c>
      <c r="AD42" s="138" t="s">
        <v>107</v>
      </c>
      <c r="AE42" s="66"/>
    </row>
    <row r="43" spans="1:31" ht="29" x14ac:dyDescent="0.35">
      <c r="A43" s="535"/>
      <c r="B43" s="256">
        <f>B42+1</f>
        <v>72</v>
      </c>
      <c r="C43" s="544"/>
      <c r="G43" s="544"/>
      <c r="I43" s="804"/>
      <c r="K43" s="544"/>
      <c r="M43" s="292" t="b">
        <v>0</v>
      </c>
      <c r="N43" s="25" t="s">
        <v>291</v>
      </c>
      <c r="O43" s="25"/>
      <c r="P43" s="25" t="s">
        <v>292</v>
      </c>
      <c r="T43" s="492"/>
      <c r="U43" s="133"/>
      <c r="V43" s="138"/>
      <c r="W43" s="485"/>
      <c r="X43" s="139"/>
      <c r="Y43" s="485"/>
      <c r="Z43" s="139"/>
      <c r="AB43" s="45" t="b">
        <v>0</v>
      </c>
      <c r="AC43" s="9" t="s">
        <v>293</v>
      </c>
      <c r="AD43" s="139"/>
      <c r="AE43" s="106"/>
    </row>
    <row r="44" spans="1:31" ht="15" thickBot="1" x14ac:dyDescent="0.4">
      <c r="A44" s="535"/>
      <c r="B44" s="256">
        <f>B43+1</f>
        <v>73</v>
      </c>
      <c r="C44" s="545"/>
      <c r="G44" s="544"/>
      <c r="K44" s="544"/>
      <c r="M44" s="64" t="b">
        <v>0</v>
      </c>
      <c r="N44" t="s">
        <v>294</v>
      </c>
      <c r="P44" t="s">
        <v>295</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4">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5"/>
      <c r="B47" s="256">
        <f>B42+10</f>
        <v>81</v>
      </c>
      <c r="C47" s="802"/>
      <c r="D47" s="3"/>
      <c r="E47" s="10"/>
      <c r="F47" s="3"/>
      <c r="G47" s="802"/>
      <c r="H47" s="3"/>
      <c r="I47" s="803"/>
      <c r="J47" s="3"/>
      <c r="K47" s="802"/>
      <c r="L47" s="3"/>
      <c r="M47" s="64" t="b">
        <v>0</v>
      </c>
      <c r="N47" t="s">
        <v>288</v>
      </c>
      <c r="O47" s="3"/>
      <c r="P47" s="3" t="s">
        <v>289</v>
      </c>
      <c r="Q47" s="3"/>
      <c r="R47" s="240"/>
      <c r="S47" s="3"/>
      <c r="T47" s="492"/>
      <c r="U47" s="132"/>
      <c r="V47" s="138"/>
      <c r="W47" s="139"/>
      <c r="X47" s="139"/>
      <c r="Y47" s="139"/>
      <c r="Z47" s="139"/>
      <c r="AA47" s="3"/>
      <c r="AB47" s="45" t="b">
        <v>0</v>
      </c>
      <c r="AC47" s="9" t="s">
        <v>290</v>
      </c>
      <c r="AD47" s="138" t="s">
        <v>107</v>
      </c>
      <c r="AE47" s="66"/>
    </row>
    <row r="48" spans="1:31" ht="29" x14ac:dyDescent="0.35">
      <c r="A48" s="535"/>
      <c r="B48" s="256">
        <f>B47+1</f>
        <v>82</v>
      </c>
      <c r="C48" s="544"/>
      <c r="G48" s="544"/>
      <c r="I48" s="804"/>
      <c r="K48" s="544"/>
      <c r="M48" s="292" t="b">
        <v>0</v>
      </c>
      <c r="N48" s="25" t="s">
        <v>291</v>
      </c>
      <c r="O48" s="25"/>
      <c r="P48" s="25" t="s">
        <v>292</v>
      </c>
      <c r="T48" s="492"/>
      <c r="U48" s="133"/>
      <c r="V48" s="138"/>
      <c r="W48" s="485"/>
      <c r="X48" s="139"/>
      <c r="Y48" s="485"/>
      <c r="Z48" s="139"/>
      <c r="AB48" s="45" t="b">
        <v>0</v>
      </c>
      <c r="AC48" s="9" t="s">
        <v>293</v>
      </c>
      <c r="AD48" s="139"/>
      <c r="AE48" s="106"/>
    </row>
    <row r="49" spans="1:31" ht="15" thickBot="1" x14ac:dyDescent="0.4">
      <c r="A49" s="535"/>
      <c r="B49" s="256">
        <f>B48+1</f>
        <v>83</v>
      </c>
      <c r="C49" s="545"/>
      <c r="G49" s="544"/>
      <c r="K49" s="544"/>
      <c r="M49" s="64" t="b">
        <v>0</v>
      </c>
      <c r="N49" t="s">
        <v>294</v>
      </c>
      <c r="P49" t="s">
        <v>295</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4">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5"/>
      <c r="B52" s="256">
        <f>B47+10</f>
        <v>91</v>
      </c>
      <c r="C52" s="802"/>
      <c r="D52" s="3"/>
      <c r="E52" s="10"/>
      <c r="F52" s="3"/>
      <c r="G52" s="802"/>
      <c r="H52" s="3"/>
      <c r="I52" s="803"/>
      <c r="J52" s="3"/>
      <c r="K52" s="802"/>
      <c r="L52" s="3"/>
      <c r="M52" s="64" t="b">
        <v>0</v>
      </c>
      <c r="N52" t="s">
        <v>288</v>
      </c>
      <c r="O52" s="3"/>
      <c r="P52" s="3" t="s">
        <v>289</v>
      </c>
      <c r="Q52" s="3"/>
      <c r="R52" s="240"/>
      <c r="S52" s="3"/>
      <c r="T52" s="492"/>
      <c r="U52" s="132"/>
      <c r="V52" s="138"/>
      <c r="W52" s="139"/>
      <c r="X52" s="139"/>
      <c r="Y52" s="139"/>
      <c r="Z52" s="139"/>
      <c r="AA52" s="3"/>
      <c r="AB52" s="45" t="b">
        <v>0</v>
      </c>
      <c r="AC52" s="9" t="s">
        <v>290</v>
      </c>
      <c r="AD52" s="138" t="s">
        <v>107</v>
      </c>
      <c r="AE52" s="66"/>
    </row>
    <row r="53" spans="1:31" ht="29" x14ac:dyDescent="0.35">
      <c r="A53" s="535"/>
      <c r="B53" s="256">
        <f>B52+1</f>
        <v>92</v>
      </c>
      <c r="C53" s="544"/>
      <c r="G53" s="544"/>
      <c r="I53" s="804"/>
      <c r="K53" s="544"/>
      <c r="M53" s="292" t="b">
        <v>0</v>
      </c>
      <c r="N53" s="25" t="s">
        <v>291</v>
      </c>
      <c r="O53" s="25"/>
      <c r="P53" s="25" t="s">
        <v>292</v>
      </c>
      <c r="T53" s="492"/>
      <c r="U53" s="133"/>
      <c r="V53" s="138"/>
      <c r="W53" s="485"/>
      <c r="X53" s="139"/>
      <c r="Y53" s="485"/>
      <c r="Z53" s="139"/>
      <c r="AB53" s="45" t="b">
        <v>0</v>
      </c>
      <c r="AC53" s="9" t="s">
        <v>293</v>
      </c>
      <c r="AD53" s="139"/>
      <c r="AE53" s="106"/>
    </row>
    <row r="54" spans="1:31" ht="15" thickBot="1" x14ac:dyDescent="0.4">
      <c r="A54" s="535"/>
      <c r="B54" s="256">
        <f>B53+1</f>
        <v>93</v>
      </c>
      <c r="C54" s="545"/>
      <c r="G54" s="544"/>
      <c r="K54" s="544"/>
      <c r="M54" s="64" t="b">
        <v>0</v>
      </c>
      <c r="N54" t="s">
        <v>294</v>
      </c>
      <c r="P54" t="s">
        <v>295</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4">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5"/>
      <c r="B57" s="256">
        <f>B52+10</f>
        <v>101</v>
      </c>
      <c r="C57" s="802"/>
      <c r="D57" s="3"/>
      <c r="E57" s="10"/>
      <c r="F57" s="3"/>
      <c r="G57" s="802"/>
      <c r="H57" s="3"/>
      <c r="I57" s="803"/>
      <c r="J57" s="3"/>
      <c r="K57" s="802"/>
      <c r="L57" s="3"/>
      <c r="M57" s="64" t="b">
        <v>0</v>
      </c>
      <c r="N57" t="s">
        <v>288</v>
      </c>
      <c r="O57" s="3"/>
      <c r="P57" s="3" t="s">
        <v>289</v>
      </c>
      <c r="Q57" s="3"/>
      <c r="R57" s="240"/>
      <c r="S57" s="3"/>
      <c r="T57" s="492"/>
      <c r="U57" s="132"/>
      <c r="V57" s="138"/>
      <c r="W57" s="139"/>
      <c r="X57" s="139"/>
      <c r="Y57" s="139"/>
      <c r="Z57" s="139"/>
      <c r="AA57" s="3"/>
      <c r="AB57" s="45" t="b">
        <v>0</v>
      </c>
      <c r="AC57" s="9" t="s">
        <v>290</v>
      </c>
      <c r="AD57" s="138" t="s">
        <v>107</v>
      </c>
      <c r="AE57" s="66"/>
    </row>
    <row r="58" spans="1:31" ht="29" x14ac:dyDescent="0.35">
      <c r="A58" s="535"/>
      <c r="B58" s="256">
        <f>B57+1</f>
        <v>102</v>
      </c>
      <c r="C58" s="544"/>
      <c r="G58" s="544"/>
      <c r="I58" s="804"/>
      <c r="K58" s="544"/>
      <c r="M58" s="292" t="b">
        <v>0</v>
      </c>
      <c r="N58" s="25" t="s">
        <v>291</v>
      </c>
      <c r="O58" s="25"/>
      <c r="P58" s="25" t="s">
        <v>292</v>
      </c>
      <c r="T58" s="492"/>
      <c r="U58" s="133"/>
      <c r="V58" s="138"/>
      <c r="W58" s="485"/>
      <c r="X58" s="139"/>
      <c r="Y58" s="485"/>
      <c r="Z58" s="139"/>
      <c r="AB58" s="45" t="b">
        <v>0</v>
      </c>
      <c r="AC58" s="9" t="s">
        <v>293</v>
      </c>
      <c r="AD58" s="139"/>
      <c r="AE58" s="106"/>
    </row>
    <row r="59" spans="1:31" ht="15" thickBot="1" x14ac:dyDescent="0.4">
      <c r="A59" s="535"/>
      <c r="B59" s="256">
        <f>B58+1</f>
        <v>103</v>
      </c>
      <c r="C59" s="545"/>
      <c r="G59" s="544"/>
      <c r="K59" s="544"/>
      <c r="M59" s="64" t="b">
        <v>0</v>
      </c>
      <c r="N59" t="s">
        <v>294</v>
      </c>
      <c r="P59" t="s">
        <v>295</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4">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5"/>
      <c r="B62" s="256">
        <f>B57+10</f>
        <v>111</v>
      </c>
      <c r="C62" s="802"/>
      <c r="D62" s="3"/>
      <c r="E62" s="10"/>
      <c r="F62" s="3"/>
      <c r="G62" s="802"/>
      <c r="H62" s="3"/>
      <c r="I62" s="803"/>
      <c r="J62" s="3"/>
      <c r="K62" s="802"/>
      <c r="L62" s="3"/>
      <c r="M62" s="64" t="b">
        <v>0</v>
      </c>
      <c r="N62" t="s">
        <v>288</v>
      </c>
      <c r="O62" s="3"/>
      <c r="P62" s="3" t="s">
        <v>289</v>
      </c>
      <c r="Q62" s="3"/>
      <c r="R62" s="240"/>
      <c r="S62" s="3"/>
      <c r="T62" s="492"/>
      <c r="U62" s="132"/>
      <c r="V62" s="138"/>
      <c r="W62" s="139"/>
      <c r="X62" s="139"/>
      <c r="Y62" s="139"/>
      <c r="Z62" s="139"/>
      <c r="AA62" s="3"/>
      <c r="AB62" s="45" t="b">
        <v>0</v>
      </c>
      <c r="AC62" s="9" t="s">
        <v>290</v>
      </c>
      <c r="AD62" s="138" t="s">
        <v>107</v>
      </c>
      <c r="AE62" s="66"/>
    </row>
    <row r="63" spans="1:31" ht="29" x14ac:dyDescent="0.35">
      <c r="A63" s="535"/>
      <c r="B63" s="256">
        <f>B62+1</f>
        <v>112</v>
      </c>
      <c r="C63" s="544"/>
      <c r="G63" s="544"/>
      <c r="I63" s="804"/>
      <c r="K63" s="544"/>
      <c r="M63" s="292" t="b">
        <v>0</v>
      </c>
      <c r="N63" s="25" t="s">
        <v>291</v>
      </c>
      <c r="O63" s="25"/>
      <c r="P63" s="25" t="s">
        <v>292</v>
      </c>
      <c r="T63" s="492"/>
      <c r="U63" s="133"/>
      <c r="V63" s="138"/>
      <c r="W63" s="485"/>
      <c r="X63" s="139"/>
      <c r="Y63" s="485"/>
      <c r="Z63" s="139"/>
      <c r="AB63" s="45" t="b">
        <v>0</v>
      </c>
      <c r="AC63" s="9" t="s">
        <v>293</v>
      </c>
      <c r="AD63" s="139"/>
      <c r="AE63" s="106"/>
    </row>
    <row r="64" spans="1:31" ht="15" thickBot="1" x14ac:dyDescent="0.4">
      <c r="A64" s="535"/>
      <c r="B64" s="256">
        <f>B63+1</f>
        <v>113</v>
      </c>
      <c r="C64" s="545"/>
      <c r="G64" s="544"/>
      <c r="K64" s="544"/>
      <c r="M64" s="64" t="b">
        <v>0</v>
      </c>
      <c r="N64" t="s">
        <v>294</v>
      </c>
      <c r="P64" t="s">
        <v>295</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4">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5"/>
      <c r="B67" s="256">
        <f>B62+10</f>
        <v>121</v>
      </c>
      <c r="C67" s="802"/>
      <c r="D67" s="3"/>
      <c r="E67" s="10"/>
      <c r="F67" s="3"/>
      <c r="G67" s="802"/>
      <c r="H67" s="3"/>
      <c r="I67" s="803"/>
      <c r="J67" s="3"/>
      <c r="K67" s="802"/>
      <c r="L67" s="3"/>
      <c r="M67" s="64" t="b">
        <v>0</v>
      </c>
      <c r="N67" t="s">
        <v>288</v>
      </c>
      <c r="O67" s="3"/>
      <c r="P67" s="3" t="s">
        <v>289</v>
      </c>
      <c r="Q67" s="3"/>
      <c r="R67" s="240"/>
      <c r="S67" s="3"/>
      <c r="T67" s="492"/>
      <c r="U67" s="132"/>
      <c r="V67" s="138"/>
      <c r="W67" s="139"/>
      <c r="X67" s="139"/>
      <c r="Y67" s="139"/>
      <c r="Z67" s="139"/>
      <c r="AA67" s="3"/>
      <c r="AB67" s="45" t="b">
        <v>0</v>
      </c>
      <c r="AC67" s="9" t="s">
        <v>290</v>
      </c>
      <c r="AD67" s="138" t="s">
        <v>107</v>
      </c>
      <c r="AE67" s="66"/>
    </row>
    <row r="68" spans="1:31" ht="29" x14ac:dyDescent="0.35">
      <c r="A68" s="535"/>
      <c r="B68" s="256">
        <f>B67+1</f>
        <v>122</v>
      </c>
      <c r="C68" s="544"/>
      <c r="G68" s="544"/>
      <c r="I68" s="804"/>
      <c r="K68" s="544"/>
      <c r="M68" s="292" t="b">
        <v>0</v>
      </c>
      <c r="N68" s="25" t="s">
        <v>291</v>
      </c>
      <c r="O68" s="25"/>
      <c r="P68" s="25" t="s">
        <v>292</v>
      </c>
      <c r="T68" s="492"/>
      <c r="U68" s="133"/>
      <c r="V68" s="138"/>
      <c r="W68" s="485"/>
      <c r="X68" s="139"/>
      <c r="Y68" s="485"/>
      <c r="Z68" s="139"/>
      <c r="AB68" s="45" t="b">
        <v>0</v>
      </c>
      <c r="AC68" s="9" t="s">
        <v>293</v>
      </c>
      <c r="AD68" s="139"/>
      <c r="AE68" s="106"/>
    </row>
    <row r="69" spans="1:31" ht="15" thickBot="1" x14ac:dyDescent="0.4">
      <c r="A69" s="535"/>
      <c r="B69" s="256">
        <f>B68+1</f>
        <v>123</v>
      </c>
      <c r="C69" s="545"/>
      <c r="G69" s="544"/>
      <c r="K69" s="544"/>
      <c r="M69" s="64" t="b">
        <v>0</v>
      </c>
      <c r="N69" t="s">
        <v>294</v>
      </c>
      <c r="P69" t="s">
        <v>295</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4">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5"/>
      <c r="B72" s="256">
        <f>B67+10</f>
        <v>131</v>
      </c>
      <c r="C72" s="802"/>
      <c r="D72" s="3"/>
      <c r="E72" s="10"/>
      <c r="F72" s="3"/>
      <c r="G72" s="802"/>
      <c r="H72" s="3"/>
      <c r="I72" s="803"/>
      <c r="J72" s="3"/>
      <c r="K72" s="802"/>
      <c r="L72" s="3"/>
      <c r="M72" s="64" t="b">
        <v>0</v>
      </c>
      <c r="N72" t="s">
        <v>288</v>
      </c>
      <c r="O72" s="3"/>
      <c r="P72" s="3" t="s">
        <v>289</v>
      </c>
      <c r="Q72" s="3"/>
      <c r="R72" s="240"/>
      <c r="S72" s="3"/>
      <c r="T72" s="492"/>
      <c r="U72" s="132"/>
      <c r="V72" s="138"/>
      <c r="W72" s="139"/>
      <c r="X72" s="139"/>
      <c r="Y72" s="139"/>
      <c r="Z72" s="139"/>
      <c r="AA72" s="3"/>
      <c r="AB72" s="45" t="b">
        <v>0</v>
      </c>
      <c r="AC72" s="9" t="s">
        <v>290</v>
      </c>
      <c r="AD72" s="138" t="s">
        <v>107</v>
      </c>
      <c r="AE72" s="66"/>
    </row>
    <row r="73" spans="1:31" ht="29" x14ac:dyDescent="0.35">
      <c r="A73" s="535"/>
      <c r="B73" s="256">
        <f>B72+1</f>
        <v>132</v>
      </c>
      <c r="C73" s="544"/>
      <c r="G73" s="544"/>
      <c r="I73" s="804"/>
      <c r="K73" s="544"/>
      <c r="M73" s="292" t="b">
        <v>0</v>
      </c>
      <c r="N73" s="25" t="s">
        <v>291</v>
      </c>
      <c r="O73" s="25"/>
      <c r="P73" s="25" t="s">
        <v>292</v>
      </c>
      <c r="T73" s="492"/>
      <c r="U73" s="133"/>
      <c r="V73" s="138"/>
      <c r="W73" s="485"/>
      <c r="X73" s="139"/>
      <c r="Y73" s="485"/>
      <c r="Z73" s="139"/>
      <c r="AB73" s="45" t="b">
        <v>0</v>
      </c>
      <c r="AC73" s="9" t="s">
        <v>293</v>
      </c>
      <c r="AD73" s="139"/>
      <c r="AE73" s="106"/>
    </row>
    <row r="74" spans="1:31" ht="15" thickBot="1" x14ac:dyDescent="0.4">
      <c r="A74" s="535"/>
      <c r="B74" s="256">
        <f>B73+1</f>
        <v>133</v>
      </c>
      <c r="C74" s="545"/>
      <c r="G74" s="544"/>
      <c r="K74" s="544"/>
      <c r="M74" s="64" t="b">
        <v>0</v>
      </c>
      <c r="N74" t="s">
        <v>294</v>
      </c>
      <c r="P74" t="s">
        <v>295</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4">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5"/>
      <c r="B77" s="256">
        <f>B72+10</f>
        <v>141</v>
      </c>
      <c r="C77" s="802"/>
      <c r="D77" s="3"/>
      <c r="E77" s="10"/>
      <c r="F77" s="3"/>
      <c r="G77" s="802"/>
      <c r="H77" s="3"/>
      <c r="I77" s="803"/>
      <c r="J77" s="3"/>
      <c r="K77" s="802"/>
      <c r="L77" s="3"/>
      <c r="M77" s="64" t="b">
        <v>0</v>
      </c>
      <c r="N77" t="s">
        <v>288</v>
      </c>
      <c r="O77" s="3"/>
      <c r="P77" s="3" t="s">
        <v>289</v>
      </c>
      <c r="Q77" s="3"/>
      <c r="R77" s="240"/>
      <c r="S77" s="3"/>
      <c r="T77" s="492"/>
      <c r="U77" s="132"/>
      <c r="V77" s="138"/>
      <c r="W77" s="139"/>
      <c r="X77" s="139"/>
      <c r="Y77" s="139"/>
      <c r="Z77" s="139"/>
      <c r="AA77" s="3"/>
      <c r="AB77" s="45" t="b">
        <v>0</v>
      </c>
      <c r="AC77" s="9" t="s">
        <v>290</v>
      </c>
      <c r="AD77" s="138" t="s">
        <v>107</v>
      </c>
      <c r="AE77" s="66"/>
    </row>
    <row r="78" spans="1:31" ht="29" x14ac:dyDescent="0.35">
      <c r="A78" s="535"/>
      <c r="B78" s="256">
        <f>B77+1</f>
        <v>142</v>
      </c>
      <c r="C78" s="544"/>
      <c r="G78" s="544"/>
      <c r="I78" s="804"/>
      <c r="K78" s="544"/>
      <c r="M78" s="292" t="b">
        <v>0</v>
      </c>
      <c r="N78" s="25" t="s">
        <v>291</v>
      </c>
      <c r="O78" s="25"/>
      <c r="P78" s="25" t="s">
        <v>292</v>
      </c>
      <c r="T78" s="492"/>
      <c r="U78" s="133"/>
      <c r="V78" s="138"/>
      <c r="W78" s="485"/>
      <c r="X78" s="139"/>
      <c r="Y78" s="485"/>
      <c r="Z78" s="139"/>
      <c r="AB78" s="45" t="b">
        <v>0</v>
      </c>
      <c r="AC78" s="9" t="s">
        <v>293</v>
      </c>
      <c r="AD78" s="139"/>
      <c r="AE78" s="106"/>
    </row>
    <row r="79" spans="1:31" ht="15" thickBot="1" x14ac:dyDescent="0.4">
      <c r="A79" s="535"/>
      <c r="B79" s="256">
        <f>B78+1</f>
        <v>143</v>
      </c>
      <c r="C79" s="545"/>
      <c r="G79" s="544"/>
      <c r="K79" s="544"/>
      <c r="M79" s="64" t="b">
        <v>0</v>
      </c>
      <c r="N79" t="s">
        <v>294</v>
      </c>
      <c r="P79" t="s">
        <v>295</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4">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5"/>
      <c r="B82" s="256">
        <f>B77+10</f>
        <v>151</v>
      </c>
      <c r="C82" s="802"/>
      <c r="D82" s="3"/>
      <c r="E82" s="10"/>
      <c r="F82" s="3"/>
      <c r="G82" s="802"/>
      <c r="H82" s="3"/>
      <c r="I82" s="803"/>
      <c r="J82" s="3"/>
      <c r="K82" s="802"/>
      <c r="L82" s="3"/>
      <c r="M82" s="64" t="b">
        <v>0</v>
      </c>
      <c r="N82" t="s">
        <v>288</v>
      </c>
      <c r="O82" s="3"/>
      <c r="P82" s="3" t="s">
        <v>289</v>
      </c>
      <c r="Q82" s="3"/>
      <c r="R82" s="240"/>
      <c r="S82" s="3"/>
      <c r="T82" s="492"/>
      <c r="U82" s="132"/>
      <c r="V82" s="138"/>
      <c r="W82" s="139"/>
      <c r="X82" s="139"/>
      <c r="Y82" s="139"/>
      <c r="Z82" s="139"/>
      <c r="AA82" s="3"/>
      <c r="AB82" s="45" t="b">
        <v>0</v>
      </c>
      <c r="AC82" s="9" t="s">
        <v>290</v>
      </c>
      <c r="AD82" s="138" t="s">
        <v>107</v>
      </c>
      <c r="AE82" s="66"/>
    </row>
    <row r="83" spans="1:31" ht="29" x14ac:dyDescent="0.35">
      <c r="A83" s="535"/>
      <c r="B83" s="256">
        <f>B82+1</f>
        <v>152</v>
      </c>
      <c r="C83" s="544"/>
      <c r="G83" s="544"/>
      <c r="I83" s="804"/>
      <c r="K83" s="544"/>
      <c r="M83" s="292" t="b">
        <v>0</v>
      </c>
      <c r="N83" s="25" t="s">
        <v>291</v>
      </c>
      <c r="O83" s="25"/>
      <c r="P83" s="25" t="s">
        <v>292</v>
      </c>
      <c r="T83" s="492"/>
      <c r="U83" s="133"/>
      <c r="V83" s="138"/>
      <c r="W83" s="485"/>
      <c r="X83" s="139"/>
      <c r="Y83" s="485"/>
      <c r="Z83" s="139"/>
      <c r="AB83" s="45" t="b">
        <v>0</v>
      </c>
      <c r="AC83" s="9" t="s">
        <v>293</v>
      </c>
      <c r="AD83" s="139"/>
      <c r="AE83" s="106"/>
    </row>
    <row r="84" spans="1:31" ht="15" thickBot="1" x14ac:dyDescent="0.4">
      <c r="A84" s="535"/>
      <c r="B84" s="256">
        <f>B83+1</f>
        <v>153</v>
      </c>
      <c r="C84" s="545"/>
      <c r="G84" s="544"/>
      <c r="K84" s="544"/>
      <c r="M84" s="64" t="b">
        <v>0</v>
      </c>
      <c r="N84" t="s">
        <v>294</v>
      </c>
      <c r="P84" t="s">
        <v>295</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4">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5"/>
      <c r="B87" s="256">
        <f>B82+10</f>
        <v>161</v>
      </c>
      <c r="C87" s="802"/>
      <c r="D87" s="3"/>
      <c r="E87" s="10"/>
      <c r="F87" s="3"/>
      <c r="G87" s="802"/>
      <c r="H87" s="3"/>
      <c r="I87" s="803"/>
      <c r="J87" s="3"/>
      <c r="K87" s="802"/>
      <c r="L87" s="3"/>
      <c r="M87" s="64" t="b">
        <v>0</v>
      </c>
      <c r="N87" t="s">
        <v>288</v>
      </c>
      <c r="O87" s="3"/>
      <c r="P87" s="3" t="s">
        <v>289</v>
      </c>
      <c r="Q87" s="3"/>
      <c r="R87" s="240"/>
      <c r="S87" s="3"/>
      <c r="T87" s="492"/>
      <c r="U87" s="132"/>
      <c r="V87" s="138"/>
      <c r="W87" s="139"/>
      <c r="X87" s="139"/>
      <c r="Y87" s="139"/>
      <c r="Z87" s="139"/>
      <c r="AA87" s="3"/>
      <c r="AB87" s="45" t="b">
        <v>0</v>
      </c>
      <c r="AC87" s="9" t="s">
        <v>290</v>
      </c>
      <c r="AD87" s="138" t="s">
        <v>107</v>
      </c>
      <c r="AE87" s="66"/>
    </row>
    <row r="88" spans="1:31" ht="29" x14ac:dyDescent="0.35">
      <c r="A88" s="535"/>
      <c r="B88" s="256">
        <f>B87+1</f>
        <v>162</v>
      </c>
      <c r="C88" s="544"/>
      <c r="G88" s="544"/>
      <c r="I88" s="804"/>
      <c r="K88" s="544"/>
      <c r="M88" s="292" t="b">
        <v>0</v>
      </c>
      <c r="N88" s="25" t="s">
        <v>291</v>
      </c>
      <c r="O88" s="25"/>
      <c r="P88" s="25" t="s">
        <v>292</v>
      </c>
      <c r="T88" s="492"/>
      <c r="U88" s="133"/>
      <c r="V88" s="138"/>
      <c r="W88" s="485"/>
      <c r="X88" s="139"/>
      <c r="Y88" s="485"/>
      <c r="Z88" s="139"/>
      <c r="AB88" s="45" t="b">
        <v>0</v>
      </c>
      <c r="AC88" s="9" t="s">
        <v>293</v>
      </c>
      <c r="AD88" s="139"/>
      <c r="AE88" s="106"/>
    </row>
    <row r="89" spans="1:31" ht="15" thickBot="1" x14ac:dyDescent="0.4">
      <c r="A89" s="535"/>
      <c r="B89" s="256">
        <f>B88+1</f>
        <v>163</v>
      </c>
      <c r="C89" s="545"/>
      <c r="G89" s="544"/>
      <c r="K89" s="544"/>
      <c r="M89" s="64" t="b">
        <v>0</v>
      </c>
      <c r="N89" t="s">
        <v>294</v>
      </c>
      <c r="P89" t="s">
        <v>295</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4">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5"/>
      <c r="B92" s="256">
        <f>B87+10</f>
        <v>171</v>
      </c>
      <c r="C92" s="802"/>
      <c r="D92" s="3"/>
      <c r="E92" s="10"/>
      <c r="F92" s="3"/>
      <c r="G92" s="802"/>
      <c r="H92" s="3"/>
      <c r="I92" s="803"/>
      <c r="J92" s="3"/>
      <c r="K92" s="802"/>
      <c r="L92" s="3"/>
      <c r="M92" s="64" t="b">
        <v>0</v>
      </c>
      <c r="N92" t="s">
        <v>288</v>
      </c>
      <c r="O92" s="3"/>
      <c r="P92" s="3" t="s">
        <v>289</v>
      </c>
      <c r="Q92" s="3"/>
      <c r="R92" s="240"/>
      <c r="S92" s="3"/>
      <c r="T92" s="492"/>
      <c r="U92" s="132"/>
      <c r="V92" s="138"/>
      <c r="W92" s="139"/>
      <c r="X92" s="139"/>
      <c r="Y92" s="139"/>
      <c r="Z92" s="139"/>
      <c r="AA92" s="3"/>
      <c r="AB92" s="45" t="b">
        <v>0</v>
      </c>
      <c r="AC92" s="9" t="s">
        <v>290</v>
      </c>
      <c r="AD92" s="138" t="s">
        <v>107</v>
      </c>
      <c r="AE92" s="66"/>
    </row>
    <row r="93" spans="1:31" ht="29" x14ac:dyDescent="0.35">
      <c r="A93" s="535"/>
      <c r="B93" s="256">
        <f>B92+1</f>
        <v>172</v>
      </c>
      <c r="C93" s="544"/>
      <c r="G93" s="544"/>
      <c r="I93" s="804"/>
      <c r="K93" s="544"/>
      <c r="M93" s="292" t="b">
        <v>0</v>
      </c>
      <c r="N93" s="25" t="s">
        <v>291</v>
      </c>
      <c r="O93" s="25"/>
      <c r="P93" s="25" t="s">
        <v>292</v>
      </c>
      <c r="T93" s="492"/>
      <c r="U93" s="133"/>
      <c r="V93" s="138"/>
      <c r="W93" s="485"/>
      <c r="X93" s="139"/>
      <c r="Y93" s="485"/>
      <c r="Z93" s="139"/>
      <c r="AB93" s="45" t="b">
        <v>0</v>
      </c>
      <c r="AC93" s="9" t="s">
        <v>293</v>
      </c>
      <c r="AD93" s="139"/>
      <c r="AE93" s="106"/>
    </row>
    <row r="94" spans="1:31" ht="15" thickBot="1" x14ac:dyDescent="0.4">
      <c r="A94" s="535"/>
      <c r="B94" s="256">
        <f>B93+1</f>
        <v>173</v>
      </c>
      <c r="C94" s="545"/>
      <c r="G94" s="544"/>
      <c r="K94" s="544"/>
      <c r="M94" s="64" t="b">
        <v>0</v>
      </c>
      <c r="N94" t="s">
        <v>294</v>
      </c>
      <c r="P94" t="s">
        <v>295</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4">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5"/>
      <c r="B97" s="256">
        <f>B92+10</f>
        <v>181</v>
      </c>
      <c r="C97" s="802"/>
      <c r="D97" s="3"/>
      <c r="E97" s="10"/>
      <c r="F97" s="3"/>
      <c r="G97" s="802"/>
      <c r="H97" s="3"/>
      <c r="I97" s="803"/>
      <c r="J97" s="3"/>
      <c r="K97" s="802"/>
      <c r="L97" s="3"/>
      <c r="M97" s="64" t="b">
        <v>0</v>
      </c>
      <c r="N97" t="s">
        <v>288</v>
      </c>
      <c r="O97" s="3"/>
      <c r="P97" s="3" t="s">
        <v>289</v>
      </c>
      <c r="Q97" s="3"/>
      <c r="R97" s="240"/>
      <c r="S97" s="3"/>
      <c r="T97" s="492"/>
      <c r="U97" s="132"/>
      <c r="V97" s="138"/>
      <c r="W97" s="139"/>
      <c r="X97" s="139"/>
      <c r="Y97" s="139"/>
      <c r="Z97" s="139"/>
      <c r="AA97" s="3"/>
      <c r="AB97" s="45" t="b">
        <v>0</v>
      </c>
      <c r="AC97" s="9" t="s">
        <v>290</v>
      </c>
      <c r="AD97" s="138" t="s">
        <v>107</v>
      </c>
      <c r="AE97" s="66"/>
    </row>
    <row r="98" spans="1:31" ht="29" x14ac:dyDescent="0.35">
      <c r="A98" s="535"/>
      <c r="B98" s="256">
        <f>B97+1</f>
        <v>182</v>
      </c>
      <c r="C98" s="544"/>
      <c r="G98" s="544"/>
      <c r="I98" s="804"/>
      <c r="K98" s="544"/>
      <c r="M98" s="292" t="b">
        <v>0</v>
      </c>
      <c r="N98" s="25" t="s">
        <v>291</v>
      </c>
      <c r="O98" s="25"/>
      <c r="P98" s="25" t="s">
        <v>292</v>
      </c>
      <c r="T98" s="492"/>
      <c r="U98" s="133"/>
      <c r="V98" s="138"/>
      <c r="W98" s="485"/>
      <c r="X98" s="139"/>
      <c r="Y98" s="485"/>
      <c r="Z98" s="139"/>
      <c r="AB98" s="45" t="b">
        <v>0</v>
      </c>
      <c r="AC98" s="9" t="s">
        <v>293</v>
      </c>
      <c r="AD98" s="139"/>
      <c r="AE98" s="106"/>
    </row>
    <row r="99" spans="1:31" ht="15" thickBot="1" x14ac:dyDescent="0.4">
      <c r="A99" s="535"/>
      <c r="B99" s="256">
        <f>B98+1</f>
        <v>183</v>
      </c>
      <c r="C99" s="545"/>
      <c r="G99" s="544"/>
      <c r="K99" s="544"/>
      <c r="M99" s="64" t="b">
        <v>0</v>
      </c>
      <c r="N99" t="s">
        <v>294</v>
      </c>
      <c r="P99" t="s">
        <v>295</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4">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5"/>
      <c r="B102" s="256">
        <f>B97+10</f>
        <v>191</v>
      </c>
      <c r="C102" s="802"/>
      <c r="D102" s="3"/>
      <c r="E102" s="10"/>
      <c r="F102" s="3"/>
      <c r="G102" s="802"/>
      <c r="H102" s="3"/>
      <c r="I102" s="803"/>
      <c r="J102" s="3"/>
      <c r="K102" s="802"/>
      <c r="L102" s="3"/>
      <c r="M102" s="64" t="b">
        <v>0</v>
      </c>
      <c r="N102" t="s">
        <v>288</v>
      </c>
      <c r="O102" s="3"/>
      <c r="P102" s="3" t="s">
        <v>289</v>
      </c>
      <c r="Q102" s="3"/>
      <c r="R102" s="240"/>
      <c r="S102" s="3"/>
      <c r="T102" s="492"/>
      <c r="U102" s="132"/>
      <c r="V102" s="138"/>
      <c r="W102" s="139"/>
      <c r="X102" s="139"/>
      <c r="Y102" s="139"/>
      <c r="Z102" s="139"/>
      <c r="AA102" s="3"/>
      <c r="AB102" s="45" t="b">
        <v>0</v>
      </c>
      <c r="AC102" s="9" t="s">
        <v>290</v>
      </c>
      <c r="AD102" s="138" t="s">
        <v>107</v>
      </c>
      <c r="AE102" s="66"/>
    </row>
    <row r="103" spans="1:31" ht="29" x14ac:dyDescent="0.35">
      <c r="A103" s="535"/>
      <c r="B103" s="256">
        <f>B102+1</f>
        <v>192</v>
      </c>
      <c r="C103" s="544"/>
      <c r="G103" s="544"/>
      <c r="I103" s="804"/>
      <c r="K103" s="544"/>
      <c r="M103" s="292" t="b">
        <v>0</v>
      </c>
      <c r="N103" s="25" t="s">
        <v>291</v>
      </c>
      <c r="O103" s="25"/>
      <c r="P103" s="25" t="s">
        <v>292</v>
      </c>
      <c r="T103" s="492"/>
      <c r="U103" s="133"/>
      <c r="V103" s="138"/>
      <c r="W103" s="485"/>
      <c r="X103" s="139"/>
      <c r="Y103" s="485"/>
      <c r="Z103" s="139"/>
      <c r="AB103" s="45" t="b">
        <v>0</v>
      </c>
      <c r="AC103" s="9" t="s">
        <v>293</v>
      </c>
      <c r="AD103" s="139"/>
      <c r="AE103" s="106"/>
    </row>
    <row r="104" spans="1:31" ht="15" thickBot="1" x14ac:dyDescent="0.4">
      <c r="A104" s="535"/>
      <c r="B104" s="256">
        <f>B103+1</f>
        <v>193</v>
      </c>
      <c r="C104" s="545"/>
      <c r="G104" s="544"/>
      <c r="K104" s="544"/>
      <c r="M104" s="64" t="b">
        <v>0</v>
      </c>
      <c r="N104" t="s">
        <v>294</v>
      </c>
      <c r="P104" t="s">
        <v>295</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4">
        <f>A101+1</f>
        <v>20</v>
      </c>
      <c r="B106" s="255">
        <f>B101+10</f>
        <v>200</v>
      </c>
      <c r="C106" s="130"/>
      <c r="D106" s="62"/>
      <c r="E106" s="62"/>
      <c r="F106" s="62"/>
      <c r="G106" s="130"/>
      <c r="H106" s="62"/>
      <c r="I106" s="3" t="s">
        <v>167</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5"/>
      <c r="B107" s="256">
        <f>B102+10</f>
        <v>201</v>
      </c>
      <c r="C107" s="802"/>
      <c r="D107" s="3"/>
      <c r="E107" s="10"/>
      <c r="F107" s="3"/>
      <c r="G107" s="802"/>
      <c r="H107" s="3"/>
      <c r="I107" s="803"/>
      <c r="J107" s="3"/>
      <c r="K107" s="802"/>
      <c r="L107" s="3"/>
      <c r="M107" s="64" t="b">
        <v>0</v>
      </c>
      <c r="N107" t="s">
        <v>288</v>
      </c>
      <c r="O107" s="3"/>
      <c r="P107" s="3" t="s">
        <v>289</v>
      </c>
      <c r="Q107" s="3"/>
      <c r="R107" s="240"/>
      <c r="S107" s="3"/>
      <c r="T107" s="492"/>
      <c r="U107" s="132"/>
      <c r="V107" s="138"/>
      <c r="W107" s="139"/>
      <c r="X107" s="139"/>
      <c r="Y107" s="139"/>
      <c r="Z107" s="139"/>
      <c r="AA107" s="3"/>
      <c r="AB107" s="45" t="b">
        <v>0</v>
      </c>
      <c r="AC107" s="9" t="s">
        <v>290</v>
      </c>
      <c r="AD107" s="138" t="s">
        <v>107</v>
      </c>
      <c r="AE107" s="66"/>
    </row>
    <row r="108" spans="1:31" ht="29" x14ac:dyDescent="0.35">
      <c r="A108" s="535"/>
      <c r="B108" s="256">
        <f>B107+1</f>
        <v>202</v>
      </c>
      <c r="C108" s="544"/>
      <c r="G108" s="544"/>
      <c r="I108" s="804"/>
      <c r="K108" s="544"/>
      <c r="M108" s="292" t="b">
        <v>0</v>
      </c>
      <c r="N108" s="25" t="s">
        <v>291</v>
      </c>
      <c r="O108" s="25"/>
      <c r="P108" s="25" t="s">
        <v>292</v>
      </c>
      <c r="T108" s="492"/>
      <c r="U108" s="133"/>
      <c r="V108" s="138"/>
      <c r="W108" s="485"/>
      <c r="X108" s="139"/>
      <c r="Y108" s="485"/>
      <c r="Z108" s="139"/>
      <c r="AB108" s="45" t="b">
        <v>0</v>
      </c>
      <c r="AC108" s="9" t="s">
        <v>293</v>
      </c>
      <c r="AD108" s="139"/>
      <c r="AE108" s="106"/>
    </row>
    <row r="109" spans="1:31" ht="15" thickBot="1" x14ac:dyDescent="0.4">
      <c r="A109" s="535"/>
      <c r="B109" s="256">
        <f>B108+1</f>
        <v>203</v>
      </c>
      <c r="C109" s="545"/>
      <c r="G109" s="544"/>
      <c r="K109" s="544"/>
      <c r="M109" s="64" t="b">
        <v>0</v>
      </c>
      <c r="N109" t="s">
        <v>294</v>
      </c>
      <c r="P109" t="s">
        <v>295</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41:A44"/>
    <mergeCell ref="C42:C44"/>
    <mergeCell ref="G42:G44"/>
    <mergeCell ref="K42:K44"/>
    <mergeCell ref="A46:A49"/>
    <mergeCell ref="C47:C49"/>
    <mergeCell ref="G47:G49"/>
    <mergeCell ref="K47:K49"/>
    <mergeCell ref="I42:I43"/>
    <mergeCell ref="I47:I4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81:A84"/>
    <mergeCell ref="C82:C84"/>
    <mergeCell ref="G82:G84"/>
    <mergeCell ref="K82:K84"/>
    <mergeCell ref="A86:A89"/>
    <mergeCell ref="C87:C89"/>
    <mergeCell ref="G87:G89"/>
    <mergeCell ref="K87:K89"/>
    <mergeCell ref="I82:I83"/>
    <mergeCell ref="I87:I88"/>
    <mergeCell ref="A91:A94"/>
    <mergeCell ref="C92:C94"/>
    <mergeCell ref="G92:G94"/>
    <mergeCell ref="K92:K94"/>
    <mergeCell ref="A96:A99"/>
    <mergeCell ref="C97:C99"/>
    <mergeCell ref="G97:G99"/>
    <mergeCell ref="K97:K99"/>
    <mergeCell ref="I92:I93"/>
    <mergeCell ref="I97:I98"/>
    <mergeCell ref="A101:A104"/>
    <mergeCell ref="C102:C104"/>
    <mergeCell ref="G102:G104"/>
    <mergeCell ref="K102:K104"/>
    <mergeCell ref="A106:A109"/>
    <mergeCell ref="C107:C109"/>
    <mergeCell ref="G107:G109"/>
    <mergeCell ref="K107:K109"/>
    <mergeCell ref="I102:I103"/>
    <mergeCell ref="I107:I108"/>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4"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1">
      <formula>AB28=TRUE</formula>
    </cfRule>
    <cfRule type="expression" dxfId="304" priority="70">
      <formula>M27=FALSE</formula>
    </cfRule>
  </conditionalFormatting>
  <conditionalFormatting sqref="AD28">
    <cfRule type="expression" dxfId="303" priority="72">
      <formula>AND(AB28,M27)=TRUE</formula>
    </cfRule>
  </conditionalFormatting>
  <conditionalFormatting sqref="AD32">
    <cfRule type="expression" dxfId="302" priority="68">
      <formula>AB33=TRUE</formula>
    </cfRule>
    <cfRule type="expression" dxfId="301" priority="67">
      <formula>M32=FALSE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2">
      <formula>AB43=TRUE</formula>
    </cfRule>
    <cfRule type="expression" dxfId="295" priority="61">
      <formula>M42=FALSE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6">
      <formula>AB53=TRUE</formula>
    </cfRule>
    <cfRule type="expression" dxfId="289" priority="55">
      <formula>M52=FALSE</formula>
    </cfRule>
  </conditionalFormatting>
  <conditionalFormatting sqref="AD53">
    <cfRule type="expression" dxfId="288" priority="57">
      <formula>AND(AB53,M52)=TRUE</formula>
    </cfRule>
  </conditionalFormatting>
  <conditionalFormatting sqref="AD57">
    <cfRule type="expression" dxfId="287" priority="53">
      <formula>AB58=TRUE</formula>
    </cfRule>
    <cfRule type="expression" dxfId="286" priority="52">
      <formula>M57=FALSE</formula>
    </cfRule>
  </conditionalFormatting>
  <conditionalFormatting sqref="AD58">
    <cfRule type="expression" dxfId="285" priority="54">
      <formula>AND(AB58,M57)=TRUE</formula>
    </cfRule>
  </conditionalFormatting>
  <conditionalFormatting sqref="AD62">
    <cfRule type="expression" dxfId="284" priority="50">
      <formula>AB63=TRUE</formula>
    </cfRule>
    <cfRule type="expression" dxfId="283" priority="49">
      <formula>M62=FALSE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18" t="s">
        <v>296</v>
      </c>
      <c r="B1" s="818"/>
      <c r="C1" s="818"/>
      <c r="D1" s="818"/>
      <c r="E1" s="818"/>
    </row>
    <row r="2" spans="1:37" ht="19" thickBot="1" x14ac:dyDescent="0.5">
      <c r="D2" s="26"/>
      <c r="F2" s="12"/>
      <c r="H2" s="12"/>
      <c r="J2" s="12"/>
      <c r="L2" s="12"/>
    </row>
    <row r="3" spans="1:37" ht="19" thickBot="1" x14ac:dyDescent="0.4">
      <c r="C3" s="97" t="s">
        <v>88</v>
      </c>
      <c r="D3" s="27"/>
      <c r="E3" s="97" t="s">
        <v>297</v>
      </c>
      <c r="F3" s="7"/>
      <c r="G3" s="97" t="s">
        <v>218</v>
      </c>
      <c r="H3" s="7"/>
      <c r="I3" s="97" t="s">
        <v>298</v>
      </c>
      <c r="J3" s="7"/>
      <c r="K3" s="97" t="s">
        <v>299</v>
      </c>
      <c r="L3" s="7"/>
    </row>
    <row r="4" spans="1:37" s="3" customFormat="1" ht="291" hidden="1" customHeight="1" outlineLevel="1" x14ac:dyDescent="0.35">
      <c r="A4" s="239" t="s">
        <v>322</v>
      </c>
      <c r="B4" s="159"/>
      <c r="C4" s="183" t="s">
        <v>300</v>
      </c>
      <c r="D4" s="182"/>
      <c r="E4" s="184" t="s">
        <v>313</v>
      </c>
      <c r="F4" s="182"/>
      <c r="G4" s="184" t="s">
        <v>301</v>
      </c>
      <c r="H4" s="182"/>
      <c r="I4" s="184" t="s">
        <v>302</v>
      </c>
      <c r="J4" s="182"/>
      <c r="K4" s="184" t="s">
        <v>303</v>
      </c>
      <c r="L4"/>
      <c r="M4"/>
      <c r="N4"/>
      <c r="O4"/>
      <c r="P4"/>
      <c r="Q4"/>
      <c r="R4"/>
      <c r="S4"/>
      <c r="T4"/>
      <c r="U4"/>
      <c r="V4"/>
      <c r="W4"/>
      <c r="X4"/>
      <c r="Y4"/>
      <c r="Z4"/>
      <c r="AA4"/>
      <c r="AB4"/>
      <c r="AC4"/>
      <c r="AD4"/>
      <c r="AE4"/>
      <c r="AF4"/>
      <c r="AG4"/>
      <c r="AH4"/>
      <c r="AI4"/>
      <c r="AJ4"/>
      <c r="AK4"/>
    </row>
    <row r="5" spans="1:37" s="3" customFormat="1" hidden="1" outlineLevel="1" x14ac:dyDescent="0.35">
      <c r="A5" s="639" t="s">
        <v>99</v>
      </c>
      <c r="B5" s="239"/>
      <c r="C5" s="175"/>
      <c r="D5" s="132"/>
      <c r="E5" s="172" t="s">
        <v>304</v>
      </c>
      <c r="F5" s="132"/>
      <c r="G5" s="172" t="s">
        <v>238</v>
      </c>
      <c r="H5" s="132"/>
      <c r="I5" s="172" t="s">
        <v>239</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39"/>
      <c r="B6" s="239"/>
      <c r="C6" s="175"/>
      <c r="D6" s="132"/>
      <c r="E6" s="175"/>
      <c r="F6" s="132"/>
      <c r="G6" s="175"/>
      <c r="H6" s="132"/>
      <c r="I6" s="172" t="s">
        <v>305</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39"/>
      <c r="B7" s="239"/>
      <c r="C7" s="175"/>
      <c r="D7" s="132"/>
      <c r="E7" s="175"/>
      <c r="F7" s="132"/>
      <c r="G7" s="175"/>
      <c r="H7" s="132"/>
      <c r="I7" s="172" t="s">
        <v>306</v>
      </c>
      <c r="J7" s="132"/>
      <c r="K7" s="175"/>
      <c r="L7"/>
      <c r="M7"/>
      <c r="N7"/>
      <c r="O7"/>
      <c r="P7"/>
      <c r="Q7"/>
      <c r="R7"/>
      <c r="S7"/>
      <c r="T7"/>
      <c r="U7"/>
      <c r="V7"/>
      <c r="W7"/>
      <c r="X7"/>
      <c r="Y7"/>
      <c r="Z7"/>
      <c r="AA7"/>
      <c r="AB7"/>
      <c r="AC7"/>
      <c r="AD7"/>
      <c r="AE7"/>
      <c r="AF7"/>
      <c r="AG7"/>
      <c r="AH7"/>
      <c r="AI7"/>
      <c r="AJ7"/>
      <c r="AK7"/>
    </row>
    <row r="8" spans="1:37" s="3" customFormat="1" hidden="1" outlineLevel="1" x14ac:dyDescent="0.35">
      <c r="A8" s="639"/>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39"/>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4"/>
      <c r="B11" s="94"/>
      <c r="C11" s="30"/>
      <c r="D11" s="31"/>
      <c r="E11" s="30"/>
      <c r="F11" s="30"/>
      <c r="G11" s="30"/>
      <c r="H11" s="30"/>
      <c r="I11" s="30"/>
      <c r="J11" s="30"/>
      <c r="K11" s="30"/>
    </row>
    <row r="12" spans="1:37" ht="14.5" customHeight="1" x14ac:dyDescent="0.35">
      <c r="A12" s="819">
        <v>1</v>
      </c>
      <c r="B12" s="13">
        <f>A12+10</f>
        <v>11</v>
      </c>
      <c r="C12" s="822"/>
      <c r="D12" s="79"/>
      <c r="E12" s="77"/>
      <c r="F12" s="62"/>
      <c r="G12" s="825"/>
      <c r="H12" s="130"/>
      <c r="I12" s="813"/>
      <c r="J12" s="130"/>
      <c r="K12" s="815"/>
    </row>
    <row r="13" spans="1:37" ht="16.5" customHeight="1" x14ac:dyDescent="0.35">
      <c r="A13" s="820"/>
      <c r="B13" s="257">
        <f>B12+1</f>
        <v>12</v>
      </c>
      <c r="C13" s="823"/>
      <c r="E13" s="24" t="s">
        <v>108</v>
      </c>
      <c r="F13" s="24"/>
      <c r="G13" s="826"/>
      <c r="H13" s="133"/>
      <c r="I13" s="724"/>
      <c r="J13" s="133"/>
      <c r="K13" s="816"/>
    </row>
    <row r="14" spans="1:37" ht="14.5" customHeight="1" x14ac:dyDescent="0.35">
      <c r="A14" s="820"/>
      <c r="B14" s="257">
        <f>B13+1</f>
        <v>13</v>
      </c>
      <c r="C14" s="823"/>
      <c r="D14" s="80" t="b">
        <v>0</v>
      </c>
      <c r="E14" s="44" t="s">
        <v>307</v>
      </c>
      <c r="G14" s="826"/>
      <c r="H14" s="133"/>
      <c r="I14" s="724"/>
      <c r="J14" s="133"/>
      <c r="K14" s="816"/>
    </row>
    <row r="15" spans="1:37" ht="6.75" customHeight="1" x14ac:dyDescent="0.35">
      <c r="A15" s="820"/>
      <c r="B15" s="257">
        <f>B14+1</f>
        <v>14</v>
      </c>
      <c r="C15" s="823"/>
      <c r="D15" s="81"/>
      <c r="E15" s="44"/>
      <c r="G15" s="826"/>
      <c r="H15" s="133"/>
      <c r="I15" s="724"/>
      <c r="J15" s="133"/>
      <c r="K15" s="816"/>
    </row>
    <row r="16" spans="1:37" ht="29.5" customHeight="1" thickBot="1" x14ac:dyDescent="0.4">
      <c r="A16" s="821"/>
      <c r="B16" s="257">
        <f>B15+1</f>
        <v>15</v>
      </c>
      <c r="C16" s="824"/>
      <c r="D16" s="82" t="b">
        <v>0</v>
      </c>
      <c r="E16" s="58" t="s">
        <v>308</v>
      </c>
      <c r="F16" s="67"/>
      <c r="G16" s="827"/>
      <c r="H16" s="135"/>
      <c r="I16" s="814"/>
      <c r="J16" s="135"/>
      <c r="K16" s="817"/>
    </row>
    <row r="17" spans="1:11" ht="6" customHeight="1" thickBot="1" x14ac:dyDescent="0.4">
      <c r="A17" s="94"/>
      <c r="B17" s="94"/>
      <c r="C17" s="140"/>
      <c r="D17" s="31"/>
      <c r="E17" s="30"/>
      <c r="F17" s="30"/>
      <c r="G17" s="140"/>
      <c r="H17" s="140"/>
      <c r="I17" s="140"/>
      <c r="J17" s="140"/>
      <c r="K17" s="140"/>
    </row>
    <row r="18" spans="1:11" x14ac:dyDescent="0.35">
      <c r="A18" s="819">
        <f>A12+1</f>
        <v>2</v>
      </c>
      <c r="B18" s="36">
        <f>B12+10</f>
        <v>21</v>
      </c>
      <c r="C18" s="822"/>
      <c r="D18" s="79"/>
      <c r="E18" s="77"/>
      <c r="F18" s="62"/>
      <c r="G18" s="813"/>
      <c r="H18" s="130"/>
      <c r="I18" s="813"/>
      <c r="J18" s="130"/>
      <c r="K18" s="815"/>
    </row>
    <row r="19" spans="1:11" x14ac:dyDescent="0.35">
      <c r="A19" s="820"/>
      <c r="B19" s="36">
        <f>B13+10</f>
        <v>22</v>
      </c>
      <c r="C19" s="823"/>
      <c r="D19" s="44"/>
      <c r="E19" s="24" t="s">
        <v>108</v>
      </c>
      <c r="F19" s="24"/>
      <c r="G19" s="724"/>
      <c r="H19" s="133"/>
      <c r="I19" s="724"/>
      <c r="J19" s="133"/>
      <c r="K19" s="816"/>
    </row>
    <row r="20" spans="1:11" x14ac:dyDescent="0.35">
      <c r="A20" s="820"/>
      <c r="B20" s="36">
        <f>B14+10</f>
        <v>23</v>
      </c>
      <c r="C20" s="823"/>
      <c r="D20" s="80" t="b">
        <v>0</v>
      </c>
      <c r="E20" s="44" t="s">
        <v>307</v>
      </c>
      <c r="G20" s="724"/>
      <c r="H20" s="133"/>
      <c r="I20" s="724"/>
      <c r="J20" s="133"/>
      <c r="K20" s="816"/>
    </row>
    <row r="21" spans="1:11" ht="7.5" customHeight="1" x14ac:dyDescent="0.35">
      <c r="A21" s="820"/>
      <c r="B21" s="36">
        <f>B15+10</f>
        <v>24</v>
      </c>
      <c r="C21" s="823"/>
      <c r="D21" s="44"/>
      <c r="E21" s="44"/>
      <c r="G21" s="724"/>
      <c r="H21" s="133"/>
      <c r="I21" s="724"/>
      <c r="J21" s="133"/>
      <c r="K21" s="816"/>
    </row>
    <row r="22" spans="1:11" ht="29.5" thickBot="1" x14ac:dyDescent="0.4">
      <c r="A22" s="821"/>
      <c r="B22" s="36">
        <f>B16+10</f>
        <v>25</v>
      </c>
      <c r="C22" s="824"/>
      <c r="D22" s="82" t="b">
        <v>0</v>
      </c>
      <c r="E22" s="58" t="s">
        <v>308</v>
      </c>
      <c r="F22" s="67"/>
      <c r="G22" s="814"/>
      <c r="H22" s="135"/>
      <c r="I22" s="814"/>
      <c r="J22" s="135"/>
      <c r="K22" s="817"/>
    </row>
    <row r="23" spans="1:11" ht="6" customHeight="1" thickBot="1" x14ac:dyDescent="0.4">
      <c r="A23" s="94"/>
      <c r="B23" s="94"/>
      <c r="C23" s="140"/>
      <c r="D23" s="31"/>
      <c r="E23" s="30"/>
      <c r="F23" s="30"/>
      <c r="G23" s="140"/>
      <c r="H23" s="140"/>
      <c r="I23" s="140"/>
      <c r="J23" s="140"/>
      <c r="K23" s="140"/>
    </row>
    <row r="24" spans="1:11" x14ac:dyDescent="0.35">
      <c r="A24" s="807">
        <f>A18+1</f>
        <v>3</v>
      </c>
      <c r="B24" s="36">
        <f>B18+10</f>
        <v>31</v>
      </c>
      <c r="C24" s="810"/>
      <c r="D24" s="83"/>
      <c r="E24" s="84"/>
      <c r="F24" s="62"/>
      <c r="G24" s="813"/>
      <c r="H24" s="130"/>
      <c r="I24" s="813"/>
      <c r="J24" s="130"/>
      <c r="K24" s="815"/>
    </row>
    <row r="25" spans="1:11" x14ac:dyDescent="0.35">
      <c r="A25" s="808"/>
      <c r="B25" s="36">
        <f>B19+10</f>
        <v>32</v>
      </c>
      <c r="C25" s="811"/>
      <c r="D25" s="85"/>
      <c r="E25" s="24" t="s">
        <v>108</v>
      </c>
      <c r="F25" s="24"/>
      <c r="G25" s="724"/>
      <c r="H25" s="133"/>
      <c r="I25" s="724"/>
      <c r="J25" s="133"/>
      <c r="K25" s="816"/>
    </row>
    <row r="26" spans="1:11" x14ac:dyDescent="0.35">
      <c r="A26" s="808"/>
      <c r="B26" s="36">
        <f>B20+10</f>
        <v>33</v>
      </c>
      <c r="C26" s="811"/>
      <c r="D26" s="80" t="b">
        <v>0</v>
      </c>
      <c r="E26" s="44" t="s">
        <v>307</v>
      </c>
      <c r="G26" s="724"/>
      <c r="H26" s="133"/>
      <c r="I26" s="724"/>
      <c r="J26" s="133"/>
      <c r="K26" s="816"/>
    </row>
    <row r="27" spans="1:11" ht="6.75" customHeight="1" x14ac:dyDescent="0.35">
      <c r="A27" s="808"/>
      <c r="B27" s="36">
        <f>B21+10</f>
        <v>34</v>
      </c>
      <c r="C27" s="811"/>
      <c r="D27" s="81"/>
      <c r="E27" s="44"/>
      <c r="G27" s="724"/>
      <c r="H27" s="133"/>
      <c r="I27" s="724"/>
      <c r="J27" s="133"/>
      <c r="K27" s="816"/>
    </row>
    <row r="28" spans="1:11" ht="29.5" thickBot="1" x14ac:dyDescent="0.4">
      <c r="A28" s="809"/>
      <c r="B28" s="36">
        <f>B22+10</f>
        <v>35</v>
      </c>
      <c r="C28" s="812"/>
      <c r="D28" s="82" t="b">
        <v>0</v>
      </c>
      <c r="E28" s="58" t="s">
        <v>308</v>
      </c>
      <c r="F28" s="67"/>
      <c r="G28" s="814"/>
      <c r="H28" s="135"/>
      <c r="I28" s="814"/>
      <c r="J28" s="135"/>
      <c r="K28" s="817"/>
    </row>
    <row r="29" spans="1:11" ht="6" customHeight="1" thickBot="1" x14ac:dyDescent="0.4">
      <c r="A29" s="94"/>
      <c r="B29" s="94"/>
      <c r="C29" s="140"/>
      <c r="D29" s="31"/>
      <c r="E29" s="30"/>
      <c r="F29" s="30"/>
      <c r="G29" s="140"/>
      <c r="H29" s="140"/>
      <c r="I29" s="140"/>
      <c r="J29" s="140"/>
      <c r="K29" s="140"/>
    </row>
    <row r="30" spans="1:11" x14ac:dyDescent="0.35">
      <c r="A30" s="807">
        <f>A24+1</f>
        <v>4</v>
      </c>
      <c r="B30" s="36">
        <f>B24+10</f>
        <v>41</v>
      </c>
      <c r="C30" s="810"/>
      <c r="D30" s="83"/>
      <c r="E30" s="84"/>
      <c r="F30" s="62"/>
      <c r="G30" s="813"/>
      <c r="H30" s="130"/>
      <c r="I30" s="813"/>
      <c r="J30" s="130"/>
      <c r="K30" s="815"/>
    </row>
    <row r="31" spans="1:11" x14ac:dyDescent="0.35">
      <c r="A31" s="808"/>
      <c r="B31" s="36">
        <f>B25+10</f>
        <v>42</v>
      </c>
      <c r="C31" s="811"/>
      <c r="D31" s="85"/>
      <c r="E31" s="24" t="s">
        <v>108</v>
      </c>
      <c r="F31" s="24"/>
      <c r="G31" s="724"/>
      <c r="H31" s="133"/>
      <c r="I31" s="724"/>
      <c r="J31" s="133"/>
      <c r="K31" s="816"/>
    </row>
    <row r="32" spans="1:11" x14ac:dyDescent="0.35">
      <c r="A32" s="808"/>
      <c r="B32" s="36">
        <f>B26+10</f>
        <v>43</v>
      </c>
      <c r="C32" s="811"/>
      <c r="D32" s="80" t="b">
        <v>0</v>
      </c>
      <c r="E32" s="44" t="s">
        <v>307</v>
      </c>
      <c r="G32" s="724"/>
      <c r="H32" s="133"/>
      <c r="I32" s="724"/>
      <c r="J32" s="133"/>
      <c r="K32" s="816"/>
    </row>
    <row r="33" spans="1:11" ht="6.75" customHeight="1" x14ac:dyDescent="0.35">
      <c r="A33" s="808"/>
      <c r="B33" s="36">
        <f>B27+10</f>
        <v>44</v>
      </c>
      <c r="C33" s="811"/>
      <c r="D33" s="81"/>
      <c r="E33" s="44"/>
      <c r="G33" s="724"/>
      <c r="H33" s="133"/>
      <c r="I33" s="724"/>
      <c r="J33" s="133"/>
      <c r="K33" s="816"/>
    </row>
    <row r="34" spans="1:11" ht="29.5" thickBot="1" x14ac:dyDescent="0.4">
      <c r="A34" s="809"/>
      <c r="B34" s="36">
        <f>B28+10</f>
        <v>45</v>
      </c>
      <c r="C34" s="812"/>
      <c r="D34" s="82" t="b">
        <v>0</v>
      </c>
      <c r="E34" s="58" t="s">
        <v>308</v>
      </c>
      <c r="F34" s="67"/>
      <c r="G34" s="814"/>
      <c r="H34" s="135"/>
      <c r="I34" s="814"/>
      <c r="J34" s="135"/>
      <c r="K34" s="817"/>
    </row>
    <row r="35" spans="1:11" ht="6" customHeight="1" thickBot="1" x14ac:dyDescent="0.4">
      <c r="A35" s="94"/>
      <c r="B35" s="94"/>
      <c r="C35" s="140"/>
      <c r="D35" s="31"/>
      <c r="E35" s="30"/>
      <c r="F35" s="30"/>
      <c r="G35" s="140"/>
      <c r="H35" s="140"/>
      <c r="I35" s="140"/>
      <c r="J35" s="140"/>
      <c r="K35" s="140"/>
    </row>
    <row r="36" spans="1:11" x14ac:dyDescent="0.35">
      <c r="A36" s="807">
        <f>A30+1</f>
        <v>5</v>
      </c>
      <c r="B36" s="36">
        <f>B30+10</f>
        <v>51</v>
      </c>
      <c r="C36" s="810"/>
      <c r="D36" s="83"/>
      <c r="E36" s="84"/>
      <c r="F36" s="62"/>
      <c r="G36" s="813"/>
      <c r="H36" s="130"/>
      <c r="I36" s="813"/>
      <c r="J36" s="130"/>
      <c r="K36" s="815"/>
    </row>
    <row r="37" spans="1:11" x14ac:dyDescent="0.35">
      <c r="A37" s="808"/>
      <c r="B37" s="36">
        <f>B31+10</f>
        <v>52</v>
      </c>
      <c r="C37" s="811"/>
      <c r="D37" s="85"/>
      <c r="E37" s="24" t="s">
        <v>108</v>
      </c>
      <c r="F37" s="24"/>
      <c r="G37" s="724"/>
      <c r="H37" s="133"/>
      <c r="I37" s="724"/>
      <c r="J37" s="133"/>
      <c r="K37" s="816"/>
    </row>
    <row r="38" spans="1:11" x14ac:dyDescent="0.35">
      <c r="A38" s="808"/>
      <c r="B38" s="36">
        <f>B32+10</f>
        <v>53</v>
      </c>
      <c r="C38" s="811"/>
      <c r="D38" s="86" t="b">
        <v>0</v>
      </c>
      <c r="E38" s="44" t="s">
        <v>307</v>
      </c>
      <c r="G38" s="724"/>
      <c r="H38" s="133"/>
      <c r="I38" s="724"/>
      <c r="J38" s="133"/>
      <c r="K38" s="816"/>
    </row>
    <row r="39" spans="1:11" ht="6.75" customHeight="1" x14ac:dyDescent="0.35">
      <c r="A39" s="808"/>
      <c r="B39" s="36">
        <f>B33+10</f>
        <v>54</v>
      </c>
      <c r="C39" s="811"/>
      <c r="D39" s="81"/>
      <c r="E39" s="44"/>
      <c r="G39" s="724"/>
      <c r="H39" s="133"/>
      <c r="I39" s="724"/>
      <c r="J39" s="133"/>
      <c r="K39" s="816"/>
    </row>
    <row r="40" spans="1:11" ht="29.5" thickBot="1" x14ac:dyDescent="0.4">
      <c r="A40" s="809"/>
      <c r="B40" s="36">
        <f>B34+10</f>
        <v>55</v>
      </c>
      <c r="C40" s="812"/>
      <c r="D40" s="82" t="b">
        <v>0</v>
      </c>
      <c r="E40" s="58" t="s">
        <v>308</v>
      </c>
      <c r="F40" s="67"/>
      <c r="G40" s="814"/>
      <c r="H40" s="135"/>
      <c r="I40" s="814"/>
      <c r="J40" s="135"/>
      <c r="K40" s="817"/>
    </row>
    <row r="41" spans="1:11" ht="6" customHeight="1" thickBot="1" x14ac:dyDescent="0.4">
      <c r="A41" s="94"/>
      <c r="B41" s="94"/>
      <c r="C41" s="140"/>
      <c r="D41" s="31"/>
      <c r="E41" s="30"/>
      <c r="F41" s="30"/>
      <c r="G41" s="140"/>
      <c r="H41" s="140"/>
      <c r="I41" s="140"/>
      <c r="J41" s="140"/>
      <c r="K41" s="140"/>
    </row>
    <row r="42" spans="1:11" x14ac:dyDescent="0.35">
      <c r="A42" s="807">
        <f>A36+1</f>
        <v>6</v>
      </c>
      <c r="B42" s="36">
        <f>B36+10</f>
        <v>61</v>
      </c>
      <c r="C42" s="810"/>
      <c r="D42" s="83"/>
      <c r="E42" s="84"/>
      <c r="F42" s="62"/>
      <c r="G42" s="813"/>
      <c r="H42" s="130"/>
      <c r="I42" s="813"/>
      <c r="J42" s="130"/>
      <c r="K42" s="815"/>
    </row>
    <row r="43" spans="1:11" x14ac:dyDescent="0.35">
      <c r="A43" s="808"/>
      <c r="B43" s="36">
        <f>B37+10</f>
        <v>62</v>
      </c>
      <c r="C43" s="811"/>
      <c r="D43" s="85"/>
      <c r="E43" s="24" t="s">
        <v>108</v>
      </c>
      <c r="F43" s="24"/>
      <c r="G43" s="724"/>
      <c r="H43" s="133"/>
      <c r="I43" s="724"/>
      <c r="J43" s="133"/>
      <c r="K43" s="816"/>
    </row>
    <row r="44" spans="1:11" x14ac:dyDescent="0.35">
      <c r="A44" s="808"/>
      <c r="B44" s="36">
        <f>B38+10</f>
        <v>63</v>
      </c>
      <c r="C44" s="811"/>
      <c r="D44" s="80" t="b">
        <v>0</v>
      </c>
      <c r="E44" s="44" t="s">
        <v>307</v>
      </c>
      <c r="G44" s="724"/>
      <c r="H44" s="133"/>
      <c r="I44" s="724"/>
      <c r="J44" s="133"/>
      <c r="K44" s="816"/>
    </row>
    <row r="45" spans="1:11" ht="6.75" customHeight="1" x14ac:dyDescent="0.35">
      <c r="A45" s="808"/>
      <c r="B45" s="36">
        <f>B39+10</f>
        <v>64</v>
      </c>
      <c r="C45" s="811"/>
      <c r="D45" s="81"/>
      <c r="E45" s="44"/>
      <c r="G45" s="724"/>
      <c r="H45" s="133"/>
      <c r="I45" s="724"/>
      <c r="J45" s="133"/>
      <c r="K45" s="816"/>
    </row>
    <row r="46" spans="1:11" ht="29.5" thickBot="1" x14ac:dyDescent="0.4">
      <c r="A46" s="809"/>
      <c r="B46" s="36">
        <f>B40+10</f>
        <v>65</v>
      </c>
      <c r="C46" s="812"/>
      <c r="D46" s="82" t="b">
        <v>0</v>
      </c>
      <c r="E46" s="58" t="s">
        <v>308</v>
      </c>
      <c r="F46" s="67"/>
      <c r="G46" s="814"/>
      <c r="H46" s="135"/>
      <c r="I46" s="814"/>
      <c r="J46" s="135"/>
      <c r="K46" s="817"/>
    </row>
    <row r="47" spans="1:11" ht="6" customHeight="1" thickBot="1" x14ac:dyDescent="0.4">
      <c r="A47" s="94"/>
      <c r="B47" s="94"/>
      <c r="C47" s="140"/>
      <c r="D47" s="31"/>
      <c r="E47" s="30"/>
      <c r="F47" s="30"/>
      <c r="G47" s="140"/>
      <c r="H47" s="140"/>
      <c r="I47" s="140"/>
      <c r="J47" s="140"/>
      <c r="K47" s="140"/>
    </row>
    <row r="48" spans="1:11" x14ac:dyDescent="0.35">
      <c r="A48" s="807">
        <f>A42+1</f>
        <v>7</v>
      </c>
      <c r="B48" s="36">
        <f>B42+10</f>
        <v>71</v>
      </c>
      <c r="C48" s="810"/>
      <c r="D48" s="83"/>
      <c r="E48" s="84"/>
      <c r="F48" s="62"/>
      <c r="G48" s="813"/>
      <c r="H48" s="130"/>
      <c r="I48" s="813"/>
      <c r="J48" s="130"/>
      <c r="K48" s="815"/>
    </row>
    <row r="49" spans="1:11" x14ac:dyDescent="0.35">
      <c r="A49" s="808"/>
      <c r="B49" s="36">
        <f>B43+10</f>
        <v>72</v>
      </c>
      <c r="C49" s="811"/>
      <c r="D49" s="85"/>
      <c r="E49" s="24" t="s">
        <v>108</v>
      </c>
      <c r="F49" s="24"/>
      <c r="G49" s="724"/>
      <c r="H49" s="133"/>
      <c r="I49" s="724"/>
      <c r="J49" s="133"/>
      <c r="K49" s="816"/>
    </row>
    <row r="50" spans="1:11" x14ac:dyDescent="0.35">
      <c r="A50" s="808"/>
      <c r="B50" s="36">
        <f>B44+10</f>
        <v>73</v>
      </c>
      <c r="C50" s="811"/>
      <c r="D50" s="80" t="b">
        <v>0</v>
      </c>
      <c r="E50" s="44" t="s">
        <v>307</v>
      </c>
      <c r="G50" s="724"/>
      <c r="H50" s="133"/>
      <c r="I50" s="724"/>
      <c r="J50" s="133"/>
      <c r="K50" s="816"/>
    </row>
    <row r="51" spans="1:11" ht="6.75" customHeight="1" x14ac:dyDescent="0.35">
      <c r="A51" s="808"/>
      <c r="B51" s="36">
        <f>B45+10</f>
        <v>74</v>
      </c>
      <c r="C51" s="811"/>
      <c r="D51" s="81"/>
      <c r="E51" s="44"/>
      <c r="G51" s="724"/>
      <c r="H51" s="133"/>
      <c r="I51" s="724"/>
      <c r="J51" s="133"/>
      <c r="K51" s="816"/>
    </row>
    <row r="52" spans="1:11" ht="29.5" thickBot="1" x14ac:dyDescent="0.4">
      <c r="A52" s="809"/>
      <c r="B52" s="36">
        <f>B46+10</f>
        <v>75</v>
      </c>
      <c r="C52" s="812"/>
      <c r="D52" s="82" t="b">
        <v>0</v>
      </c>
      <c r="E52" s="58" t="s">
        <v>308</v>
      </c>
      <c r="F52" s="67"/>
      <c r="G52" s="814"/>
      <c r="H52" s="135"/>
      <c r="I52" s="814"/>
      <c r="J52" s="135"/>
      <c r="K52" s="817"/>
    </row>
    <row r="53" spans="1:11" ht="6" customHeight="1" thickBot="1" x14ac:dyDescent="0.4">
      <c r="A53" s="94"/>
      <c r="B53" s="94"/>
      <c r="C53" s="140"/>
      <c r="D53" s="31"/>
      <c r="E53" s="30"/>
      <c r="F53" s="30"/>
      <c r="G53" s="140"/>
      <c r="H53" s="140"/>
      <c r="I53" s="140"/>
      <c r="J53" s="140"/>
      <c r="K53" s="140"/>
    </row>
    <row r="54" spans="1:11" x14ac:dyDescent="0.35">
      <c r="A54" s="807">
        <f>A48+1</f>
        <v>8</v>
      </c>
      <c r="B54" s="36">
        <f>B48+10</f>
        <v>81</v>
      </c>
      <c r="C54" s="810"/>
      <c r="D54" s="83"/>
      <c r="E54" s="84"/>
      <c r="F54" s="62"/>
      <c r="G54" s="813"/>
      <c r="H54" s="130"/>
      <c r="I54" s="813"/>
      <c r="J54" s="130"/>
      <c r="K54" s="815"/>
    </row>
    <row r="55" spans="1:11" x14ac:dyDescent="0.35">
      <c r="A55" s="808"/>
      <c r="B55" s="36">
        <f>B49+10</f>
        <v>82</v>
      </c>
      <c r="C55" s="811"/>
      <c r="D55" s="85"/>
      <c r="E55" s="24" t="s">
        <v>108</v>
      </c>
      <c r="F55" s="24"/>
      <c r="G55" s="724"/>
      <c r="H55" s="133"/>
      <c r="I55" s="724"/>
      <c r="J55" s="133"/>
      <c r="K55" s="816"/>
    </row>
    <row r="56" spans="1:11" x14ac:dyDescent="0.35">
      <c r="A56" s="808"/>
      <c r="B56" s="36">
        <f>B50+10</f>
        <v>83</v>
      </c>
      <c r="C56" s="811"/>
      <c r="D56" s="80" t="b">
        <v>0</v>
      </c>
      <c r="E56" s="44" t="s">
        <v>307</v>
      </c>
      <c r="G56" s="724"/>
      <c r="H56" s="133"/>
      <c r="I56" s="724"/>
      <c r="J56" s="133"/>
      <c r="K56" s="816"/>
    </row>
    <row r="57" spans="1:11" ht="6.75" customHeight="1" x14ac:dyDescent="0.35">
      <c r="A57" s="808"/>
      <c r="B57" s="36">
        <f>B51+10</f>
        <v>84</v>
      </c>
      <c r="C57" s="811"/>
      <c r="D57" s="81"/>
      <c r="E57" s="44"/>
      <c r="G57" s="724"/>
      <c r="H57" s="133"/>
      <c r="I57" s="724"/>
      <c r="J57" s="133"/>
      <c r="K57" s="816"/>
    </row>
    <row r="58" spans="1:11" ht="29.5" thickBot="1" x14ac:dyDescent="0.4">
      <c r="A58" s="809"/>
      <c r="B58" s="36">
        <f>B52+10</f>
        <v>85</v>
      </c>
      <c r="C58" s="812"/>
      <c r="D58" s="82" t="b">
        <v>0</v>
      </c>
      <c r="E58" s="58" t="s">
        <v>308</v>
      </c>
      <c r="F58" s="67"/>
      <c r="G58" s="814"/>
      <c r="H58" s="135"/>
      <c r="I58" s="814"/>
      <c r="J58" s="135"/>
      <c r="K58" s="817"/>
    </row>
    <row r="59" spans="1:11" ht="6" customHeight="1" thickBot="1" x14ac:dyDescent="0.4">
      <c r="A59" s="94"/>
      <c r="B59" s="94"/>
      <c r="C59" s="140"/>
      <c r="D59" s="31"/>
      <c r="E59" s="30"/>
      <c r="F59" s="30"/>
      <c r="G59" s="140"/>
      <c r="H59" s="140"/>
      <c r="I59" s="140"/>
      <c r="J59" s="140"/>
      <c r="K59" s="140"/>
    </row>
    <row r="60" spans="1:11" x14ac:dyDescent="0.35">
      <c r="A60" s="807">
        <f>A54+1</f>
        <v>9</v>
      </c>
      <c r="B60" s="36">
        <f>B54+10</f>
        <v>91</v>
      </c>
      <c r="C60" s="810"/>
      <c r="D60" s="83"/>
      <c r="E60" s="84"/>
      <c r="F60" s="62"/>
      <c r="G60" s="813"/>
      <c r="H60" s="130"/>
      <c r="I60" s="813"/>
      <c r="J60" s="130"/>
      <c r="K60" s="815"/>
    </row>
    <row r="61" spans="1:11" x14ac:dyDescent="0.35">
      <c r="A61" s="808"/>
      <c r="B61" s="36">
        <f>B55+10</f>
        <v>92</v>
      </c>
      <c r="C61" s="811"/>
      <c r="D61" s="85"/>
      <c r="E61" s="24" t="s">
        <v>108</v>
      </c>
      <c r="F61" s="24"/>
      <c r="G61" s="724"/>
      <c r="H61" s="133"/>
      <c r="I61" s="724"/>
      <c r="J61" s="133"/>
      <c r="K61" s="816"/>
    </row>
    <row r="62" spans="1:11" x14ac:dyDescent="0.35">
      <c r="A62" s="808"/>
      <c r="B62" s="36">
        <f>B56+10</f>
        <v>93</v>
      </c>
      <c r="C62" s="811"/>
      <c r="D62" s="80" t="b">
        <v>0</v>
      </c>
      <c r="E62" s="44" t="s">
        <v>307</v>
      </c>
      <c r="G62" s="724"/>
      <c r="H62" s="133"/>
      <c r="I62" s="724"/>
      <c r="J62" s="133"/>
      <c r="K62" s="816"/>
    </row>
    <row r="63" spans="1:11" ht="6.75" customHeight="1" x14ac:dyDescent="0.35">
      <c r="A63" s="808"/>
      <c r="B63" s="36">
        <f>B57+10</f>
        <v>94</v>
      </c>
      <c r="C63" s="811"/>
      <c r="D63" s="81"/>
      <c r="E63" s="44"/>
      <c r="G63" s="724"/>
      <c r="H63" s="133"/>
      <c r="I63" s="724"/>
      <c r="J63" s="133"/>
      <c r="K63" s="816"/>
    </row>
    <row r="64" spans="1:11" ht="29.5" thickBot="1" x14ac:dyDescent="0.4">
      <c r="A64" s="809"/>
      <c r="B64" s="36">
        <f>B58+10</f>
        <v>95</v>
      </c>
      <c r="C64" s="812"/>
      <c r="D64" s="82" t="b">
        <v>0</v>
      </c>
      <c r="E64" s="58" t="s">
        <v>308</v>
      </c>
      <c r="F64" s="67"/>
      <c r="G64" s="814"/>
      <c r="H64" s="135"/>
      <c r="I64" s="814"/>
      <c r="J64" s="135"/>
      <c r="K64" s="817"/>
    </row>
    <row r="65" spans="1:11" ht="6" customHeight="1" thickBot="1" x14ac:dyDescent="0.4">
      <c r="A65" s="94"/>
      <c r="B65" s="94"/>
      <c r="C65" s="140"/>
      <c r="D65" s="31"/>
      <c r="E65" s="30"/>
      <c r="F65" s="30"/>
      <c r="G65" s="140"/>
      <c r="H65" s="140"/>
      <c r="I65" s="140"/>
      <c r="J65" s="140"/>
      <c r="K65" s="140"/>
    </row>
    <row r="66" spans="1:11" x14ac:dyDescent="0.35">
      <c r="A66" s="807">
        <f>A60+1</f>
        <v>10</v>
      </c>
      <c r="B66" s="36">
        <f>B60+10</f>
        <v>101</v>
      </c>
      <c r="C66" s="810"/>
      <c r="D66" s="83"/>
      <c r="E66" s="84"/>
      <c r="F66" s="62"/>
      <c r="G66" s="813"/>
      <c r="H66" s="130"/>
      <c r="I66" s="813"/>
      <c r="J66" s="130"/>
      <c r="K66" s="815"/>
    </row>
    <row r="67" spans="1:11" x14ac:dyDescent="0.35">
      <c r="A67" s="808"/>
      <c r="B67" s="36">
        <f>B61+10</f>
        <v>102</v>
      </c>
      <c r="C67" s="811"/>
      <c r="D67" s="85"/>
      <c r="E67" s="24" t="s">
        <v>108</v>
      </c>
      <c r="F67" s="24"/>
      <c r="G67" s="724"/>
      <c r="H67" s="133"/>
      <c r="I67" s="724"/>
      <c r="J67" s="133"/>
      <c r="K67" s="816"/>
    </row>
    <row r="68" spans="1:11" x14ac:dyDescent="0.35">
      <c r="A68" s="808"/>
      <c r="B68" s="36">
        <f>B62+10</f>
        <v>103</v>
      </c>
      <c r="C68" s="811"/>
      <c r="D68" s="80" t="b">
        <v>0</v>
      </c>
      <c r="E68" s="44" t="s">
        <v>307</v>
      </c>
      <c r="G68" s="724"/>
      <c r="H68" s="133"/>
      <c r="I68" s="724"/>
      <c r="J68" s="133"/>
      <c r="K68" s="816"/>
    </row>
    <row r="69" spans="1:11" ht="6.75" customHeight="1" x14ac:dyDescent="0.35">
      <c r="A69" s="808"/>
      <c r="B69" s="36">
        <f>B63+10</f>
        <v>104</v>
      </c>
      <c r="C69" s="811"/>
      <c r="D69" s="81"/>
      <c r="E69" s="44"/>
      <c r="G69" s="724"/>
      <c r="H69" s="133"/>
      <c r="I69" s="724"/>
      <c r="J69" s="133"/>
      <c r="K69" s="816"/>
    </row>
    <row r="70" spans="1:11" ht="29.5" thickBot="1" x14ac:dyDescent="0.4">
      <c r="A70" s="809"/>
      <c r="B70" s="36">
        <f>B64+10</f>
        <v>105</v>
      </c>
      <c r="C70" s="812"/>
      <c r="D70" s="82" t="b">
        <v>0</v>
      </c>
      <c r="E70" s="58" t="s">
        <v>308</v>
      </c>
      <c r="F70" s="67"/>
      <c r="G70" s="814"/>
      <c r="H70" s="135"/>
      <c r="I70" s="814"/>
      <c r="J70" s="135"/>
      <c r="K70" s="817"/>
    </row>
    <row r="71" spans="1:11" ht="6" customHeight="1" thickBot="1" x14ac:dyDescent="0.4">
      <c r="A71" s="94"/>
      <c r="B71" s="94"/>
      <c r="C71" s="140"/>
      <c r="D71" s="31"/>
      <c r="E71" s="30"/>
      <c r="F71" s="30"/>
      <c r="G71" s="140"/>
      <c r="H71" s="140"/>
      <c r="I71" s="140"/>
      <c r="J71" s="140"/>
      <c r="K71" s="140"/>
    </row>
    <row r="72" spans="1:11" x14ac:dyDescent="0.35">
      <c r="A72" s="807">
        <f>A66+1</f>
        <v>11</v>
      </c>
      <c r="B72" s="36">
        <f>B66+10</f>
        <v>111</v>
      </c>
      <c r="C72" s="810"/>
      <c r="D72" s="83"/>
      <c r="E72" s="84"/>
      <c r="F72" s="62"/>
      <c r="G72" s="813"/>
      <c r="H72" s="130"/>
      <c r="I72" s="813"/>
      <c r="J72" s="130"/>
      <c r="K72" s="815"/>
    </row>
    <row r="73" spans="1:11" x14ac:dyDescent="0.35">
      <c r="A73" s="808"/>
      <c r="B73" s="36">
        <f>B67+10</f>
        <v>112</v>
      </c>
      <c r="C73" s="811"/>
      <c r="D73" s="85"/>
      <c r="E73" s="24" t="s">
        <v>108</v>
      </c>
      <c r="F73" s="24"/>
      <c r="G73" s="724"/>
      <c r="H73" s="133"/>
      <c r="I73" s="724"/>
      <c r="J73" s="133"/>
      <c r="K73" s="816"/>
    </row>
    <row r="74" spans="1:11" x14ac:dyDescent="0.35">
      <c r="A74" s="808"/>
      <c r="B74" s="36">
        <f>B68+10</f>
        <v>113</v>
      </c>
      <c r="C74" s="811"/>
      <c r="D74" s="80" t="b">
        <v>0</v>
      </c>
      <c r="E74" s="44" t="s">
        <v>307</v>
      </c>
      <c r="G74" s="724"/>
      <c r="H74" s="133"/>
      <c r="I74" s="724"/>
      <c r="J74" s="133"/>
      <c r="K74" s="816"/>
    </row>
    <row r="75" spans="1:11" ht="6.75" customHeight="1" x14ac:dyDescent="0.35">
      <c r="A75" s="808"/>
      <c r="B75" s="36">
        <f>B69+10</f>
        <v>114</v>
      </c>
      <c r="C75" s="811"/>
      <c r="D75" s="81"/>
      <c r="E75" s="44"/>
      <c r="G75" s="724"/>
      <c r="H75" s="133"/>
      <c r="I75" s="724"/>
      <c r="J75" s="133"/>
      <c r="K75" s="816"/>
    </row>
    <row r="76" spans="1:11" ht="29.5" thickBot="1" x14ac:dyDescent="0.4">
      <c r="A76" s="809"/>
      <c r="B76" s="36">
        <f>B70+10</f>
        <v>115</v>
      </c>
      <c r="C76" s="812"/>
      <c r="D76" s="82" t="b">
        <v>0</v>
      </c>
      <c r="E76" s="58" t="s">
        <v>308</v>
      </c>
      <c r="F76" s="67"/>
      <c r="G76" s="814"/>
      <c r="H76" s="135"/>
      <c r="I76" s="814"/>
      <c r="J76" s="135"/>
      <c r="K76" s="817"/>
    </row>
    <row r="77" spans="1:11" ht="6" customHeight="1" thickBot="1" x14ac:dyDescent="0.4">
      <c r="A77" s="94"/>
      <c r="B77" s="94"/>
      <c r="C77" s="140"/>
      <c r="D77" s="31"/>
      <c r="E77" s="30"/>
      <c r="F77" s="30"/>
      <c r="G77" s="140"/>
      <c r="H77" s="140"/>
      <c r="I77" s="140"/>
      <c r="J77" s="140"/>
      <c r="K77" s="140"/>
    </row>
    <row r="78" spans="1:11" x14ac:dyDescent="0.35">
      <c r="A78" s="807">
        <f>A72+1</f>
        <v>12</v>
      </c>
      <c r="B78" s="36">
        <f>B72+10</f>
        <v>121</v>
      </c>
      <c r="C78" s="810"/>
      <c r="D78" s="83"/>
      <c r="E78" s="84"/>
      <c r="F78" s="62"/>
      <c r="G78" s="813"/>
      <c r="H78" s="130"/>
      <c r="I78" s="813"/>
      <c r="J78" s="130"/>
      <c r="K78" s="815"/>
    </row>
    <row r="79" spans="1:11" x14ac:dyDescent="0.35">
      <c r="A79" s="808"/>
      <c r="B79" s="36">
        <f>B73+10</f>
        <v>122</v>
      </c>
      <c r="C79" s="811"/>
      <c r="D79" s="85"/>
      <c r="E79" s="24" t="s">
        <v>108</v>
      </c>
      <c r="F79" s="24"/>
      <c r="G79" s="724"/>
      <c r="H79" s="133"/>
      <c r="I79" s="724"/>
      <c r="J79" s="133"/>
      <c r="K79" s="816"/>
    </row>
    <row r="80" spans="1:11" x14ac:dyDescent="0.35">
      <c r="A80" s="808"/>
      <c r="B80" s="36">
        <f>B74+10</f>
        <v>123</v>
      </c>
      <c r="C80" s="811"/>
      <c r="D80" s="80" t="b">
        <v>0</v>
      </c>
      <c r="E80" s="44" t="s">
        <v>307</v>
      </c>
      <c r="G80" s="724"/>
      <c r="H80" s="133"/>
      <c r="I80" s="724"/>
      <c r="J80" s="133"/>
      <c r="K80" s="816"/>
    </row>
    <row r="81" spans="1:11" ht="6.75" customHeight="1" x14ac:dyDescent="0.35">
      <c r="A81" s="808"/>
      <c r="B81" s="36">
        <f>B75+10</f>
        <v>124</v>
      </c>
      <c r="C81" s="811"/>
      <c r="D81" s="81"/>
      <c r="E81" s="44"/>
      <c r="G81" s="724"/>
      <c r="H81" s="133"/>
      <c r="I81" s="724"/>
      <c r="J81" s="133"/>
      <c r="K81" s="816"/>
    </row>
    <row r="82" spans="1:11" ht="29.5" thickBot="1" x14ac:dyDescent="0.4">
      <c r="A82" s="809"/>
      <c r="B82" s="36">
        <f>B76+10</f>
        <v>125</v>
      </c>
      <c r="C82" s="812"/>
      <c r="D82" s="82" t="b">
        <v>0</v>
      </c>
      <c r="E82" s="58" t="s">
        <v>308</v>
      </c>
      <c r="F82" s="67"/>
      <c r="G82" s="814"/>
      <c r="H82" s="135"/>
      <c r="I82" s="814"/>
      <c r="J82" s="135"/>
      <c r="K82" s="817"/>
    </row>
    <row r="83" spans="1:11" ht="6" customHeight="1" thickBot="1" x14ac:dyDescent="0.4">
      <c r="A83" s="94"/>
      <c r="B83" s="94"/>
      <c r="C83" s="140"/>
      <c r="D83" s="31"/>
      <c r="E83" s="30"/>
      <c r="F83" s="30"/>
      <c r="G83" s="140"/>
      <c r="H83" s="140"/>
      <c r="I83" s="140"/>
      <c r="J83" s="140"/>
      <c r="K83" s="140"/>
    </row>
    <row r="84" spans="1:11" x14ac:dyDescent="0.35">
      <c r="A84" s="807">
        <f>A78+1</f>
        <v>13</v>
      </c>
      <c r="B84" s="36">
        <f>B78+10</f>
        <v>131</v>
      </c>
      <c r="C84" s="810"/>
      <c r="D84" s="83"/>
      <c r="E84" s="84"/>
      <c r="F84" s="62"/>
      <c r="G84" s="813"/>
      <c r="H84" s="130"/>
      <c r="I84" s="813"/>
      <c r="J84" s="130"/>
      <c r="K84" s="815"/>
    </row>
    <row r="85" spans="1:11" x14ac:dyDescent="0.35">
      <c r="A85" s="808"/>
      <c r="B85" s="36">
        <f>B79+10</f>
        <v>132</v>
      </c>
      <c r="C85" s="811"/>
      <c r="D85" s="85"/>
      <c r="E85" s="24" t="s">
        <v>108</v>
      </c>
      <c r="F85" s="24"/>
      <c r="G85" s="724"/>
      <c r="H85" s="133"/>
      <c r="I85" s="724"/>
      <c r="J85" s="133"/>
      <c r="K85" s="816"/>
    </row>
    <row r="86" spans="1:11" x14ac:dyDescent="0.35">
      <c r="A86" s="808"/>
      <c r="B86" s="36">
        <f>B80+10</f>
        <v>133</v>
      </c>
      <c r="C86" s="811"/>
      <c r="D86" s="80" t="b">
        <v>0</v>
      </c>
      <c r="E86" s="44" t="s">
        <v>307</v>
      </c>
      <c r="G86" s="724"/>
      <c r="H86" s="133"/>
      <c r="I86" s="724"/>
      <c r="J86" s="133"/>
      <c r="K86" s="816"/>
    </row>
    <row r="87" spans="1:11" ht="6.75" customHeight="1" x14ac:dyDescent="0.35">
      <c r="A87" s="808"/>
      <c r="B87" s="36">
        <f>B81+10</f>
        <v>134</v>
      </c>
      <c r="C87" s="811"/>
      <c r="D87" s="81"/>
      <c r="E87" s="44"/>
      <c r="G87" s="724"/>
      <c r="H87" s="133"/>
      <c r="I87" s="724"/>
      <c r="J87" s="133"/>
      <c r="K87" s="816"/>
    </row>
    <row r="88" spans="1:11" ht="29.5" thickBot="1" x14ac:dyDescent="0.4">
      <c r="A88" s="809"/>
      <c r="B88" s="36">
        <f>B82+10</f>
        <v>135</v>
      </c>
      <c r="C88" s="812"/>
      <c r="D88" s="82" t="b">
        <v>0</v>
      </c>
      <c r="E88" s="58" t="s">
        <v>308</v>
      </c>
      <c r="F88" s="67"/>
      <c r="G88" s="814"/>
      <c r="H88" s="135"/>
      <c r="I88" s="814"/>
      <c r="J88" s="135"/>
      <c r="K88" s="817"/>
    </row>
    <row r="89" spans="1:11" ht="6" customHeight="1" thickBot="1" x14ac:dyDescent="0.4">
      <c r="A89" s="94"/>
      <c r="B89" s="94"/>
      <c r="C89" s="140"/>
      <c r="D89" s="31"/>
      <c r="E89" s="30"/>
      <c r="F89" s="30"/>
      <c r="G89" s="140"/>
      <c r="H89" s="140"/>
      <c r="I89" s="140"/>
      <c r="J89" s="140"/>
      <c r="K89" s="140"/>
    </row>
    <row r="90" spans="1:11" x14ac:dyDescent="0.35">
      <c r="A90" s="807">
        <f>A84+1</f>
        <v>14</v>
      </c>
      <c r="B90" s="36">
        <f>B84+10</f>
        <v>141</v>
      </c>
      <c r="C90" s="810"/>
      <c r="D90" s="83"/>
      <c r="E90" s="84"/>
      <c r="F90" s="62"/>
      <c r="G90" s="813"/>
      <c r="H90" s="130"/>
      <c r="I90" s="813"/>
      <c r="J90" s="130"/>
      <c r="K90" s="815"/>
    </row>
    <row r="91" spans="1:11" x14ac:dyDescent="0.35">
      <c r="A91" s="808"/>
      <c r="B91" s="36">
        <f>B85+10</f>
        <v>142</v>
      </c>
      <c r="C91" s="811"/>
      <c r="D91" s="85"/>
      <c r="E91" s="24" t="s">
        <v>108</v>
      </c>
      <c r="F91" s="24"/>
      <c r="G91" s="724"/>
      <c r="H91" s="133"/>
      <c r="I91" s="724"/>
      <c r="J91" s="133"/>
      <c r="K91" s="816"/>
    </row>
    <row r="92" spans="1:11" x14ac:dyDescent="0.35">
      <c r="A92" s="808"/>
      <c r="B92" s="36">
        <f>B86+10</f>
        <v>143</v>
      </c>
      <c r="C92" s="811"/>
      <c r="D92" s="80" t="b">
        <v>0</v>
      </c>
      <c r="E92" s="44" t="s">
        <v>307</v>
      </c>
      <c r="G92" s="724"/>
      <c r="H92" s="133"/>
      <c r="I92" s="724"/>
      <c r="J92" s="133"/>
      <c r="K92" s="816"/>
    </row>
    <row r="93" spans="1:11" ht="6.75" customHeight="1" x14ac:dyDescent="0.35">
      <c r="A93" s="808"/>
      <c r="B93" s="36">
        <f>B87+10</f>
        <v>144</v>
      </c>
      <c r="C93" s="811"/>
      <c r="D93" s="81"/>
      <c r="E93" s="44"/>
      <c r="G93" s="724"/>
      <c r="H93" s="133"/>
      <c r="I93" s="724"/>
      <c r="J93" s="133"/>
      <c r="K93" s="816"/>
    </row>
    <row r="94" spans="1:11" ht="29.5" thickBot="1" x14ac:dyDescent="0.4">
      <c r="A94" s="809"/>
      <c r="B94" s="36">
        <f>B88+10</f>
        <v>145</v>
      </c>
      <c r="C94" s="812"/>
      <c r="D94" s="82" t="b">
        <v>0</v>
      </c>
      <c r="E94" s="58" t="s">
        <v>308</v>
      </c>
      <c r="F94" s="67"/>
      <c r="G94" s="814"/>
      <c r="H94" s="135"/>
      <c r="I94" s="814"/>
      <c r="J94" s="135"/>
      <c r="K94" s="817"/>
    </row>
    <row r="95" spans="1:11" ht="6" customHeight="1" thickBot="1" x14ac:dyDescent="0.4">
      <c r="A95" s="94"/>
      <c r="B95" s="94"/>
      <c r="C95" s="140"/>
      <c r="D95" s="31"/>
      <c r="E95" s="30"/>
      <c r="F95" s="30"/>
      <c r="G95" s="140"/>
      <c r="H95" s="140"/>
      <c r="I95" s="140"/>
      <c r="J95" s="140"/>
      <c r="K95" s="140"/>
    </row>
    <row r="96" spans="1:11" x14ac:dyDescent="0.35">
      <c r="A96" s="807">
        <f>A90+1</f>
        <v>15</v>
      </c>
      <c r="B96" s="36">
        <f>B90+10</f>
        <v>151</v>
      </c>
      <c r="C96" s="810"/>
      <c r="D96" s="83"/>
      <c r="E96" s="84"/>
      <c r="F96" s="62"/>
      <c r="G96" s="813"/>
      <c r="H96" s="130"/>
      <c r="I96" s="813"/>
      <c r="J96" s="130"/>
      <c r="K96" s="815"/>
    </row>
    <row r="97" spans="1:11" x14ac:dyDescent="0.35">
      <c r="A97" s="808"/>
      <c r="B97" s="36">
        <f>B91+10</f>
        <v>152</v>
      </c>
      <c r="C97" s="811"/>
      <c r="D97" s="85"/>
      <c r="E97" s="24" t="s">
        <v>108</v>
      </c>
      <c r="F97" s="24"/>
      <c r="G97" s="724"/>
      <c r="H97" s="133"/>
      <c r="I97" s="724"/>
      <c r="J97" s="133"/>
      <c r="K97" s="816"/>
    </row>
    <row r="98" spans="1:11" x14ac:dyDescent="0.35">
      <c r="A98" s="808"/>
      <c r="B98" s="36">
        <f>B92+10</f>
        <v>153</v>
      </c>
      <c r="C98" s="811"/>
      <c r="D98" s="80" t="b">
        <v>1</v>
      </c>
      <c r="E98" s="44" t="s">
        <v>307</v>
      </c>
      <c r="G98" s="724"/>
      <c r="H98" s="133"/>
      <c r="I98" s="724"/>
      <c r="J98" s="133"/>
      <c r="K98" s="816"/>
    </row>
    <row r="99" spans="1:11" ht="6.75" customHeight="1" x14ac:dyDescent="0.35">
      <c r="A99" s="808"/>
      <c r="B99" s="36">
        <f>B93+10</f>
        <v>154</v>
      </c>
      <c r="C99" s="811"/>
      <c r="D99" s="81"/>
      <c r="E99" s="44"/>
      <c r="G99" s="724"/>
      <c r="H99" s="133"/>
      <c r="I99" s="724"/>
      <c r="J99" s="133"/>
      <c r="K99" s="816"/>
    </row>
    <row r="100" spans="1:11" ht="29.5" thickBot="1" x14ac:dyDescent="0.4">
      <c r="A100" s="809"/>
      <c r="B100" s="36">
        <f>B94+10</f>
        <v>155</v>
      </c>
      <c r="C100" s="812"/>
      <c r="D100" s="82" t="b">
        <v>0</v>
      </c>
      <c r="E100" s="58" t="s">
        <v>308</v>
      </c>
      <c r="F100" s="67"/>
      <c r="G100" s="814"/>
      <c r="H100" s="135"/>
      <c r="I100" s="814"/>
      <c r="J100" s="135"/>
      <c r="K100" s="817"/>
    </row>
    <row r="101" spans="1:11" ht="6" customHeight="1" thickBot="1" x14ac:dyDescent="0.4">
      <c r="A101" s="94"/>
      <c r="B101" s="94"/>
      <c r="C101" s="140"/>
      <c r="D101" s="31"/>
      <c r="E101" s="30"/>
      <c r="F101" s="30"/>
      <c r="G101" s="140"/>
      <c r="H101" s="140"/>
      <c r="I101" s="140"/>
      <c r="J101" s="140"/>
      <c r="K101" s="140"/>
    </row>
    <row r="102" spans="1:11" x14ac:dyDescent="0.35">
      <c r="A102" s="807">
        <f>A96+1</f>
        <v>16</v>
      </c>
      <c r="B102" s="36">
        <f>B96+10</f>
        <v>161</v>
      </c>
      <c r="C102" s="810"/>
      <c r="D102" s="83"/>
      <c r="E102" s="84"/>
      <c r="F102" s="62"/>
      <c r="G102" s="813"/>
      <c r="H102" s="130"/>
      <c r="I102" s="813"/>
      <c r="J102" s="130"/>
      <c r="K102" s="815"/>
    </row>
    <row r="103" spans="1:11" x14ac:dyDescent="0.35">
      <c r="A103" s="808"/>
      <c r="B103" s="36">
        <f>B97+10</f>
        <v>162</v>
      </c>
      <c r="C103" s="811"/>
      <c r="D103" s="85"/>
      <c r="E103" s="24" t="s">
        <v>108</v>
      </c>
      <c r="F103" s="24"/>
      <c r="G103" s="724"/>
      <c r="H103" s="133"/>
      <c r="I103" s="724"/>
      <c r="J103" s="133"/>
      <c r="K103" s="816"/>
    </row>
    <row r="104" spans="1:11" x14ac:dyDescent="0.35">
      <c r="A104" s="808"/>
      <c r="B104" s="36">
        <f>B98+10</f>
        <v>163</v>
      </c>
      <c r="C104" s="811"/>
      <c r="D104" s="80" t="b">
        <v>0</v>
      </c>
      <c r="E104" s="44" t="s">
        <v>307</v>
      </c>
      <c r="G104" s="724"/>
      <c r="H104" s="133"/>
      <c r="I104" s="724"/>
      <c r="J104" s="133"/>
      <c r="K104" s="816"/>
    </row>
    <row r="105" spans="1:11" ht="6.75" customHeight="1" x14ac:dyDescent="0.35">
      <c r="A105" s="808"/>
      <c r="B105" s="36">
        <f>B99+10</f>
        <v>164</v>
      </c>
      <c r="C105" s="811"/>
      <c r="D105" s="81"/>
      <c r="E105" s="44"/>
      <c r="G105" s="724"/>
      <c r="H105" s="133"/>
      <c r="I105" s="724"/>
      <c r="J105" s="133"/>
      <c r="K105" s="816"/>
    </row>
    <row r="106" spans="1:11" ht="29.5" thickBot="1" x14ac:dyDescent="0.4">
      <c r="A106" s="809"/>
      <c r="B106" s="36">
        <f>B100+10</f>
        <v>165</v>
      </c>
      <c r="C106" s="812"/>
      <c r="D106" s="82" t="b">
        <v>0</v>
      </c>
      <c r="E106" s="58" t="s">
        <v>308</v>
      </c>
      <c r="F106" s="67"/>
      <c r="G106" s="814"/>
      <c r="H106" s="135"/>
      <c r="I106" s="814"/>
      <c r="J106" s="135"/>
      <c r="K106" s="817"/>
    </row>
    <row r="107" spans="1:11" ht="6" customHeight="1" thickBot="1" x14ac:dyDescent="0.4">
      <c r="A107" s="94"/>
      <c r="B107" s="94"/>
      <c r="C107" s="140"/>
      <c r="D107" s="31"/>
      <c r="E107" s="30"/>
      <c r="F107" s="30"/>
      <c r="G107" s="140"/>
      <c r="H107" s="140"/>
      <c r="I107" s="140"/>
      <c r="J107" s="140"/>
      <c r="K107" s="140"/>
    </row>
    <row r="108" spans="1:11" x14ac:dyDescent="0.35">
      <c r="A108" s="807">
        <f>A102+1</f>
        <v>17</v>
      </c>
      <c r="B108" s="36">
        <f>B102+10</f>
        <v>171</v>
      </c>
      <c r="C108" s="810"/>
      <c r="D108" s="83"/>
      <c r="E108" s="84"/>
      <c r="F108" s="62"/>
      <c r="G108" s="813"/>
      <c r="H108" s="130"/>
      <c r="I108" s="813"/>
      <c r="J108" s="130"/>
      <c r="K108" s="815"/>
    </row>
    <row r="109" spans="1:11" x14ac:dyDescent="0.35">
      <c r="A109" s="808"/>
      <c r="B109" s="36">
        <f>B103+10</f>
        <v>172</v>
      </c>
      <c r="C109" s="811"/>
      <c r="D109" s="85"/>
      <c r="E109" s="24" t="s">
        <v>108</v>
      </c>
      <c r="F109" s="24"/>
      <c r="G109" s="724"/>
      <c r="H109" s="133"/>
      <c r="I109" s="724"/>
      <c r="J109" s="133"/>
      <c r="K109" s="816"/>
    </row>
    <row r="110" spans="1:11" x14ac:dyDescent="0.35">
      <c r="A110" s="808"/>
      <c r="B110" s="36">
        <f>B104+10</f>
        <v>173</v>
      </c>
      <c r="C110" s="811"/>
      <c r="D110" s="80" t="b">
        <v>0</v>
      </c>
      <c r="E110" s="44" t="s">
        <v>307</v>
      </c>
      <c r="G110" s="724"/>
      <c r="H110" s="133"/>
      <c r="I110" s="724"/>
      <c r="J110" s="133"/>
      <c r="K110" s="816"/>
    </row>
    <row r="111" spans="1:11" ht="6.75" customHeight="1" x14ac:dyDescent="0.35">
      <c r="A111" s="808"/>
      <c r="B111" s="36">
        <f>B105+10</f>
        <v>174</v>
      </c>
      <c r="C111" s="811"/>
      <c r="D111" s="81"/>
      <c r="E111" s="44"/>
      <c r="G111" s="724"/>
      <c r="H111" s="133"/>
      <c r="I111" s="724"/>
      <c r="J111" s="133"/>
      <c r="K111" s="816"/>
    </row>
    <row r="112" spans="1:11" ht="29.5" thickBot="1" x14ac:dyDescent="0.4">
      <c r="A112" s="809"/>
      <c r="B112" s="36">
        <f>B106+10</f>
        <v>175</v>
      </c>
      <c r="C112" s="812"/>
      <c r="D112" s="82" t="b">
        <v>0</v>
      </c>
      <c r="E112" s="58" t="s">
        <v>308</v>
      </c>
      <c r="F112" s="67"/>
      <c r="G112" s="814"/>
      <c r="H112" s="135"/>
      <c r="I112" s="814"/>
      <c r="J112" s="135"/>
      <c r="K112" s="817"/>
    </row>
    <row r="113" spans="1:11" ht="6" customHeight="1" thickBot="1" x14ac:dyDescent="0.4">
      <c r="A113" s="94"/>
      <c r="B113" s="94"/>
      <c r="C113" s="140"/>
      <c r="D113" s="31"/>
      <c r="E113" s="30"/>
      <c r="F113" s="30"/>
      <c r="G113" s="140"/>
      <c r="H113" s="140"/>
      <c r="I113" s="140"/>
      <c r="J113" s="140"/>
      <c r="K113" s="140"/>
    </row>
    <row r="114" spans="1:11" x14ac:dyDescent="0.35">
      <c r="A114" s="807">
        <f>A108+1</f>
        <v>18</v>
      </c>
      <c r="B114" s="36">
        <f>B108+10</f>
        <v>181</v>
      </c>
      <c r="C114" s="810"/>
      <c r="D114" s="83"/>
      <c r="E114" s="84"/>
      <c r="F114" s="62"/>
      <c r="G114" s="813"/>
      <c r="H114" s="130"/>
      <c r="I114" s="813"/>
      <c r="J114" s="130"/>
      <c r="K114" s="815"/>
    </row>
    <row r="115" spans="1:11" x14ac:dyDescent="0.35">
      <c r="A115" s="808"/>
      <c r="B115" s="36">
        <f>B109+10</f>
        <v>182</v>
      </c>
      <c r="C115" s="811"/>
      <c r="D115" s="85"/>
      <c r="E115" s="24" t="s">
        <v>108</v>
      </c>
      <c r="F115" s="24"/>
      <c r="G115" s="724"/>
      <c r="H115" s="133"/>
      <c r="I115" s="724"/>
      <c r="J115" s="133"/>
      <c r="K115" s="816"/>
    </row>
    <row r="116" spans="1:11" x14ac:dyDescent="0.35">
      <c r="A116" s="808"/>
      <c r="B116" s="36">
        <f>B110+10</f>
        <v>183</v>
      </c>
      <c r="C116" s="811"/>
      <c r="D116" s="80" t="b">
        <v>0</v>
      </c>
      <c r="E116" s="44" t="s">
        <v>307</v>
      </c>
      <c r="G116" s="724"/>
      <c r="H116" s="133"/>
      <c r="I116" s="724"/>
      <c r="J116" s="133"/>
      <c r="K116" s="816"/>
    </row>
    <row r="117" spans="1:11" ht="6.75" customHeight="1" x14ac:dyDescent="0.35">
      <c r="A117" s="808"/>
      <c r="B117" s="36">
        <f>B111+10</f>
        <v>184</v>
      </c>
      <c r="C117" s="811"/>
      <c r="D117" s="81"/>
      <c r="E117" s="44"/>
      <c r="G117" s="724"/>
      <c r="H117" s="133"/>
      <c r="I117" s="724"/>
      <c r="J117" s="133"/>
      <c r="K117" s="816"/>
    </row>
    <row r="118" spans="1:11" ht="29.5" thickBot="1" x14ac:dyDescent="0.4">
      <c r="A118" s="809"/>
      <c r="B118" s="36">
        <f>B112+10</f>
        <v>185</v>
      </c>
      <c r="C118" s="812"/>
      <c r="D118" s="82" t="b">
        <v>0</v>
      </c>
      <c r="E118" s="58" t="s">
        <v>308</v>
      </c>
      <c r="F118" s="67"/>
      <c r="G118" s="814"/>
      <c r="H118" s="135"/>
      <c r="I118" s="814"/>
      <c r="J118" s="135"/>
      <c r="K118" s="817"/>
    </row>
    <row r="119" spans="1:11" ht="6" customHeight="1" thickBot="1" x14ac:dyDescent="0.4">
      <c r="A119" s="94"/>
      <c r="B119" s="94"/>
      <c r="C119" s="140"/>
      <c r="D119" s="31"/>
      <c r="E119" s="30"/>
      <c r="F119" s="30"/>
      <c r="G119" s="140"/>
      <c r="H119" s="140"/>
      <c r="I119" s="140"/>
      <c r="J119" s="140"/>
      <c r="K119" s="140"/>
    </row>
    <row r="120" spans="1:11" x14ac:dyDescent="0.35">
      <c r="A120" s="807">
        <f>A114+1</f>
        <v>19</v>
      </c>
      <c r="B120" s="36">
        <f>B114+10</f>
        <v>191</v>
      </c>
      <c r="C120" s="810"/>
      <c r="D120" s="83"/>
      <c r="E120" s="84"/>
      <c r="F120" s="62"/>
      <c r="G120" s="813"/>
      <c r="H120" s="130"/>
      <c r="I120" s="813"/>
      <c r="J120" s="130"/>
      <c r="K120" s="815"/>
    </row>
    <row r="121" spans="1:11" x14ac:dyDescent="0.35">
      <c r="A121" s="808"/>
      <c r="B121" s="36">
        <f>B115+10</f>
        <v>192</v>
      </c>
      <c r="C121" s="811"/>
      <c r="D121" s="85"/>
      <c r="E121" s="24" t="s">
        <v>108</v>
      </c>
      <c r="F121" s="24"/>
      <c r="G121" s="724"/>
      <c r="H121" s="133"/>
      <c r="I121" s="724"/>
      <c r="J121" s="133"/>
      <c r="K121" s="816"/>
    </row>
    <row r="122" spans="1:11" x14ac:dyDescent="0.35">
      <c r="A122" s="808"/>
      <c r="B122" s="36">
        <f>B116+10</f>
        <v>193</v>
      </c>
      <c r="C122" s="811"/>
      <c r="D122" s="80" t="b">
        <v>0</v>
      </c>
      <c r="E122" s="44" t="s">
        <v>307</v>
      </c>
      <c r="G122" s="724"/>
      <c r="H122" s="133"/>
      <c r="I122" s="724"/>
      <c r="J122" s="133"/>
      <c r="K122" s="816"/>
    </row>
    <row r="123" spans="1:11" ht="6.75" customHeight="1" x14ac:dyDescent="0.35">
      <c r="A123" s="808"/>
      <c r="B123" s="36">
        <f>B117+10</f>
        <v>194</v>
      </c>
      <c r="C123" s="811"/>
      <c r="D123" s="81"/>
      <c r="E123" s="44"/>
      <c r="G123" s="724"/>
      <c r="H123" s="133"/>
      <c r="I123" s="724"/>
      <c r="J123" s="133"/>
      <c r="K123" s="816"/>
    </row>
    <row r="124" spans="1:11" ht="29.5" thickBot="1" x14ac:dyDescent="0.4">
      <c r="A124" s="809"/>
      <c r="B124" s="36">
        <f>B118+10</f>
        <v>195</v>
      </c>
      <c r="C124" s="812"/>
      <c r="D124" s="82" t="b">
        <v>0</v>
      </c>
      <c r="E124" s="58" t="s">
        <v>308</v>
      </c>
      <c r="F124" s="67"/>
      <c r="G124" s="814"/>
      <c r="H124" s="135"/>
      <c r="I124" s="814"/>
      <c r="J124" s="135"/>
      <c r="K124" s="817"/>
    </row>
    <row r="125" spans="1:11" ht="6" customHeight="1" thickBot="1" x14ac:dyDescent="0.4">
      <c r="A125" s="94"/>
      <c r="B125" s="94"/>
      <c r="C125" s="140"/>
      <c r="D125" s="31"/>
      <c r="E125" s="30"/>
      <c r="F125" s="30"/>
      <c r="G125" s="140"/>
      <c r="H125" s="140"/>
      <c r="I125" s="140"/>
      <c r="J125" s="140"/>
      <c r="K125" s="140"/>
    </row>
    <row r="126" spans="1:11" x14ac:dyDescent="0.35">
      <c r="A126" s="807">
        <f>A120+1</f>
        <v>20</v>
      </c>
      <c r="B126" s="36">
        <f>B120+10</f>
        <v>201</v>
      </c>
      <c r="C126" s="810"/>
      <c r="D126" s="83"/>
      <c r="E126" s="84"/>
      <c r="F126" s="62"/>
      <c r="G126" s="813"/>
      <c r="H126" s="130"/>
      <c r="I126" s="813"/>
      <c r="J126" s="130"/>
      <c r="K126" s="815"/>
    </row>
    <row r="127" spans="1:11" x14ac:dyDescent="0.35">
      <c r="A127" s="808"/>
      <c r="B127" s="36">
        <f>B121+10</f>
        <v>202</v>
      </c>
      <c r="C127" s="811"/>
      <c r="D127" s="85"/>
      <c r="E127" s="24" t="s">
        <v>108</v>
      </c>
      <c r="F127" s="24"/>
      <c r="G127" s="724"/>
      <c r="H127" s="133"/>
      <c r="I127" s="724"/>
      <c r="J127" s="133"/>
      <c r="K127" s="816"/>
    </row>
    <row r="128" spans="1:11" x14ac:dyDescent="0.35">
      <c r="A128" s="808"/>
      <c r="B128" s="36">
        <f>B122+10</f>
        <v>203</v>
      </c>
      <c r="C128" s="811"/>
      <c r="D128" s="80" t="b">
        <v>0</v>
      </c>
      <c r="E128" s="44" t="s">
        <v>307</v>
      </c>
      <c r="G128" s="724"/>
      <c r="H128" s="133"/>
      <c r="I128" s="724"/>
      <c r="J128" s="133"/>
      <c r="K128" s="816"/>
    </row>
    <row r="129" spans="1:11" ht="6.75" customHeight="1" x14ac:dyDescent="0.35">
      <c r="A129" s="808"/>
      <c r="B129" s="36">
        <f>B123+10</f>
        <v>204</v>
      </c>
      <c r="C129" s="811"/>
      <c r="D129" s="81"/>
      <c r="E129" s="44"/>
      <c r="G129" s="724"/>
      <c r="H129" s="133"/>
      <c r="I129" s="724"/>
      <c r="J129" s="133"/>
      <c r="K129" s="816"/>
    </row>
    <row r="130" spans="1:11" ht="29.5" thickBot="1" x14ac:dyDescent="0.4">
      <c r="A130" s="809"/>
      <c r="B130" s="36">
        <f>B124+10</f>
        <v>205</v>
      </c>
      <c r="C130" s="812"/>
      <c r="D130" s="82" t="b">
        <v>0</v>
      </c>
      <c r="E130" s="58" t="s">
        <v>308</v>
      </c>
      <c r="F130" s="67"/>
      <c r="G130" s="814"/>
      <c r="H130" s="135"/>
      <c r="I130" s="814"/>
      <c r="J130" s="135"/>
      <c r="K130" s="817"/>
    </row>
  </sheetData>
  <mergeCells count="102">
    <mergeCell ref="A1:E1"/>
    <mergeCell ref="A18:A22"/>
    <mergeCell ref="C18:C22"/>
    <mergeCell ref="G18:G22"/>
    <mergeCell ref="I18:I22"/>
    <mergeCell ref="K18:K22"/>
    <mergeCell ref="G12:G16"/>
    <mergeCell ref="I12:I16"/>
    <mergeCell ref="K12:K16"/>
    <mergeCell ref="C12:C16"/>
    <mergeCell ref="A12:A16"/>
    <mergeCell ref="A5:A9"/>
    <mergeCell ref="A30:A34"/>
    <mergeCell ref="C30:C34"/>
    <mergeCell ref="G30:G34"/>
    <mergeCell ref="I30:I34"/>
    <mergeCell ref="K30:K34"/>
    <mergeCell ref="A24:A28"/>
    <mergeCell ref="C24:C28"/>
    <mergeCell ref="G24:G28"/>
    <mergeCell ref="I24:I28"/>
    <mergeCell ref="K24:K28"/>
    <mergeCell ref="A42:A46"/>
    <mergeCell ref="C42:C46"/>
    <mergeCell ref="G42:G46"/>
    <mergeCell ref="I42:I46"/>
    <mergeCell ref="K42:K46"/>
    <mergeCell ref="A36:A40"/>
    <mergeCell ref="C36:C40"/>
    <mergeCell ref="G36:G40"/>
    <mergeCell ref="I36:I40"/>
    <mergeCell ref="K36:K40"/>
    <mergeCell ref="A54:A58"/>
    <mergeCell ref="C54:C58"/>
    <mergeCell ref="G54:G58"/>
    <mergeCell ref="I54:I58"/>
    <mergeCell ref="K54:K58"/>
    <mergeCell ref="A48:A52"/>
    <mergeCell ref="C48:C52"/>
    <mergeCell ref="G48:G52"/>
    <mergeCell ref="I48:I52"/>
    <mergeCell ref="K48:K52"/>
    <mergeCell ref="A66:A70"/>
    <mergeCell ref="C66:C70"/>
    <mergeCell ref="G66:G70"/>
    <mergeCell ref="I66:I70"/>
    <mergeCell ref="K66:K70"/>
    <mergeCell ref="A60:A64"/>
    <mergeCell ref="C60:C64"/>
    <mergeCell ref="G60:G64"/>
    <mergeCell ref="I60:I64"/>
    <mergeCell ref="K60:K64"/>
    <mergeCell ref="A78:A82"/>
    <mergeCell ref="C78:C82"/>
    <mergeCell ref="G78:G82"/>
    <mergeCell ref="I78:I82"/>
    <mergeCell ref="K78:K82"/>
    <mergeCell ref="A72:A76"/>
    <mergeCell ref="C72:C76"/>
    <mergeCell ref="G72:G76"/>
    <mergeCell ref="I72:I76"/>
    <mergeCell ref="K72:K76"/>
    <mergeCell ref="A90:A94"/>
    <mergeCell ref="C90:C94"/>
    <mergeCell ref="G90:G94"/>
    <mergeCell ref="I90:I94"/>
    <mergeCell ref="K90:K94"/>
    <mergeCell ref="A84:A88"/>
    <mergeCell ref="C84:C88"/>
    <mergeCell ref="G84:G88"/>
    <mergeCell ref="I84:I88"/>
    <mergeCell ref="K84:K88"/>
    <mergeCell ref="A102:A106"/>
    <mergeCell ref="C102:C106"/>
    <mergeCell ref="G102:G106"/>
    <mergeCell ref="I102:I106"/>
    <mergeCell ref="K102:K106"/>
    <mergeCell ref="A96:A100"/>
    <mergeCell ref="C96:C100"/>
    <mergeCell ref="G96:G100"/>
    <mergeCell ref="I96:I100"/>
    <mergeCell ref="K96:K100"/>
    <mergeCell ref="A114:A118"/>
    <mergeCell ref="C114:C118"/>
    <mergeCell ref="G114:G118"/>
    <mergeCell ref="I114:I118"/>
    <mergeCell ref="K114:K118"/>
    <mergeCell ref="A108:A112"/>
    <mergeCell ref="C108:C112"/>
    <mergeCell ref="G108:G112"/>
    <mergeCell ref="I108:I112"/>
    <mergeCell ref="K108:K112"/>
    <mergeCell ref="A126:A130"/>
    <mergeCell ref="C126:C130"/>
    <mergeCell ref="G126:G130"/>
    <mergeCell ref="I126:I130"/>
    <mergeCell ref="K126:K130"/>
    <mergeCell ref="A120:A124"/>
    <mergeCell ref="C120:C124"/>
    <mergeCell ref="G120:G124"/>
    <mergeCell ref="I120:I124"/>
    <mergeCell ref="K120:K124"/>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B3" activePane="bottomRight" state="frozen"/>
      <selection pane="topRight" activeCell="B1" sqref="B1"/>
      <selection pane="bottomLeft" activeCell="A3" sqref="A3"/>
      <selection pane="bottomRight" activeCell="B4" sqref="B4"/>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22.90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348</v>
      </c>
      <c r="E1" s="236"/>
      <c r="F1" s="879" t="s">
        <v>319</v>
      </c>
      <c r="G1" s="879"/>
      <c r="H1" s="310">
        <v>1</v>
      </c>
      <c r="I1" s="311"/>
      <c r="J1" s="310">
        <v>1</v>
      </c>
      <c r="K1" s="311"/>
      <c r="L1" s="310">
        <v>1</v>
      </c>
      <c r="M1" s="311"/>
      <c r="N1" s="893">
        <v>1</v>
      </c>
      <c r="O1" s="894"/>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 customHeight="1" x14ac:dyDescent="0.35">
      <c r="A2" s="306"/>
      <c r="B2" s="496"/>
      <c r="C2" s="314"/>
      <c r="D2" s="306"/>
      <c r="E2" s="306"/>
      <c r="F2" s="879"/>
      <c r="G2" s="879"/>
      <c r="H2" s="308" t="str">
        <f>D7</f>
        <v>Sensitivity Labels</v>
      </c>
      <c r="I2" s="306"/>
      <c r="J2" s="308" t="str">
        <f>D43</f>
        <v>Publishing</v>
      </c>
      <c r="K2" s="308"/>
      <c r="L2" s="308" t="str">
        <f>D54</f>
        <v>Service-Side Auto-Labeling Policies</v>
      </c>
      <c r="M2" s="308"/>
      <c r="N2" s="895" t="str">
        <f>D61</f>
        <v>Data Loss Prevention (DLP)</v>
      </c>
      <c r="O2" s="895"/>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 hidden="1" customHeight="1" outlineLevel="1" x14ac:dyDescent="0.35">
      <c r="A3" s="306"/>
      <c r="B3" s="517"/>
      <c r="C3" s="863" t="s">
        <v>322</v>
      </c>
      <c r="D3" s="566" t="s">
        <v>334</v>
      </c>
      <c r="E3" s="566"/>
      <c r="F3" s="566"/>
      <c r="G3" s="316"/>
      <c r="H3" s="868" t="s">
        <v>335</v>
      </c>
      <c r="I3" s="317"/>
      <c r="J3" s="868" t="s">
        <v>336</v>
      </c>
      <c r="K3" s="318"/>
      <c r="L3" s="868" t="s">
        <v>337</v>
      </c>
      <c r="M3" s="318"/>
      <c r="N3" s="870" t="s">
        <v>338</v>
      </c>
      <c r="O3" s="871"/>
      <c r="P3"/>
    </row>
    <row r="4" spans="1:37" s="13" customFormat="1" ht="48.5" hidden="1" customHeight="1" outlineLevel="1" x14ac:dyDescent="0.35">
      <c r="A4" s="306"/>
      <c r="B4" s="517"/>
      <c r="C4" s="864"/>
      <c r="D4" s="566"/>
      <c r="E4" s="566"/>
      <c r="F4" s="566"/>
      <c r="G4" s="316"/>
      <c r="H4" s="869"/>
      <c r="I4" s="317"/>
      <c r="J4" s="869"/>
      <c r="K4" s="318"/>
      <c r="L4" s="869"/>
      <c r="M4" s="318"/>
      <c r="N4" s="620"/>
      <c r="O4" s="621"/>
      <c r="P4"/>
    </row>
    <row r="5" spans="1:37" s="13" customFormat="1" ht="35" hidden="1" customHeight="1" outlineLevel="1" x14ac:dyDescent="0.35">
      <c r="A5" s="306"/>
      <c r="B5" s="517"/>
      <c r="C5" s="873" t="s">
        <v>99</v>
      </c>
      <c r="D5" s="571"/>
      <c r="E5" s="571"/>
      <c r="F5" s="571"/>
      <c r="G5" s="316"/>
      <c r="H5" s="319"/>
      <c r="I5" s="317"/>
      <c r="J5" s="319"/>
      <c r="K5" s="318"/>
      <c r="L5" s="319"/>
      <c r="M5" s="318"/>
      <c r="N5" s="882"/>
      <c r="O5" s="882"/>
      <c r="P5"/>
    </row>
    <row r="6" spans="1:37" s="13" customFormat="1" ht="35" hidden="1" customHeight="1" outlineLevel="1" x14ac:dyDescent="0.35">
      <c r="A6" s="306"/>
      <c r="B6" s="517"/>
      <c r="C6" s="873"/>
      <c r="D6" s="571"/>
      <c r="E6" s="571"/>
      <c r="F6" s="571"/>
      <c r="G6" s="316"/>
      <c r="H6" s="319"/>
      <c r="I6" s="317"/>
      <c r="J6" s="319"/>
      <c r="K6" s="318"/>
      <c r="L6" s="319"/>
      <c r="M6" s="318"/>
      <c r="N6" s="882"/>
      <c r="O6" s="882"/>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880" t="str">
        <f>'Sensitivity Labels'!D3</f>
        <v>Name:</v>
      </c>
      <c r="F8" s="828"/>
      <c r="G8" s="828" t="str">
        <f>'Sensitivity Labels'!E3</f>
        <v>Display Name:</v>
      </c>
      <c r="H8" s="828"/>
      <c r="I8" s="828" t="str">
        <f>'Sensitivity Labels'!F3</f>
        <v>Scope:</v>
      </c>
      <c r="J8" s="828"/>
      <c r="K8" s="828"/>
      <c r="L8" s="828"/>
      <c r="M8" s="828"/>
      <c r="N8" s="828"/>
      <c r="O8" s="828"/>
      <c r="P8" s="828"/>
      <c r="Q8" s="828"/>
      <c r="R8" s="828" t="str">
        <f>'Sensitivity Labels'!I3</f>
        <v>Description for users:</v>
      </c>
      <c r="S8" s="828"/>
      <c r="T8" s="828"/>
      <c r="U8" s="828"/>
      <c r="V8" s="828" t="str">
        <f>'Sensitivity Labels'!J3</f>
        <v>Description for admins:</v>
      </c>
      <c r="W8" s="828"/>
      <c r="X8" s="828" t="str">
        <f>'Sensitivity Labels'!K3</f>
        <v>Label Color:</v>
      </c>
      <c r="Y8" s="828"/>
    </row>
    <row r="9" spans="1:37" x14ac:dyDescent="0.35">
      <c r="A9" s="246">
        <f>VLOOKUP(B9,'Sensitivity Labels'!$A$11:$K$170,2,FALSE)</f>
        <v>11</v>
      </c>
      <c r="B9" s="896">
        <f>H$1</f>
        <v>1</v>
      </c>
      <c r="C9" s="315"/>
      <c r="D9" s="544" t="str">
        <f>IF(VLOOKUP($A9,'Sensitivity Labels'!$B$11:$K$170,2,FALSE)="","",VLOOKUP($A9,'Sensitivity Labels'!$B$11:$K$170,2,FALSE))</f>
        <v/>
      </c>
      <c r="E9" s="829" t="str">
        <f>IF(VLOOKUP($A9,'Sensitivity Labels'!$B$11:$K$170,3,FALSE)="","",VLOOKUP($A9,'Sensitivity Labels'!$B$11:$K$170,3,FALSE))</f>
        <v/>
      </c>
      <c r="F9" s="628"/>
      <c r="G9" s="829" t="str">
        <f>IF(VLOOKUP($A9,'Sensitivity Labels'!$B$11:$K$170,4,FALSE)="","",VLOOKUP($A9,'Sensitivity Labels'!$B$11:$K$170,4,FALSE))</f>
        <v/>
      </c>
      <c r="H9" s="628"/>
      <c r="I9" s="428" t="b">
        <f>VLOOKUP($A9,'Sensitivity Labels'!$B$11:$K$170,5,FALSE)</f>
        <v>0</v>
      </c>
      <c r="J9" s="271" t="s">
        <v>110</v>
      </c>
      <c r="K9" s="885" t="s">
        <v>111</v>
      </c>
      <c r="L9" s="885"/>
      <c r="M9" s="885"/>
      <c r="N9" s="885"/>
      <c r="O9" s="885"/>
      <c r="P9" s="885"/>
      <c r="Q9" s="885"/>
      <c r="R9" s="829" t="str">
        <f>IF(VLOOKUP($A9,'Sensitivity Labels'!$B$11:$K$170,8,FALSE)="","",VLOOKUP($A9,'Sensitivity Labels'!$B$11:$K$170,8,FALSE))</f>
        <v/>
      </c>
      <c r="S9" s="830"/>
      <c r="T9" s="830"/>
      <c r="U9" s="628"/>
      <c r="V9" s="829" t="str">
        <f>IF(VLOOKUP($A9,'Sensitivity Labels'!$B$11:$K$170,9,FALSE)="","",VLOOKUP($A9,'Sensitivity Labels'!$B$11:$K$170,9,FALSE))</f>
        <v/>
      </c>
      <c r="W9" s="830"/>
      <c r="X9" s="835">
        <f>VLOOKUP($A9,'Sensitivity Labels'!$B$11:$K$170,10,FALSE)</f>
        <v>0</v>
      </c>
      <c r="Y9" s="836"/>
    </row>
    <row r="10" spans="1:37" x14ac:dyDescent="0.35">
      <c r="A10" s="246">
        <f t="shared" ref="A10:A15" si="0">A9+1</f>
        <v>12</v>
      </c>
      <c r="B10" s="897"/>
      <c r="C10" s="315"/>
      <c r="D10" s="544"/>
      <c r="E10" s="699"/>
      <c r="F10" s="626"/>
      <c r="G10" s="699"/>
      <c r="H10" s="626"/>
      <c r="I10" s="25"/>
      <c r="J10" s="25"/>
      <c r="L10" s="3"/>
      <c r="M10" s="3"/>
      <c r="N10" s="3"/>
      <c r="O10" s="3"/>
      <c r="P10" s="3"/>
      <c r="Q10" s="3"/>
      <c r="R10" s="699"/>
      <c r="S10" s="831"/>
      <c r="T10" s="831"/>
      <c r="U10" s="626"/>
      <c r="V10" s="699"/>
      <c r="W10" s="831"/>
      <c r="X10" s="837"/>
      <c r="Y10" s="838"/>
    </row>
    <row r="11" spans="1:37" x14ac:dyDescent="0.35">
      <c r="A11" s="246">
        <f t="shared" si="0"/>
        <v>13</v>
      </c>
      <c r="B11" s="897"/>
      <c r="C11" s="315"/>
      <c r="D11" s="544"/>
      <c r="E11" s="699"/>
      <c r="F11" s="626"/>
      <c r="G11" s="699"/>
      <c r="H11" s="626"/>
      <c r="I11" s="429" t="b">
        <f>VLOOKUP($A11,'Sensitivity Labels'!$B$11:$K$170,5,FALSE)</f>
        <v>0</v>
      </c>
      <c r="J11" s="25" t="s">
        <v>2</v>
      </c>
      <c r="K11" s="886" t="s">
        <v>112</v>
      </c>
      <c r="L11" s="886"/>
      <c r="M11" s="886"/>
      <c r="N11" s="886"/>
      <c r="O11" s="886"/>
      <c r="P11" s="886"/>
      <c r="Q11" s="886"/>
      <c r="R11" s="699"/>
      <c r="S11" s="831"/>
      <c r="T11" s="831"/>
      <c r="U11" s="626"/>
      <c r="V11" s="699"/>
      <c r="W11" s="831"/>
      <c r="X11" s="837"/>
      <c r="Y11" s="838"/>
    </row>
    <row r="12" spans="1:37" x14ac:dyDescent="0.35">
      <c r="A12" s="246">
        <f t="shared" si="0"/>
        <v>14</v>
      </c>
      <c r="B12" s="897"/>
      <c r="C12" s="315"/>
      <c r="D12" s="544"/>
      <c r="E12" s="699"/>
      <c r="F12" s="626"/>
      <c r="G12" s="699"/>
      <c r="H12" s="626"/>
      <c r="I12" s="25"/>
      <c r="J12" s="25"/>
      <c r="L12" s="3"/>
      <c r="M12" s="3"/>
      <c r="N12" s="3"/>
      <c r="O12" s="3"/>
      <c r="P12" s="3"/>
      <c r="Q12" s="3"/>
      <c r="R12" s="699"/>
      <c r="S12" s="831"/>
      <c r="T12" s="831"/>
      <c r="U12" s="626"/>
      <c r="V12" s="699"/>
      <c r="W12" s="831"/>
      <c r="X12" s="837"/>
      <c r="Y12" s="838"/>
    </row>
    <row r="13" spans="1:37" x14ac:dyDescent="0.35">
      <c r="A13" s="246">
        <f t="shared" si="0"/>
        <v>15</v>
      </c>
      <c r="B13" s="897"/>
      <c r="C13" s="315"/>
      <c r="D13" s="544"/>
      <c r="E13" s="699"/>
      <c r="F13" s="626"/>
      <c r="G13" s="699"/>
      <c r="H13" s="626"/>
      <c r="I13" s="430" t="b">
        <f>VLOOKUP($A13,'Sensitivity Labels'!$B$11:$K$170,5,FALSE)</f>
        <v>0</v>
      </c>
      <c r="J13" s="81" t="s">
        <v>113</v>
      </c>
      <c r="K13" s="630" t="s">
        <v>114</v>
      </c>
      <c r="L13" s="630"/>
      <c r="M13" s="630"/>
      <c r="N13" s="630"/>
      <c r="O13" s="630"/>
      <c r="P13" s="630"/>
      <c r="Q13" s="630"/>
      <c r="R13" s="699"/>
      <c r="S13" s="831"/>
      <c r="T13" s="831"/>
      <c r="U13" s="626"/>
      <c r="V13" s="699"/>
      <c r="W13" s="831"/>
      <c r="X13" s="837"/>
      <c r="Y13" s="838"/>
    </row>
    <row r="14" spans="1:37" x14ac:dyDescent="0.35">
      <c r="A14" s="246">
        <f t="shared" si="0"/>
        <v>16</v>
      </c>
      <c r="B14" s="897"/>
      <c r="C14" s="315"/>
      <c r="D14" s="544"/>
      <c r="E14" s="699"/>
      <c r="F14" s="626"/>
      <c r="G14" s="699"/>
      <c r="H14" s="626"/>
      <c r="I14" s="25"/>
      <c r="J14" s="25"/>
      <c r="L14" s="3"/>
      <c r="M14" s="3"/>
      <c r="N14" s="3"/>
      <c r="O14" s="3"/>
      <c r="P14" s="3"/>
      <c r="Q14" s="3"/>
      <c r="R14" s="699"/>
      <c r="S14" s="831"/>
      <c r="T14" s="831"/>
      <c r="U14" s="626"/>
      <c r="V14" s="699"/>
      <c r="W14" s="831"/>
      <c r="X14" s="837"/>
      <c r="Y14" s="838"/>
    </row>
    <row r="15" spans="1:37" ht="30" customHeight="1" x14ac:dyDescent="0.35">
      <c r="A15" s="246">
        <f t="shared" si="0"/>
        <v>17</v>
      </c>
      <c r="B15" s="898"/>
      <c r="C15" s="315"/>
      <c r="D15" s="805"/>
      <c r="E15" s="832"/>
      <c r="F15" s="834"/>
      <c r="G15" s="832"/>
      <c r="H15" s="834"/>
      <c r="I15" s="282" t="b">
        <f>VLOOKUP($A15,'Sensitivity Labels'!$B$11:$K$170,5,FALSE)</f>
        <v>0</v>
      </c>
      <c r="J15" s="431" t="s">
        <v>76</v>
      </c>
      <c r="K15" s="887" t="s">
        <v>115</v>
      </c>
      <c r="L15" s="887"/>
      <c r="M15" s="887"/>
      <c r="N15" s="887"/>
      <c r="O15" s="887"/>
      <c r="P15" s="887"/>
      <c r="Q15" s="887"/>
      <c r="R15" s="832"/>
      <c r="S15" s="833"/>
      <c r="T15" s="833"/>
      <c r="U15" s="834"/>
      <c r="V15" s="832"/>
      <c r="W15" s="833"/>
      <c r="X15" s="839"/>
      <c r="Y15" s="840"/>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881" t="str">
        <f>'Emails, Files, &amp; Other Data'!E3</f>
        <v>Choose protection settings for the types of items you selected:</v>
      </c>
      <c r="F18" s="881"/>
      <c r="G18" s="888" t="str">
        <f>'Emails, Files, &amp; Other Data'!H3</f>
        <v>Remove or Configure:</v>
      </c>
      <c r="H18" s="888"/>
      <c r="I18" s="888" t="str">
        <f>'Emails, Files, &amp; Other Data'!J3</f>
        <v>Assign:</v>
      </c>
      <c r="J18" s="888"/>
      <c r="K18" s="844" t="str">
        <f>'Emails, Files, &amp; Other Data'!L3</f>
        <v>User access to content expires:</v>
      </c>
      <c r="L18" s="845"/>
      <c r="M18" s="845"/>
      <c r="N18" s="846"/>
      <c r="O18" s="888" t="str">
        <f>'Emails, Files, &amp; Other Data'!O3</f>
        <v>Allow offline access:</v>
      </c>
      <c r="P18" s="888"/>
      <c r="Q18" s="888"/>
      <c r="R18" s="844" t="str">
        <f>'Emails, Files, &amp; Other Data'!R3</f>
        <v>Assign Permissions Now:</v>
      </c>
      <c r="S18" s="845"/>
      <c r="T18" s="845"/>
      <c r="U18" s="846"/>
      <c r="V18" s="855" t="str">
        <f>'Emails, Files, &amp; Other Data'!U3</f>
        <v>Let users assign permissions when they apply the label:</v>
      </c>
      <c r="W18" s="856"/>
      <c r="X18" s="841" t="str">
        <f>'Emails, Files, &amp; Other Data'!X3</f>
        <v>Content Marking:</v>
      </c>
      <c r="Y18" s="841"/>
      <c r="Z18" s="841"/>
      <c r="AA18" s="844" t="str">
        <f>'Emails, Files, &amp; Other Data'!AB3</f>
        <v>Auto-labeling for files and emails: "Client-side Auto-Labeling"</v>
      </c>
      <c r="AB18" s="845"/>
      <c r="AC18" s="845"/>
      <c r="AD18" s="845"/>
      <c r="AE18" s="845"/>
      <c r="AF18" s="845"/>
      <c r="AG18" s="846"/>
    </row>
    <row r="19" spans="1:34" ht="32.5" customHeight="1" x14ac:dyDescent="0.35">
      <c r="A19" s="246">
        <f>VLOOKUP(B19,'Emails, Files, &amp; Other Data'!A10:B246,2,FALSE)</f>
        <v>11</v>
      </c>
      <c r="B19" s="905">
        <f>H$1</f>
        <v>1</v>
      </c>
      <c r="C19" s="315"/>
      <c r="D19" s="904" t="str">
        <f>IF(VLOOKUP(A19,'Emails, Files, &amp; Other Data'!$B$10:$AE$248,2,FALSE)="","",VLOOKUP(A19,'Emails, Files, &amp; Other Data'!$B$10:$AE$248,2,FALSE))</f>
        <v>Please fill out Sensitivity Labels Tab</v>
      </c>
      <c r="E19" s="477"/>
      <c r="F19" s="478"/>
      <c r="G19" s="889"/>
      <c r="H19" s="890"/>
      <c r="I19" s="891"/>
      <c r="J19" s="892"/>
      <c r="K19" s="451"/>
      <c r="L19" s="426"/>
      <c r="M19" s="426"/>
      <c r="N19" s="426"/>
      <c r="O19" s="447"/>
      <c r="P19" s="24"/>
      <c r="Q19" s="426"/>
      <c r="R19" s="853" t="s">
        <v>147</v>
      </c>
      <c r="S19" s="860"/>
      <c r="T19" s="860"/>
      <c r="U19" s="854"/>
      <c r="V19" s="853" t="s">
        <v>148</v>
      </c>
      <c r="W19" s="854"/>
      <c r="X19" s="437"/>
      <c r="Y19" s="44"/>
      <c r="Z19" s="44"/>
      <c r="AA19" s="432"/>
      <c r="AB19" s="223"/>
      <c r="AC19" s="223"/>
      <c r="AD19" s="223"/>
      <c r="AE19" s="223"/>
      <c r="AF19" s="222"/>
      <c r="AG19" s="279"/>
      <c r="AH19" s="23"/>
    </row>
    <row r="20" spans="1:34" ht="15" customHeight="1" x14ac:dyDescent="0.35">
      <c r="A20" s="246">
        <f>A19+1</f>
        <v>12</v>
      </c>
      <c r="B20" s="906"/>
      <c r="C20" s="315"/>
      <c r="D20" s="904"/>
      <c r="E20" s="479"/>
      <c r="F20" s="480"/>
      <c r="G20" s="222"/>
      <c r="H20" s="425"/>
      <c r="I20" s="454"/>
      <c r="J20" s="455"/>
      <c r="K20" s="452"/>
      <c r="L20" s="426"/>
      <c r="M20" s="426"/>
      <c r="N20" s="426"/>
      <c r="O20" s="448"/>
      <c r="P20" s="24"/>
      <c r="Q20" s="426"/>
      <c r="R20" s="436"/>
      <c r="S20" s="556" t="str">
        <f>IF(VLOOKUP($A20,'Emails, Files, &amp; Other Data'!$B$10:$AE$248,17,FALSE)="","",VLOOKUP($A20,'Emails, Files, &amp; Other Data'!$B$10:$AE$248,17,FALSE))</f>
        <v/>
      </c>
      <c r="T20" s="556"/>
      <c r="U20" s="862"/>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906"/>
      <c r="C21" s="315"/>
      <c r="D21" s="904"/>
      <c r="E21" s="450" t="b">
        <f>VLOOKUP($A21,'Emails, Files, &amp; Other Data'!$B$10:$AE$248,4,FALSE)</f>
        <v>0</v>
      </c>
      <c r="F21" s="467" t="s">
        <v>149</v>
      </c>
      <c r="G21" s="214" t="b">
        <f>VLOOKUP($A21,'Emails, Files, &amp; Other Data'!$B$10:$AE$248,7,FALSE)</f>
        <v>0</v>
      </c>
      <c r="H21" s="899" t="s">
        <v>150</v>
      </c>
      <c r="I21" s="215" t="b">
        <f>VLOOKUP($A21,'Emails, Files, &amp; Other Data'!$B$10:$AE$248,9,FALSE)</f>
        <v>0</v>
      </c>
      <c r="J21" s="456" t="s">
        <v>151</v>
      </c>
      <c r="K21" s="446" t="b">
        <f>VLOOKUP($A21,'Emails, Files, &amp; Other Data'!$B$10:$AE$248,11,FALSE)</f>
        <v>0</v>
      </c>
      <c r="L21" s="9" t="s">
        <v>152</v>
      </c>
      <c r="M21" s="3"/>
      <c r="N21" s="3"/>
      <c r="O21" s="446" t="b">
        <f>VLOOKUP($A21,'Emails, Files, &amp; Other Data'!$B$10:$AE$248,14,FALSE)</f>
        <v>0</v>
      </c>
      <c r="P21" s="9" t="s">
        <v>153</v>
      </c>
      <c r="Q21" s="3"/>
      <c r="R21" s="445"/>
      <c r="S21" s="556"/>
      <c r="T21" s="556"/>
      <c r="U21" s="862"/>
      <c r="V21" s="859" t="b">
        <f>VLOOKUP($A22,'Emails, Files, &amp; Other Data'!$B$10:$AE$248,20,FALSE)</f>
        <v>0</v>
      </c>
      <c r="W21" s="858" t="s">
        <v>164</v>
      </c>
      <c r="X21" s="439" t="b">
        <f>VLOOKUP($A21,'Emails, Files, &amp; Other Data'!$B$10:$AE$248,23,FALSE)</f>
        <v>0</v>
      </c>
      <c r="Y21" s="219" t="s">
        <v>154</v>
      </c>
      <c r="Z21" s="420" t="str">
        <f>IF(VLOOKUP($A21,'Emails, Files, &amp; Other Data'!$B$10:$AE$248,25,FALSE)="","",VLOOKUP($A21,'Emails, Files, &amp; Other Data'!$B$10:$AE$248,25,FALSE))</f>
        <v/>
      </c>
      <c r="AA21" s="433"/>
      <c r="AB21" s="220" t="b">
        <f>VLOOKUP($A21,'Emails, Files, &amp; Other Data'!$B$10:$AE$248,27,FALSE)</f>
        <v>0</v>
      </c>
      <c r="AC21" s="15" t="s">
        <v>155</v>
      </c>
      <c r="AD21" s="15"/>
      <c r="AE21" s="15"/>
      <c r="AF21" s="15" t="str">
        <f>IF(VLOOKUP($A21,'Emails, Files, &amp; Other Data'!$B$10:$AE$248,30,FALSE)="","",VLOOKUP($A21,'Emails, Files, &amp; Other Data'!$B$10:$AE$248,30,FALSE))</f>
        <v/>
      </c>
      <c r="AG21" s="280"/>
    </row>
    <row r="22" spans="1:34" ht="19.5" customHeight="1" x14ac:dyDescent="0.35">
      <c r="A22" s="246">
        <f t="shared" si="1"/>
        <v>14</v>
      </c>
      <c r="B22" s="906"/>
      <c r="C22" s="315"/>
      <c r="D22" s="904"/>
      <c r="E22" s="450" t="b">
        <f>VLOOKUP(A22,'Emails, Files, &amp; Other Data'!$B$10:$AE$248,4,FALSE)</f>
        <v>0</v>
      </c>
      <c r="F22" s="481" t="s">
        <v>156</v>
      </c>
      <c r="G22" s="15"/>
      <c r="H22" s="899"/>
      <c r="I22" s="215" t="b">
        <f>VLOOKUP($A22,'Emails, Files, &amp; Other Data'!$B$10:$AE$248,9,FALSE)</f>
        <v>0</v>
      </c>
      <c r="J22" s="902" t="s">
        <v>157</v>
      </c>
      <c r="K22" s="453" t="b">
        <f>VLOOKUP($A22,'Emails, Files, &amp; Other Data'!$B$10:$AE$248,11,FALSE)</f>
        <v>0</v>
      </c>
      <c r="L22" s="216" t="s">
        <v>158</v>
      </c>
      <c r="M22" s="874">
        <f>VLOOKUP($A22,'Emails, Files, &amp; Other Data'!$B$10:$AE$248,13,FALSE)</f>
        <v>44197</v>
      </c>
      <c r="N22" s="874"/>
      <c r="O22" s="446" t="b">
        <f>VLOOKUP($A22,'Emails, Files, &amp; Other Data'!$B$10:$AE$248,14,FALSE)</f>
        <v>0</v>
      </c>
      <c r="P22" s="9" t="s">
        <v>152</v>
      </c>
      <c r="Q22" s="3"/>
      <c r="R22" s="446" t="b">
        <f>VLOOKUP($A22,'Emails, Files, &amp; Other Data'!$B$10:$AE$248,17,FALSE)</f>
        <v>0</v>
      </c>
      <c r="S22" s="630" t="s">
        <v>370</v>
      </c>
      <c r="T22" s="630"/>
      <c r="U22" s="442"/>
      <c r="V22" s="859"/>
      <c r="W22" s="858"/>
      <c r="X22" s="439" t="b">
        <f>VLOOKUP($A22,'Emails, Files, &amp; Other Data'!$B$10:$AE$248,23,FALSE)</f>
        <v>0</v>
      </c>
      <c r="Y22" s="9" t="s">
        <v>159</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906"/>
      <c r="C23" s="315"/>
      <c r="D23" s="904"/>
      <c r="E23" s="450" t="b">
        <f>VLOOKUP(A23,'Emails, Files, &amp; Other Data'!$B$10:$AE$248,4,FALSE)</f>
        <v>0</v>
      </c>
      <c r="F23" s="900" t="s">
        <v>160</v>
      </c>
      <c r="G23" s="214" t="b">
        <f>VLOOKUP($A23,'Emails, Files, &amp; Other Data'!$B$10:$AE$248,7,FALSE)</f>
        <v>0</v>
      </c>
      <c r="H23" s="475" t="s">
        <v>161</v>
      </c>
      <c r="I23" s="436"/>
      <c r="J23" s="902"/>
      <c r="K23" s="446" t="b">
        <f>VLOOKUP($A23,'Emails, Files, &amp; Other Data'!$B$10:$AE$248,11,FALSE)</f>
        <v>0</v>
      </c>
      <c r="L23" s="44" t="s">
        <v>162</v>
      </c>
      <c r="M23" s="875">
        <f>VLOOKUP($A23,'Emails, Files, &amp; Other Data'!$B$10:$AE$248,13,FALSE)</f>
        <v>78</v>
      </c>
      <c r="N23" s="875"/>
      <c r="O23" s="446" t="b">
        <f>VLOOKUP($A23,'Emails, Files, &amp; Other Data'!$B$10:$AE$248,14,FALSE)</f>
        <v>0</v>
      </c>
      <c r="P23" s="9" t="s">
        <v>162</v>
      </c>
      <c r="Q23" s="225">
        <f>VLOOKUP($A23,'Emails, Files, &amp; Other Data'!$B$10:$AE$248,16,FALSE)</f>
        <v>76</v>
      </c>
      <c r="R23" s="440"/>
      <c r="S23" s="556" t="str">
        <f>IF(VLOOKUP($A23,'Emails, Files, &amp; Other Data'!$B$10:$AE$248,17,FALSE)="","",VLOOKUP($A23,'Emails, Files, &amp; Other Data'!$B$10:$AE$248,17,FALSE))</f>
        <v/>
      </c>
      <c r="T23" s="556"/>
      <c r="U23" s="862"/>
      <c r="V23" s="441" t="b">
        <f>VLOOKUP($A24,'Emails, Files, &amp; Other Data'!$B$10:$AE$248,20,FALSE)</f>
        <v>0</v>
      </c>
      <c r="W23" s="267" t="s">
        <v>165</v>
      </c>
      <c r="X23" s="439" t="b">
        <f>VLOOKUP($A23,'Emails, Files, &amp; Other Data'!$B$10:$AE$248,23,FALSE)</f>
        <v>0</v>
      </c>
      <c r="Y23" s="9" t="s">
        <v>163</v>
      </c>
      <c r="Z23" s="630" t="str">
        <f>IF(VLOOKUP($A23,'Emails, Files, &amp; Other Data'!$B$10:$AE$248,25,FALSE)="","",VLOOKUP($A23,'Emails, Files, &amp; Other Data'!$B$10:$AE$248,25,FALSE))</f>
        <v/>
      </c>
      <c r="AA23" s="434"/>
      <c r="AB23" s="842" t="str">
        <f>IF(VLOOKUP($A23,'Emails, Files, &amp; Other Data'!$B$10:$AE$248,28,FALSE)="","",VLOOKUP($A23,'Emails, Files, &amp; Other Data'!$B$10:$AE$248,28,FALSE))</f>
        <v/>
      </c>
      <c r="AC23" s="843"/>
      <c r="AD23" s="20"/>
      <c r="AE23" s="20"/>
      <c r="AF23" s="15" t="str">
        <f>IF(VLOOKUP($A23,'Emails, Files, &amp; Other Data'!$B$10:$AE$248,30,FALSE)="","",VLOOKUP($A23,'Emails, Files, &amp; Other Data'!$B$10:$AE$248,30,FALSE))</f>
        <v/>
      </c>
      <c r="AG23" s="280"/>
    </row>
    <row r="24" spans="1:34" ht="15" customHeight="1" x14ac:dyDescent="0.35">
      <c r="A24" s="246">
        <f t="shared" si="1"/>
        <v>16</v>
      </c>
      <c r="B24" s="906"/>
      <c r="C24" s="315"/>
      <c r="D24" s="904"/>
      <c r="E24" s="449"/>
      <c r="F24" s="900"/>
      <c r="G24" s="15"/>
      <c r="H24" s="280"/>
      <c r="I24" s="436"/>
      <c r="J24" s="902"/>
      <c r="K24" s="449"/>
      <c r="L24" s="3"/>
      <c r="M24" s="3"/>
      <c r="N24" s="3"/>
      <c r="O24" s="449"/>
      <c r="P24" s="3"/>
      <c r="Q24" s="3"/>
      <c r="R24" s="440"/>
      <c r="S24" s="556"/>
      <c r="T24" s="556"/>
      <c r="U24" s="862"/>
      <c r="V24" s="436"/>
      <c r="W24" s="427" t="str">
        <f>IF(VLOOKUP($A25,'Emails, Files, &amp; Other Data'!$B$10:$AE$248,20,FALSE)="","",VLOOKUP($A25,'Emails, Files, &amp; Other Data'!$B$10:$AE$248,20,FALSE))</f>
        <v/>
      </c>
      <c r="X24" s="438"/>
      <c r="Y24" s="9"/>
      <c r="Z24" s="630"/>
      <c r="AA24" s="435"/>
      <c r="AB24" s="15"/>
      <c r="AC24" s="15"/>
      <c r="AD24" s="15"/>
      <c r="AE24" s="15"/>
      <c r="AF24" s="15"/>
      <c r="AG24" s="280"/>
    </row>
    <row r="25" spans="1:34" ht="15" customHeight="1" x14ac:dyDescent="0.35">
      <c r="A25" s="246">
        <f t="shared" si="1"/>
        <v>17</v>
      </c>
      <c r="B25" s="906"/>
      <c r="C25" s="315"/>
      <c r="D25" s="904"/>
      <c r="E25" s="155"/>
      <c r="F25" s="467"/>
      <c r="G25" s="15"/>
      <c r="H25" s="280"/>
      <c r="I25" s="457"/>
      <c r="J25" s="458"/>
      <c r="K25" s="449"/>
      <c r="L25" s="3"/>
      <c r="M25" s="3"/>
      <c r="N25" s="3"/>
      <c r="O25" s="449"/>
      <c r="P25" s="3"/>
      <c r="Q25" s="3"/>
      <c r="R25" s="446" t="b">
        <f>VLOOKUP($A25,'Emails, Files, &amp; Other Data'!$B$10:$AE$248,17,FALSE)</f>
        <v>0</v>
      </c>
      <c r="S25" s="630" t="s">
        <v>371</v>
      </c>
      <c r="T25" s="630"/>
      <c r="U25" s="442"/>
      <c r="V25" s="441" t="b">
        <f>VLOOKUP($A26,'Emails, Files, &amp; Other Data'!$B$10:$AE$248,20,FALSE)</f>
        <v>0</v>
      </c>
      <c r="W25" s="442" t="s">
        <v>166</v>
      </c>
      <c r="X25" s="436"/>
      <c r="Y25" s="9"/>
      <c r="Z25" s="9"/>
      <c r="AA25" s="435"/>
      <c r="AB25" s="15"/>
      <c r="AC25" s="15"/>
      <c r="AD25" s="15"/>
      <c r="AE25" s="15"/>
      <c r="AF25" s="15"/>
      <c r="AG25" s="280"/>
    </row>
    <row r="26" spans="1:34" ht="15" customHeight="1" x14ac:dyDescent="0.35">
      <c r="A26" s="246">
        <f t="shared" si="1"/>
        <v>18</v>
      </c>
      <c r="B26" s="906"/>
      <c r="C26" s="315"/>
      <c r="D26" s="904"/>
      <c r="E26" s="155"/>
      <c r="F26" s="467"/>
      <c r="G26" s="226"/>
      <c r="H26" s="280"/>
      <c r="I26" s="457"/>
      <c r="J26" s="458"/>
      <c r="K26" s="449"/>
      <c r="L26" s="3"/>
      <c r="M26" s="3"/>
      <c r="N26" s="3"/>
      <c r="O26" s="449"/>
      <c r="P26" s="3"/>
      <c r="Q26" s="3"/>
      <c r="R26" s="440"/>
      <c r="S26" s="556" t="str">
        <f>IF(VLOOKUP($A26,'Emails, Files, &amp; Other Data'!$B$10:$AE$248,17,FALSE)="","",VLOOKUP($A26,'Emails, Files, &amp; Other Data'!$B$10:$AE$248,17,FALSE))</f>
        <v/>
      </c>
      <c r="T26" s="556"/>
      <c r="U26" s="862"/>
      <c r="V26" s="440"/>
      <c r="W26" s="861"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906"/>
      <c r="C27" s="315"/>
      <c r="D27" s="904"/>
      <c r="E27" s="449"/>
      <c r="F27" s="467"/>
      <c r="G27" s="15"/>
      <c r="H27" s="280"/>
      <c r="I27" s="457"/>
      <c r="J27" s="458"/>
      <c r="K27" s="449"/>
      <c r="L27" s="3"/>
      <c r="M27" s="3"/>
      <c r="N27" s="3"/>
      <c r="O27" s="449"/>
      <c r="P27" s="3"/>
      <c r="Q27" s="3"/>
      <c r="R27" s="440"/>
      <c r="S27" s="556"/>
      <c r="T27" s="556"/>
      <c r="U27" s="862"/>
      <c r="V27" s="436"/>
      <c r="W27" s="861"/>
      <c r="X27" s="436"/>
      <c r="Y27" s="9"/>
      <c r="Z27" s="9"/>
      <c r="AA27" s="436"/>
      <c r="AB27" s="15"/>
      <c r="AC27" s="15"/>
      <c r="AD27" s="15"/>
      <c r="AE27" s="15"/>
      <c r="AF27" s="15"/>
      <c r="AG27" s="280"/>
    </row>
    <row r="28" spans="1:34" ht="16.5" customHeight="1" x14ac:dyDescent="0.35">
      <c r="B28" s="907"/>
      <c r="C28" s="315"/>
      <c r="D28" s="904"/>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852" t="str">
        <f>'Teams meetings and chats'!D2</f>
        <v>Control who can Bypass the Lobby:</v>
      </c>
      <c r="F30" s="847"/>
      <c r="G30" s="847"/>
      <c r="H30" s="847"/>
      <c r="I30" s="847" t="str">
        <f>'Teams meetings and chats'!I2</f>
        <v>Control Who Can Present:</v>
      </c>
      <c r="J30" s="847"/>
      <c r="K30" s="876" t="str">
        <f>'Teams meetings and chats'!K2</f>
        <v>Control who can Record and Transcribe:</v>
      </c>
      <c r="L30" s="877"/>
      <c r="M30" s="878"/>
      <c r="N30" s="847" t="str">
        <f>'Teams meetings and chats'!M2</f>
        <v>Control Whether Meetings are Recorded Automatically:</v>
      </c>
      <c r="O30" s="847"/>
      <c r="P30" s="847"/>
      <c r="Q30" s="872" t="str">
        <f>'Teams meetings and chats'!O2</f>
        <v>Control End-to-end Encryption for Meeting Video and Audio:</v>
      </c>
      <c r="R30" s="872"/>
      <c r="S30" s="872"/>
      <c r="T30" s="872"/>
      <c r="U30" s="872"/>
      <c r="V30" s="857" t="str">
        <f>'Teams meetings and chats'!Q2</f>
        <v>Control Watermarks:</v>
      </c>
      <c r="W30" s="857"/>
      <c r="X30" s="857"/>
      <c r="Y30" s="857"/>
      <c r="Z30" s="848" t="str">
        <f>'Teams meetings and chats'!U2</f>
        <v>Detect sensitive content during screen sharing:</v>
      </c>
      <c r="AA30" s="849"/>
      <c r="AB30" s="847" t="str">
        <f>'Teams meetings and chats'!W2</f>
        <v>Control Meeting Chat:</v>
      </c>
      <c r="AC30" s="847"/>
      <c r="AD30" s="278"/>
      <c r="AE30" s="850" t="str">
        <f>'Teams meetings and chats'!Y2</f>
        <v>Prevent Copying and Forwarding of Meeting Content:</v>
      </c>
      <c r="AF30" s="851"/>
      <c r="AG30" s="852"/>
    </row>
    <row r="31" spans="1:34" s="3" customFormat="1" ht="29" x14ac:dyDescent="0.35">
      <c r="A31" s="305"/>
      <c r="B31" s="500">
        <f>H$1</f>
        <v>1</v>
      </c>
      <c r="C31" s="322"/>
      <c r="D31" s="508" t="str">
        <f>IF(VLOOKUP($B31,'Teams meetings and chats'!$A11:$Y50,2,FALSE)="","",VLOOKUP($B31,'Teams meetings and chats'!$A11:$Y50,2,FALSE))</f>
        <v>Please fill out Sensitivity Labels Tab</v>
      </c>
      <c r="E31" s="883" t="str">
        <f>IF(VLOOKUP($B31,'Teams meetings and chats'!$A11:$Y50,4,FALSE)="","",VLOOKUP($B31,'Teams meetings and chats'!$A11:$Y50,4,FALSE))</f>
        <v/>
      </c>
      <c r="F31" s="884"/>
      <c r="G31" s="494" t="b">
        <f>VLOOKUP($B31,'Teams meetings and chats'!$A11:$Y50,6,FALSE)</f>
        <v>0</v>
      </c>
      <c r="H31" s="96" t="s">
        <v>187</v>
      </c>
      <c r="I31" s="883" t="str">
        <f>IF(VLOOKUP($B31,'Teams meetings and chats'!$A11:$Y50,9,FALSE)="","",VLOOKUP($B31,'Teams meetings and chats'!$A11:$Y50,9,FALSE))</f>
        <v/>
      </c>
      <c r="J31" s="884"/>
      <c r="K31" s="883" t="str">
        <f>IF(VLOOKUP($B31,'Teams meetings and chats'!$A11:$Y50,11,FALSE)="","",VLOOKUP($B31,'Teams meetings and chats'!$A11:$Y50,11,FALSE))</f>
        <v/>
      </c>
      <c r="L31" s="954"/>
      <c r="M31" s="884"/>
      <c r="N31" s="883" t="str">
        <f>IF(VLOOKUP($B31,'Teams meetings and chats'!$A11:$Y50,13,FALSE)="","",VLOOKUP($B31,'Teams meetings and chats'!$A11:$Y50,13,FALSE))</f>
        <v/>
      </c>
      <c r="O31" s="954"/>
      <c r="P31" s="884"/>
      <c r="Q31" s="904" t="str">
        <f>IF(VLOOKUP($B31,'Teams meetings and chats'!$A11:$Y50,15,FALSE)="","",VLOOKUP($B31,'Teams meetings and chats'!$A11:$Y50,15,FALSE))</f>
        <v/>
      </c>
      <c r="R31" s="960"/>
      <c r="S31" s="960"/>
      <c r="T31" s="960"/>
      <c r="U31" s="944"/>
      <c r="V31" s="798" t="str">
        <f>IF(VLOOKUP($B31,'Teams meetings and chats'!$A11:$Y50,17,FALSE)="","",VLOOKUP($B31,'Teams meetings and chats'!$A11:$Y50,17,FALSE))</f>
        <v/>
      </c>
      <c r="W31" s="904"/>
      <c r="X31" s="904" t="str">
        <f>IF(VLOOKUP($B31,'Teams meetings and chats'!$A11:$Y50,19,FALSE)="","",VLOOKUP($B31,'Teams meetings and chats'!$A11:$Y50,19,FALSE))</f>
        <v/>
      </c>
      <c r="Y31" s="944"/>
      <c r="Z31" s="944" t="str">
        <f>IF(VLOOKUP($B31,'Teams meetings and chats'!$A11:$Y50,21,FALSE)="","",VLOOKUP($B31,'Teams meetings and chats'!$A11:$Y50,21,FALSE))</f>
        <v/>
      </c>
      <c r="AA31" s="798"/>
      <c r="AB31" s="798" t="str">
        <f>IF(VLOOKUP($B31,'Teams meetings and chats'!$A11:$Y50,23,FALSE)="","",VLOOKUP($B31,'Teams meetings and chats'!$A11:$Y50,23,FALSE))</f>
        <v/>
      </c>
      <c r="AC31" s="798"/>
      <c r="AD31" s="476"/>
      <c r="AE31" s="904" t="str">
        <f>IF(VLOOKUP($B31,'Teams meetings and chats'!$A11:$Y50,25,FALSE)="","",VLOOKUP($B31,'Teams meetings and chats'!$A11:$Y50,25,FALSE))</f>
        <v/>
      </c>
      <c r="AF31" s="960"/>
      <c r="AG31" s="944"/>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872" t="str">
        <f>'Groups &amp; Sites'!E3</f>
        <v>Define protection settings for groups and sites:</v>
      </c>
      <c r="F35" s="872"/>
      <c r="G35" s="872" t="str">
        <f>'Groups &amp; Sites'!H3</f>
        <v>Define privacy and external user access settings:</v>
      </c>
      <c r="H35" s="872"/>
      <c r="I35" s="962" t="str">
        <f>'Groups &amp; Sites'!K3</f>
        <v>External sharing and Conditional Access:</v>
      </c>
      <c r="J35" s="963"/>
      <c r="K35" s="963"/>
      <c r="L35" s="515" t="str">
        <f>'Groups &amp; Sites'!N3</f>
        <v>External sharing:</v>
      </c>
      <c r="M35" s="848" t="str">
        <f>'Groups &amp; Sites'!P3</f>
        <v>Conditional Access:</v>
      </c>
      <c r="N35" s="959"/>
      <c r="O35" s="959"/>
      <c r="P35" s="959"/>
      <c r="Q35" s="849"/>
      <c r="R35" s="848" t="str">
        <f>'Groups &amp; Sites'!S3</f>
        <v>Private teams discoverability and shared channel controls:</v>
      </c>
      <c r="S35" s="959"/>
      <c r="T35" s="959"/>
      <c r="U35" s="849"/>
    </row>
    <row r="36" spans="1:34" ht="35" customHeight="1" x14ac:dyDescent="0.35">
      <c r="A36" s="246">
        <f>VLOOKUP(B36,'Groups &amp; Sites'!$A$13:$T$191,2,FALSE)</f>
        <v>11</v>
      </c>
      <c r="B36" s="896">
        <f>H$1</f>
        <v>1</v>
      </c>
      <c r="C36" s="315"/>
      <c r="D36" s="950" t="str">
        <f>IF(VLOOKUP($A36,'Groups &amp; Sites'!$B$13:$T$191,2,FALSE)="","",VLOOKUP($A36,'Groups &amp; Sites'!$B$13:$T$191,2,FALSE))</f>
        <v>Please fill out Sensitivity Labels Tab</v>
      </c>
      <c r="E36" s="291" t="b">
        <f>VLOOKUP($A36,'Groups &amp; Sites'!$B$13:$T$191,4,FALSE)</f>
        <v>0</v>
      </c>
      <c r="F36" s="275" t="s">
        <v>201</v>
      </c>
      <c r="G36" s="865" t="str">
        <f>IF(VLOOKUP($A36,'Groups &amp; Sites'!$B$13:$T$191,7,FALSE)="","",VLOOKUP($A36,'Groups &amp; Sites'!$B$13:$T$191,7,FALSE))</f>
        <v/>
      </c>
      <c r="H36" s="866"/>
      <c r="I36" s="295" t="b">
        <f>VLOOKUP($A36,'Groups &amp; Sites'!$B$13:$T$191,10,FALSE)</f>
        <v>0</v>
      </c>
      <c r="J36" s="276" t="s">
        <v>202</v>
      </c>
      <c r="K36" s="263"/>
      <c r="L36" s="507" t="s">
        <v>203</v>
      </c>
      <c r="M36" s="853" t="s">
        <v>204</v>
      </c>
      <c r="N36" s="860"/>
      <c r="O36" s="860"/>
      <c r="P36" s="860"/>
      <c r="Q36" s="854"/>
      <c r="R36" s="955" t="s">
        <v>205</v>
      </c>
      <c r="S36" s="955"/>
      <c r="T36" s="955"/>
      <c r="U36" s="956"/>
    </row>
    <row r="37" spans="1:34" ht="29" customHeight="1" x14ac:dyDescent="0.35">
      <c r="A37" s="246">
        <f>A36+1</f>
        <v>12</v>
      </c>
      <c r="B37" s="897"/>
      <c r="C37" s="315"/>
      <c r="D37" s="951"/>
      <c r="E37" s="292" t="b">
        <f>VLOOKUP($A37,'Groups &amp; Sites'!$B$13:$T$191,4,FALSE)</f>
        <v>0</v>
      </c>
      <c r="F37" s="245" t="s">
        <v>206</v>
      </c>
      <c r="G37" s="440"/>
      <c r="H37" s="24"/>
      <c r="I37" s="867" t="b">
        <f>VLOOKUP($A37,'Groups &amp; Sites'!$B$13:$T$191,10,FALSE)</f>
        <v>0</v>
      </c>
      <c r="J37" s="630" t="s">
        <v>204</v>
      </c>
      <c r="L37" s="440" t="str">
        <f>IF(VLOOKUP($A38,'Groups &amp; Sites'!$B$13:$T$191,13,FALSE)="","",VLOOKUP($A38,'Groups &amp; Sites'!$B$13:$T$191,13,FALSE))</f>
        <v/>
      </c>
      <c r="M37" s="459" t="b">
        <f>VLOOKUP($A37,'Groups &amp; Sites'!$B$13:$T$191,15,FALSE)</f>
        <v>0</v>
      </c>
      <c r="N37" s="630" t="s">
        <v>207</v>
      </c>
      <c r="O37" s="630"/>
      <c r="P37" s="630"/>
      <c r="Q37" s="923"/>
      <c r="R37" s="80" t="b">
        <f>VLOOKUP($A37,'Groups &amp; Sites'!$B$13:$T$191,18,FALSE)</f>
        <v>0</v>
      </c>
      <c r="S37" s="957" t="s">
        <v>208</v>
      </c>
      <c r="T37" s="903"/>
      <c r="U37" s="958"/>
    </row>
    <row r="38" spans="1:34" ht="29.5" customHeight="1" x14ac:dyDescent="0.35">
      <c r="A38" s="246">
        <f>A37+1</f>
        <v>13</v>
      </c>
      <c r="B38" s="897"/>
      <c r="C38" s="315"/>
      <c r="D38" s="951"/>
      <c r="E38" s="292" t="b">
        <f>VLOOKUP($A38,'Groups &amp; Sites'!$B$13:$T$191,4,FALSE)</f>
        <v>0</v>
      </c>
      <c r="F38" s="504" t="s">
        <v>209</v>
      </c>
      <c r="G38" s="296" t="b">
        <f>VLOOKUP($A38,'Groups &amp; Sites'!$B$13:$T$191,7,FALSE)</f>
        <v>0</v>
      </c>
      <c r="H38" s="903" t="s">
        <v>210</v>
      </c>
      <c r="I38" s="867"/>
      <c r="J38" s="630"/>
      <c r="L38" s="155"/>
      <c r="M38" s="440"/>
      <c r="N38" s="953" t="str">
        <f>IF(VLOOKUP($A38,'Groups &amp; Sites'!$B$13:$T$191,16,FALSE)="","",VLOOKUP($A38,'Groups &amp; Sites'!$B$13:$T$191,16,FALSE))</f>
        <v>Allow limited, web-only access</v>
      </c>
      <c r="O38" s="953"/>
      <c r="P38" s="953"/>
      <c r="Q38" s="460"/>
      <c r="R38" s="148" t="s">
        <v>211</v>
      </c>
      <c r="S38" s="148"/>
      <c r="T38" s="148"/>
      <c r="U38" s="272"/>
    </row>
    <row r="39" spans="1:34" x14ac:dyDescent="0.35">
      <c r="A39" s="246">
        <f>A38+1</f>
        <v>14</v>
      </c>
      <c r="B39" s="897"/>
      <c r="C39" s="315"/>
      <c r="D39" s="951"/>
      <c r="G39" s="440"/>
      <c r="H39" s="903"/>
      <c r="I39" s="155"/>
      <c r="L39" s="155"/>
      <c r="M39" s="296" t="b">
        <f>VLOOKUP($A39,'Groups &amp; Sites'!$B$13:$T$191,15,FALSE)</f>
        <v>0</v>
      </c>
      <c r="N39" s="44" t="s">
        <v>212</v>
      </c>
      <c r="Q39" s="272"/>
      <c r="R39" s="45" t="b">
        <f>VLOOKUP($A39,'Groups &amp; Sites'!$B$13:$T$191,18,FALSE)</f>
        <v>0</v>
      </c>
      <c r="S39" s="44" t="s">
        <v>213</v>
      </c>
      <c r="T39" s="44"/>
      <c r="U39" s="272"/>
    </row>
    <row r="40" spans="1:34" ht="29" customHeight="1" x14ac:dyDescent="0.35">
      <c r="A40" s="246">
        <f>A39+1</f>
        <v>15</v>
      </c>
      <c r="B40" s="897"/>
      <c r="C40" s="315"/>
      <c r="D40" s="951"/>
      <c r="G40" s="440"/>
      <c r="H40" s="903"/>
      <c r="I40" s="155"/>
      <c r="L40" s="506"/>
      <c r="M40" s="155"/>
      <c r="N40" s="953" t="str">
        <f>IF(VLOOKUP($A41,'Groups &amp; Sites'!$B$13:$T$191,16,FALSE)="","",VLOOKUP($A41,'Groups &amp; Sites'!$B$13:$T$191,16,FALSE))</f>
        <v>bvcghkv</v>
      </c>
      <c r="O40" s="953"/>
      <c r="P40" s="953"/>
      <c r="Q40" s="460"/>
      <c r="R40" s="80" t="b">
        <f>VLOOKUP($A40,'Groups &amp; Sites'!$B$13:$T$191,18,FALSE)</f>
        <v>0</v>
      </c>
      <c r="S40" s="81" t="s">
        <v>214</v>
      </c>
      <c r="T40" s="44"/>
      <c r="U40" s="272"/>
    </row>
    <row r="41" spans="1:34" ht="21.5" customHeight="1" x14ac:dyDescent="0.35">
      <c r="A41" s="246">
        <f>A40+1</f>
        <v>16</v>
      </c>
      <c r="B41" s="898"/>
      <c r="C41" s="315"/>
      <c r="D41" s="952"/>
      <c r="E41" s="268"/>
      <c r="F41" s="268"/>
      <c r="G41" s="443"/>
      <c r="H41" s="274"/>
      <c r="I41" s="258"/>
      <c r="J41" s="268"/>
      <c r="K41" s="268"/>
      <c r="L41" s="258"/>
      <c r="M41" s="258"/>
      <c r="N41" s="268"/>
      <c r="O41" s="268"/>
      <c r="P41" s="268"/>
      <c r="Q41" s="270"/>
      <c r="R41" s="277" t="b">
        <f>VLOOKUP($A41,'Groups &amp; Sites'!$B$13:$T$191,18,FALSE)</f>
        <v>1</v>
      </c>
      <c r="S41" s="274" t="s">
        <v>215</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948" t="str">
        <f>Publishing!E3</f>
        <v>Description:</v>
      </c>
      <c r="F44" s="949"/>
      <c r="G44" s="901" t="str">
        <f>Publishing!G3</f>
        <v>Choose sensitivity labels to publish:</v>
      </c>
      <c r="H44" s="901"/>
      <c r="I44" s="949" t="str">
        <f>Publishing!I3</f>
        <v>Assign admin units:</v>
      </c>
      <c r="J44" s="949"/>
      <c r="K44" s="949" t="str">
        <f>Publishing!K3</f>
        <v>Publish to users and groups:</v>
      </c>
      <c r="L44" s="949"/>
      <c r="M44" s="965" t="str">
        <f>Publishing!M3</f>
        <v>Policy settings:</v>
      </c>
      <c r="N44" s="966"/>
      <c r="O44" s="966"/>
      <c r="P44" s="966"/>
      <c r="Q44" s="966"/>
      <c r="R44" s="945" t="str">
        <f>Publishing!P3</f>
        <v>Default settings for documents​:</v>
      </c>
      <c r="S44" s="946"/>
      <c r="T44" s="946"/>
      <c r="U44" s="947"/>
      <c r="V44" s="948" t="str">
        <f>Publishing!S3</f>
        <v>Default settings for emails:</v>
      </c>
      <c r="W44" s="949"/>
      <c r="X44" s="945" t="str">
        <f>Publishing!V3</f>
        <v>Default settings for meetings and calendar events:</v>
      </c>
      <c r="Y44" s="946"/>
      <c r="Z44" s="946"/>
      <c r="AA44" s="947"/>
      <c r="AB44" s="250" t="str">
        <f>Publishing!Y3</f>
        <v>Default settings for sites and groups</v>
      </c>
      <c r="AC44" s="250"/>
      <c r="AD44" s="300"/>
      <c r="AE44" s="945" t="str">
        <f>Publishing!AB3</f>
        <v>Default settings for Fabric and Power BI content:</v>
      </c>
      <c r="AF44" s="946"/>
      <c r="AG44" s="946"/>
      <c r="AH44" s="947"/>
    </row>
    <row r="45" spans="1:34" x14ac:dyDescent="0.35">
      <c r="A45" s="246">
        <f>VLOOKUP(B45,Publishing!$A$13:$AC$192,2,FALSE)</f>
        <v>11</v>
      </c>
      <c r="B45" s="905">
        <f>J1</f>
        <v>1</v>
      </c>
      <c r="C45" s="314"/>
      <c r="D45" s="544" t="str">
        <f>IF(VLOOKUP($A45,Publishing!$B$13:$AC$192,2,FALSE)="","",VLOOKUP($A45,Publishing!$B$13:$AC$192,2,FALSE))</f>
        <v/>
      </c>
      <c r="E45" s="830" t="str">
        <f>IF(VLOOKUP($A45,Publishing!$B$13:$AC$192,4,FALSE)="","",VLOOKUP($A45,Publishing!$B$13:$AC$192,4,FALSE))</f>
        <v/>
      </c>
      <c r="F45" s="628"/>
      <c r="G45" s="835" t="str">
        <f>IF(VLOOKUP($A45,Publishing!$B$13:$AC$192,6,FALSE)="","",VLOOKUP($A45,Publishing!$B$13:$AC$192,6,FALSE))</f>
        <v/>
      </c>
      <c r="H45" s="836"/>
      <c r="I45" s="835" t="str">
        <f>IF(VLOOKUP($A45,Publishing!$B$13:$AC$192,8,FALSE)="","",VLOOKUP($A45,Publishing!$B$13:$AC$192,8,FALSE))</f>
        <v/>
      </c>
      <c r="J45" s="836"/>
      <c r="K45" s="835" t="str">
        <f>IF(VLOOKUP($A45,Publishing!$B$13:$AC$192,10,FALSE)="","",VLOOKUP($A45,Publishing!$B$13:$AC$192,10,FALSE))</f>
        <v/>
      </c>
      <c r="L45" s="836"/>
      <c r="M45" s="262" t="b">
        <f>VLOOKUP($A45,Publishing!$B$13:$AC$192,12,FALSE)</f>
        <v>0</v>
      </c>
      <c r="N45" s="885" t="s">
        <v>247</v>
      </c>
      <c r="O45" s="885"/>
      <c r="P45" s="885"/>
      <c r="Q45" s="885"/>
      <c r="R45" s="503" t="b">
        <f>VLOOKUP($A45,Publishing!$B$13:$AC$192,15,FALSE)</f>
        <v>0</v>
      </c>
      <c r="S45" s="918" t="s">
        <v>248</v>
      </c>
      <c r="T45" s="918"/>
      <c r="U45" s="919"/>
      <c r="V45" s="970" t="b">
        <f>VLOOKUP($A45,Publishing!$B$13:$AC$192,18,FALSE)</f>
        <v>0</v>
      </c>
      <c r="W45" s="266" t="s">
        <v>249</v>
      </c>
      <c r="X45" s="970" t="b">
        <f>VLOOKUP($A45,Publishing!$B$13:$AC$192,21,FALSE)</f>
        <v>0</v>
      </c>
      <c r="Y45" s="263" t="s">
        <v>250</v>
      </c>
      <c r="Z45" s="263"/>
      <c r="AA45" s="472"/>
      <c r="AB45" s="461" t="b">
        <f>VLOOKUP($A45,Publishing!$B$13:$AC$192,24,FALSE)</f>
        <v>0</v>
      </c>
      <c r="AC45" s="266" t="s">
        <v>251</v>
      </c>
      <c r="AD45" s="263"/>
      <c r="AE45" s="967" t="b">
        <f>VLOOKUP($A45,Publishing!$B$13:$AC$192,27,FALSE)</f>
        <v>0</v>
      </c>
      <c r="AF45" s="964" t="s">
        <v>252</v>
      </c>
      <c r="AG45" s="263"/>
      <c r="AH45" s="266"/>
    </row>
    <row r="46" spans="1:34" x14ac:dyDescent="0.35">
      <c r="A46" s="246">
        <f>A45+1</f>
        <v>12</v>
      </c>
      <c r="B46" s="906"/>
      <c r="C46" s="314"/>
      <c r="D46" s="544"/>
      <c r="E46" s="831"/>
      <c r="F46" s="626"/>
      <c r="G46" s="837"/>
      <c r="H46" s="838"/>
      <c r="I46" s="837"/>
      <c r="J46" s="838"/>
      <c r="K46" s="837"/>
      <c r="L46" s="702"/>
      <c r="M46" s="251" t="b">
        <f>VLOOKUP($A46,Publishing!$B$13:$AC$192,12,FALSE)</f>
        <v>0</v>
      </c>
      <c r="N46" s="886" t="s">
        <v>253</v>
      </c>
      <c r="O46" s="886"/>
      <c r="P46" s="886"/>
      <c r="Q46" s="886"/>
      <c r="R46" s="468"/>
      <c r="S46" s="630" t="str">
        <f>IF(VLOOKUP($A47,Publishing!$B$13:$AC$192,16,FALSE)="","",VLOOKUP($A47,Publishing!$B$13:$AC$192,16,FALSE))</f>
        <v/>
      </c>
      <c r="T46" s="630"/>
      <c r="U46" s="923"/>
      <c r="V46" s="791"/>
      <c r="W46" s="465" t="str">
        <f>IF(VLOOKUP($A48,Publishing!$B$13:$AC$192,19,FALSE)="","",VLOOKUP($A48,Publishing!$B$13:$AC$192,19,FALSE))</f>
        <v>Require users to apply a label to their emails</v>
      </c>
      <c r="X46" s="791"/>
      <c r="Y46" s="655" t="str">
        <f>IF(VLOOKUP($A46,Publishing!$B$13:$AC$192,22,FALSE)="","",VLOOKUP($A46,Publishing!$B$13:$AC$192,22,FALSE))</f>
        <v/>
      </c>
      <c r="Z46" s="655"/>
      <c r="AA46" s="121"/>
      <c r="AB46" s="463"/>
      <c r="AC46" s="465" t="str">
        <f>IF(VLOOKUP($A47,Publishing!$B$13:$AC$192,25,FALSE)="","",VLOOKUP($A47,Publishing!$B$13:$AC$192,25,FALSE))</f>
        <v/>
      </c>
      <c r="AD46" s="44"/>
      <c r="AE46" s="968"/>
      <c r="AF46" s="523"/>
      <c r="AH46" s="272"/>
    </row>
    <row r="47" spans="1:34" ht="14.5" customHeight="1" x14ac:dyDescent="0.35">
      <c r="A47" s="246">
        <f t="shared" ref="A47:A52" si="2">A46+1</f>
        <v>13</v>
      </c>
      <c r="B47" s="906"/>
      <c r="C47" s="314"/>
      <c r="D47" s="544"/>
      <c r="E47" s="831"/>
      <c r="F47" s="626"/>
      <c r="G47" s="837"/>
      <c r="H47" s="838"/>
      <c r="I47" s="837"/>
      <c r="J47" s="838"/>
      <c r="K47" s="837"/>
      <c r="L47" s="702"/>
      <c r="M47" s="251" t="b">
        <f>VLOOKUP($A47,Publishing!$B$13:$AC$192,12,FALSE)</f>
        <v>0</v>
      </c>
      <c r="N47" s="886" t="s">
        <v>254</v>
      </c>
      <c r="O47" s="886"/>
      <c r="P47" s="886"/>
      <c r="Q47" s="886"/>
      <c r="R47" s="468"/>
      <c r="U47" s="272"/>
      <c r="W47" s="272"/>
      <c r="X47" s="122" t="b">
        <f>VLOOKUP($A47,Publishing!$B$13:$AC$192,21,FALSE)</f>
        <v>0</v>
      </c>
      <c r="Y47" s="886" t="s">
        <v>255</v>
      </c>
      <c r="Z47" s="886"/>
      <c r="AA47" s="928"/>
      <c r="AB47" s="155"/>
      <c r="AC47" s="272"/>
      <c r="AH47" s="272"/>
    </row>
    <row r="48" spans="1:34" x14ac:dyDescent="0.35">
      <c r="A48" s="246">
        <f t="shared" si="2"/>
        <v>14</v>
      </c>
      <c r="B48" s="906"/>
      <c r="C48" s="314"/>
      <c r="D48" s="544"/>
      <c r="E48" s="831"/>
      <c r="F48" s="626"/>
      <c r="G48" s="837"/>
      <c r="H48" s="838"/>
      <c r="I48" s="837"/>
      <c r="J48" s="838"/>
      <c r="K48" s="837"/>
      <c r="L48" s="838"/>
      <c r="M48" s="64" t="b">
        <f>VLOOKUP($A48,Publishing!$B$13:$AC$192,12,FALSE)</f>
        <v>0</v>
      </c>
      <c r="N48" s="943" t="s">
        <v>256</v>
      </c>
      <c r="O48" s="943"/>
      <c r="P48" s="943"/>
      <c r="Q48" s="943"/>
      <c r="R48" s="469"/>
      <c r="U48" s="442"/>
      <c r="V48" s="45" t="b">
        <f>VLOOKUP($A45,Publishing!$B$13:$AC$192,18,FALSE)</f>
        <v>0</v>
      </c>
      <c r="W48" s="465" t="s">
        <v>257</v>
      </c>
      <c r="X48" s="121"/>
      <c r="Y48" s="886"/>
      <c r="Z48" s="886"/>
      <c r="AA48" s="928"/>
      <c r="AB48" s="462" t="b">
        <f>VLOOKUP($A48,Publishing!$B$13:$AC$192,24,FALSE)</f>
        <v>0</v>
      </c>
      <c r="AC48" s="272" t="s">
        <v>257</v>
      </c>
      <c r="AH48" s="272"/>
    </row>
    <row r="49" spans="1:37" x14ac:dyDescent="0.35">
      <c r="A49" s="246">
        <f t="shared" si="2"/>
        <v>15</v>
      </c>
      <c r="B49" s="906"/>
      <c r="C49" s="314"/>
      <c r="D49" s="544"/>
      <c r="E49" s="831"/>
      <c r="F49" s="626"/>
      <c r="G49" s="837"/>
      <c r="H49" s="838"/>
      <c r="I49" s="837"/>
      <c r="J49" s="838"/>
      <c r="K49" s="837"/>
      <c r="L49" s="838"/>
      <c r="N49" s="961">
        <f>VLOOKUP($A50,Publishing!$B$13:$AC$192,13,FALSE)</f>
        <v>0</v>
      </c>
      <c r="O49" s="961"/>
      <c r="P49" s="961"/>
      <c r="R49" s="155"/>
      <c r="U49" s="272"/>
      <c r="V49" s="789" t="s">
        <v>258</v>
      </c>
      <c r="W49" s="969"/>
      <c r="X49" s="473" t="s">
        <v>259</v>
      </c>
      <c r="Y49" s="16"/>
      <c r="Z49" s="16"/>
      <c r="AA49" s="474"/>
      <c r="AB49" s="463"/>
      <c r="AC49" s="272"/>
      <c r="AH49" s="272"/>
    </row>
    <row r="50" spans="1:37" ht="29" x14ac:dyDescent="0.35">
      <c r="A50" s="246">
        <f t="shared" si="2"/>
        <v>16</v>
      </c>
      <c r="B50" s="906"/>
      <c r="C50" s="314"/>
      <c r="D50" s="544"/>
      <c r="E50" s="831"/>
      <c r="F50" s="626"/>
      <c r="G50" s="837"/>
      <c r="H50" s="838"/>
      <c r="I50" s="837"/>
      <c r="J50" s="838"/>
      <c r="K50" s="837"/>
      <c r="L50" s="838"/>
      <c r="R50" s="155"/>
      <c r="U50" s="272"/>
      <c r="V50" s="292" t="b">
        <f>VLOOKUP($A50,Publishing!$B$13:$AC$192,18,FALSE)</f>
        <v>0</v>
      </c>
      <c r="W50" s="467" t="s">
        <v>260</v>
      </c>
      <c r="X50" s="64" t="b">
        <f>VLOOKUP($A50,Publishing!$B$13:$AC$192,21,FALSE)</f>
        <v>0</v>
      </c>
      <c r="Y50" t="s">
        <v>261</v>
      </c>
      <c r="AB50" s="155"/>
      <c r="AC50" s="272"/>
      <c r="AH50" s="272"/>
    </row>
    <row r="51" spans="1:37" x14ac:dyDescent="0.35">
      <c r="A51" s="246">
        <f t="shared" si="2"/>
        <v>17</v>
      </c>
      <c r="B51" s="906"/>
      <c r="C51" s="314"/>
      <c r="D51" s="544"/>
      <c r="E51" s="831"/>
      <c r="F51" s="626"/>
      <c r="G51" s="837"/>
      <c r="H51" s="838"/>
      <c r="I51" s="837"/>
      <c r="J51" s="838"/>
      <c r="K51" s="837"/>
      <c r="L51" s="838"/>
      <c r="N51" s="44"/>
      <c r="R51" s="155"/>
      <c r="U51" s="272"/>
      <c r="W51" s="924" t="str">
        <f>IF(VLOOKUP($A52,Publishing!$B$13:$AC$192,19,FALSE)="","",VLOOKUP($A52,Publishing!$B$13:$AC$192,19,FALSE))</f>
        <v/>
      </c>
      <c r="X51" s="121"/>
      <c r="Y51" s="926" t="str">
        <f>IF(VLOOKUP($A52,Publishing!$B$13:$AC$192,22,FALSE)="","",VLOOKUP($A52,Publishing!$B$13:$AC$192,22,FALSE))</f>
        <v/>
      </c>
      <c r="Z51" s="926"/>
      <c r="AA51" s="74"/>
      <c r="AB51" s="464"/>
      <c r="AC51" s="466"/>
      <c r="AD51" s="74"/>
      <c r="AH51" s="272"/>
    </row>
    <row r="52" spans="1:37" x14ac:dyDescent="0.35">
      <c r="A52" s="246">
        <f t="shared" si="2"/>
        <v>18</v>
      </c>
      <c r="B52" s="907"/>
      <c r="C52" s="314"/>
      <c r="D52" s="805"/>
      <c r="E52" s="833"/>
      <c r="F52" s="834"/>
      <c r="G52" s="839"/>
      <c r="H52" s="840"/>
      <c r="I52" s="839"/>
      <c r="J52" s="840"/>
      <c r="K52" s="839"/>
      <c r="L52" s="840"/>
      <c r="M52" s="268"/>
      <c r="N52" s="268"/>
      <c r="O52" s="268"/>
      <c r="P52" s="268"/>
      <c r="Q52" s="268"/>
      <c r="R52" s="258"/>
      <c r="S52" s="268"/>
      <c r="T52" s="268"/>
      <c r="U52" s="270"/>
      <c r="V52" s="268"/>
      <c r="W52" s="925"/>
      <c r="X52" s="273"/>
      <c r="Y52" s="927"/>
      <c r="Z52" s="927"/>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4" t="str">
        <f>'Service-side Auto-Labeling'!E2</f>
        <v>Policy Mode</v>
      </c>
      <c r="F55" s="908"/>
      <c r="G55" s="908" t="str">
        <f>'Service-side Auto-Labeling'!G2</f>
        <v>Description</v>
      </c>
      <c r="H55" s="908"/>
      <c r="I55" s="908" t="str">
        <f>'Service-side Auto-Labeling'!I2</f>
        <v>Label to auto-apply:</v>
      </c>
      <c r="J55" s="908"/>
      <c r="K55" s="908" t="str">
        <f>'Service-side Auto-Labeling'!K2</f>
        <v>Assign admin units:</v>
      </c>
      <c r="L55" s="908"/>
      <c r="M55" s="911" t="str">
        <f>'Service-side Auto-Labeling'!M2</f>
        <v>Locations where you want to apply the label:</v>
      </c>
      <c r="N55" s="911"/>
      <c r="O55" s="911"/>
      <c r="P55" s="261" t="str">
        <f>'Service-side Auto-Labeling'!P2</f>
        <v>Scope:</v>
      </c>
      <c r="Q55" s="940" t="str">
        <f>'Service-side Auto-Labeling'!R2</f>
        <v>Common or Advanced Rules:</v>
      </c>
      <c r="R55" s="941"/>
      <c r="S55" s="941"/>
      <c r="T55" s="942"/>
      <c r="U55" s="917" t="str">
        <f>'Service-side Auto-Labeling'!T2</f>
        <v>Common Rules:</v>
      </c>
      <c r="V55" s="917"/>
      <c r="W55" s="908" t="str">
        <f>'Service-side Auto-Labeling'!V2</f>
        <v>Rules for Exchange email:</v>
      </c>
      <c r="X55" s="908"/>
      <c r="Y55" s="911" t="str">
        <f>'Service-side Auto-Labeling'!X2</f>
        <v>Rules for SharePoint files:</v>
      </c>
      <c r="Z55" s="911"/>
      <c r="AA55" s="911"/>
      <c r="AB55" s="917" t="str">
        <f>'Service-side Auto-Labeling'!Z2</f>
        <v>Rules for OneDrive files:</v>
      </c>
      <c r="AC55" s="917"/>
      <c r="AD55" s="294"/>
      <c r="AE55" s="920" t="str">
        <f>'Service-side Auto-Labeling'!AB2</f>
        <v>Additional settings for email:</v>
      </c>
      <c r="AF55" s="921"/>
      <c r="AG55" s="921"/>
      <c r="AH55" s="921"/>
      <c r="AI55" s="921"/>
      <c r="AJ55" s="921"/>
      <c r="AK55" s="922"/>
    </row>
    <row r="56" spans="1:37" s="2" customFormat="1" ht="29"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896">
        <f>L1</f>
        <v>1</v>
      </c>
      <c r="C57" s="314"/>
      <c r="D57" s="798" t="str">
        <f>IF(VLOOKUP(A57,'Service-side Auto-Labeling'!$B$12:$AE$110,2,FALSE)="","",VLOOKUP(A57,'Service-side Auto-Labeling'!$B$12:$AE$110,2,FALSE))</f>
        <v/>
      </c>
      <c r="E57" s="811" t="str">
        <f>IF(VLOOKUP(A57,'Service-side Auto-Labeling'!$B$12:$AE$110,4,FALSE)="","",VLOOKUP(A57,'Service-side Auto-Labeling'!$B$12:$AE$110,4,FALSE))</f>
        <v/>
      </c>
      <c r="F57" s="724"/>
      <c r="G57" s="798" t="str">
        <f>IF(VLOOKUP($A57,'Service-side Auto-Labeling'!$B$12:$AE$110,6,FALSE)="","",VLOOKUP($A57,'Service-side Auto-Labeling'!$B$12:$AE$110,6,FALSE))</f>
        <v/>
      </c>
      <c r="H57" s="798"/>
      <c r="I57" s="798" t="str">
        <f>IF(VLOOKUP($A57,'Service-side Auto-Labeling'!$B$12:$AE$110,8,FALSE)="","",VLOOKUP($A57,'Service-side Auto-Labeling'!$B$12:$AE$110,8,FALSE))</f>
        <v/>
      </c>
      <c r="J57" s="798"/>
      <c r="K57" s="798" t="str">
        <f>IF(VLOOKUP($A57,'Service-side Auto-Labeling'!$B$12:$AE$110,10,FALSE)="","",VLOOKUP($A57,'Service-side Auto-Labeling'!$B$12:$AE$110,10,FALSE))</f>
        <v/>
      </c>
      <c r="L57" s="798"/>
      <c r="M57" s="292" t="b">
        <f>VLOOKUP($A57,'Service-side Auto-Labeling'!$B$12:$AE$110,12,FALSE)</f>
        <v>0</v>
      </c>
      <c r="N57" s="909" t="s">
        <v>288</v>
      </c>
      <c r="O57" s="909"/>
      <c r="P57" s="470" t="s">
        <v>295</v>
      </c>
      <c r="Q57" s="835" t="str">
        <f>IF(VLOOKUP($A57,'Service-side Auto-Labeling'!$B$12:$AE$110,17,FALSE)="","",VLOOKUP($A57,'Service-side Auto-Labeling'!$B$12:$AE$110,17,FALSE))</f>
        <v/>
      </c>
      <c r="R57" s="915"/>
      <c r="S57" s="915"/>
      <c r="T57" s="836"/>
      <c r="U57" s="929" t="str">
        <f>IF(VLOOKUP($A57,'Service-side Auto-Labeling'!$B$12:$AE$110,19,FALSE)="","",VLOOKUP($A57,'Service-side Auto-Labeling'!$B$12:$AE$110,19,FALSE))</f>
        <v/>
      </c>
      <c r="V57" s="930"/>
      <c r="W57" s="929" t="str">
        <f>IF(VLOOKUP($A57,'Service-side Auto-Labeling'!$B$12:$AE$110,21,FALSE)="","",VLOOKUP($A57,'Service-side Auto-Labeling'!$B$12:$AE$110,21,FALSE))</f>
        <v/>
      </c>
      <c r="X57" s="930"/>
      <c r="Y57" s="933" t="str">
        <f>IF(VLOOKUP($A57,'Service-side Auto-Labeling'!$B$12:$AE$110,23,FALSE)="","",VLOOKUP($A57,'Service-side Auto-Labeling'!$B$12:$AE$110,23,FALSE))</f>
        <v/>
      </c>
      <c r="Z57" s="934"/>
      <c r="AA57" s="934"/>
      <c r="AB57" s="933" t="str">
        <f>IF(VLOOKUP($A57,'Service-side Auto-Labeling'!$B$12:$AE$110,25,FALSE)="","",VLOOKUP($A57,'Service-side Auto-Labeling'!$B$12:$AE$110,25,FALSE))</f>
        <v/>
      </c>
      <c r="AC57" s="938"/>
      <c r="AD57" s="293"/>
      <c r="AE57" s="295" t="b">
        <f>VLOOKUP($A57,'Service-side Auto-Labeling'!$B$12:$AE$110,27,FALSE)</f>
        <v>0</v>
      </c>
      <c r="AF57" s="264" t="s">
        <v>290</v>
      </c>
      <c r="AG57" s="265"/>
      <c r="AH57" s="263"/>
      <c r="AI57" s="263"/>
      <c r="AJ57" s="263"/>
      <c r="AK57" s="266"/>
    </row>
    <row r="58" spans="1:37" ht="32" customHeight="1" x14ac:dyDescent="0.35">
      <c r="A58" s="246">
        <f>A57+1</f>
        <v>12</v>
      </c>
      <c r="B58" s="897"/>
      <c r="C58" s="314"/>
      <c r="D58" s="798"/>
      <c r="E58" s="811"/>
      <c r="F58" s="724"/>
      <c r="G58" s="798"/>
      <c r="H58" s="798"/>
      <c r="I58" s="798"/>
      <c r="J58" s="798"/>
      <c r="K58" s="798"/>
      <c r="L58" s="798"/>
      <c r="M58" s="122" t="b">
        <f>VLOOKUP($A58,'Service-side Auto-Labeling'!$B$12:$AE$110,12,FALSE)</f>
        <v>0</v>
      </c>
      <c r="N58" s="910" t="s">
        <v>291</v>
      </c>
      <c r="O58" s="910"/>
      <c r="P58" s="121" t="s">
        <v>373</v>
      </c>
      <c r="Q58" s="837"/>
      <c r="R58" s="702"/>
      <c r="S58" s="702"/>
      <c r="T58" s="838"/>
      <c r="U58" s="931"/>
      <c r="V58" s="924"/>
      <c r="W58" s="931"/>
      <c r="X58" s="924"/>
      <c r="Y58" s="935"/>
      <c r="Z58" s="582"/>
      <c r="AA58" s="582"/>
      <c r="AB58" s="935"/>
      <c r="AC58" s="902"/>
      <c r="AE58" s="296" t="b">
        <f>VLOOKUP($A58,'Service-side Auto-Labeling'!$B$12:$AE$110,27,FALSE)</f>
        <v>0</v>
      </c>
      <c r="AF58" s="9" t="s">
        <v>293</v>
      </c>
      <c r="AG58" s="903" t="str">
        <f>IF(VLOOKUP($A58,'Service-side Auto-Labeling'!$B$12:$AE$110,29,FALSE)="","",VLOOKUP($A58,'Service-side Auto-Labeling'!$B$12:$AE$110,29,FALSE))</f>
        <v/>
      </c>
      <c r="AH58" s="903"/>
      <c r="AI58" s="903"/>
      <c r="AJ58" s="903"/>
      <c r="AK58" s="267"/>
    </row>
    <row r="59" spans="1:37" x14ac:dyDescent="0.35">
      <c r="A59" s="246">
        <f>A58+1</f>
        <v>13</v>
      </c>
      <c r="B59" s="898"/>
      <c r="C59" s="314"/>
      <c r="D59" s="798"/>
      <c r="E59" s="811"/>
      <c r="F59" s="724"/>
      <c r="G59" s="798"/>
      <c r="H59" s="798"/>
      <c r="I59" s="798"/>
      <c r="J59" s="798"/>
      <c r="K59" s="798"/>
      <c r="L59" s="798"/>
      <c r="M59" s="471" t="b">
        <f>VLOOKUP($A57,'Service-side Auto-Labeling'!$B$12:$AE$110,12,FALSE)</f>
        <v>0</v>
      </c>
      <c r="N59" s="431" t="s">
        <v>294</v>
      </c>
      <c r="O59" s="431"/>
      <c r="P59" s="431" t="s">
        <v>295</v>
      </c>
      <c r="Q59" s="839"/>
      <c r="R59" s="916"/>
      <c r="S59" s="916"/>
      <c r="T59" s="840"/>
      <c r="U59" s="932"/>
      <c r="V59" s="925"/>
      <c r="W59" s="932"/>
      <c r="X59" s="925"/>
      <c r="Y59" s="936"/>
      <c r="Z59" s="937"/>
      <c r="AA59" s="937"/>
      <c r="AB59" s="936"/>
      <c r="AC59" s="939"/>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12" t="str">
        <f>'Data Loss Prevention (DLP)'!E3</f>
        <v>Policy mode:</v>
      </c>
      <c r="F62" s="913"/>
      <c r="G62" s="913" t="str">
        <f>'Data Loss Prevention (DLP)'!G3</f>
        <v>Assign admin units:</v>
      </c>
      <c r="H62" s="913"/>
      <c r="I62" s="913" t="str">
        <f>'Data Loss Prevention (DLP)'!I3</f>
        <v>Locations:</v>
      </c>
      <c r="J62" s="913"/>
      <c r="K62" s="913" t="str">
        <f>'Data Loss Prevention (DLP)'!K3</f>
        <v>Data Loss Prevention (DLP) rules:</v>
      </c>
      <c r="L62" s="913"/>
    </row>
    <row r="63" spans="1:37" x14ac:dyDescent="0.35">
      <c r="A63" s="246">
        <f>VLOOKUP(B63,'Data Loss Prevention (DLP)'!$A$12:$K$130,2,FALSE)</f>
        <v>11</v>
      </c>
      <c r="B63" s="896">
        <f>N1</f>
        <v>1</v>
      </c>
      <c r="C63" s="314"/>
      <c r="D63" s="725" t="str">
        <f>IF(VLOOKUP(A63,'Data Loss Prevention (DLP)'!$B$12:$K$130,2,FALSE)="","",VLOOKUP(A63,'Data Loss Prevention (DLP)'!$B$12:$K$130,2,FALSE))</f>
        <v/>
      </c>
      <c r="E63" s="915" t="str">
        <f>IF(VLOOKUP(A63,'Data Loss Prevention (DLP)'!$B$12:$K$130,4,FALSE)="","",VLOOKUP(A63,'Data Loss Prevention (DLP)'!$B$12:$K$130,4,FALSE))</f>
        <v/>
      </c>
      <c r="F63" s="836"/>
      <c r="G63" s="724" t="str">
        <f>IF(VLOOKUP(A63,'Data Loss Prevention (DLP)'!$B$12:$K$130,6,FALSE)="","",VLOOKUP(A63,'Data Loss Prevention (DLP)'!$B$12:$K$130,6,FALSE))</f>
        <v/>
      </c>
      <c r="H63" s="724"/>
      <c r="I63" s="724" t="str">
        <f>IF(VLOOKUP(A63,'Data Loss Prevention (DLP)'!$B$12:$K$130,8,FALSE)="","",VLOOKUP(A63,'Data Loss Prevention (DLP)'!$B$12:$K$130,8,FALSE))</f>
        <v/>
      </c>
      <c r="J63" s="724"/>
      <c r="K63" s="724" t="str">
        <f>IF(VLOOKUP(A63,'Data Loss Prevention (DLP)'!$B$12:$K$130,10,FALSE)="","",VLOOKUP(A63,'Data Loss Prevention (DLP)'!$B$12:$K$130,10,FALSE))</f>
        <v/>
      </c>
      <c r="L63" s="724"/>
    </row>
    <row r="64" spans="1:37" x14ac:dyDescent="0.35">
      <c r="A64" s="246">
        <f>A63+1</f>
        <v>12</v>
      </c>
      <c r="B64" s="897"/>
      <c r="C64" s="314"/>
      <c r="D64" s="724"/>
      <c r="E64" s="702"/>
      <c r="F64" s="838"/>
      <c r="G64" s="724"/>
      <c r="H64" s="724"/>
      <c r="I64" s="724"/>
      <c r="J64" s="724"/>
      <c r="K64" s="724"/>
      <c r="L64" s="724"/>
    </row>
    <row r="65" spans="1:12" x14ac:dyDescent="0.35">
      <c r="A65" s="246">
        <f>A64+1</f>
        <v>13</v>
      </c>
      <c r="B65" s="897"/>
      <c r="C65" s="314"/>
      <c r="D65" s="724"/>
      <c r="E65" s="702"/>
      <c r="F65" s="838"/>
      <c r="G65" s="724"/>
      <c r="H65" s="724"/>
      <c r="I65" s="724"/>
      <c r="J65" s="724"/>
      <c r="K65" s="724"/>
      <c r="L65" s="724"/>
    </row>
    <row r="66" spans="1:12" x14ac:dyDescent="0.35">
      <c r="A66" s="246">
        <f>A65+1</f>
        <v>14</v>
      </c>
      <c r="B66" s="897"/>
      <c r="C66" s="314"/>
      <c r="D66" s="726"/>
      <c r="E66" s="702"/>
      <c r="F66" s="838"/>
      <c r="G66" s="724"/>
      <c r="H66" s="724"/>
      <c r="I66" s="724"/>
      <c r="J66" s="724"/>
      <c r="K66" s="724"/>
      <c r="L66" s="724"/>
    </row>
    <row r="67" spans="1:12" ht="32.5" customHeight="1" x14ac:dyDescent="0.35">
      <c r="A67" s="246">
        <f>A66+1</f>
        <v>15</v>
      </c>
      <c r="B67" s="898"/>
      <c r="C67" s="511"/>
      <c r="D67" s="724"/>
      <c r="E67" s="916"/>
      <c r="F67" s="840"/>
      <c r="G67" s="724"/>
      <c r="H67" s="724"/>
      <c r="I67" s="724"/>
      <c r="J67" s="724"/>
      <c r="K67" s="724"/>
      <c r="L67" s="724"/>
    </row>
    <row r="68" spans="1:12" x14ac:dyDescent="0.35">
      <c r="B68" s="133"/>
      <c r="C68"/>
    </row>
    <row r="69" spans="1:12" x14ac:dyDescent="0.35">
      <c r="B69" s="133"/>
      <c r="C69"/>
    </row>
    <row r="70" spans="1:12" x14ac:dyDescent="0.35">
      <c r="B70" s="133"/>
      <c r="C70"/>
    </row>
  </sheetData>
  <sheetProtection selectLockedCells="1"/>
  <mergeCells count="163">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153">
      <formula>$G$23=TRUE</formula>
    </cfRule>
    <cfRule type="expression" dxfId="165" priority="22">
      <formula>$E$21=FALSE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317">
      <formula>G23=TRUE</formula>
    </cfRule>
    <cfRule type="expression" dxfId="148" priority="150">
      <formula>$I$22=TRUE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9">
      <formula>AND(K22=TRUE,$I$21=TRUE)</formula>
    </cfRule>
    <cfRule type="expression" dxfId="108" priority="86">
      <formula>AND(K23=TRUE,$I$21=TRUE)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5" operator="equal">
      <formula>"Amber"</formula>
    </cfRule>
    <cfRule type="cellIs" dxfId="49" priority="376" operator="equal">
      <formula>"orange"</formula>
    </cfRule>
    <cfRule type="cellIs" dxfId="48" priority="383" operator="equal">
      <formula>"Black"</formula>
    </cfRule>
    <cfRule type="cellIs" dxfId="47" priority="382" operator="equal">
      <formula>"Gray"</formula>
    </cfRule>
    <cfRule type="cellIs" dxfId="46" priority="381" operator="equal">
      <formula>"Magenta"</formula>
    </cfRule>
    <cfRule type="cellIs" dxfId="45" priority="380" operator="equal">
      <formula>"Dark Gray"</formula>
    </cfRule>
    <cfRule type="cellIs" dxfId="44" priority="379" operator="equal">
      <formula>"Purple"</formula>
    </cfRule>
    <cfRule type="cellIs" dxfId="43" priority="378" operator="equal">
      <formula>"Blue"</formula>
    </cfRule>
    <cfRule type="cellIs" dxfId="42" priority="377" operator="equal">
      <formula>"Green"</formula>
    </cfRule>
    <cfRule type="cellIs" dxfId="41" priority="374" operator="equal">
      <formula>"Brown"</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7"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I9:Y15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35" stopIfTrue="1" id="{F47964D7-A20D-4BB8-BD69-8BFF358ADF29}">
            <xm:f>K31=INputs!$AB$3</xm:f>
            <x14:dxf>
              <font>
                <color theme="2" tint="-0.499984740745262"/>
              </font>
              <fill>
                <patternFill>
                  <bgColor theme="2" tint="-0.499984740745262"/>
                </patternFill>
              </fill>
            </x14:dxf>
          </x14:cfRule>
          <x14:cfRule type="expression" priority="139"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23" stopIfTrue="1" id="{CC1E8B91-1C4D-4D59-A298-A8015AF1162B}">
            <xm:f>$Q$31=INputs!$AF$3</xm:f>
            <x14:dxf>
              <font>
                <color theme="2" tint="-0.499984740745262"/>
              </font>
              <fill>
                <patternFill>
                  <bgColor theme="2" tint="-0.499984740745262"/>
                </patternFill>
              </fill>
            </x14:dxf>
          </x14:cfRule>
          <x14:cfRule type="expression" priority="7"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8" stopIfTrue="1" id="{D45E7D62-8FD7-4F54-8CE5-0C65A139CA23}">
            <xm:f>$K$31=INputs!$AB$3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4" id="{C53C7278-3A0C-4FB5-8AC4-FA74D26565CF}">
            <xm:f>OR($K$31,INputs!$AB$3,INputs!$AB$4=$K$31)</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2025-10-23T15:19:48Z</dcterms:modified>
  <cp:category/>
  <cp:contentStatus/>
</cp:coreProperties>
</file>