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nickbear\Desktop\"/>
    </mc:Choice>
  </mc:AlternateContent>
  <xr:revisionPtr revIDLastSave="0" documentId="13_ncr:1_{F8E9DBF3-0A45-4449-AF26-E88DAE11DB12}" xr6:coauthVersionLast="47" xr6:coauthVersionMax="47" xr10:uidLastSave="{00000000-0000-0000-0000-000000000000}"/>
  <bookViews>
    <workbookView xWindow="1780" yWindow="230" windowWidth="7026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3" i="11" l="1"/>
  <c r="I63" i="11"/>
  <c r="G63" i="11"/>
  <c r="E63" i="11"/>
  <c r="D63" i="11"/>
  <c r="AG58" i="11"/>
  <c r="AB57" i="11"/>
  <c r="Y57" i="11"/>
  <c r="W57" i="11"/>
  <c r="U57" i="11"/>
  <c r="Q57" i="11"/>
  <c r="K57" i="11"/>
  <c r="I57" i="11"/>
  <c r="G57" i="11"/>
  <c r="E57" i="11"/>
  <c r="AC46" i="11"/>
  <c r="Y46" i="11"/>
  <c r="Y51" i="11"/>
  <c r="W51" i="11"/>
  <c r="W46" i="11"/>
  <c r="S46" i="11"/>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3" i="11"/>
  <c r="A63" i="11" s="1"/>
  <c r="K62" i="11"/>
  <c r="I62" i="11"/>
  <c r="G62" i="11"/>
  <c r="E62" i="11"/>
  <c r="D62" i="11"/>
  <c r="D61" i="11"/>
  <c r="B57" i="11"/>
  <c r="AE55" i="11"/>
  <c r="AB55" i="11"/>
  <c r="Y55" i="11"/>
  <c r="W55" i="11"/>
  <c r="U55" i="11"/>
  <c r="Q55" i="11"/>
  <c r="P55" i="11"/>
  <c r="M55" i="11"/>
  <c r="K55" i="11"/>
  <c r="I55" i="11"/>
  <c r="G55" i="11"/>
  <c r="E55" i="11"/>
  <c r="D55" i="11"/>
  <c r="A55" i="11"/>
  <c r="A57" i="11" s="1"/>
  <c r="D54" i="11"/>
  <c r="B45" i="11"/>
  <c r="A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91" i="8"/>
  <c r="B190" i="8"/>
  <c r="B189" i="8"/>
  <c r="B188" i="8"/>
  <c r="B187" i="8"/>
  <c r="B186" i="8"/>
  <c r="B185" i="8"/>
  <c r="B184" i="8"/>
  <c r="A184" i="8"/>
  <c r="B182" i="8"/>
  <c r="B181" i="8"/>
  <c r="B180" i="8"/>
  <c r="B179" i="8"/>
  <c r="B178" i="8"/>
  <c r="B177" i="8"/>
  <c r="B176" i="8"/>
  <c r="B175" i="8"/>
  <c r="A175" i="8"/>
  <c r="B173" i="8"/>
  <c r="B172" i="8"/>
  <c r="B171" i="8"/>
  <c r="B170" i="8"/>
  <c r="B169" i="8"/>
  <c r="B168" i="8"/>
  <c r="B167" i="8"/>
  <c r="B166" i="8"/>
  <c r="A166" i="8"/>
  <c r="B164" i="8"/>
  <c r="B163" i="8"/>
  <c r="B162" i="8"/>
  <c r="B161" i="8"/>
  <c r="B160" i="8"/>
  <c r="B159" i="8"/>
  <c r="B158" i="8"/>
  <c r="B157" i="8"/>
  <c r="A157" i="8"/>
  <c r="B155" i="8"/>
  <c r="B154" i="8"/>
  <c r="B153" i="8"/>
  <c r="B152" i="8"/>
  <c r="B151" i="8"/>
  <c r="B150" i="8"/>
  <c r="B149" i="8"/>
  <c r="B148" i="8"/>
  <c r="A148" i="8"/>
  <c r="B146" i="8"/>
  <c r="B145" i="8"/>
  <c r="B144" i="8"/>
  <c r="B143" i="8"/>
  <c r="B142" i="8"/>
  <c r="B141" i="8"/>
  <c r="B140" i="8"/>
  <c r="B139" i="8"/>
  <c r="A139" i="8"/>
  <c r="B137" i="8"/>
  <c r="B136" i="8"/>
  <c r="B135" i="8"/>
  <c r="B134" i="8"/>
  <c r="B133" i="8"/>
  <c r="B132" i="8"/>
  <c r="B131" i="8"/>
  <c r="B130" i="8"/>
  <c r="A130" i="8"/>
  <c r="B128" i="8"/>
  <c r="B127" i="8"/>
  <c r="B126" i="8"/>
  <c r="B125" i="8"/>
  <c r="B124" i="8"/>
  <c r="B123" i="8"/>
  <c r="B122" i="8"/>
  <c r="B121" i="8"/>
  <c r="A121" i="8"/>
  <c r="B119" i="8"/>
  <c r="B118" i="8"/>
  <c r="B117" i="8"/>
  <c r="B116" i="8"/>
  <c r="B115" i="8"/>
  <c r="B114" i="8"/>
  <c r="B113" i="8"/>
  <c r="B112" i="8"/>
  <c r="A112" i="8"/>
  <c r="B110" i="8"/>
  <c r="B109" i="8"/>
  <c r="B108" i="8"/>
  <c r="B107" i="8"/>
  <c r="B106" i="8"/>
  <c r="B105" i="8"/>
  <c r="B104" i="8"/>
  <c r="B103" i="8"/>
  <c r="A103" i="8"/>
  <c r="B101" i="8"/>
  <c r="B100" i="8"/>
  <c r="B99" i="8"/>
  <c r="B98" i="8"/>
  <c r="B97" i="8"/>
  <c r="B96" i="8"/>
  <c r="B95" i="8"/>
  <c r="B94" i="8"/>
  <c r="A94" i="8"/>
  <c r="B92" i="8"/>
  <c r="B91" i="8"/>
  <c r="B90" i="8"/>
  <c r="B89" i="8"/>
  <c r="B88" i="8"/>
  <c r="B87" i="8"/>
  <c r="B86" i="8"/>
  <c r="B85" i="8"/>
  <c r="A85" i="8"/>
  <c r="B83" i="8"/>
  <c r="B82" i="8"/>
  <c r="B81" i="8"/>
  <c r="B80" i="8"/>
  <c r="B79" i="8"/>
  <c r="B78" i="8"/>
  <c r="B77" i="8"/>
  <c r="B76" i="8"/>
  <c r="A76" i="8"/>
  <c r="B74" i="8"/>
  <c r="B73" i="8"/>
  <c r="B72" i="8"/>
  <c r="B71" i="8"/>
  <c r="B70" i="8"/>
  <c r="B69" i="8"/>
  <c r="B68" i="8"/>
  <c r="B67" i="8"/>
  <c r="B65" i="8"/>
  <c r="B64" i="8"/>
  <c r="B63" i="8"/>
  <c r="B62" i="8"/>
  <c r="B61" i="8"/>
  <c r="B60" i="8"/>
  <c r="B59" i="8"/>
  <c r="B58" i="8"/>
  <c r="B56" i="8"/>
  <c r="B55" i="8"/>
  <c r="B54" i="8"/>
  <c r="B53" i="8"/>
  <c r="B52" i="8"/>
  <c r="B51" i="8"/>
  <c r="B50" i="8"/>
  <c r="B49" i="8"/>
  <c r="B47" i="8"/>
  <c r="B46" i="8"/>
  <c r="B45" i="8"/>
  <c r="B44" i="8"/>
  <c r="B43" i="8"/>
  <c r="B42" i="8"/>
  <c r="B41" i="8"/>
  <c r="B40" i="8"/>
  <c r="B38" i="8"/>
  <c r="B37" i="8"/>
  <c r="B36" i="8"/>
  <c r="B35" i="8"/>
  <c r="B34" i="8"/>
  <c r="B33" i="8"/>
  <c r="B32" i="8"/>
  <c r="B31" i="8"/>
  <c r="B29" i="8"/>
  <c r="B28" i="8"/>
  <c r="B27" i="8"/>
  <c r="B26" i="8"/>
  <c r="B25" i="8"/>
  <c r="B24" i="8"/>
  <c r="B23" i="8"/>
  <c r="B22" i="8"/>
  <c r="B20" i="8"/>
  <c r="B19" i="8"/>
  <c r="B18" i="8"/>
  <c r="B17" i="8"/>
  <c r="B16" i="8"/>
  <c r="B15" i="8"/>
  <c r="B14" i="8"/>
  <c r="B13" i="8"/>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G9" i="11" l="1"/>
  <c r="R9" i="11"/>
  <c r="V9" i="11"/>
  <c r="D9" i="11"/>
  <c r="E9" i="11"/>
  <c r="N31" i="11"/>
  <c r="AE31" i="11"/>
  <c r="AB31" i="11"/>
  <c r="Z31" i="11"/>
  <c r="X31" i="11"/>
  <c r="V31" i="11"/>
  <c r="Q31" i="11"/>
  <c r="K31" i="11"/>
  <c r="I31" i="11"/>
  <c r="E31" i="11"/>
  <c r="K45" i="11"/>
  <c r="I45" i="11"/>
  <c r="G45" i="11"/>
  <c r="E45" i="11"/>
  <c r="D45" i="11"/>
  <c r="D57" i="11"/>
  <c r="R45" i="11"/>
  <c r="V48" i="11"/>
  <c r="V45"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4" i="11"/>
  <c r="A65" i="11" s="1"/>
  <c r="AE45" i="11"/>
  <c r="AB45" i="11"/>
  <c r="M45" i="11"/>
  <c r="A46" i="11"/>
  <c r="X45" i="1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57" i="11"/>
  <c r="AE57" i="11"/>
  <c r="A58" i="11"/>
  <c r="M59"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20" i="11" l="1"/>
  <c r="S20" i="11" s="1"/>
  <c r="D19" i="11"/>
  <c r="D36" i="11"/>
  <c r="G36" i="11"/>
  <c r="A21" i="11"/>
  <c r="E6" i="4"/>
  <c r="E24" i="4" s="1" a="1"/>
  <c r="M6" i="4"/>
  <c r="C46" i="3" s="1"/>
  <c r="A118" i="3"/>
  <c r="C106" i="3"/>
  <c r="C118" i="3"/>
  <c r="A130" i="3"/>
  <c r="A66" i="11"/>
  <c r="A67" i="11" s="1"/>
  <c r="M46" i="11"/>
  <c r="A47" i="11"/>
  <c r="M58" i="11"/>
  <c r="AE58" i="11"/>
  <c r="A59" i="11"/>
  <c r="H4" i="4"/>
  <c r="M4" i="4"/>
  <c r="C22" i="3" s="1"/>
  <c r="N4" i="4"/>
  <c r="B13" i="6" s="1"/>
  <c r="O4" i="4"/>
  <c r="C22" i="7" s="1"/>
  <c r="H6" i="4"/>
  <c r="N6" i="4"/>
  <c r="O6" i="4"/>
  <c r="I11" i="11"/>
  <c r="A12" i="11"/>
  <c r="A13" i="11" s="1"/>
  <c r="E36" i="11"/>
  <c r="A37" i="11"/>
  <c r="I36" i="11"/>
  <c r="C31" i="7"/>
  <c r="A40" i="7"/>
  <c r="B23" i="7"/>
  <c r="B24" i="7" s="1"/>
  <c r="B25" i="7" s="1"/>
  <c r="B26" i="7" s="1"/>
  <c r="B27" i="7" s="1"/>
  <c r="B31" i="7"/>
  <c r="AF21" i="11" l="1"/>
  <c r="X21" i="11"/>
  <c r="W20" i="11"/>
  <c r="Z21" i="11"/>
  <c r="G21" i="11"/>
  <c r="AB21" i="11"/>
  <c r="K21" i="11"/>
  <c r="E21" i="11"/>
  <c r="I21" i="11"/>
  <c r="O21" i="11"/>
  <c r="A22" i="11"/>
  <c r="A142" i="3"/>
  <c r="C130" i="3"/>
  <c r="X47" i="11"/>
  <c r="M47" i="11"/>
  <c r="A48" i="11"/>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M22" i="11" l="1"/>
  <c r="V21" i="11"/>
  <c r="X22" i="11"/>
  <c r="Z22" i="11"/>
  <c r="L37" i="11"/>
  <c r="N38" i="11"/>
  <c r="E22" i="11"/>
  <c r="O22" i="11"/>
  <c r="K22" i="11"/>
  <c r="I22" i="11"/>
  <c r="R22" i="11"/>
  <c r="A23" i="11"/>
  <c r="A154" i="3"/>
  <c r="C142" i="3"/>
  <c r="A49" i="11"/>
  <c r="A50" i="11" s="1"/>
  <c r="M48" i="11"/>
  <c r="AB48" i="11"/>
  <c r="M24" i="4"/>
  <c r="G38" i="11"/>
  <c r="E38" i="11"/>
  <c r="A39" i="11"/>
  <c r="C49" i="7"/>
  <c r="A58" i="7"/>
  <c r="B41" i="7"/>
  <c r="B42" i="7" s="1"/>
  <c r="B43" i="7" s="1"/>
  <c r="B44" i="7" s="1"/>
  <c r="B45" i="7" s="1"/>
  <c r="B49" i="7"/>
  <c r="X23" i="11" l="1"/>
  <c r="Z23" i="11"/>
  <c r="S23" i="11"/>
  <c r="AB23" i="11"/>
  <c r="AF23" i="11"/>
  <c r="K23" i="11"/>
  <c r="O23" i="11"/>
  <c r="E23" i="11"/>
  <c r="G23" i="11"/>
  <c r="M23" i="11"/>
  <c r="Q23" i="11"/>
  <c r="A24" i="11"/>
  <c r="A166" i="3"/>
  <c r="C154" i="3"/>
  <c r="V50" i="11"/>
  <c r="A51" i="11"/>
  <c r="A52" i="11" s="1"/>
  <c r="N49" i="11"/>
  <c r="X50" i="11"/>
  <c r="R39" i="11"/>
  <c r="M39" i="11"/>
  <c r="A40" i="11"/>
  <c r="A67" i="7"/>
  <c r="C58" i="7"/>
  <c r="B58" i="7"/>
  <c r="B50" i="7"/>
  <c r="B51" i="7" s="1"/>
  <c r="B52" i="7" s="1"/>
  <c r="B53" i="7" s="1"/>
  <c r="B54" i="7" s="1"/>
  <c r="V23" i="11" l="1"/>
  <c r="A25" i="11"/>
  <c r="W24" i="11" s="1"/>
  <c r="C166" i="3"/>
  <c r="A178" i="3"/>
  <c r="R40" i="11"/>
  <c r="A41" i="11"/>
  <c r="N40" i="11" s="1"/>
  <c r="C67" i="7"/>
  <c r="A76" i="7"/>
  <c r="B67" i="7"/>
  <c r="B59" i="7"/>
  <c r="B60" i="7" s="1"/>
  <c r="B61" i="7" s="1"/>
  <c r="B62" i="7" s="1"/>
  <c r="B63" i="7" s="1"/>
  <c r="R25" i="11" l="1"/>
  <c r="A26" i="11"/>
  <c r="S26" i="11" s="1"/>
  <c r="C178" i="3"/>
  <c r="A190" i="3"/>
  <c r="R41" i="11"/>
  <c r="C76" i="7"/>
  <c r="A85" i="7"/>
  <c r="B68" i="7"/>
  <c r="B69" i="7" s="1"/>
  <c r="B70" i="7" s="1"/>
  <c r="B71" i="7" s="1"/>
  <c r="B72" i="7" s="1"/>
  <c r="B76" i="7"/>
  <c r="V25" i="11" l="1"/>
  <c r="A27" i="11"/>
  <c r="W26" i="11" s="1"/>
  <c r="C190" i="3"/>
  <c r="A202" i="3"/>
  <c r="C85" i="7"/>
  <c r="A94" i="7"/>
  <c r="B77" i="7"/>
  <c r="B78" i="7" s="1"/>
  <c r="B79" i="7" s="1"/>
  <c r="B80" i="7" s="1"/>
  <c r="B81" i="7" s="1"/>
  <c r="B85" i="7"/>
  <c r="C202" i="3" l="1"/>
  <c r="A214" i="3"/>
  <c r="C94" i="7"/>
  <c r="A103" i="7"/>
  <c r="B94" i="7"/>
  <c r="B86" i="7"/>
  <c r="B87" i="7" s="1"/>
  <c r="B88" i="7" s="1"/>
  <c r="B89" i="7" s="1"/>
  <c r="B90" i="7" s="1"/>
  <c r="C214" i="3" l="1"/>
  <c r="A226" i="3"/>
  <c r="A112" i="7"/>
  <c r="C103" i="7"/>
  <c r="B95" i="7"/>
  <c r="B96" i="7" s="1"/>
  <c r="B97" i="7" s="1"/>
  <c r="B98" i="7" s="1"/>
  <c r="B99" i="7" s="1"/>
  <c r="B103" i="7"/>
  <c r="A238" i="3" l="1"/>
  <c r="C238" i="3" s="1"/>
  <c r="C226" i="3"/>
  <c r="C112" i="7"/>
  <c r="A121" i="7"/>
  <c r="B112" i="7"/>
  <c r="B104" i="7"/>
  <c r="B105" i="7" s="1"/>
  <c r="B106" i="7" s="1"/>
  <c r="B107" i="7" s="1"/>
  <c r="B108" i="7" s="1"/>
  <c r="C121" i="7" l="1"/>
  <c r="A130" i="7"/>
  <c r="B121" i="7"/>
  <c r="B113" i="7"/>
  <c r="B114" i="7" s="1"/>
  <c r="B115" i="7" s="1"/>
  <c r="B116" i="7" s="1"/>
  <c r="B117" i="7" s="1"/>
  <c r="C130" i="7" l="1"/>
  <c r="A139" i="7"/>
  <c r="B122" i="7"/>
  <c r="B123" i="7" s="1"/>
  <c r="B124" i="7" s="1"/>
  <c r="B125" i="7" s="1"/>
  <c r="B126" i="7" s="1"/>
  <c r="B130" i="7"/>
  <c r="C139" i="7" l="1"/>
  <c r="A148" i="7"/>
  <c r="B131" i="7"/>
  <c r="B132" i="7" s="1"/>
  <c r="B133" i="7" s="1"/>
  <c r="B134" i="7" s="1"/>
  <c r="B135" i="7" s="1"/>
  <c r="B139" i="7"/>
  <c r="C148" i="7" l="1"/>
  <c r="A157" i="7"/>
  <c r="B140" i="7"/>
  <c r="B141" i="7" s="1"/>
  <c r="B142" i="7" s="1"/>
  <c r="B143" i="7" s="1"/>
  <c r="B144" i="7" s="1"/>
  <c r="B148" i="7"/>
  <c r="C157" i="7" l="1"/>
  <c r="A166" i="7"/>
  <c r="B149" i="7"/>
  <c r="B150" i="7" s="1"/>
  <c r="B151" i="7" s="1"/>
  <c r="B152" i="7" s="1"/>
  <c r="B153" i="7" s="1"/>
  <c r="B157" i="7"/>
  <c r="C166" i="7" l="1"/>
  <c r="A175" i="7"/>
  <c r="B158" i="7"/>
  <c r="B159" i="7" s="1"/>
  <c r="B160" i="7" s="1"/>
  <c r="B161" i="7" s="1"/>
  <c r="B162" i="7" s="1"/>
  <c r="B166" i="7"/>
  <c r="C175" i="7" l="1"/>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<sst xmlns="http://schemas.openxmlformats.org/spreadsheetml/2006/main" count="2509" uniqueCount="378">
  <si>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</si>
  <si>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</si>
  <si>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</si>
  <si>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</si>
  <si>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</si>
  <si>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</si>
  <si>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</si>
  <si>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</si>
  <si>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</si>
  <si>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</si>
  <si>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</si>
  <si>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</si>
  <si>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</si>
  <si>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</si>
  <si>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</si>
  <si>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</si>
  <si>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</si>
  <si>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</si>
  <si>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</si>
  <si>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</si>
  <si>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</si>
  <si>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</si>
  <si>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</si>
  <si>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</si>
  <si>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</si>
  <si>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</si>
  <si>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</si>
  <si>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</si>
  <si>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</si>
  <si>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</si>
  <si>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</si>
  <si>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</si>
  <si>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</si>
  <si>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</si>
  <si>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</si>
  <si>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</si>
  <si>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</si>
  <si>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</si>
  <si>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</si>
  <si>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</si>
  <si>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</si>
  <si>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</si>
  <si>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</si>
  <si>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</si>
  <si>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</si>
  <si>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</si>
  <si>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</si>
  <si>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</si>
  <si>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</si>
  <si>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</si>
  <si>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</si>
  <si>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</si>
  <si>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</si>
  <si>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</si>
  <si>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</si>
  <si>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</si>
  <si>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</si>
  <si>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</si>
  <si>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</si>
  <si>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</si>
  <si>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</si>
  <si>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</si>
  <si>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</si>
  <si>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</si>
  <si>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</si>
  <si>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</si>
  <si>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</si>
  <si>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</si>
  <si>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</si>
  <si>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</si>
  <si>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</si>
  <si>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</si>
  <si>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</si>
  <si>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</si>
  <si>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</si>
  <si>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</si>
  <si>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</si>
  <si>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</si>
  <si>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</si>
  <si>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</si>
  <si>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</si>
  <si>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</si>
  <si>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</si>
  <si>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</si>
  <si>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</si>
  <si>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</si>
  <si>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</si>
  <si>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</si>
  <si>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</si>
  <si>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</si>
  <si>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</si>
  <si>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</si>
  <si>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</si>
  <si>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</si>
  <si>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</si>
  <si>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</si>
  <si>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</si>
  <si>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</si>
  <si>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</si>
  <si>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</si>
  <si>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</si>
  <si>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</si>
  <si>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</si>
  <si>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</si>
  <si>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</si>
  <si>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</si>
  <si>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</si>
  <si>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</si>
  <si>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</si>
  <si>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</si>
  <si>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</si>
  <si>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</si>
  <si>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</si>
  <si>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</si>
  <si>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</si>
  <si>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</si>
  <si>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</si>
  <si>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</si>
  <si>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</si>
  <si>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</si>
  <si>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</si>
  <si>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</si>
  <si>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</si>
  <si>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</si>
  <si>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</si>
  <si>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</si>
  <si>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</si>
  <si>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</si>
  <si>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</si>
  <si>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</si>
  <si>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</si>
  <si>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</si>
  <si>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</si>
  <si>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</si>
  <si>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</si>
  <si>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</si>
  <si>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</si>
  <si>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</si>
  <si>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</si>
  <si>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</si>
  <si>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</si>
  <si>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</si>
  <si>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</si>
  <si>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</si>
  <si>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</si>
  <si>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</si>
  <si>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</si>
  <si>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</si>
  <si>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</si>
  <si>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</si>
  <si>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</si>
  <si>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</si>
  <si>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</si>
  <si>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</si>
  <si>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</si>
  <si>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</si>
  <si>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</si>
  <si>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</si>
  <si>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</si>
  <si>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</si>
  <si>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</si>
  <si>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</si>
  <si>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</si>
  <si>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</si>
  <si>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</si>
  <si>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</si>
  <si>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</si>
  <si>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</si>
  <si>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</si>
  <si>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</si>
  <si>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</si>
  <si>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</si>
  <si>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</si>
  <si>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</si>
  <si>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</si>
  <si>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</si>
  <si>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</si>
  <si>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</si>
  <si>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</si>
  <si>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</si>
  <si>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</si>
  <si>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</si>
  <si>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</si>
  <si>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</si>
  <si>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</si>
  <si>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</si>
  <si>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</si>
  <si>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</si>
  <si>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</si>
  <si>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</si>
  <si>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</si>
  <si>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</si>
  <si>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</si>
  <si>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</si>
  <si>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</si>
  <si>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</si>
  <si>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</si>
  <si>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</si>
  <si>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</si>
  <si>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</si>
  <si>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</si>
  <si>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</si>
  <si>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</si>
  <si>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</si>
  <si>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</si>
  <si>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</si>
  <si>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</si>
  <si>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</si>
  <si>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</si>
  <si>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</si>
  <si>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</si>
  <si>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</si>
  <si>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</si>
  <si>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</si>
  <si>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</si>
  <si>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</si>
  <si>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</si>
  <si>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</si>
  <si>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</si>
  <si>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</si>
  <si>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</si>
  <si>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</si>
  <si>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</si>
  <si>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</si>
  <si>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</si>
  <si>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</si>
  <si>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</si>
  <si>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</si>
  <si>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</si>
  <si>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</si>
  <si>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</si>
  <si>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</si>
  <si>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</si>
  <si>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</si>
  <si>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</si>
  <si>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</si>
  <si>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</si>
  <si>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</si>
  <si>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</si>
  <si>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</si>
  <si>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</si>
  <si>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</si>
  <si>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</si>
  <si>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</si>
  <si>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</si>
  <si>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</si>
  <si>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</si>
  <si>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</si>
  <si>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</si>
  <si>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</si>
  <si>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</si>
  <si>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</si>
  <si>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</si>
  <si>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</si>
  <si>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</si>
  <si>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</si>
  <si>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</si>
  <si>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</si>
  <si>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</si>
  <si>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</si>
  <si>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</si>
  <si>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</si>
  <si>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</si>
  <si>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</si>
  <si>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</si>
  <si>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</si>
  <si>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</si>
  <si>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</si>
  <si>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</si>
  <si>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</si>
  <si>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</si>
  <si>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</si>
  <si>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</si>
  <si>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</si>
  <si>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</si>
  <si>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</si>
  <si>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</si>
  <si>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</si>
  <si>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</si>
  <si>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</si>
  <si>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</si>
  <si>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</si>
  <si>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</si>
  <si>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</si>
  <si>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</si>
  <si>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</si>
  <si>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</si>
  <si>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</si>
  <si>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</si>
  <si>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</si>
  <si>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</si>
  <si>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</si>
  <si>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</si>
  <si>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</si>
  <si>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</si>
  <si>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</si>
  <si>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</si>
  <si>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</si>
  <si>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</si>
  <si>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</si>
  <si>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</si>
  <si>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</si>
  <si>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</si>
  <si>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</si>
  <si>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</si>
  <si>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</si>
  <si>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</si>
  <si>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</si>
  <si>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</si>
  <si>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</si>
  <si>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</si>
  <si>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</si>
  <si>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</si>
  <si>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</si>
  <si>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</si>
  <si>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</si>
  <si>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</si>
  <si>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</si>
  <si>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</si>
  <si>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</si>
  <si>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</si>
  <si>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</si>
  <si>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</si>
  <si>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</si>
  <si>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</si>
  <si>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</si>
  <si>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</si>
  <si>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</si>
  <si>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</si>
  <si>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</si>
  <si>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Locations where you want to apply the label:</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</si>
  <si>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</si>
  <si>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</si>
  <si>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</si>
  <si>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</si>
  <si>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</si>
  <si>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</si>
  <si>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</si>
  <si>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</si>
  <si>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</si>
  <si>
    <t>Apply end-to-end encryption</t>
  </si>
  <si>
    <t>Group Check</t>
  </si>
  <si>
    <t>Pending checkbox selection on Sensititivty Labels Tab</t>
  </si>
  <si>
    <t>Emails, Files, &amp; Other Data Assets (Object Based Labeling Functionality)</t>
  </si>
  <si>
    <t>Groups &amp; Sites (Container Based Labeling)</t>
  </si>
  <si>
    <t>Teams meetings and chats settings:</t>
  </si>
  <si>
    <t>Content Marking</t>
  </si>
  <si>
    <t xml:space="preserve">This tool is meant to help you with planning and implementing your Sensitivity Labels. The pages below go together if they're colored the same. Further explanations below. </t>
  </si>
  <si>
    <t>Search</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</si>
  <si>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</si>
  <si>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</si>
  <si>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</si>
  <si>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</si>
  <si>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</si>
  <si>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</si>
  <si>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</si>
  <si>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</si>
  <si>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</si>
  <si>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</si>
  <si>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</si>
  <si>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</si>
  <si>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</si>
  <si>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</si>
  <si>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Summary</t>
  </si>
  <si>
    <t>Select a check box</t>
  </si>
  <si>
    <t>Enter Text (Detect content that matches these conditions)</t>
  </si>
  <si>
    <t>Enter Text (Display this message to users when the label is applied)</t>
  </si>
  <si>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</si>
  <si>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https://learn.microsoft.com/en-us/purview/apply-sensitivity-label-automatically#how-automatic-or-recommended-labels-are-applied</t>
  </si>
  <si>
    <t>User access to content expires:</t>
  </si>
  <si>
    <t xml:space="preserve">Use dynamic watermarking </t>
  </si>
  <si>
    <t xml:space="preserve">Use Double Key Encryption </t>
  </si>
  <si>
    <t>ggg</t>
  </si>
  <si>
    <t>All sites</t>
  </si>
  <si>
    <t>bvcghkv</t>
  </si>
  <si>
    <t>fgh</t>
  </si>
  <si>
    <t>Enabling "Groups &amp; Sites" funcationality to Sensitivity Labels</t>
  </si>
  <si>
    <t>https://www.linkedin.com/pulse/how-enable-container-based-groups-sites-sensitivity-label-bear-pberc/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</si>
</sst>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69">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0" fillId="0" borderId="21" xfId="0" applyBorder="1" applyAlignment="1">
      <alignment horizontal="center"/>
    </xf>
    <xf numFmtId="0" fontId="6" fillId="13" borderId="3" xfId="0" applyFont="1" applyFill="1" applyBorder="1"/>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20" fillId="12" borderId="11" xfId="0" applyFont="1" applyFill="1" applyBorder="1" applyAlignment="1">
      <alignment horizontal="center"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0" fillId="0" borderId="2" xfId="0" applyBorder="1" applyAlignment="1">
      <alignment horizontal="center"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1"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2" fillId="15" borderId="4" xfId="0" applyFont="1" applyFill="1" applyBorder="1" applyAlignment="1">
      <alignment horizontal="center" vertical="center" wrapText="1"/>
    </xf>
    <xf numFmtId="0" fontId="42" fillId="16" borderId="25" xfId="0" applyFont="1" applyFill="1" applyBorder="1" applyAlignment="1">
      <alignment horizontal="center" vertical="center" wrapText="1"/>
    </xf>
    <xf numFmtId="0" fontId="42" fillId="16" borderId="26" xfId="0" applyFont="1" applyFill="1" applyBorder="1" applyAlignment="1">
      <alignment horizontal="center" vertical="center" wrapText="1"/>
    </xf>
    <xf numFmtId="0" fontId="33" fillId="6" borderId="3" xfId="0" applyFont="1" applyFill="1" applyBorder="1" applyAlignment="1">
      <alignment vertical="center" wrapText="1"/>
    </xf>
    <xf numFmtId="0" fontId="33" fillId="6" borderId="1" xfId="0" applyFont="1" applyFill="1" applyBorder="1" applyAlignment="1">
      <alignment vertical="center" wrapText="1"/>
    </xf>
    <xf numFmtId="0" fontId="42" fillId="15" borderId="31" xfId="0" applyFont="1" applyFill="1" applyBorder="1" applyAlignment="1">
      <alignment horizontal="center" vertical="center" wrapText="1"/>
    </xf>
    <xf numFmtId="0" fontId="42" fillId="16" borderId="44" xfId="0" applyFont="1" applyFill="1" applyBorder="1" applyAlignment="1">
      <alignment horizontal="center" vertical="center" wrapText="1"/>
    </xf>
    <xf numFmtId="0" fontId="42" fillId="16" borderId="34" xfId="0" applyFont="1" applyFill="1" applyBorder="1" applyAlignment="1">
      <alignment horizontal="center" vertical="center" wrapText="1"/>
    </xf>
    <xf numFmtId="0" fontId="42" fillId="16" borderId="10" xfId="0" applyFont="1" applyFill="1" applyBorder="1" applyAlignment="1">
      <alignment horizontal="center" vertical="center" wrapText="1"/>
    </xf>
    <xf numFmtId="0" fontId="42" fillId="16" borderId="69" xfId="0" applyFont="1" applyFill="1" applyBorder="1" applyAlignment="1">
      <alignment horizontal="center" vertical="center" wrapText="1"/>
    </xf>
    <xf numFmtId="0" fontId="42" fillId="16" borderId="52" xfId="0" applyFont="1" applyFill="1" applyBorder="1" applyAlignment="1">
      <alignment horizontal="center" vertical="center" wrapText="1"/>
    </xf>
    <xf numFmtId="0" fontId="42" fillId="16" borderId="24" xfId="0" applyFont="1" applyFill="1" applyBorder="1" applyAlignment="1">
      <alignment horizontal="center" vertical="center" wrapText="1"/>
    </xf>
    <xf numFmtId="0" fontId="42"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2"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2"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6"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xf>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6" fillId="0" borderId="11" xfId="0" applyFont="1" applyBorder="1" applyAlignment="1">
      <alignment wrapText="1"/>
    </xf>
    <xf numFmtId="0" fontId="46"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0" fillId="0" borderId="11"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extLst>
        <ext xmlns:xfpb="http://schemas.microsoft.com/office/spreadsheetml/2022/featurepropertybag" uri="{C7286773-470A-42A8-94C5-96B5CB345126}">
          <xfpb:xfComplement i="0"/>
        </ext>
      </extLst>
    </xf>
    <xf numFmtId="0" fontId="0" fillId="0" borderId="10" xfId="0" applyBorder="1" applyAlignment="1">
      <alignment horizontal="center" vertical="top"/>
    </xf>
    <xf numFmtId="0" fontId="10" fillId="0" borderId="10" xfId="0" applyFont="1" applyBorder="1"/>
    <xf numFmtId="0" fontId="5" fillId="0" borderId="8" xfId="0" applyFont="1" applyBorder="1"/>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0" fillId="0" borderId="6" xfId="0" applyBorder="1" applyAlignment="1">
      <alignment vertical="top"/>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0" fillId="0" borderId="46" xfId="0" applyBorder="1" applyAlignment="1">
      <alignment horizontal="center" vertical="center"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8"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0" fillId="0" borderId="11" xfId="0" applyBorder="1">
      <extLst>
        <ext xmlns:xfpb="http://schemas.microsoft.com/office/spreadsheetml/2022/featurepropertybag" uri="{C7286773-470A-42A8-94C5-96B5CB345126}">
          <xfpb:xfComplement i="0"/>
        </ext>
      </extLst>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21" fillId="2" borderId="0" xfId="0" applyFont="1" applyFill="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26" fillId="4" borderId="1" xfId="0" applyFont="1" applyFill="1"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5"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1"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1"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46" xfId="0" applyFill="1" applyBorder="1" applyAlignment="1">
      <alignment horizontal="center" vertical="center" wrapText="1"/>
    </xf>
    <xf numFmtId="0" fontId="12" fillId="0" borderId="21" xfId="0" applyFont="1" applyBorder="1" applyAlignment="1">
      <alignment horizontal="center" wrapText="1"/>
    </xf>
    <xf numFmtId="0" fontId="10" fillId="0" borderId="21" xfId="0" applyFont="1" applyBorder="1" applyAlignment="1">
      <alignment horizontal="left" wrapText="1"/>
    </xf>
    <xf numFmtId="0" fontId="10" fillId="0" borderId="21" xfId="0" applyFont="1" applyBorder="1" applyAlignment="1">
      <alignment horizontal="center" wrapText="1"/>
    </xf>
    <xf numFmtId="0" fontId="5" fillId="0" borderId="0" xfId="0" applyFont="1" applyAlignment="1">
      <alignment horizontal="left" vertical="top" wrapText="1"/>
    </xf>
    <xf numFmtId="0" fontId="19" fillId="0" borderId="0" xfId="0" applyFont="1" applyAlignment="1">
      <alignment horizontal="center" wrapText="1"/>
    </xf>
    <xf numFmtId="0" fontId="0" fillId="0" borderId="0" xfId="0" applyAlignment="1">
      <alignment horizontal="left" vertical="top" wrapText="1"/>
    </xf>
    <xf numFmtId="0" fontId="8" fillId="0" borderId="0" xfId="0" applyFont="1" applyAlignment="1">
      <alignment horizontal="left" vertical="center" wrapText="1"/>
    </xf>
    <xf numFmtId="0" fontId="12" fillId="0" borderId="0" xfId="0" applyFont="1" applyAlignment="1">
      <alignment horizontal="center" wrapText="1"/>
    </xf>
    <xf numFmtId="0" fontId="10" fillId="0" borderId="0" xfId="0" applyFont="1" applyAlignment="1">
      <alignment horizont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8" fillId="4" borderId="15"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6" borderId="21"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7"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3" fillId="6" borderId="68"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2" fillId="0" borderId="21" xfId="0" applyFont="1" applyBorder="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9" fillId="0" borderId="0" xfId="0" applyFont="1" applyAlignment="1">
      <alignment horizontal="center" wrapText="1"/>
    </xf>
    <xf numFmtId="0" fontId="5" fillId="0" borderId="0" xfId="0" applyFont="1" applyAlignment="1">
      <alignment horizontal="left" wrapText="1"/>
    </xf>
    <xf numFmtId="0" fontId="10" fillId="0" borderId="0" xfId="0" applyFont="1" applyAlignment="1">
      <alignment horizontal="left" wrapText="1"/>
    </xf>
    <xf numFmtId="0" fontId="26" fillId="4" borderId="17" xfId="0" applyFont="1" applyFill="1" applyBorder="1" applyAlignment="1">
      <alignment horizontal="center" vertical="center" wrapText="1"/>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33" fillId="6" borderId="7" xfId="0" applyFont="1" applyFill="1" applyBorder="1" applyAlignment="1">
      <alignment horizontal="center" vertical="center" wrapTex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19" fillId="0" borderId="0" xfId="0" applyFont="1" applyAlignment="1">
      <alignment horizontal="left" indent="1"/>
    </xf>
    <xf numFmtId="0" fontId="19" fillId="0" borderId="19" xfId="0" applyFont="1" applyBorder="1" applyAlignment="1">
      <alignment horizontal="left" indent="1"/>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5" fillId="0" borderId="0" xfId="0" applyFont="1" applyAlignment="1">
      <alignment horizontal="left"/>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19" fillId="0" borderId="0" xfId="0" applyFont="1" applyAlignment="1">
      <alignment horizontal="left"/>
    </xf>
    <xf numFmtId="0" fontId="2" fillId="0" borderId="55" xfId="0" applyFont="1" applyBorder="1" applyAlignment="1">
      <alignment horizontal="center" wrapText="1"/>
    </xf>
    <xf numFmtId="0" fontId="45" fillId="0" borderId="0" xfId="0" applyFont="1" applyAlignment="1">
      <alignment horizontal="left"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3" fillId="6" borderId="10" xfId="0" applyFont="1" applyFill="1" applyBorder="1" applyAlignment="1">
      <alignment horizontal="center" vertical="center" wrapText="1"/>
    </xf>
    <xf numFmtId="0" fontId="33" fillId="6" borderId="8" xfId="0" applyFont="1" applyFill="1" applyBorder="1" applyAlignment="1">
      <alignment horizontal="center" vertical="center" wrapText="1"/>
    </xf>
    <xf numFmtId="0" fontId="33" fillId="6" borderId="22" xfId="0" applyFont="1" applyFill="1" applyBorder="1" applyAlignment="1">
      <alignment horizontal="center" vertical="center" wrapText="1"/>
    </xf>
    <xf numFmtId="0" fontId="33" fillId="6" borderId="19" xfId="0" applyFont="1" applyFill="1" applyBorder="1" applyAlignment="1">
      <alignment horizontal="center" vertical="center" wrapText="1"/>
    </xf>
    <xf numFmtId="0" fontId="42" fillId="19" borderId="48" xfId="0" applyFont="1" applyFill="1" applyBorder="1" applyAlignment="1">
      <alignment horizontal="left" vertical="center" wrapText="1"/>
    </xf>
    <xf numFmtId="0" fontId="42" fillId="19" borderId="47" xfId="0" applyFont="1" applyFill="1" applyBorder="1" applyAlignment="1">
      <alignment horizontal="left" vertical="center" wrapText="1"/>
    </xf>
    <xf numFmtId="0" fontId="42" fillId="19" borderId="50" xfId="0" applyFont="1" applyFill="1" applyBorder="1" applyAlignment="1">
      <alignment horizontal="left" vertical="center" wrapText="1"/>
    </xf>
    <xf numFmtId="0" fontId="42" fillId="19" borderId="51" xfId="0" applyFont="1" applyFill="1" applyBorder="1" applyAlignment="1">
      <alignment horizontal="left" vertical="center" wrapText="1"/>
    </xf>
    <xf numFmtId="0" fontId="42" fillId="19" borderId="28" xfId="0" applyFont="1" applyFill="1" applyBorder="1" applyAlignment="1">
      <alignment horizontal="left" vertical="center" wrapText="1"/>
    </xf>
    <xf numFmtId="0" fontId="42" fillId="19" borderId="41" xfId="0" applyFont="1" applyFill="1" applyBorder="1" applyAlignment="1">
      <alignment horizontal="left" vertical="center" wrapText="1"/>
    </xf>
    <xf numFmtId="0" fontId="42" fillId="19" borderId="76" xfId="0" applyFont="1" applyFill="1" applyBorder="1" applyAlignment="1">
      <alignment horizontal="left" vertical="center" wrapText="1"/>
    </xf>
    <xf numFmtId="0" fontId="42" fillId="19" borderId="77" xfId="0" applyFont="1" applyFill="1" applyBorder="1" applyAlignment="1">
      <alignment horizontal="left" vertical="center" wrapText="1"/>
    </xf>
    <xf numFmtId="0" fontId="33" fillId="6" borderId="31" xfId="0" applyFont="1" applyFill="1" applyBorder="1" applyAlignment="1">
      <alignment horizontal="center" vertical="center" wrapText="1"/>
    </xf>
    <xf numFmtId="0" fontId="33" fillId="6" borderId="4" xfId="0" applyFont="1" applyFill="1" applyBorder="1" applyAlignment="1">
      <alignment horizontal="center" vertical="center" wrapText="1"/>
    </xf>
    <xf numFmtId="0" fontId="33" fillId="6" borderId="0" xfId="0" applyFont="1" applyFill="1" applyAlignment="1">
      <alignment horizontal="center" vertical="center" wrapText="1"/>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4" borderId="0" xfId="0" applyFill="1" applyAlignment="1">
      <alignment horizontal="center" vertical="center"/>
    </xf>
    <xf numFmtId="0" fontId="0" fillId="4" borderId="25" xfId="0" applyFill="1" applyBorder="1" applyAlignment="1">
      <alignment horizontal="center" vertical="center"/>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68" xfId="0" applyFont="1" applyFill="1" applyBorder="1" applyAlignment="1">
      <alignment horizontal="center" vertical="center"/>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1" fillId="4" borderId="73" xfId="0" applyFont="1" applyFill="1" applyBorder="1" applyAlignment="1">
      <alignment horizontal="center" vertical="center"/>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0" fillId="4" borderId="5" xfId="0" applyFill="1" applyBorder="1" applyAlignment="1">
      <alignment horizontal="left" vertical="center"/>
    </xf>
    <xf numFmtId="0" fontId="1" fillId="4" borderId="74" xfId="0" applyFont="1" applyFill="1" applyBorder="1" applyAlignment="1">
      <alignment horizontal="center" vertical="center"/>
    </xf>
    <xf numFmtId="0" fontId="0" fillId="4" borderId="66" xfId="0" applyFill="1" applyBorder="1" applyAlignment="1">
      <alignment horizontal="left" wrapText="1"/>
    </xf>
    <xf numFmtId="0" fontId="0" fillId="4" borderId="72" xfId="0" applyFill="1" applyBorder="1" applyAlignment="1">
      <alignment horizontal="left" wrapText="1"/>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1" fillId="4" borderId="11"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0" fillId="17" borderId="3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60" xfId="0" applyFont="1" applyFill="1" applyBorder="1" applyAlignment="1">
      <alignment horizontal="center" vertical="center"/>
    </xf>
    <xf numFmtId="0" fontId="0" fillId="4" borderId="31" xfId="0" applyFill="1" applyBorder="1" applyAlignment="1">
      <alignment horizontal="left" vertical="center"/>
    </xf>
    <xf numFmtId="0" fontId="0" fillId="17" borderId="3" xfId="0" applyFill="1" applyBorder="1" applyAlignment="1">
      <alignment horizontal="left" vertical="center" wrapText="1"/>
    </xf>
    <xf numFmtId="0" fontId="1" fillId="4" borderId="20"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4"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2" fillId="0" borderId="6" xfId="0" applyFont="1" applyBorder="1" applyAlignment="1">
      <alignment horizontal="center" wrapText="1"/>
    </xf>
    <xf numFmtId="0" fontId="1" fillId="0" borderId="0" xfId="0" applyFont="1" applyAlignment="1">
      <alignment horizontal="left"/>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vertical="center" wrapText="1"/>
    </xf>
    <xf numFmtId="0" fontId="28" fillId="4" borderId="17" xfId="0" applyFont="1" applyFill="1"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 fillId="12" borderId="3" xfId="0" applyFont="1" applyFill="1" applyBorder="1" applyAlignment="1">
      <alignment horizontal="center" vertical="top" wrapText="1"/>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68"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0" fontId="20" fillId="12" borderId="3" xfId="0" applyFont="1" applyFill="1" applyBorder="1" applyAlignment="1">
      <alignment horizontal="center" wrapText="1"/>
    </xf>
    <xf numFmtId="0" fontId="1" fillId="12" borderId="11" xfId="0" applyFont="1" applyFill="1" applyBorder="1" applyAlignment="1">
      <alignment horizontal="center" wrapText="1"/>
    </xf>
    <xf numFmtId="0" fontId="1" fillId="12" borderId="12" xfId="0" applyFont="1" applyFill="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20" fillId="12" borderId="12" xfId="0" applyFont="1" applyFill="1" applyBorder="1" applyAlignment="1">
      <alignment horizontal="center" wrapText="1"/>
    </xf>
    <xf numFmtId="0" fontId="19" fillId="0" borderId="11" xfId="0" applyFont="1" applyBorder="1" applyAlignment="1">
      <alignment horizontal="center" wrapText="1"/>
    </xf>
    <xf numFmtId="0" fontId="19" fillId="0" borderId="12" xfId="0" applyFont="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19" fillId="0" borderId="6" xfId="0" applyFont="1" applyBorder="1" applyAlignment="1">
      <alignment horizontal="center" wrapText="1"/>
    </xf>
    <xf numFmtId="0" fontId="5" fillId="0" borderId="8" xfId="0" applyFont="1" applyBorder="1" applyAlignment="1">
      <alignment horizontal="center"/>
    </xf>
    <xf numFmtId="0" fontId="5" fillId="0" borderId="8" xfId="0" applyFont="1" applyBorder="1" applyAlignment="1">
      <alignment horizontal="center"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1" fillId="12" borderId="3" xfId="0" applyFont="1" applyFill="1" applyBorder="1" applyAlignment="1">
      <alignment horizontal="center" wrapText="1"/>
    </xf>
    <xf numFmtId="0" fontId="1" fillId="2" borderId="10" xfId="0" applyFont="1" applyFill="1" applyBorder="1" applyAlignment="1">
      <alignment horizontal="center" vertical="center" textRotation="90"/>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23" fillId="6" borderId="0" xfId="0" applyFont="1" applyFill="1" applyAlignment="1">
      <alignment horizontal="center" vertical="top" wrapText="1"/>
    </xf>
    <xf numFmtId="0" fontId="1" fillId="12" borderId="12" xfId="0" applyFont="1" applyFill="1" applyBorder="1" applyAlignment="1">
      <alignment horizontal="center" vertical="top"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0" fillId="0" borderId="46" xfId="0" applyBorder="1" applyAlignment="1">
      <alignment horizontal="center" wrapText="1"/>
    </xf>
    <xf numFmtId="0" fontId="0" fillId="0" borderId="2" xfId="0" applyBorder="1" applyAlignment="1">
      <alignment horizontal="center" wrapText="1"/>
    </xf>
    <xf numFmtId="0" fontId="0" fillId="0" borderId="6"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xf numFmtId="0" fontId="1" fillId="12" borderId="1"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5" fillId="0" borderId="8" xfId="0" applyFont="1" applyBorder="1" applyAlignment="1">
      <alignment horizontal="left" vertical="top" wrapText="1"/>
    </xf>
    <xf numFmtId="0" fontId="5" fillId="0" borderId="0" xfId="0" applyFont="1" applyAlignment="1">
      <alignment horizontal="center" vertical="center" wrapText="1"/>
    </xf>
    <xf numFmtId="0" fontId="0" fillId="0" borderId="46" xfId="0" applyBorder="1" applyAlignment="1">
      <alignment horizontal="center" vertical="center" wrapText="1"/>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6" fillId="8" borderId="3" xfId="0" applyFont="1" applyFill="1" applyBorder="1" applyAlignment="1">
      <alignment horizontal="center"/>
    </xf>
    <xf numFmtId="0" fontId="0" fillId="0" borderId="6" xfId="0" applyBorder="1" applyAlignment="1">
      <alignment horizontal="left" vertical="center"/>
    </xf>
    <xf numFmtId="0" fontId="0" fillId="0" borderId="0" xfId="0" applyAlignment="1">
      <alignment horizontal="left" vertical="top"/>
    </xf>
    <xf numFmtId="0" fontId="6" fillId="8" borderId="1" xfId="0" applyFont="1" applyFill="1" applyBorder="1" applyAlignment="1">
      <alignment horizontal="center" wrapText="1"/>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6" fillId="8" borderId="1" xfId="0" applyFont="1" applyFill="1" applyBorder="1" applyAlignment="1">
      <alignment horizontal="center"/>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5" fillId="0" borderId="8" xfId="0" applyFont="1" applyBorder="1" applyAlignment="1">
      <alignment horizontal="left" wrapText="1"/>
    </xf>
    <xf numFmtId="0" fontId="10" fillId="0" borderId="8" xfId="0" applyFont="1" applyBorder="1" applyAlignment="1">
      <alignment horizontal="left" vertical="top" wrapText="1"/>
    </xf>
    <xf numFmtId="0" fontId="10" fillId="0" borderId="13" xfId="0" applyFont="1" applyBorder="1" applyAlignment="1">
      <alignment horizontal="left" vertical="top" wrapText="1"/>
    </xf>
    <xf numFmtId="0" fontId="5" fillId="0" borderId="0" xfId="0" applyFont="1" applyAlignment="1">
      <alignment horizontal="center" vertical="top"/>
    </xf>
    <xf numFmtId="0" fontId="5" fillId="0" borderId="7" xfId="0" applyFont="1" applyBorder="1" applyAlignment="1">
      <alignment horizontal="center" vertical="top"/>
    </xf>
    <xf numFmtId="0" fontId="0" fillId="0" borderId="8" xfId="0" applyBorder="1" applyAlignment="1">
      <alignment horizontal="left"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68"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0" xfId="0" applyAlignment="1">
      <alignment horizontal="left"/>
    </xf>
    <xf numFmtId="0" fontId="0" fillId="0" borderId="2"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12" xfId="0" applyFont="1" applyFill="1" applyBorder="1" applyAlignment="1">
      <alignment horizontal="center"/>
    </xf>
    <xf numFmtId="0" fontId="6" fillId="13" borderId="3" xfId="0" applyFont="1" applyFill="1"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5" fillId="2" borderId="0" xfId="0" applyFont="1" applyFill="1" applyAlignment="1">
      <alignment horizontal="center" wrapText="1"/>
    </xf>
    <xf numFmtId="0" fontId="0" fillId="0" borderId="49"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8" xfId="0" applyFont="1" applyBorder="1" applyAlignment="1">
      <alignment horizontal="center" vertical="center" wrapText="1"/>
    </xf>
    <xf numFmtId="0" fontId="1" fillId="12" borderId="6" xfId="0" applyFont="1" applyFill="1" applyBorder="1" applyAlignment="1">
      <alignment horizontal="center" wrapText="1"/>
    </xf>
    <xf numFmtId="0" fontId="0" fillId="0" borderId="49" xfId="0" applyBorder="1" applyAlignment="1">
      <alignment horizontal="center" vertical="center" wrapText="1"/>
    </xf>
    <xf numFmtId="0" fontId="5" fillId="0" borderId="0" xfId="0" applyFont="1" applyAlignment="1">
      <alignment horizontal="center"/>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1" fillId="0" borderId="8" xfId="0" applyFont="1" applyBorder="1" applyAlignment="1">
      <alignment horizontal="left"/>
    </xf>
    <xf numFmtId="0" fontId="0" fillId="0" borderId="6" xfId="0" applyBorder="1" applyAlignment="1">
      <alignment horizontal="center" vertical="top"/>
      <extLst>
        <ext xmlns:xfpb="http://schemas.microsoft.com/office/spreadsheetml/2022/featurepropertybag" uri="{C7286773-470A-42A8-94C5-96B5CB345126}">
          <xfpb:xfComplement i="0"/>
        </ext>
      </extLst>
    </xf>
    <xf numFmtId="0" fontId="30" fillId="0" borderId="1" xfId="1" applyBorder="1" applyAlignment="1">
      <alignment vertical="center" wrapText="1"/>
    </xf>
  </cellXfs>
  <cellStyles count="2">
    <cellStyle name="Hyperlink" xfId="1" builtinId="8"/>
    <cellStyle name="Normal" xfId="0" builtinId="0"/>
  </cellStyles>
  <dxfs count="3480">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fill>
        <patternFill>
          <bgColor theme="0"/>
        </patternFill>
      </fill>
      <border>
        <left/>
        <right/>
        <top/>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0"/>
      </font>
    </dxf>
    <dxf>
      <font>
        <color theme="0"/>
      </font>
    </dxf>
    <dxf>
      <font>
        <color theme="1"/>
      </font>
      <border>
        <left style="thin">
          <color auto="1"/>
        </left>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style="thin">
          <color auto="1"/>
        </right>
        <top/>
        <bottom/>
        <vertical/>
        <horizontal/>
      </border>
    </dxf>
    <dxf>
      <font>
        <color theme="1"/>
      </font>
      <border>
        <left style="thin">
          <color auto="1"/>
        </left>
        <right style="thin">
          <color auto="1"/>
        </right>
        <top style="thin">
          <color auto="1"/>
        </top>
        <bottom style="thin">
          <color auto="1"/>
        </bottom>
        <vertical/>
        <horizontal/>
      </border>
    </dxf>
    <dxf>
      <font>
        <color theme="0"/>
      </font>
      <border>
        <right style="thin">
          <color auto="1"/>
        </right>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0"/>
      </font>
      <border>
        <left style="thin">
          <color auto="1"/>
        </left>
        <vertical/>
        <horizontal/>
      </border>
    </dxf>
    <dxf>
      <font>
        <color theme="1"/>
      </font>
    </dxf>
    <dxf>
      <font>
        <color theme="0"/>
      </font>
      <fill>
        <patternFill>
          <bgColor theme="0"/>
        </patternFill>
      </fill>
      <border>
        <left style="thin">
          <color auto="1"/>
        </left>
        <right/>
        <top/>
        <bottom/>
        <vertical/>
        <horizontal/>
      </border>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border>
        <left style="thin">
          <color auto="1"/>
        </left>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36328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18" t="s">
        <v>2</v>
      </c>
      <c r="T1" s="518"/>
      <c r="U1" s="518"/>
      <c r="V1" s="518"/>
      <c r="X1" s="518" t="s">
        <v>3</v>
      </c>
      <c r="Y1" s="518"/>
      <c r="Z1" s="518"/>
      <c r="AA1" s="518"/>
      <c r="AB1" s="518"/>
      <c r="AC1" s="518"/>
      <c r="AD1" s="518"/>
      <c r="AE1" s="518"/>
      <c r="AF1" s="518"/>
      <c r="AG1" s="518"/>
      <c r="AH1" s="518"/>
      <c r="AI1" s="518"/>
      <c r="AJ1" s="518"/>
      <c r="AK1" s="518"/>
      <c r="AL1" s="518"/>
    </row>
    <row r="2" spans="1:54" ht="43.5" x14ac:dyDescent="0.35">
      <c r="B2" s="5"/>
      <c r="C2" s="5"/>
      <c r="D2" s="4"/>
      <c r="E2" s="4"/>
      <c r="G2" s="4"/>
      <c r="H2" s="4" t="s">
        <v>341</v>
      </c>
      <c r="I2" s="192" t="str">
        <f>'Sensitivity Labels'!G11</f>
        <v>Files &amp; Other Data assets</v>
      </c>
      <c r="J2" s="192" t="str">
        <f>'Sensitivity Labels'!G13</f>
        <v>Emails</v>
      </c>
      <c r="K2" s="193" t="str">
        <f>'Sensitivity Labels'!G15</f>
        <v>Meetings</v>
      </c>
      <c r="L2" s="194" t="str">
        <f>'Sensitivity Labels'!G17</f>
        <v>Groups &amp; Sites</v>
      </c>
      <c r="M2" s="192"/>
      <c r="N2" s="193"/>
      <c r="O2" s="194"/>
      <c r="P2" s="4"/>
      <c r="R2" s="3" t="s">
        <v>4</v>
      </c>
      <c r="S2" s="4" t="s">
        <v>5</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22</v>
      </c>
      <c r="B3" s="96">
        <f>G3</f>
        <v>1</v>
      </c>
      <c r="C3" s="5" t="str">
        <f>IF('Sensitivity Labels'!C11="","",'Sensitivity Labels'!C11)</f>
        <v/>
      </c>
      <c r="D3" s="5" t="str">
        <f>IF('Sensitivity Labels'!D11="","",C3&amp;"-"&amp;'Sensitivity Labels'!D11)</f>
        <v/>
      </c>
      <c r="E3" s="5" t="str">
        <f t="shared" ref="E3:E22" si="0">IF(OR(C3="",(LEFT(D3,3)="Par"),RIGHT(C3,1)="p"),"",D3)</f>
        <v/>
      </c>
      <c r="G3" s="3">
        <v>1</v>
      </c>
      <c r="H3" s="305"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317</v>
      </c>
      <c r="R3" s="519" t="s">
        <v>6</v>
      </c>
      <c r="S3" s="5" t="s">
        <v>7</v>
      </c>
      <c r="V3" s="5" t="s">
        <v>8</v>
      </c>
      <c r="X3" s="6" t="s">
        <v>9</v>
      </c>
      <c r="Z3" s="6" t="s">
        <v>9</v>
      </c>
      <c r="AB3" s="6" t="s">
        <v>10</v>
      </c>
      <c r="AD3" s="6" t="s">
        <v>11</v>
      </c>
      <c r="AF3" s="5" t="s">
        <v>340</v>
      </c>
      <c r="AH3" s="6" t="s">
        <v>13</v>
      </c>
      <c r="AJ3" s="5" t="s">
        <v>14</v>
      </c>
      <c r="AL3" s="5" t="s">
        <v>15</v>
      </c>
      <c r="AN3" s="5" t="s">
        <v>16</v>
      </c>
      <c r="AP3" s="5" t="s">
        <v>17</v>
      </c>
      <c r="AR3" s="5" t="s">
        <v>18</v>
      </c>
      <c r="AT3" s="5" t="s">
        <v>320</v>
      </c>
      <c r="AV3" s="5" t="s">
        <v>14</v>
      </c>
      <c r="AX3" s="5" t="s">
        <v>19</v>
      </c>
      <c r="AZ3" s="5" t="s">
        <v>20</v>
      </c>
      <c r="BB3" s="22" t="s">
        <v>21</v>
      </c>
    </row>
    <row r="4" spans="1:54" ht="32" x14ac:dyDescent="0.35">
      <c r="A4" s="5" t="s">
        <v>39</v>
      </c>
      <c r="B4" s="96">
        <f t="shared" ref="B4:B22" si="1">G4</f>
        <v>2</v>
      </c>
      <c r="C4" s="5" t="str">
        <f>IF('Sensitivity Labels'!C19="","",'Sensitivity Labels'!C19)</f>
        <v/>
      </c>
      <c r="D4" s="5" t="str">
        <f>IF('Sensitivity Labels'!D19="","",C4&amp;"-"&amp;'Sensitivity Labels'!D19)</f>
        <v/>
      </c>
      <c r="E4" s="5" t="str">
        <f>IF(OR(C4="",(LEFT(D4,3)="Par"),RIGHT(C4,1)="p"),"",D4)</f>
        <v/>
      </c>
      <c r="G4" s="3">
        <f>G3+1</f>
        <v>2</v>
      </c>
      <c r="H4" s="305"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342</v>
      </c>
      <c r="R4" s="519"/>
      <c r="S4" s="5" t="s">
        <v>23</v>
      </c>
      <c r="V4" s="5" t="s">
        <v>24</v>
      </c>
      <c r="X4" s="6" t="s">
        <v>25</v>
      </c>
      <c r="Z4" s="6" t="s">
        <v>26</v>
      </c>
      <c r="AB4" s="6" t="s">
        <v>27</v>
      </c>
      <c r="AD4" s="6" t="s">
        <v>28</v>
      </c>
      <c r="AF4" s="5" t="s">
        <v>12</v>
      </c>
      <c r="AH4" s="6" t="s">
        <v>29</v>
      </c>
      <c r="AJ4" s="5" t="s">
        <v>30</v>
      </c>
      <c r="AL4" s="5" t="s">
        <v>31</v>
      </c>
      <c r="AN4" s="5" t="s">
        <v>32</v>
      </c>
      <c r="AP4" s="5" t="s">
        <v>33</v>
      </c>
      <c r="AR4" s="5" t="s">
        <v>34</v>
      </c>
      <c r="AT4" s="5" t="s">
        <v>35</v>
      </c>
      <c r="AV4" s="5" t="s">
        <v>36</v>
      </c>
      <c r="AX4" s="5" t="s">
        <v>37</v>
      </c>
      <c r="AZ4" s="5" t="s">
        <v>312</v>
      </c>
      <c r="BB4" s="22" t="s">
        <v>38</v>
      </c>
    </row>
    <row r="5" spans="1:54" ht="29" x14ac:dyDescent="0.35">
      <c r="A5" s="5" t="s">
        <v>47</v>
      </c>
      <c r="B5" s="96">
        <f t="shared" si="1"/>
        <v>3</v>
      </c>
      <c r="C5" s="5" t="str">
        <f>IF('Sensitivity Labels'!C27="","",'Sensitivity Labels'!C27)</f>
        <v/>
      </c>
      <c r="D5" s="5" t="str">
        <f>IF('Sensitivity Labels'!D27="","",C5&amp;"-"&amp;'Sensitivity Labels'!D27)</f>
        <v/>
      </c>
      <c r="E5" s="5" t="str">
        <f t="shared" si="0"/>
        <v/>
      </c>
      <c r="G5" s="3">
        <f t="shared" ref="G5:G22" si="5">G4+1</f>
        <v>3</v>
      </c>
      <c r="H5" s="305"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19"/>
      <c r="S5" s="5"/>
      <c r="V5" s="5"/>
      <c r="X5" s="6" t="s">
        <v>26</v>
      </c>
      <c r="Z5" s="6" t="s">
        <v>40</v>
      </c>
      <c r="AB5" s="5"/>
      <c r="AD5" s="5"/>
      <c r="AF5" s="5"/>
      <c r="AH5" s="5"/>
      <c r="AJ5" s="5" t="s">
        <v>41</v>
      </c>
      <c r="AL5" s="5"/>
      <c r="AN5" s="5" t="s">
        <v>42</v>
      </c>
      <c r="AP5" s="5" t="s">
        <v>43</v>
      </c>
      <c r="AR5" s="5" t="s">
        <v>44</v>
      </c>
      <c r="AT5" s="5" t="s">
        <v>45</v>
      </c>
      <c r="AV5" s="5" t="s">
        <v>321</v>
      </c>
      <c r="AX5" s="5"/>
      <c r="AZ5" s="5" t="s">
        <v>46</v>
      </c>
      <c r="BB5" s="5"/>
    </row>
    <row r="6" spans="1:54" ht="16" x14ac:dyDescent="0.35">
      <c r="A6" s="5" t="s">
        <v>51</v>
      </c>
      <c r="B6" s="96">
        <f t="shared" si="1"/>
        <v>4</v>
      </c>
      <c r="C6" s="5" t="str">
        <f>IF('Sensitivity Labels'!C35="","",'Sensitivity Labels'!C35)</f>
        <v/>
      </c>
      <c r="D6" s="5" t="str">
        <f>IF('Sensitivity Labels'!D35="","",C6&amp;"-"&amp;'Sensitivity Labels'!D35)</f>
        <v/>
      </c>
      <c r="E6" s="5" t="str">
        <f t="shared" si="0"/>
        <v/>
      </c>
      <c r="G6" s="3">
        <f t="shared" si="5"/>
        <v>4</v>
      </c>
      <c r="H6" s="305"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19"/>
      <c r="S6" s="5"/>
      <c r="V6" s="5"/>
      <c r="X6" s="6" t="s">
        <v>48</v>
      </c>
      <c r="Z6" s="6" t="s">
        <v>49</v>
      </c>
      <c r="AB6" s="5"/>
      <c r="AD6" s="5"/>
      <c r="AF6" s="5"/>
      <c r="AH6" s="5"/>
      <c r="AJ6" s="5"/>
      <c r="AN6" s="5"/>
      <c r="AP6" s="5" t="s">
        <v>50</v>
      </c>
      <c r="AR6" s="5"/>
      <c r="AT6" s="5"/>
      <c r="AV6" s="5" t="s">
        <v>30</v>
      </c>
      <c r="AZ6" s="5" t="s">
        <v>14</v>
      </c>
    </row>
    <row r="7" spans="1:54" ht="16" x14ac:dyDescent="0.35">
      <c r="A7" s="5"/>
      <c r="B7" s="96">
        <f t="shared" si="1"/>
        <v>5</v>
      </c>
      <c r="C7" s="5" t="str">
        <f>IF('Sensitivity Labels'!C43="","",'Sensitivity Labels'!C43)</f>
        <v/>
      </c>
      <c r="D7" s="5" t="str">
        <f>IF('Sensitivity Labels'!D43="","",C7&amp;"-"&amp;'Sensitivity Labels'!D43)</f>
        <v/>
      </c>
      <c r="E7" s="5" t="str">
        <f t="shared" si="0"/>
        <v/>
      </c>
      <c r="G7" s="3">
        <f t="shared" si="5"/>
        <v>5</v>
      </c>
      <c r="H7" s="305"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19"/>
      <c r="S7" s="5"/>
      <c r="X7" s="6" t="s">
        <v>52</v>
      </c>
      <c r="Z7" s="5"/>
      <c r="AP7" s="5"/>
      <c r="AV7" s="5"/>
      <c r="AZ7" s="5"/>
    </row>
    <row r="8" spans="1:54" ht="32" x14ac:dyDescent="0.35">
      <c r="B8" s="96">
        <f t="shared" si="1"/>
        <v>6</v>
      </c>
      <c r="C8" s="5" t="str">
        <f>IF('Sensitivity Labels'!C51="","",'Sensitivity Labels'!C51)</f>
        <v/>
      </c>
      <c r="D8" s="5" t="str">
        <f>IF('Sensitivity Labels'!D51="","",C8&amp;"-"&amp;'Sensitivity Labels'!D51)</f>
        <v/>
      </c>
      <c r="E8" s="5" t="str">
        <f t="shared" si="0"/>
        <v/>
      </c>
      <c r="G8" s="3">
        <f t="shared" si="5"/>
        <v>6</v>
      </c>
      <c r="H8" s="305"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19"/>
      <c r="X8" s="6" t="s">
        <v>49</v>
      </c>
      <c r="Z8" s="5"/>
      <c r="AH8" s="6" t="s">
        <v>53</v>
      </c>
    </row>
    <row r="9" spans="1:54" ht="48" x14ac:dyDescent="0.35">
      <c r="B9" s="96">
        <f t="shared" si="1"/>
        <v>7</v>
      </c>
      <c r="C9" s="5" t="str">
        <f>IF('Sensitivity Labels'!C59="","",'Sensitivity Labels'!C59)</f>
        <v/>
      </c>
      <c r="D9" s="5" t="str">
        <f>IF('Sensitivity Labels'!D59="","",C9&amp;"-"&amp;'Sensitivity Labels'!D59)</f>
        <v/>
      </c>
      <c r="E9" s="5" t="str">
        <f t="shared" si="0"/>
        <v/>
      </c>
      <c r="G9" s="3">
        <f t="shared" si="5"/>
        <v>7</v>
      </c>
      <c r="H9" s="305"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19"/>
      <c r="X9" s="5"/>
      <c r="AH9" s="6" t="s">
        <v>54</v>
      </c>
    </row>
    <row r="10" spans="1:54" x14ac:dyDescent="0.35">
      <c r="B10" s="96">
        <f t="shared" si="1"/>
        <v>8</v>
      </c>
      <c r="C10" s="5" t="str">
        <f>IF('Sensitivity Labels'!C67="","",'Sensitivity Labels'!C67)</f>
        <v/>
      </c>
      <c r="D10" s="5" t="str">
        <f>IF('Sensitivity Labels'!D67="","",C10&amp;"-"&amp;'Sensitivity Labels'!D67)</f>
        <v/>
      </c>
      <c r="E10" s="5" t="str">
        <f t="shared" si="0"/>
        <v/>
      </c>
      <c r="G10" s="3">
        <f t="shared" si="5"/>
        <v>8</v>
      </c>
      <c r="H10" s="305"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19"/>
      <c r="X10" s="5"/>
      <c r="AH10" s="5"/>
    </row>
    <row r="11" spans="1:54" x14ac:dyDescent="0.35">
      <c r="B11" s="96">
        <f t="shared" si="1"/>
        <v>9</v>
      </c>
      <c r="C11" s="5" t="str">
        <f>IF('Sensitivity Labels'!C75="","",'Sensitivity Labels'!C75)</f>
        <v/>
      </c>
      <c r="D11" s="5" t="str">
        <f>IF('Sensitivity Labels'!D75="","",C11&amp;"-"&amp;'Sensitivity Labels'!D75)</f>
        <v/>
      </c>
      <c r="E11" s="5" t="str">
        <f t="shared" si="0"/>
        <v/>
      </c>
      <c r="G11" s="3">
        <f t="shared" si="5"/>
        <v>9</v>
      </c>
      <c r="H11" s="305"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19"/>
      <c r="S11" s="4" t="s">
        <v>55</v>
      </c>
      <c r="AH11" s="5"/>
    </row>
    <row r="12" spans="1:54" x14ac:dyDescent="0.35">
      <c r="B12" s="96">
        <f t="shared" si="1"/>
        <v>10</v>
      </c>
      <c r="C12" s="5" t="str">
        <f>IF('Sensitivity Labels'!C83="","",'Sensitivity Labels'!C83)</f>
        <v/>
      </c>
      <c r="D12" s="5" t="str">
        <f>IF('Sensitivity Labels'!D83="","",C12&amp;"-"&amp;'Sensitivity Labels'!D83)</f>
        <v/>
      </c>
      <c r="E12" s="5" t="str">
        <f t="shared" si="0"/>
        <v/>
      </c>
      <c r="G12" s="3">
        <f t="shared" si="5"/>
        <v>10</v>
      </c>
      <c r="H12" s="305"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19"/>
      <c r="S12" s="3" t="s">
        <v>56</v>
      </c>
      <c r="AH12" s="5"/>
    </row>
    <row r="13" spans="1:54" x14ac:dyDescent="0.35">
      <c r="B13" s="96">
        <f t="shared" si="1"/>
        <v>11</v>
      </c>
      <c r="C13" s="5" t="str">
        <f>IF('Sensitivity Labels'!C91="","",'Sensitivity Labels'!C91)</f>
        <v/>
      </c>
      <c r="D13" s="5" t="str">
        <f>IF('Sensitivity Labels'!D91="","",C13&amp;"-"&amp;'Sensitivity Labels'!D91)</f>
        <v/>
      </c>
      <c r="E13" s="5" t="str">
        <f t="shared" si="0"/>
        <v/>
      </c>
      <c r="G13" s="3">
        <f t="shared" si="5"/>
        <v>11</v>
      </c>
      <c r="H13" s="305"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19"/>
      <c r="S13" s="3" t="s">
        <v>57</v>
      </c>
    </row>
    <row r="14" spans="1:54" x14ac:dyDescent="0.35">
      <c r="B14" s="96">
        <f t="shared" si="1"/>
        <v>12</v>
      </c>
      <c r="C14" s="5" t="str">
        <f>IF('Sensitivity Labels'!C99="","",'Sensitivity Labels'!C99)</f>
        <v/>
      </c>
      <c r="D14" s="5" t="str">
        <f>IF('Sensitivity Labels'!D99="","",C14&amp;"-"&amp;'Sensitivity Labels'!D99)</f>
        <v/>
      </c>
      <c r="E14" s="5" t="str">
        <f t="shared" si="0"/>
        <v/>
      </c>
      <c r="G14" s="3">
        <f t="shared" si="5"/>
        <v>12</v>
      </c>
      <c r="H14" s="305"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19"/>
      <c r="S14" s="3" t="s">
        <v>58</v>
      </c>
    </row>
    <row r="15" spans="1:54" x14ac:dyDescent="0.35">
      <c r="B15" s="96">
        <f t="shared" si="1"/>
        <v>13</v>
      </c>
      <c r="C15" s="5" t="str">
        <f>IF('Sensitivity Labels'!C107="","",'Sensitivity Labels'!C107)</f>
        <v/>
      </c>
      <c r="D15" s="5" t="str">
        <f>IF('Sensitivity Labels'!D107="","",C15&amp;"-"&amp;'Sensitivity Labels'!D107)</f>
        <v/>
      </c>
      <c r="E15" s="5" t="str">
        <f t="shared" si="0"/>
        <v/>
      </c>
      <c r="G15" s="3">
        <f t="shared" si="5"/>
        <v>13</v>
      </c>
      <c r="H15" s="305"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19"/>
      <c r="S15" s="3" t="s">
        <v>59</v>
      </c>
    </row>
    <row r="16" spans="1:54" x14ac:dyDescent="0.35">
      <c r="B16" s="96">
        <f t="shared" si="1"/>
        <v>14</v>
      </c>
      <c r="C16" s="5" t="str">
        <f>IF('Sensitivity Labels'!C115="","",'Sensitivity Labels'!C115)</f>
        <v/>
      </c>
      <c r="D16" s="5" t="str">
        <f>IF('Sensitivity Labels'!D115="","",C16&amp;"-"&amp;'Sensitivity Labels'!D115)</f>
        <v/>
      </c>
      <c r="E16" s="5" t="str">
        <f t="shared" si="0"/>
        <v/>
      </c>
      <c r="G16" s="3">
        <f t="shared" si="5"/>
        <v>14</v>
      </c>
      <c r="H16" s="305"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19"/>
      <c r="S16" s="3" t="s">
        <v>60</v>
      </c>
    </row>
    <row r="17" spans="2:19" x14ac:dyDescent="0.35">
      <c r="B17" s="96">
        <f t="shared" si="1"/>
        <v>15</v>
      </c>
      <c r="C17" s="5" t="str">
        <f>IF('Sensitivity Labels'!C123="","",'Sensitivity Labels'!C123)</f>
        <v/>
      </c>
      <c r="D17" s="5" t="str">
        <f>IF('Sensitivity Labels'!D123="","",C17&amp;"-"&amp;'Sensitivity Labels'!D123)</f>
        <v/>
      </c>
      <c r="E17" s="5" t="str">
        <f t="shared" si="0"/>
        <v/>
      </c>
      <c r="G17" s="3">
        <f t="shared" si="5"/>
        <v>15</v>
      </c>
      <c r="H17" s="305"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19"/>
      <c r="S17" s="3" t="s">
        <v>61</v>
      </c>
    </row>
    <row r="18" spans="2:19" x14ac:dyDescent="0.35">
      <c r="B18" s="96">
        <f t="shared" si="1"/>
        <v>16</v>
      </c>
      <c r="C18" s="5" t="str">
        <f>IF('Sensitivity Labels'!C131="","",'Sensitivity Labels'!C131)</f>
        <v/>
      </c>
      <c r="D18" s="5" t="str">
        <f>IF('Sensitivity Labels'!D131="","",C18&amp;"-"&amp;'Sensitivity Labels'!D131)</f>
        <v/>
      </c>
      <c r="E18" s="5" t="str">
        <f t="shared" si="0"/>
        <v/>
      </c>
      <c r="G18" s="3">
        <f t="shared" si="5"/>
        <v>16</v>
      </c>
      <c r="H18" s="305"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19"/>
      <c r="S18" s="3" t="s">
        <v>62</v>
      </c>
    </row>
    <row r="19" spans="2:19" x14ac:dyDescent="0.35">
      <c r="B19" s="96">
        <f t="shared" si="1"/>
        <v>17</v>
      </c>
      <c r="C19" s="5" t="str">
        <f>IF('Sensitivity Labels'!C139="","",'Sensitivity Labels'!C139)</f>
        <v/>
      </c>
      <c r="D19" s="5" t="str">
        <f>IF('Sensitivity Labels'!D139="","",C19&amp;"-"&amp;'Sensitivity Labels'!D139)</f>
        <v/>
      </c>
      <c r="E19" s="5" t="str">
        <f t="shared" si="0"/>
        <v/>
      </c>
      <c r="G19" s="3">
        <f t="shared" si="5"/>
        <v>17</v>
      </c>
      <c r="H19" s="305"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19"/>
      <c r="S19" s="3" t="s">
        <v>63</v>
      </c>
    </row>
    <row r="20" spans="2:19" x14ac:dyDescent="0.35">
      <c r="B20" s="96">
        <f t="shared" si="1"/>
        <v>18</v>
      </c>
      <c r="C20" s="5" t="str">
        <f>IF('Sensitivity Labels'!C147="","",'Sensitivity Labels'!C147)</f>
        <v/>
      </c>
      <c r="D20" s="5" t="str">
        <f>IF('Sensitivity Labels'!D147="","",C20&amp;"-"&amp;'Sensitivity Labels'!D147)</f>
        <v/>
      </c>
      <c r="E20" s="5" t="str">
        <f t="shared" si="0"/>
        <v/>
      </c>
      <c r="G20" s="3">
        <f t="shared" si="5"/>
        <v>18</v>
      </c>
      <c r="H20" s="305"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19"/>
      <c r="S20" s="3" t="s">
        <v>64</v>
      </c>
    </row>
    <row r="21" spans="2:19" x14ac:dyDescent="0.35">
      <c r="B21" s="96">
        <f t="shared" si="1"/>
        <v>19</v>
      </c>
      <c r="C21" s="5" t="str">
        <f>IF('Sensitivity Labels'!C155="","",'Sensitivity Labels'!C155)</f>
        <v/>
      </c>
      <c r="D21" s="5" t="str">
        <f>IF('Sensitivity Labels'!D155="","",C21&amp;"-"&amp;'Sensitivity Labels'!D155)</f>
        <v/>
      </c>
      <c r="E21" s="5" t="str">
        <f t="shared" si="0"/>
        <v/>
      </c>
      <c r="G21" s="3">
        <f t="shared" si="5"/>
        <v>19</v>
      </c>
      <c r="H21" s="305"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19"/>
      <c r="S21" s="3" t="s">
        <v>65</v>
      </c>
    </row>
    <row r="22" spans="2:19" x14ac:dyDescent="0.35">
      <c r="B22" s="96">
        <f t="shared" si="1"/>
        <v>20</v>
      </c>
      <c r="C22" s="5" t="str">
        <f>IF('Sensitivity Labels'!C163="","",'Sensitivity Labels'!C163)</f>
        <v/>
      </c>
      <c r="D22" s="5" t="str">
        <f>IF('Sensitivity Labels'!D163="","",C22&amp;"-"&amp;'Sensitivity Labels'!D163)</f>
        <v/>
      </c>
      <c r="E22" s="5" t="str">
        <f t="shared" si="0"/>
        <v/>
      </c>
      <c r="G22" s="3">
        <f t="shared" si="5"/>
        <v>20</v>
      </c>
      <c r="H22" s="305"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19"/>
    </row>
    <row r="23" spans="2:19" x14ac:dyDescent="0.35">
      <c r="E23" s="196" t="s">
        <v>309</v>
      </c>
      <c r="F23" s="196"/>
      <c r="M23" s="192" t="s">
        <v>314</v>
      </c>
      <c r="N23" s="193" t="s">
        <v>315</v>
      </c>
      <c r="O23" s="194" t="s">
        <v>316</v>
      </c>
      <c r="R23" s="519"/>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5"/>
      <c r="F44" s="4"/>
      <c r="G44" s="4"/>
      <c r="H44" s="4"/>
      <c r="M44" s="195"/>
      <c r="N44" s="195"/>
      <c r="O44" s="195"/>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0"/>
      <c r="S78" s="520"/>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479" priority="116">
      <formula>Z2=$S$4</formula>
    </cfRule>
  </conditionalFormatting>
  <conditionalFormatting sqref="BB4">
    <cfRule type="expression" dxfId="3478"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J7" sqref="J7"/>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7" t="s">
        <v>347</v>
      </c>
      <c r="B1" s="28" t="s">
        <v>318</v>
      </c>
      <c r="D1" s="28"/>
    </row>
    <row r="2" spans="1:9" x14ac:dyDescent="0.35">
      <c r="A2" s="28"/>
      <c r="B2" s="28"/>
      <c r="C2" s="28"/>
      <c r="D2" s="28"/>
    </row>
    <row r="3" spans="1:9" ht="29" x14ac:dyDescent="0.35">
      <c r="A3" s="393" t="s">
        <v>66</v>
      </c>
      <c r="B3" s="392" t="s">
        <v>67</v>
      </c>
      <c r="C3" s="28"/>
      <c r="D3" s="28"/>
    </row>
    <row r="4" spans="1:9" ht="29" customHeight="1" x14ac:dyDescent="0.35">
      <c r="A4" s="393" t="s">
        <v>376</v>
      </c>
      <c r="B4" s="968" t="s">
        <v>377</v>
      </c>
      <c r="C4" s="28"/>
      <c r="D4" s="28"/>
    </row>
    <row r="5" spans="1:9" x14ac:dyDescent="0.35">
      <c r="A5" s="28"/>
      <c r="B5" s="28"/>
      <c r="C5" s="28"/>
      <c r="D5" s="28"/>
    </row>
    <row r="6" spans="1:9" ht="24" thickBot="1" x14ac:dyDescent="0.4">
      <c r="A6" s="11" t="s">
        <v>68</v>
      </c>
      <c r="B6" s="28"/>
      <c r="C6" s="28"/>
      <c r="D6" s="28"/>
    </row>
    <row r="7" spans="1:9" ht="19" thickBot="1" x14ac:dyDescent="0.4">
      <c r="A7" s="109" t="s">
        <v>69</v>
      </c>
      <c r="B7" s="123" t="s">
        <v>325</v>
      </c>
      <c r="C7" s="123" t="s">
        <v>326</v>
      </c>
      <c r="D7" s="123" t="s">
        <v>70</v>
      </c>
    </row>
    <row r="8" spans="1:9" ht="232.5" thickBot="1" x14ac:dyDescent="0.4">
      <c r="A8" s="111" t="s">
        <v>71</v>
      </c>
      <c r="B8" s="141" t="s">
        <v>354</v>
      </c>
      <c r="C8" s="124" t="s">
        <v>72</v>
      </c>
      <c r="D8" s="142" t="s">
        <v>73</v>
      </c>
    </row>
    <row r="9" spans="1:9" ht="15" thickBot="1" x14ac:dyDescent="0.4">
      <c r="A9" s="95"/>
      <c r="B9" s="32"/>
      <c r="C9" s="32"/>
      <c r="D9" s="32"/>
      <c r="G9" s="3"/>
      <c r="H9" s="108"/>
      <c r="I9" s="108"/>
    </row>
    <row r="10" spans="1:9" ht="87" customHeight="1" thickBot="1" x14ac:dyDescent="0.4">
      <c r="A10" s="111" t="s">
        <v>74</v>
      </c>
      <c r="B10" s="141" t="s">
        <v>327</v>
      </c>
      <c r="C10" s="124"/>
      <c r="D10" s="143"/>
    </row>
    <row r="11" spans="1:9" ht="15" thickBot="1" x14ac:dyDescent="0.4">
      <c r="A11" s="95"/>
      <c r="B11" s="32"/>
      <c r="C11" s="32"/>
      <c r="D11" s="32"/>
      <c r="G11" s="3"/>
      <c r="H11" s="108"/>
      <c r="I11" s="108"/>
    </row>
    <row r="12" spans="1:9" ht="87" customHeight="1" thickBot="1" x14ac:dyDescent="0.4">
      <c r="A12" s="111" t="s">
        <v>75</v>
      </c>
      <c r="B12" s="141" t="s">
        <v>328</v>
      </c>
      <c r="C12" s="124"/>
      <c r="D12" s="143"/>
    </row>
    <row r="13" spans="1:9" ht="15" thickBot="1" x14ac:dyDescent="0.4">
      <c r="A13" s="95"/>
      <c r="B13" s="32"/>
      <c r="C13" s="32"/>
      <c r="D13" s="32"/>
      <c r="G13" s="3"/>
      <c r="H13" s="108"/>
      <c r="I13" s="108"/>
    </row>
    <row r="14" spans="1:9" ht="87" customHeight="1" thickBot="1" x14ac:dyDescent="0.4">
      <c r="A14" s="111" t="s">
        <v>76</v>
      </c>
      <c r="B14" s="141" t="s">
        <v>329</v>
      </c>
      <c r="C14" s="390" t="s">
        <v>77</v>
      </c>
      <c r="D14" s="391" t="s">
        <v>78</v>
      </c>
      <c r="E14" s="389"/>
    </row>
    <row r="15" spans="1:9" ht="15" thickBot="1" x14ac:dyDescent="0.4">
      <c r="A15" s="95"/>
      <c r="B15" s="32"/>
      <c r="C15" s="32"/>
      <c r="D15" s="32"/>
      <c r="G15" s="3"/>
      <c r="H15" s="108"/>
      <c r="I15" s="108"/>
    </row>
    <row r="16" spans="1:9" ht="87" customHeight="1" thickBot="1" x14ac:dyDescent="0.4">
      <c r="A16" s="112" t="s">
        <v>363</v>
      </c>
      <c r="B16" s="141" t="s">
        <v>349</v>
      </c>
      <c r="C16" s="124"/>
      <c r="D16" s="142"/>
    </row>
    <row r="17" spans="1:9" ht="15" thickBot="1" x14ac:dyDescent="0.4">
      <c r="A17" s="95"/>
      <c r="B17" s="32"/>
      <c r="C17" s="32"/>
      <c r="D17" s="32"/>
      <c r="G17" s="3"/>
      <c r="H17" s="108"/>
      <c r="I17" s="108"/>
    </row>
    <row r="18" spans="1:9" ht="87.65" customHeight="1" thickBot="1" x14ac:dyDescent="0.4">
      <c r="A18" s="111" t="s">
        <v>79</v>
      </c>
      <c r="B18" s="141" t="s">
        <v>353</v>
      </c>
      <c r="C18" s="124" t="s">
        <v>80</v>
      </c>
      <c r="D18" s="142" t="s">
        <v>73</v>
      </c>
    </row>
    <row r="19" spans="1:9" ht="15" thickBot="1" x14ac:dyDescent="0.4">
      <c r="A19" s="95"/>
      <c r="B19" s="32"/>
      <c r="C19" s="32"/>
      <c r="D19" s="32"/>
      <c r="G19" s="3"/>
      <c r="H19" s="108"/>
      <c r="I19" s="108"/>
    </row>
    <row r="20" spans="1:9" ht="87.65" customHeight="1" thickBot="1" x14ac:dyDescent="0.4">
      <c r="A20" s="111" t="s">
        <v>81</v>
      </c>
      <c r="B20" s="141" t="s">
        <v>352</v>
      </c>
      <c r="C20" s="124" t="s">
        <v>82</v>
      </c>
      <c r="D20" s="142" t="s">
        <v>83</v>
      </c>
    </row>
    <row r="21" spans="1:9" ht="15" thickBot="1" x14ac:dyDescent="0.4">
      <c r="A21" s="95"/>
      <c r="B21" s="32"/>
      <c r="C21" s="32"/>
      <c r="D21" s="32"/>
      <c r="G21" s="3"/>
      <c r="H21" s="108"/>
      <c r="I21" s="108"/>
    </row>
    <row r="22" spans="1:9" ht="87.65" customHeight="1" thickBot="1" x14ac:dyDescent="0.4">
      <c r="A22" s="111" t="s">
        <v>84</v>
      </c>
      <c r="B22" s="141" t="s">
        <v>351</v>
      </c>
      <c r="C22" s="124" t="s">
        <v>85</v>
      </c>
      <c r="D22" s="144" t="s">
        <v>86</v>
      </c>
    </row>
    <row r="23" spans="1:9" ht="15" thickBot="1" x14ac:dyDescent="0.4">
      <c r="A23" s="95"/>
      <c r="B23" s="32"/>
      <c r="C23" s="32"/>
      <c r="D23" s="32"/>
      <c r="G23" s="3"/>
      <c r="H23" s="108"/>
      <c r="I23" s="108"/>
    </row>
    <row r="24" spans="1:9" ht="73" thickBot="1" x14ac:dyDescent="0.4">
      <c r="A24" s="111" t="s">
        <v>348</v>
      </c>
      <c r="B24" s="141" t="s">
        <v>350</v>
      </c>
      <c r="C24" s="124"/>
      <c r="D24" s="144"/>
    </row>
    <row r="25" spans="1:9" x14ac:dyDescent="0.35">
      <c r="A25" s="95"/>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3A23FD85-3D06-422A-87E7-802DDC154F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D59" sqref="D59:D65"/>
    </sheetView>
  </sheetViews>
  <sheetFormatPr defaultRowHeight="14.5" outlineLevelRow="1" x14ac:dyDescent="0.35"/>
  <cols>
    <col min="1" max="1" width="3.1796875" style="88" customWidth="1"/>
    <col min="2" max="2" width="7.7265625" style="88" hidden="1" customWidth="1"/>
    <col min="3" max="3" width="48.54296875" style="13" bestFit="1" customWidth="1"/>
    <col min="4" max="4" width="31.1796875" style="2" bestFit="1" customWidth="1"/>
    <col min="5" max="5" width="36.453125" style="2" bestFit="1" customWidth="1"/>
    <col min="6" max="6" width="3.453125" customWidth="1"/>
    <col min="7" max="7" width="23.54296875" customWidth="1"/>
    <col min="8" max="8" width="87.453125" style="3" customWidth="1"/>
    <col min="9" max="9" width="44" style="13" customWidth="1"/>
    <col min="10" max="10" width="28.453125" style="13" customWidth="1"/>
    <col min="11" max="11" width="28" customWidth="1"/>
  </cols>
  <sheetData>
    <row r="1" spans="1:12" ht="26" x14ac:dyDescent="0.6">
      <c r="C1" s="202" t="s">
        <v>71</v>
      </c>
    </row>
    <row r="2" spans="1:12" ht="3.75" customHeight="1" x14ac:dyDescent="0.45">
      <c r="A2" s="87"/>
      <c r="B2" s="87"/>
    </row>
    <row r="3" spans="1:12" ht="18.5" x14ac:dyDescent="0.35">
      <c r="C3" s="203" t="s">
        <v>87</v>
      </c>
      <c r="D3" s="151" t="s">
        <v>88</v>
      </c>
      <c r="E3" s="151" t="s">
        <v>339</v>
      </c>
      <c r="F3" s="543" t="s">
        <v>89</v>
      </c>
      <c r="G3" s="543"/>
      <c r="H3" s="543"/>
      <c r="I3" s="203" t="s">
        <v>90</v>
      </c>
      <c r="J3" s="203" t="s">
        <v>91</v>
      </c>
      <c r="K3" s="151" t="s">
        <v>92</v>
      </c>
    </row>
    <row r="4" spans="1:12" ht="170" hidden="1" customHeight="1" outlineLevel="1" x14ac:dyDescent="0.35">
      <c r="A4" s="383" t="s">
        <v>322</v>
      </c>
      <c r="B4" s="153"/>
      <c r="C4" s="161" t="s">
        <v>93</v>
      </c>
      <c r="D4" s="161" t="s">
        <v>94</v>
      </c>
      <c r="E4" s="161" t="s">
        <v>95</v>
      </c>
      <c r="F4" s="544" t="s">
        <v>324</v>
      </c>
      <c r="G4" s="545"/>
      <c r="H4" s="546"/>
      <c r="I4" s="161" t="s">
        <v>96</v>
      </c>
      <c r="J4" s="161" t="s">
        <v>97</v>
      </c>
      <c r="K4" s="161" t="s">
        <v>98</v>
      </c>
    </row>
    <row r="5" spans="1:12" ht="15" hidden="1" customHeight="1" outlineLevel="1" x14ac:dyDescent="0.35">
      <c r="A5" s="521" t="s">
        <v>99</v>
      </c>
      <c r="B5" s="211"/>
      <c r="C5" s="178" t="s">
        <v>100</v>
      </c>
      <c r="D5" s="179"/>
      <c r="E5" s="179"/>
      <c r="F5" s="522" t="s">
        <v>101</v>
      </c>
      <c r="G5" s="523"/>
      <c r="H5" s="524"/>
      <c r="I5" s="179"/>
      <c r="J5" s="179"/>
      <c r="K5" s="178" t="s">
        <v>102</v>
      </c>
    </row>
    <row r="6" spans="1:12" ht="15" hidden="1" customHeight="1" outlineLevel="1" x14ac:dyDescent="0.35">
      <c r="A6" s="521"/>
      <c r="B6" s="211"/>
      <c r="C6" s="178" t="s">
        <v>103</v>
      </c>
      <c r="D6" s="179"/>
      <c r="E6" s="179"/>
      <c r="F6" s="525"/>
      <c r="G6" s="526"/>
      <c r="H6" s="527"/>
      <c r="I6" s="179"/>
      <c r="J6" s="179"/>
      <c r="K6" s="179"/>
    </row>
    <row r="7" spans="1:12" ht="15" hidden="1" customHeight="1" outlineLevel="1" x14ac:dyDescent="0.35">
      <c r="A7" s="521"/>
      <c r="B7" s="211"/>
      <c r="C7" s="178" t="s">
        <v>104</v>
      </c>
      <c r="D7" s="179"/>
      <c r="E7" s="179"/>
      <c r="F7" s="525"/>
      <c r="G7" s="526"/>
      <c r="H7" s="527"/>
      <c r="I7" s="179"/>
      <c r="J7" s="179"/>
      <c r="K7" s="179"/>
    </row>
    <row r="8" spans="1:12" ht="15" hidden="1" customHeight="1" outlineLevel="1" x14ac:dyDescent="0.35">
      <c r="A8" s="521"/>
      <c r="B8" s="211"/>
      <c r="C8" s="178" t="s">
        <v>105</v>
      </c>
      <c r="D8" s="179"/>
      <c r="E8" s="179"/>
      <c r="F8" s="525"/>
      <c r="G8" s="526"/>
      <c r="H8" s="527"/>
      <c r="I8" s="179"/>
      <c r="J8" s="179"/>
      <c r="K8" s="179"/>
    </row>
    <row r="9" spans="1:12" ht="15" hidden="1" customHeight="1" outlineLevel="1" x14ac:dyDescent="0.35">
      <c r="A9" s="521"/>
      <c r="B9" s="211"/>
      <c r="C9" s="179"/>
      <c r="D9" s="179"/>
      <c r="E9" s="179"/>
      <c r="F9" s="525"/>
      <c r="G9" s="526"/>
      <c r="H9" s="527"/>
      <c r="I9" s="179"/>
      <c r="J9" s="179"/>
      <c r="K9" s="179"/>
    </row>
    <row r="10" spans="1:12" s="2" customFormat="1" ht="15" collapsed="1" thickBot="1" x14ac:dyDescent="0.4">
      <c r="A10" s="89"/>
      <c r="B10" s="89"/>
      <c r="C10" s="204" t="s">
        <v>106</v>
      </c>
      <c r="D10" s="152" t="s">
        <v>107</v>
      </c>
      <c r="E10" s="152" t="s">
        <v>107</v>
      </c>
      <c r="F10" s="547" t="s">
        <v>108</v>
      </c>
      <c r="G10" s="548"/>
      <c r="H10" s="549"/>
      <c r="I10" s="204" t="s">
        <v>107</v>
      </c>
      <c r="J10" s="204" t="s">
        <v>107</v>
      </c>
      <c r="K10" s="152" t="s">
        <v>109</v>
      </c>
      <c r="L10" s="1"/>
    </row>
    <row r="11" spans="1:12" ht="15.75" customHeight="1" x14ac:dyDescent="0.35">
      <c r="A11" s="531">
        <v>1</v>
      </c>
      <c r="B11" s="207">
        <f>A11+10</f>
        <v>11</v>
      </c>
      <c r="C11" s="534"/>
      <c r="D11" s="537"/>
      <c r="E11" s="537"/>
      <c r="F11" s="100" t="b">
        <v>0</v>
      </c>
      <c r="G11" s="62" t="s">
        <v>110</v>
      </c>
      <c r="H11" s="76" t="s">
        <v>111</v>
      </c>
      <c r="I11" s="540"/>
      <c r="J11" s="540"/>
      <c r="K11" s="528"/>
    </row>
    <row r="12" spans="1:12" ht="3.75" customHeight="1" x14ac:dyDescent="0.35">
      <c r="A12" s="532"/>
      <c r="B12" s="208">
        <f t="shared" ref="B12:B17" si="0">B11+1</f>
        <v>12</v>
      </c>
      <c r="C12" s="535"/>
      <c r="D12" s="538"/>
      <c r="E12" s="538"/>
      <c r="I12" s="541"/>
      <c r="J12" s="541"/>
      <c r="K12" s="529"/>
    </row>
    <row r="13" spans="1:12" x14ac:dyDescent="0.35">
      <c r="A13" s="532"/>
      <c r="B13" s="208">
        <f t="shared" si="0"/>
        <v>13</v>
      </c>
      <c r="C13" s="535"/>
      <c r="D13" s="538"/>
      <c r="E13" s="538"/>
      <c r="F13" s="101" t="b">
        <v>0</v>
      </c>
      <c r="G13" t="s">
        <v>2</v>
      </c>
      <c r="H13" s="3" t="s">
        <v>112</v>
      </c>
      <c r="I13" s="541"/>
      <c r="J13" s="541"/>
      <c r="K13" s="529"/>
    </row>
    <row r="14" spans="1:12" ht="3.75" customHeight="1" x14ac:dyDescent="0.35">
      <c r="A14" s="532"/>
      <c r="B14" s="208">
        <f t="shared" si="0"/>
        <v>14</v>
      </c>
      <c r="C14" s="535"/>
      <c r="D14" s="538"/>
      <c r="E14" s="538"/>
      <c r="I14" s="541"/>
      <c r="J14" s="541"/>
      <c r="K14" s="529"/>
    </row>
    <row r="15" spans="1:12" x14ac:dyDescent="0.35">
      <c r="A15" s="532"/>
      <c r="B15" s="208">
        <f t="shared" si="0"/>
        <v>15</v>
      </c>
      <c r="C15" s="535"/>
      <c r="D15" s="538"/>
      <c r="E15" s="538"/>
      <c r="F15" s="102" t="b">
        <v>0</v>
      </c>
      <c r="G15" s="44" t="s">
        <v>113</v>
      </c>
      <c r="H15" s="9" t="s">
        <v>114</v>
      </c>
      <c r="I15" s="541"/>
      <c r="J15" s="541"/>
      <c r="K15" s="529"/>
    </row>
    <row r="16" spans="1:12" ht="3.75" customHeight="1" x14ac:dyDescent="0.35">
      <c r="A16" s="532"/>
      <c r="B16" s="208">
        <f t="shared" si="0"/>
        <v>16</v>
      </c>
      <c r="C16" s="535"/>
      <c r="D16" s="538"/>
      <c r="E16" s="538"/>
      <c r="I16" s="541"/>
      <c r="J16" s="541"/>
      <c r="K16" s="529"/>
    </row>
    <row r="17" spans="1:11" ht="29.5" thickBot="1" x14ac:dyDescent="0.4">
      <c r="A17" s="533"/>
      <c r="B17" s="208">
        <f t="shared" si="0"/>
        <v>17</v>
      </c>
      <c r="C17" s="536"/>
      <c r="D17" s="539"/>
      <c r="E17" s="539"/>
      <c r="F17" s="103" t="b">
        <v>0</v>
      </c>
      <c r="G17" s="104" t="s">
        <v>76</v>
      </c>
      <c r="H17" s="55" t="s">
        <v>115</v>
      </c>
      <c r="I17" s="542"/>
      <c r="J17" s="542"/>
      <c r="K17" s="530"/>
    </row>
    <row r="18" spans="1:11" ht="4.5" customHeight="1" thickBot="1" x14ac:dyDescent="0.4">
      <c r="C18" s="205"/>
      <c r="D18" s="140"/>
      <c r="E18" s="140"/>
      <c r="F18" s="30"/>
      <c r="G18" s="30"/>
      <c r="H18" s="33"/>
      <c r="I18" s="205"/>
      <c r="J18" s="205"/>
      <c r="K18" s="32"/>
    </row>
    <row r="19" spans="1:11" x14ac:dyDescent="0.35">
      <c r="A19" s="531">
        <v>2</v>
      </c>
      <c r="B19" s="207">
        <f>B11+10</f>
        <v>21</v>
      </c>
      <c r="C19" s="534"/>
      <c r="D19" s="537"/>
      <c r="E19" s="537"/>
      <c r="F19" s="100" t="b">
        <v>0</v>
      </c>
      <c r="G19" s="62" t="s">
        <v>110</v>
      </c>
      <c r="H19" s="76" t="s">
        <v>111</v>
      </c>
      <c r="I19" s="540"/>
      <c r="J19" s="540"/>
      <c r="K19" s="528"/>
    </row>
    <row r="20" spans="1:11" ht="3.75" customHeight="1" x14ac:dyDescent="0.35">
      <c r="A20" s="532"/>
      <c r="B20" s="208">
        <f t="shared" ref="B20:B25" si="1">B19+1</f>
        <v>22</v>
      </c>
      <c r="C20" s="535"/>
      <c r="D20" s="538"/>
      <c r="E20" s="538"/>
      <c r="I20" s="541"/>
      <c r="J20" s="541"/>
      <c r="K20" s="529"/>
    </row>
    <row r="21" spans="1:11" x14ac:dyDescent="0.35">
      <c r="A21" s="532"/>
      <c r="B21" s="208">
        <f t="shared" si="1"/>
        <v>23</v>
      </c>
      <c r="C21" s="535"/>
      <c r="D21" s="538"/>
      <c r="E21" s="538"/>
      <c r="F21" s="101" t="b">
        <v>0</v>
      </c>
      <c r="G21" t="s">
        <v>2</v>
      </c>
      <c r="H21" s="3" t="s">
        <v>112</v>
      </c>
      <c r="I21" s="541"/>
      <c r="J21" s="541"/>
      <c r="K21" s="529"/>
    </row>
    <row r="22" spans="1:11" ht="3.75" customHeight="1" x14ac:dyDescent="0.35">
      <c r="A22" s="532"/>
      <c r="B22" s="208">
        <f t="shared" si="1"/>
        <v>24</v>
      </c>
      <c r="C22" s="535"/>
      <c r="D22" s="538"/>
      <c r="E22" s="538"/>
      <c r="I22" s="541"/>
      <c r="J22" s="541"/>
      <c r="K22" s="529"/>
    </row>
    <row r="23" spans="1:11" x14ac:dyDescent="0.35">
      <c r="A23" s="532"/>
      <c r="B23" s="208">
        <f t="shared" si="1"/>
        <v>25</v>
      </c>
      <c r="C23" s="535"/>
      <c r="D23" s="538"/>
      <c r="E23" s="538"/>
      <c r="F23" s="102" t="b">
        <v>0</v>
      </c>
      <c r="G23" s="44" t="s">
        <v>113</v>
      </c>
      <c r="H23" s="9" t="s">
        <v>114</v>
      </c>
      <c r="I23" s="541"/>
      <c r="J23" s="541"/>
      <c r="K23" s="529"/>
    </row>
    <row r="24" spans="1:11" ht="3.75" customHeight="1" x14ac:dyDescent="0.35">
      <c r="A24" s="532"/>
      <c r="B24" s="208">
        <f t="shared" si="1"/>
        <v>26</v>
      </c>
      <c r="C24" s="535"/>
      <c r="D24" s="538"/>
      <c r="E24" s="538"/>
      <c r="I24" s="541"/>
      <c r="J24" s="541"/>
      <c r="K24" s="529"/>
    </row>
    <row r="25" spans="1:11" ht="29.5" thickBot="1" x14ac:dyDescent="0.4">
      <c r="A25" s="533"/>
      <c r="B25" s="208">
        <f t="shared" si="1"/>
        <v>27</v>
      </c>
      <c r="C25" s="536"/>
      <c r="D25" s="539"/>
      <c r="E25" s="539"/>
      <c r="F25" s="103" t="b">
        <v>0</v>
      </c>
      <c r="G25" s="104" t="s">
        <v>76</v>
      </c>
      <c r="H25" s="55" t="s">
        <v>115</v>
      </c>
      <c r="I25" s="542"/>
      <c r="J25" s="542"/>
      <c r="K25" s="530"/>
    </row>
    <row r="26" spans="1:11" ht="4.5" customHeight="1" thickBot="1" x14ac:dyDescent="0.4">
      <c r="C26" s="205"/>
      <c r="D26" s="140"/>
      <c r="E26" s="140"/>
      <c r="F26" s="30"/>
      <c r="G26" s="30"/>
      <c r="H26" s="33"/>
      <c r="I26" s="205"/>
      <c r="J26" s="205"/>
      <c r="K26" s="32"/>
    </row>
    <row r="27" spans="1:11" ht="15" customHeight="1" x14ac:dyDescent="0.35">
      <c r="A27" s="531">
        <v>3</v>
      </c>
      <c r="B27" s="207">
        <f>B19+10</f>
        <v>31</v>
      </c>
      <c r="C27" s="534"/>
      <c r="D27" s="537"/>
      <c r="E27" s="537"/>
      <c r="F27" s="100" t="b">
        <v>0</v>
      </c>
      <c r="G27" s="62" t="s">
        <v>110</v>
      </c>
      <c r="H27" s="76" t="s">
        <v>111</v>
      </c>
      <c r="I27" s="540"/>
      <c r="J27" s="540"/>
      <c r="K27" s="528"/>
    </row>
    <row r="28" spans="1:11" ht="3.75" customHeight="1" x14ac:dyDescent="0.35">
      <c r="A28" s="532"/>
      <c r="B28" s="208">
        <f t="shared" ref="B28:B33" si="2">B27+1</f>
        <v>32</v>
      </c>
      <c r="C28" s="535"/>
      <c r="D28" s="538"/>
      <c r="E28" s="538"/>
      <c r="I28" s="541"/>
      <c r="J28" s="541"/>
      <c r="K28" s="529"/>
    </row>
    <row r="29" spans="1:11" x14ac:dyDescent="0.35">
      <c r="A29" s="532"/>
      <c r="B29" s="208">
        <f t="shared" si="2"/>
        <v>33</v>
      </c>
      <c r="C29" s="535"/>
      <c r="D29" s="538"/>
      <c r="E29" s="538"/>
      <c r="F29" s="101" t="b">
        <v>0</v>
      </c>
      <c r="G29" t="s">
        <v>2</v>
      </c>
      <c r="H29" s="3" t="s">
        <v>112</v>
      </c>
      <c r="I29" s="541"/>
      <c r="J29" s="541"/>
      <c r="K29" s="529"/>
    </row>
    <row r="30" spans="1:11" ht="3.75" customHeight="1" x14ac:dyDescent="0.35">
      <c r="A30" s="532"/>
      <c r="B30" s="208">
        <f t="shared" si="2"/>
        <v>34</v>
      </c>
      <c r="C30" s="535"/>
      <c r="D30" s="538"/>
      <c r="E30" s="538"/>
      <c r="I30" s="541"/>
      <c r="J30" s="541"/>
      <c r="K30" s="529"/>
    </row>
    <row r="31" spans="1:11" x14ac:dyDescent="0.35">
      <c r="A31" s="532"/>
      <c r="B31" s="208">
        <f t="shared" si="2"/>
        <v>35</v>
      </c>
      <c r="C31" s="535"/>
      <c r="D31" s="538"/>
      <c r="E31" s="538"/>
      <c r="F31" s="102" t="b">
        <v>0</v>
      </c>
      <c r="G31" s="44" t="s">
        <v>113</v>
      </c>
      <c r="H31" s="9" t="s">
        <v>114</v>
      </c>
      <c r="I31" s="541"/>
      <c r="J31" s="541"/>
      <c r="K31" s="529"/>
    </row>
    <row r="32" spans="1:11" ht="3.75" customHeight="1" x14ac:dyDescent="0.35">
      <c r="A32" s="532"/>
      <c r="B32" s="208">
        <f t="shared" si="2"/>
        <v>36</v>
      </c>
      <c r="C32" s="535"/>
      <c r="D32" s="538"/>
      <c r="E32" s="538"/>
      <c r="I32" s="541"/>
      <c r="J32" s="541"/>
      <c r="K32" s="529"/>
    </row>
    <row r="33" spans="1:11" ht="29.5" thickBot="1" x14ac:dyDescent="0.4">
      <c r="A33" s="533"/>
      <c r="B33" s="208">
        <f t="shared" si="2"/>
        <v>37</v>
      </c>
      <c r="C33" s="536"/>
      <c r="D33" s="539"/>
      <c r="E33" s="539"/>
      <c r="F33" s="103" t="b">
        <v>0</v>
      </c>
      <c r="G33" s="104" t="s">
        <v>76</v>
      </c>
      <c r="H33" s="55" t="s">
        <v>115</v>
      </c>
      <c r="I33" s="542"/>
      <c r="J33" s="542"/>
      <c r="K33" s="530"/>
    </row>
    <row r="34" spans="1:11" ht="4.5" customHeight="1" thickBot="1" x14ac:dyDescent="0.4">
      <c r="C34" s="205"/>
      <c r="D34" s="140"/>
      <c r="E34" s="140"/>
      <c r="F34" s="30"/>
      <c r="G34" s="30"/>
      <c r="H34" s="33"/>
      <c r="I34" s="205"/>
      <c r="J34" s="205"/>
      <c r="K34" s="32"/>
    </row>
    <row r="35" spans="1:11" ht="15" customHeight="1" x14ac:dyDescent="0.35">
      <c r="A35" s="531">
        <v>4</v>
      </c>
      <c r="B35" s="207">
        <f>B27+10</f>
        <v>41</v>
      </c>
      <c r="C35" s="534"/>
      <c r="D35" s="537"/>
      <c r="E35" s="537"/>
      <c r="F35" s="100" t="b">
        <v>0</v>
      </c>
      <c r="G35" s="62" t="s">
        <v>110</v>
      </c>
      <c r="H35" s="76" t="s">
        <v>111</v>
      </c>
      <c r="I35" s="540"/>
      <c r="J35" s="540"/>
      <c r="K35" s="528"/>
    </row>
    <row r="36" spans="1:11" ht="3.75" customHeight="1" x14ac:dyDescent="0.35">
      <c r="A36" s="532"/>
      <c r="B36" s="208">
        <f t="shared" ref="B36:B41" si="3">B35+1</f>
        <v>42</v>
      </c>
      <c r="C36" s="535"/>
      <c r="D36" s="538"/>
      <c r="E36" s="538"/>
      <c r="I36" s="541"/>
      <c r="J36" s="541"/>
      <c r="K36" s="529"/>
    </row>
    <row r="37" spans="1:11" x14ac:dyDescent="0.35">
      <c r="A37" s="532"/>
      <c r="B37" s="208">
        <f t="shared" si="3"/>
        <v>43</v>
      </c>
      <c r="C37" s="535"/>
      <c r="D37" s="538"/>
      <c r="E37" s="538"/>
      <c r="F37" s="101" t="b">
        <v>0</v>
      </c>
      <c r="G37" t="s">
        <v>2</v>
      </c>
      <c r="H37" s="3" t="s">
        <v>112</v>
      </c>
      <c r="I37" s="541"/>
      <c r="J37" s="541"/>
      <c r="K37" s="529"/>
    </row>
    <row r="38" spans="1:11" ht="3.75" customHeight="1" x14ac:dyDescent="0.35">
      <c r="A38" s="532"/>
      <c r="B38" s="208">
        <f t="shared" si="3"/>
        <v>44</v>
      </c>
      <c r="C38" s="535"/>
      <c r="D38" s="538"/>
      <c r="E38" s="538"/>
      <c r="I38" s="541"/>
      <c r="J38" s="541"/>
      <c r="K38" s="529"/>
    </row>
    <row r="39" spans="1:11" x14ac:dyDescent="0.35">
      <c r="A39" s="532"/>
      <c r="B39" s="208">
        <f t="shared" si="3"/>
        <v>45</v>
      </c>
      <c r="C39" s="535"/>
      <c r="D39" s="538"/>
      <c r="E39" s="538"/>
      <c r="F39" s="102" t="b">
        <v>0</v>
      </c>
      <c r="G39" s="44" t="s">
        <v>113</v>
      </c>
      <c r="H39" s="9" t="s">
        <v>114</v>
      </c>
      <c r="I39" s="541"/>
      <c r="J39" s="541"/>
      <c r="K39" s="529"/>
    </row>
    <row r="40" spans="1:11" ht="3.75" customHeight="1" x14ac:dyDescent="0.35">
      <c r="A40" s="532"/>
      <c r="B40" s="208">
        <f t="shared" si="3"/>
        <v>46</v>
      </c>
      <c r="C40" s="535"/>
      <c r="D40" s="538"/>
      <c r="E40" s="538"/>
      <c r="I40" s="541"/>
      <c r="J40" s="541"/>
      <c r="K40" s="529"/>
    </row>
    <row r="41" spans="1:11" ht="29.5" thickBot="1" x14ac:dyDescent="0.4">
      <c r="A41" s="533"/>
      <c r="B41" s="208">
        <f t="shared" si="3"/>
        <v>47</v>
      </c>
      <c r="C41" s="536"/>
      <c r="D41" s="539"/>
      <c r="E41" s="539"/>
      <c r="F41" s="103" t="b">
        <v>0</v>
      </c>
      <c r="G41" s="104" t="s">
        <v>76</v>
      </c>
      <c r="H41" s="55" t="s">
        <v>115</v>
      </c>
      <c r="I41" s="542"/>
      <c r="J41" s="542"/>
      <c r="K41" s="530"/>
    </row>
    <row r="42" spans="1:11" ht="4.5" customHeight="1" thickBot="1" x14ac:dyDescent="0.4">
      <c r="C42" s="205"/>
      <c r="D42" s="140"/>
      <c r="E42" s="140"/>
      <c r="F42" s="30"/>
      <c r="G42" s="30"/>
      <c r="H42" s="33"/>
      <c r="I42" s="205"/>
      <c r="J42" s="205"/>
      <c r="K42" s="32"/>
    </row>
    <row r="43" spans="1:11" ht="15" customHeight="1" x14ac:dyDescent="0.35">
      <c r="A43" s="550">
        <v>5</v>
      </c>
      <c r="B43" s="207">
        <f>B35+10</f>
        <v>51</v>
      </c>
      <c r="C43" s="534"/>
      <c r="D43" s="537"/>
      <c r="E43" s="537"/>
      <c r="F43" s="100" t="b">
        <v>0</v>
      </c>
      <c r="G43" s="62" t="s">
        <v>110</v>
      </c>
      <c r="H43" s="76" t="s">
        <v>111</v>
      </c>
      <c r="I43" s="540"/>
      <c r="J43" s="540"/>
      <c r="K43" s="528"/>
    </row>
    <row r="44" spans="1:11" ht="3.75" customHeight="1" x14ac:dyDescent="0.35">
      <c r="A44" s="551"/>
      <c r="B44" s="208">
        <f t="shared" ref="B44:B49" si="4">B43+1</f>
        <v>52</v>
      </c>
      <c r="C44" s="535"/>
      <c r="D44" s="538"/>
      <c r="E44" s="538"/>
      <c r="I44" s="541"/>
      <c r="J44" s="541"/>
      <c r="K44" s="529"/>
    </row>
    <row r="45" spans="1:11" x14ac:dyDescent="0.35">
      <c r="A45" s="551"/>
      <c r="B45" s="208">
        <f t="shared" si="4"/>
        <v>53</v>
      </c>
      <c r="C45" s="535"/>
      <c r="D45" s="538"/>
      <c r="E45" s="538"/>
      <c r="F45" s="101" t="b">
        <v>0</v>
      </c>
      <c r="G45" t="s">
        <v>2</v>
      </c>
      <c r="H45" s="3" t="s">
        <v>112</v>
      </c>
      <c r="I45" s="541"/>
      <c r="J45" s="541"/>
      <c r="K45" s="529"/>
    </row>
    <row r="46" spans="1:11" ht="3.75" customHeight="1" x14ac:dyDescent="0.35">
      <c r="A46" s="551"/>
      <c r="B46" s="208">
        <f t="shared" si="4"/>
        <v>54</v>
      </c>
      <c r="C46" s="535"/>
      <c r="D46" s="538"/>
      <c r="E46" s="538"/>
      <c r="I46" s="541"/>
      <c r="J46" s="541"/>
      <c r="K46" s="529"/>
    </row>
    <row r="47" spans="1:11" x14ac:dyDescent="0.35">
      <c r="A47" s="551"/>
      <c r="B47" s="208">
        <f t="shared" si="4"/>
        <v>55</v>
      </c>
      <c r="C47" s="535"/>
      <c r="D47" s="538"/>
      <c r="E47" s="538"/>
      <c r="F47" s="102" t="b">
        <v>0</v>
      </c>
      <c r="G47" s="44" t="s">
        <v>113</v>
      </c>
      <c r="H47" s="9" t="s">
        <v>114</v>
      </c>
      <c r="I47" s="541"/>
      <c r="J47" s="541"/>
      <c r="K47" s="529"/>
    </row>
    <row r="48" spans="1:11" ht="3.75" customHeight="1" x14ac:dyDescent="0.35">
      <c r="A48" s="551"/>
      <c r="B48" s="208">
        <f t="shared" si="4"/>
        <v>56</v>
      </c>
      <c r="C48" s="535"/>
      <c r="D48" s="538"/>
      <c r="E48" s="538"/>
      <c r="I48" s="541"/>
      <c r="J48" s="541"/>
      <c r="K48" s="529"/>
    </row>
    <row r="49" spans="1:11" ht="29.5" thickBot="1" x14ac:dyDescent="0.4">
      <c r="A49" s="552"/>
      <c r="B49" s="208">
        <f t="shared" si="4"/>
        <v>57</v>
      </c>
      <c r="C49" s="536"/>
      <c r="D49" s="539"/>
      <c r="E49" s="539"/>
      <c r="F49" s="103" t="b">
        <v>0</v>
      </c>
      <c r="G49" s="104" t="s">
        <v>76</v>
      </c>
      <c r="H49" s="55" t="s">
        <v>115</v>
      </c>
      <c r="I49" s="542"/>
      <c r="J49" s="542"/>
      <c r="K49" s="530"/>
    </row>
    <row r="50" spans="1:11" ht="4.5" customHeight="1" thickBot="1" x14ac:dyDescent="0.4">
      <c r="C50" s="205"/>
      <c r="D50" s="140"/>
      <c r="E50" s="140"/>
      <c r="F50" s="30"/>
      <c r="G50" s="30"/>
      <c r="H50" s="33"/>
      <c r="I50" s="205"/>
      <c r="J50" s="205"/>
      <c r="K50" s="32"/>
    </row>
    <row r="51" spans="1:11" ht="15.75" customHeight="1" x14ac:dyDescent="0.35">
      <c r="A51" s="531">
        <v>6</v>
      </c>
      <c r="B51" s="207">
        <f>B43+10</f>
        <v>61</v>
      </c>
      <c r="C51" s="534"/>
      <c r="D51" s="537"/>
      <c r="E51" s="537"/>
      <c r="F51" s="100" t="b">
        <v>0</v>
      </c>
      <c r="G51" s="62" t="s">
        <v>110</v>
      </c>
      <c r="H51" s="76" t="s">
        <v>111</v>
      </c>
      <c r="I51" s="540"/>
      <c r="J51" s="540"/>
      <c r="K51" s="528"/>
    </row>
    <row r="52" spans="1:11" ht="3.75" customHeight="1" x14ac:dyDescent="0.35">
      <c r="A52" s="532"/>
      <c r="B52" s="208">
        <f t="shared" ref="B52:B57" si="5">B51+1</f>
        <v>62</v>
      </c>
      <c r="C52" s="535"/>
      <c r="D52" s="538"/>
      <c r="E52" s="538"/>
      <c r="I52" s="541"/>
      <c r="J52" s="541"/>
      <c r="K52" s="529"/>
    </row>
    <row r="53" spans="1:11" x14ac:dyDescent="0.35">
      <c r="A53" s="532"/>
      <c r="B53" s="208">
        <f t="shared" si="5"/>
        <v>63</v>
      </c>
      <c r="C53" s="535"/>
      <c r="D53" s="538"/>
      <c r="E53" s="538"/>
      <c r="F53" s="101" t="b">
        <v>0</v>
      </c>
      <c r="G53" t="s">
        <v>2</v>
      </c>
      <c r="H53" s="3" t="s">
        <v>112</v>
      </c>
      <c r="I53" s="541"/>
      <c r="J53" s="541"/>
      <c r="K53" s="529"/>
    </row>
    <row r="54" spans="1:11" ht="3.75" customHeight="1" x14ac:dyDescent="0.35">
      <c r="A54" s="532"/>
      <c r="B54" s="208">
        <f t="shared" si="5"/>
        <v>64</v>
      </c>
      <c r="C54" s="535"/>
      <c r="D54" s="538"/>
      <c r="E54" s="538"/>
      <c r="I54" s="541"/>
      <c r="J54" s="541"/>
      <c r="K54" s="529"/>
    </row>
    <row r="55" spans="1:11" x14ac:dyDescent="0.35">
      <c r="A55" s="532"/>
      <c r="B55" s="208">
        <f t="shared" si="5"/>
        <v>65</v>
      </c>
      <c r="C55" s="535"/>
      <c r="D55" s="538"/>
      <c r="E55" s="538"/>
      <c r="F55" s="102" t="b">
        <v>0</v>
      </c>
      <c r="G55" s="44" t="s">
        <v>113</v>
      </c>
      <c r="H55" s="9" t="s">
        <v>114</v>
      </c>
      <c r="I55" s="541"/>
      <c r="J55" s="541"/>
      <c r="K55" s="529"/>
    </row>
    <row r="56" spans="1:11" ht="3.75" customHeight="1" x14ac:dyDescent="0.35">
      <c r="A56" s="532"/>
      <c r="B56" s="208">
        <f t="shared" si="5"/>
        <v>66</v>
      </c>
      <c r="C56" s="535"/>
      <c r="D56" s="538"/>
      <c r="E56" s="538"/>
      <c r="I56" s="541"/>
      <c r="J56" s="541"/>
      <c r="K56" s="529"/>
    </row>
    <row r="57" spans="1:11" ht="29.5" thickBot="1" x14ac:dyDescent="0.4">
      <c r="A57" s="533"/>
      <c r="B57" s="208">
        <f t="shared" si="5"/>
        <v>67</v>
      </c>
      <c r="C57" s="536"/>
      <c r="D57" s="539"/>
      <c r="E57" s="539"/>
      <c r="F57" s="103" t="b">
        <v>0</v>
      </c>
      <c r="G57" s="104" t="s">
        <v>76</v>
      </c>
      <c r="H57" s="55" t="s">
        <v>115</v>
      </c>
      <c r="I57" s="542"/>
      <c r="J57" s="542"/>
      <c r="K57" s="530"/>
    </row>
    <row r="58" spans="1:11" ht="4.5" customHeight="1" thickBot="1" x14ac:dyDescent="0.4">
      <c r="C58" s="205"/>
      <c r="D58" s="140"/>
      <c r="E58" s="140"/>
      <c r="F58" s="30"/>
      <c r="G58" s="30"/>
      <c r="H58" s="33"/>
      <c r="I58" s="205"/>
      <c r="J58" s="205"/>
      <c r="K58" s="32"/>
    </row>
    <row r="59" spans="1:11" ht="15" customHeight="1" x14ac:dyDescent="0.35">
      <c r="A59" s="531">
        <v>7</v>
      </c>
      <c r="B59" s="207">
        <f>B51+10</f>
        <v>71</v>
      </c>
      <c r="C59" s="534"/>
      <c r="D59" s="537"/>
      <c r="E59" s="537"/>
      <c r="F59" s="100" t="b">
        <v>0</v>
      </c>
      <c r="G59" s="62" t="s">
        <v>110</v>
      </c>
      <c r="H59" s="76" t="s">
        <v>111</v>
      </c>
      <c r="I59" s="540"/>
      <c r="J59" s="540"/>
      <c r="K59" s="528"/>
    </row>
    <row r="60" spans="1:11" ht="3.75" customHeight="1" x14ac:dyDescent="0.35">
      <c r="A60" s="532"/>
      <c r="B60" s="208">
        <f t="shared" ref="B60:B65" si="6">B59+1</f>
        <v>72</v>
      </c>
      <c r="C60" s="535"/>
      <c r="D60" s="538"/>
      <c r="E60" s="538"/>
      <c r="I60" s="541"/>
      <c r="J60" s="541"/>
      <c r="K60" s="529"/>
    </row>
    <row r="61" spans="1:11" x14ac:dyDescent="0.35">
      <c r="A61" s="532"/>
      <c r="B61" s="208">
        <f t="shared" si="6"/>
        <v>73</v>
      </c>
      <c r="C61" s="535"/>
      <c r="D61" s="538"/>
      <c r="E61" s="538"/>
      <c r="F61" s="101" t="b">
        <v>0</v>
      </c>
      <c r="G61" t="s">
        <v>2</v>
      </c>
      <c r="H61" s="3" t="s">
        <v>112</v>
      </c>
      <c r="I61" s="541"/>
      <c r="J61" s="541"/>
      <c r="K61" s="529"/>
    </row>
    <row r="62" spans="1:11" ht="3.75" customHeight="1" x14ac:dyDescent="0.35">
      <c r="A62" s="532"/>
      <c r="B62" s="208">
        <f t="shared" si="6"/>
        <v>74</v>
      </c>
      <c r="C62" s="535"/>
      <c r="D62" s="538"/>
      <c r="E62" s="538"/>
      <c r="I62" s="541"/>
      <c r="J62" s="541"/>
      <c r="K62" s="529"/>
    </row>
    <row r="63" spans="1:11" x14ac:dyDescent="0.35">
      <c r="A63" s="532"/>
      <c r="B63" s="208">
        <f t="shared" si="6"/>
        <v>75</v>
      </c>
      <c r="C63" s="535"/>
      <c r="D63" s="538"/>
      <c r="E63" s="538"/>
      <c r="F63" s="102" t="b">
        <v>0</v>
      </c>
      <c r="G63" s="44" t="s">
        <v>113</v>
      </c>
      <c r="H63" s="9" t="s">
        <v>114</v>
      </c>
      <c r="I63" s="541"/>
      <c r="J63" s="541"/>
      <c r="K63" s="529"/>
    </row>
    <row r="64" spans="1:11" ht="3.75" customHeight="1" x14ac:dyDescent="0.35">
      <c r="A64" s="532"/>
      <c r="B64" s="208">
        <f t="shared" si="6"/>
        <v>76</v>
      </c>
      <c r="C64" s="535"/>
      <c r="D64" s="538"/>
      <c r="E64" s="538"/>
      <c r="I64" s="541"/>
      <c r="J64" s="541"/>
      <c r="K64" s="529"/>
    </row>
    <row r="65" spans="1:11" ht="29.5" thickBot="1" x14ac:dyDescent="0.4">
      <c r="A65" s="533"/>
      <c r="B65" s="208">
        <f t="shared" si="6"/>
        <v>77</v>
      </c>
      <c r="C65" s="536"/>
      <c r="D65" s="539"/>
      <c r="E65" s="539"/>
      <c r="F65" s="103" t="b">
        <v>0</v>
      </c>
      <c r="G65" s="104" t="s">
        <v>76</v>
      </c>
      <c r="H65" s="55" t="s">
        <v>115</v>
      </c>
      <c r="I65" s="542"/>
      <c r="J65" s="542"/>
      <c r="K65" s="530"/>
    </row>
    <row r="66" spans="1:11" ht="4.5" customHeight="1" thickBot="1" x14ac:dyDescent="0.4">
      <c r="C66" s="205"/>
      <c r="D66" s="140"/>
      <c r="E66" s="140"/>
      <c r="F66" s="30"/>
      <c r="G66" s="30"/>
      <c r="H66" s="33"/>
      <c r="I66" s="205"/>
      <c r="J66" s="205"/>
      <c r="K66" s="32"/>
    </row>
    <row r="67" spans="1:11" ht="15" customHeight="1" x14ac:dyDescent="0.35">
      <c r="A67" s="531">
        <v>8</v>
      </c>
      <c r="B67" s="207">
        <f>B59+10</f>
        <v>81</v>
      </c>
      <c r="C67" s="534"/>
      <c r="D67" s="537"/>
      <c r="E67" s="537"/>
      <c r="F67" s="100" t="b">
        <v>0</v>
      </c>
      <c r="G67" s="62" t="s">
        <v>110</v>
      </c>
      <c r="H67" s="76" t="s">
        <v>111</v>
      </c>
      <c r="I67" s="540"/>
      <c r="J67" s="540"/>
      <c r="K67" s="528"/>
    </row>
    <row r="68" spans="1:11" ht="3.75" customHeight="1" x14ac:dyDescent="0.35">
      <c r="A68" s="532"/>
      <c r="B68" s="208">
        <f t="shared" ref="B68:B73" si="7">B67+1</f>
        <v>82</v>
      </c>
      <c r="C68" s="535"/>
      <c r="D68" s="538"/>
      <c r="E68" s="538"/>
      <c r="I68" s="541"/>
      <c r="J68" s="541"/>
      <c r="K68" s="529"/>
    </row>
    <row r="69" spans="1:11" x14ac:dyDescent="0.35">
      <c r="A69" s="532"/>
      <c r="B69" s="208">
        <f t="shared" si="7"/>
        <v>83</v>
      </c>
      <c r="C69" s="535"/>
      <c r="D69" s="538"/>
      <c r="E69" s="538"/>
      <c r="F69" s="101" t="b">
        <v>0</v>
      </c>
      <c r="G69" t="s">
        <v>2</v>
      </c>
      <c r="H69" s="3" t="s">
        <v>112</v>
      </c>
      <c r="I69" s="541"/>
      <c r="J69" s="541"/>
      <c r="K69" s="529"/>
    </row>
    <row r="70" spans="1:11" ht="3.75" customHeight="1" x14ac:dyDescent="0.35">
      <c r="A70" s="532"/>
      <c r="B70" s="208">
        <f t="shared" si="7"/>
        <v>84</v>
      </c>
      <c r="C70" s="535"/>
      <c r="D70" s="538"/>
      <c r="E70" s="538"/>
      <c r="I70" s="541"/>
      <c r="J70" s="541"/>
      <c r="K70" s="529"/>
    </row>
    <row r="71" spans="1:11" x14ac:dyDescent="0.35">
      <c r="A71" s="532"/>
      <c r="B71" s="208">
        <f t="shared" si="7"/>
        <v>85</v>
      </c>
      <c r="C71" s="535"/>
      <c r="D71" s="538"/>
      <c r="E71" s="538"/>
      <c r="F71" s="102" t="b">
        <v>0</v>
      </c>
      <c r="G71" s="44" t="s">
        <v>113</v>
      </c>
      <c r="H71" s="9" t="s">
        <v>114</v>
      </c>
      <c r="I71" s="541"/>
      <c r="J71" s="541"/>
      <c r="K71" s="529"/>
    </row>
    <row r="72" spans="1:11" ht="3.75" customHeight="1" x14ac:dyDescent="0.35">
      <c r="A72" s="532"/>
      <c r="B72" s="208">
        <f t="shared" si="7"/>
        <v>86</v>
      </c>
      <c r="C72" s="535"/>
      <c r="D72" s="538"/>
      <c r="E72" s="538"/>
      <c r="I72" s="541"/>
      <c r="J72" s="541"/>
      <c r="K72" s="529"/>
    </row>
    <row r="73" spans="1:11" ht="29.5" thickBot="1" x14ac:dyDescent="0.4">
      <c r="A73" s="533"/>
      <c r="B73" s="208">
        <f t="shared" si="7"/>
        <v>87</v>
      </c>
      <c r="C73" s="536"/>
      <c r="D73" s="539"/>
      <c r="E73" s="539"/>
      <c r="F73" s="103" t="b">
        <v>0</v>
      </c>
      <c r="G73" s="104" t="s">
        <v>76</v>
      </c>
      <c r="H73" s="55" t="s">
        <v>115</v>
      </c>
      <c r="I73" s="542"/>
      <c r="J73" s="542"/>
      <c r="K73" s="530"/>
    </row>
    <row r="74" spans="1:11" ht="4.5" customHeight="1" thickBot="1" x14ac:dyDescent="0.4">
      <c r="C74" s="205"/>
      <c r="D74" s="140"/>
      <c r="E74" s="140"/>
      <c r="F74" s="30"/>
      <c r="G74" s="30"/>
      <c r="H74" s="33"/>
      <c r="I74" s="205"/>
      <c r="J74" s="205"/>
      <c r="K74" s="32"/>
    </row>
    <row r="75" spans="1:11" ht="15" customHeight="1" x14ac:dyDescent="0.35">
      <c r="A75" s="531">
        <f>A67+1</f>
        <v>9</v>
      </c>
      <c r="B75" s="207">
        <f>B67+10</f>
        <v>91</v>
      </c>
      <c r="C75" s="534"/>
      <c r="D75" s="537"/>
      <c r="E75" s="537"/>
      <c r="F75" s="100" t="b">
        <v>0</v>
      </c>
      <c r="G75" s="62" t="s">
        <v>110</v>
      </c>
      <c r="H75" s="76" t="s">
        <v>111</v>
      </c>
      <c r="I75" s="540"/>
      <c r="J75" s="540"/>
      <c r="K75" s="528"/>
    </row>
    <row r="76" spans="1:11" ht="3.75" customHeight="1" x14ac:dyDescent="0.35">
      <c r="A76" s="532"/>
      <c r="B76" s="208">
        <f t="shared" ref="B76:B81" si="8">B75+1</f>
        <v>92</v>
      </c>
      <c r="C76" s="535"/>
      <c r="D76" s="538"/>
      <c r="E76" s="538"/>
      <c r="I76" s="541"/>
      <c r="J76" s="541"/>
      <c r="K76" s="529"/>
    </row>
    <row r="77" spans="1:11" x14ac:dyDescent="0.35">
      <c r="A77" s="532"/>
      <c r="B77" s="208">
        <f t="shared" si="8"/>
        <v>93</v>
      </c>
      <c r="C77" s="535"/>
      <c r="D77" s="538"/>
      <c r="E77" s="538"/>
      <c r="F77" s="101" t="b">
        <v>0</v>
      </c>
      <c r="G77" t="s">
        <v>2</v>
      </c>
      <c r="H77" s="3" t="s">
        <v>112</v>
      </c>
      <c r="I77" s="541"/>
      <c r="J77" s="541"/>
      <c r="K77" s="529"/>
    </row>
    <row r="78" spans="1:11" ht="3.75" customHeight="1" x14ac:dyDescent="0.35">
      <c r="A78" s="532"/>
      <c r="B78" s="208">
        <f t="shared" si="8"/>
        <v>94</v>
      </c>
      <c r="C78" s="535"/>
      <c r="D78" s="538"/>
      <c r="E78" s="538"/>
      <c r="I78" s="541"/>
      <c r="J78" s="541"/>
      <c r="K78" s="529"/>
    </row>
    <row r="79" spans="1:11" x14ac:dyDescent="0.35">
      <c r="A79" s="532"/>
      <c r="B79" s="208">
        <f t="shared" si="8"/>
        <v>95</v>
      </c>
      <c r="C79" s="535"/>
      <c r="D79" s="538"/>
      <c r="E79" s="538"/>
      <c r="F79" s="102" t="b">
        <v>0</v>
      </c>
      <c r="G79" s="44" t="s">
        <v>113</v>
      </c>
      <c r="H79" s="9" t="s">
        <v>114</v>
      </c>
      <c r="I79" s="541"/>
      <c r="J79" s="541"/>
      <c r="K79" s="529"/>
    </row>
    <row r="80" spans="1:11" ht="3.75" customHeight="1" x14ac:dyDescent="0.35">
      <c r="A80" s="532"/>
      <c r="B80" s="208">
        <f t="shared" si="8"/>
        <v>96</v>
      </c>
      <c r="C80" s="535"/>
      <c r="D80" s="538"/>
      <c r="E80" s="538"/>
      <c r="I80" s="541"/>
      <c r="J80" s="541"/>
      <c r="K80" s="529"/>
    </row>
    <row r="81" spans="1:11" ht="29.5" thickBot="1" x14ac:dyDescent="0.4">
      <c r="A81" s="533"/>
      <c r="B81" s="208">
        <f t="shared" si="8"/>
        <v>97</v>
      </c>
      <c r="C81" s="536"/>
      <c r="D81" s="539"/>
      <c r="E81" s="539"/>
      <c r="F81" s="103" t="b">
        <v>0</v>
      </c>
      <c r="G81" s="104" t="s">
        <v>76</v>
      </c>
      <c r="H81" s="55" t="s">
        <v>115</v>
      </c>
      <c r="I81" s="542"/>
      <c r="J81" s="542"/>
      <c r="K81" s="530"/>
    </row>
    <row r="82" spans="1:11" ht="4.5" customHeight="1" thickBot="1" x14ac:dyDescent="0.4">
      <c r="C82" s="205"/>
      <c r="D82" s="140"/>
      <c r="E82" s="140"/>
      <c r="F82" s="30"/>
      <c r="G82" s="30"/>
      <c r="H82" s="33"/>
      <c r="I82" s="205"/>
      <c r="J82" s="205"/>
      <c r="K82" s="32"/>
    </row>
    <row r="83" spans="1:11" ht="15" customHeight="1" x14ac:dyDescent="0.35">
      <c r="A83" s="531">
        <f>A75+1</f>
        <v>10</v>
      </c>
      <c r="B83" s="207">
        <f>B75+10</f>
        <v>101</v>
      </c>
      <c r="C83" s="534"/>
      <c r="D83" s="537"/>
      <c r="E83" s="537"/>
      <c r="F83" s="100" t="b">
        <v>0</v>
      </c>
      <c r="G83" s="62" t="s">
        <v>110</v>
      </c>
      <c r="H83" s="76" t="s">
        <v>111</v>
      </c>
      <c r="I83" s="540"/>
      <c r="J83" s="540"/>
      <c r="K83" s="528"/>
    </row>
    <row r="84" spans="1:11" ht="3.75" customHeight="1" x14ac:dyDescent="0.35">
      <c r="A84" s="532"/>
      <c r="B84" s="208">
        <f t="shared" ref="B84:B89" si="9">B83+1</f>
        <v>102</v>
      </c>
      <c r="C84" s="535"/>
      <c r="D84" s="538"/>
      <c r="E84" s="538"/>
      <c r="I84" s="541"/>
      <c r="J84" s="541"/>
      <c r="K84" s="529"/>
    </row>
    <row r="85" spans="1:11" x14ac:dyDescent="0.35">
      <c r="A85" s="532"/>
      <c r="B85" s="208">
        <f t="shared" si="9"/>
        <v>103</v>
      </c>
      <c r="C85" s="535"/>
      <c r="D85" s="538"/>
      <c r="E85" s="538"/>
      <c r="F85" s="101" t="b">
        <v>0</v>
      </c>
      <c r="G85" t="s">
        <v>2</v>
      </c>
      <c r="H85" s="3" t="s">
        <v>112</v>
      </c>
      <c r="I85" s="541"/>
      <c r="J85" s="541"/>
      <c r="K85" s="529"/>
    </row>
    <row r="86" spans="1:11" ht="3.75" customHeight="1" x14ac:dyDescent="0.35">
      <c r="A86" s="532"/>
      <c r="B86" s="208">
        <f t="shared" si="9"/>
        <v>104</v>
      </c>
      <c r="C86" s="535"/>
      <c r="D86" s="538"/>
      <c r="E86" s="538"/>
      <c r="I86" s="541"/>
      <c r="J86" s="541"/>
      <c r="K86" s="529"/>
    </row>
    <row r="87" spans="1:11" x14ac:dyDescent="0.35">
      <c r="A87" s="532"/>
      <c r="B87" s="208">
        <f t="shared" si="9"/>
        <v>105</v>
      </c>
      <c r="C87" s="535"/>
      <c r="D87" s="538"/>
      <c r="E87" s="538"/>
      <c r="F87" s="102" t="b">
        <v>0</v>
      </c>
      <c r="G87" s="44" t="s">
        <v>113</v>
      </c>
      <c r="H87" s="9" t="s">
        <v>114</v>
      </c>
      <c r="I87" s="541"/>
      <c r="J87" s="541"/>
      <c r="K87" s="529"/>
    </row>
    <row r="88" spans="1:11" ht="3.75" customHeight="1" x14ac:dyDescent="0.35">
      <c r="A88" s="532"/>
      <c r="B88" s="208">
        <f t="shared" si="9"/>
        <v>106</v>
      </c>
      <c r="C88" s="535"/>
      <c r="D88" s="538"/>
      <c r="E88" s="538"/>
      <c r="I88" s="541"/>
      <c r="J88" s="541"/>
      <c r="K88" s="529"/>
    </row>
    <row r="89" spans="1:11" ht="29.5" thickBot="1" x14ac:dyDescent="0.4">
      <c r="A89" s="533"/>
      <c r="B89" s="208">
        <f t="shared" si="9"/>
        <v>107</v>
      </c>
      <c r="C89" s="536"/>
      <c r="D89" s="539"/>
      <c r="E89" s="539"/>
      <c r="F89" s="103" t="b">
        <v>0</v>
      </c>
      <c r="G89" s="104" t="s">
        <v>76</v>
      </c>
      <c r="H89" s="55" t="s">
        <v>115</v>
      </c>
      <c r="I89" s="542"/>
      <c r="J89" s="542"/>
      <c r="K89" s="530"/>
    </row>
    <row r="90" spans="1:11" ht="4.5" customHeight="1" thickBot="1" x14ac:dyDescent="0.4">
      <c r="C90" s="205"/>
      <c r="D90" s="140"/>
      <c r="E90" s="140"/>
      <c r="F90" s="30"/>
      <c r="G90" s="30"/>
      <c r="H90" s="33"/>
      <c r="I90" s="205"/>
      <c r="J90" s="205"/>
      <c r="K90" s="32"/>
    </row>
    <row r="91" spans="1:11" ht="15" customHeight="1" x14ac:dyDescent="0.35">
      <c r="A91" s="531">
        <f>A83+1</f>
        <v>11</v>
      </c>
      <c r="B91" s="207">
        <f>B83+10</f>
        <v>111</v>
      </c>
      <c r="C91" s="534"/>
      <c r="D91" s="537"/>
      <c r="E91" s="537"/>
      <c r="F91" s="100" t="b">
        <v>0</v>
      </c>
      <c r="G91" s="62" t="s">
        <v>110</v>
      </c>
      <c r="H91" s="76" t="s">
        <v>111</v>
      </c>
      <c r="I91" s="540"/>
      <c r="J91" s="540"/>
      <c r="K91" s="528"/>
    </row>
    <row r="92" spans="1:11" ht="3.75" customHeight="1" x14ac:dyDescent="0.35">
      <c r="A92" s="532"/>
      <c r="B92" s="208">
        <f t="shared" ref="B92:B97" si="10">B91+1</f>
        <v>112</v>
      </c>
      <c r="C92" s="535"/>
      <c r="D92" s="538"/>
      <c r="E92" s="538"/>
      <c r="I92" s="541"/>
      <c r="J92" s="541"/>
      <c r="K92" s="529"/>
    </row>
    <row r="93" spans="1:11" x14ac:dyDescent="0.35">
      <c r="A93" s="532"/>
      <c r="B93" s="208">
        <f t="shared" si="10"/>
        <v>113</v>
      </c>
      <c r="C93" s="535"/>
      <c r="D93" s="538"/>
      <c r="E93" s="538"/>
      <c r="F93" s="101" t="b">
        <v>0</v>
      </c>
      <c r="G93" t="s">
        <v>2</v>
      </c>
      <c r="H93" s="3" t="s">
        <v>112</v>
      </c>
      <c r="I93" s="541"/>
      <c r="J93" s="541"/>
      <c r="K93" s="529"/>
    </row>
    <row r="94" spans="1:11" ht="3.75" customHeight="1" x14ac:dyDescent="0.35">
      <c r="A94" s="532"/>
      <c r="B94" s="208">
        <f t="shared" si="10"/>
        <v>114</v>
      </c>
      <c r="C94" s="535"/>
      <c r="D94" s="538"/>
      <c r="E94" s="538"/>
      <c r="I94" s="541"/>
      <c r="J94" s="541"/>
      <c r="K94" s="529"/>
    </row>
    <row r="95" spans="1:11" x14ac:dyDescent="0.35">
      <c r="A95" s="532"/>
      <c r="B95" s="208">
        <f t="shared" si="10"/>
        <v>115</v>
      </c>
      <c r="C95" s="535"/>
      <c r="D95" s="538"/>
      <c r="E95" s="538"/>
      <c r="F95" s="102" t="b">
        <v>0</v>
      </c>
      <c r="G95" s="44" t="s">
        <v>113</v>
      </c>
      <c r="H95" s="9" t="s">
        <v>114</v>
      </c>
      <c r="I95" s="541"/>
      <c r="J95" s="541"/>
      <c r="K95" s="529"/>
    </row>
    <row r="96" spans="1:11" ht="3.75" customHeight="1" x14ac:dyDescent="0.35">
      <c r="A96" s="532"/>
      <c r="B96" s="208">
        <f t="shared" si="10"/>
        <v>116</v>
      </c>
      <c r="C96" s="535"/>
      <c r="D96" s="538"/>
      <c r="E96" s="538"/>
      <c r="I96" s="541"/>
      <c r="J96" s="541"/>
      <c r="K96" s="529"/>
    </row>
    <row r="97" spans="1:11" ht="29.5" thickBot="1" x14ac:dyDescent="0.4">
      <c r="A97" s="533"/>
      <c r="B97" s="208">
        <f t="shared" si="10"/>
        <v>117</v>
      </c>
      <c r="C97" s="536"/>
      <c r="D97" s="539"/>
      <c r="E97" s="539"/>
      <c r="F97" s="103" t="b">
        <v>0</v>
      </c>
      <c r="G97" s="104" t="s">
        <v>76</v>
      </c>
      <c r="H97" s="55" t="s">
        <v>115</v>
      </c>
      <c r="I97" s="542"/>
      <c r="J97" s="542"/>
      <c r="K97" s="530"/>
    </row>
    <row r="98" spans="1:11" ht="4.5" customHeight="1" thickBot="1" x14ac:dyDescent="0.4">
      <c r="C98" s="205"/>
      <c r="D98" s="140"/>
      <c r="E98" s="140"/>
      <c r="F98" s="30"/>
      <c r="G98" s="30"/>
      <c r="H98" s="33"/>
      <c r="I98" s="205"/>
      <c r="J98" s="205"/>
      <c r="K98" s="32"/>
    </row>
    <row r="99" spans="1:11" ht="15" customHeight="1" x14ac:dyDescent="0.35">
      <c r="A99" s="531">
        <f>A91+1</f>
        <v>12</v>
      </c>
      <c r="B99" s="207">
        <f>B91+10</f>
        <v>121</v>
      </c>
      <c r="C99" s="534"/>
      <c r="D99" s="537"/>
      <c r="E99" s="537"/>
      <c r="F99" s="100" t="b">
        <v>0</v>
      </c>
      <c r="G99" s="62" t="s">
        <v>110</v>
      </c>
      <c r="H99" s="76" t="s">
        <v>111</v>
      </c>
      <c r="I99" s="540"/>
      <c r="J99" s="540"/>
      <c r="K99" s="528"/>
    </row>
    <row r="100" spans="1:11" ht="3.75" customHeight="1" x14ac:dyDescent="0.35">
      <c r="A100" s="532"/>
      <c r="B100" s="208">
        <f t="shared" ref="B100:B105" si="11">B99+1</f>
        <v>122</v>
      </c>
      <c r="C100" s="535"/>
      <c r="D100" s="538"/>
      <c r="E100" s="538"/>
      <c r="I100" s="541"/>
      <c r="J100" s="541"/>
      <c r="K100" s="529"/>
    </row>
    <row r="101" spans="1:11" x14ac:dyDescent="0.35">
      <c r="A101" s="532"/>
      <c r="B101" s="208">
        <f t="shared" si="11"/>
        <v>123</v>
      </c>
      <c r="C101" s="535"/>
      <c r="D101" s="538"/>
      <c r="E101" s="538"/>
      <c r="F101" s="101" t="b">
        <v>0</v>
      </c>
      <c r="G101" t="s">
        <v>2</v>
      </c>
      <c r="H101" s="3" t="s">
        <v>112</v>
      </c>
      <c r="I101" s="541"/>
      <c r="J101" s="541"/>
      <c r="K101" s="529"/>
    </row>
    <row r="102" spans="1:11" ht="3.75" customHeight="1" x14ac:dyDescent="0.35">
      <c r="A102" s="532"/>
      <c r="B102" s="208">
        <f t="shared" si="11"/>
        <v>124</v>
      </c>
      <c r="C102" s="535"/>
      <c r="D102" s="538"/>
      <c r="E102" s="538"/>
      <c r="I102" s="541"/>
      <c r="J102" s="541"/>
      <c r="K102" s="529"/>
    </row>
    <row r="103" spans="1:11" x14ac:dyDescent="0.35">
      <c r="A103" s="532"/>
      <c r="B103" s="208">
        <f t="shared" si="11"/>
        <v>125</v>
      </c>
      <c r="C103" s="535"/>
      <c r="D103" s="538"/>
      <c r="E103" s="538"/>
      <c r="F103" s="102" t="b">
        <v>0</v>
      </c>
      <c r="G103" s="44" t="s">
        <v>113</v>
      </c>
      <c r="H103" s="9" t="s">
        <v>114</v>
      </c>
      <c r="I103" s="541"/>
      <c r="J103" s="541"/>
      <c r="K103" s="529"/>
    </row>
    <row r="104" spans="1:11" ht="3.75" customHeight="1" x14ac:dyDescent="0.35">
      <c r="A104" s="532"/>
      <c r="B104" s="208">
        <f t="shared" si="11"/>
        <v>126</v>
      </c>
      <c r="C104" s="535"/>
      <c r="D104" s="538"/>
      <c r="E104" s="538"/>
      <c r="I104" s="541"/>
      <c r="J104" s="541"/>
      <c r="K104" s="529"/>
    </row>
    <row r="105" spans="1:11" ht="29.5" thickBot="1" x14ac:dyDescent="0.4">
      <c r="A105" s="533"/>
      <c r="B105" s="208">
        <f t="shared" si="11"/>
        <v>127</v>
      </c>
      <c r="C105" s="536"/>
      <c r="D105" s="539"/>
      <c r="E105" s="539"/>
      <c r="F105" s="103" t="b">
        <v>0</v>
      </c>
      <c r="G105" s="104" t="s">
        <v>76</v>
      </c>
      <c r="H105" s="55" t="s">
        <v>115</v>
      </c>
      <c r="I105" s="542"/>
      <c r="J105" s="542"/>
      <c r="K105" s="530"/>
    </row>
    <row r="106" spans="1:11" ht="4.5" customHeight="1" thickBot="1" x14ac:dyDescent="0.4">
      <c r="C106" s="205"/>
      <c r="D106" s="140"/>
      <c r="E106" s="140"/>
      <c r="F106" s="30"/>
      <c r="G106" s="30"/>
      <c r="H106" s="33"/>
      <c r="I106" s="205"/>
      <c r="J106" s="205"/>
      <c r="K106" s="32"/>
    </row>
    <row r="107" spans="1:11" ht="15" customHeight="1" x14ac:dyDescent="0.35">
      <c r="A107" s="531">
        <f>A99+1</f>
        <v>13</v>
      </c>
      <c r="B107" s="207">
        <f>B99+10</f>
        <v>131</v>
      </c>
      <c r="C107" s="534"/>
      <c r="D107" s="537"/>
      <c r="E107" s="537"/>
      <c r="F107" s="100" t="b">
        <v>0</v>
      </c>
      <c r="G107" s="62" t="s">
        <v>110</v>
      </c>
      <c r="H107" s="76" t="s">
        <v>111</v>
      </c>
      <c r="I107" s="540"/>
      <c r="J107" s="540"/>
      <c r="K107" s="528"/>
    </row>
    <row r="108" spans="1:11" ht="3.75" customHeight="1" x14ac:dyDescent="0.35">
      <c r="A108" s="532"/>
      <c r="B108" s="208">
        <f t="shared" ref="B108:B113" si="12">B107+1</f>
        <v>132</v>
      </c>
      <c r="C108" s="535"/>
      <c r="D108" s="538"/>
      <c r="E108" s="538"/>
      <c r="I108" s="541"/>
      <c r="J108" s="541"/>
      <c r="K108" s="529"/>
    </row>
    <row r="109" spans="1:11" x14ac:dyDescent="0.35">
      <c r="A109" s="532"/>
      <c r="B109" s="208">
        <f t="shared" si="12"/>
        <v>133</v>
      </c>
      <c r="C109" s="535"/>
      <c r="D109" s="538"/>
      <c r="E109" s="538"/>
      <c r="F109" s="101" t="b">
        <v>0</v>
      </c>
      <c r="G109" t="s">
        <v>2</v>
      </c>
      <c r="H109" s="3" t="s">
        <v>112</v>
      </c>
      <c r="I109" s="541"/>
      <c r="J109" s="541"/>
      <c r="K109" s="529"/>
    </row>
    <row r="110" spans="1:11" ht="3.75" customHeight="1" x14ac:dyDescent="0.35">
      <c r="A110" s="532"/>
      <c r="B110" s="208">
        <f t="shared" si="12"/>
        <v>134</v>
      </c>
      <c r="C110" s="535"/>
      <c r="D110" s="538"/>
      <c r="E110" s="538"/>
      <c r="I110" s="541"/>
      <c r="J110" s="541"/>
      <c r="K110" s="529"/>
    </row>
    <row r="111" spans="1:11" x14ac:dyDescent="0.35">
      <c r="A111" s="532"/>
      <c r="B111" s="208">
        <f t="shared" si="12"/>
        <v>135</v>
      </c>
      <c r="C111" s="535"/>
      <c r="D111" s="538"/>
      <c r="E111" s="538"/>
      <c r="F111" s="102" t="b">
        <v>0</v>
      </c>
      <c r="G111" s="44" t="s">
        <v>113</v>
      </c>
      <c r="H111" s="9" t="s">
        <v>114</v>
      </c>
      <c r="I111" s="541"/>
      <c r="J111" s="541"/>
      <c r="K111" s="529"/>
    </row>
    <row r="112" spans="1:11" ht="3.75" customHeight="1" x14ac:dyDescent="0.35">
      <c r="A112" s="532"/>
      <c r="B112" s="208">
        <f t="shared" si="12"/>
        <v>136</v>
      </c>
      <c r="C112" s="535"/>
      <c r="D112" s="538"/>
      <c r="E112" s="538"/>
      <c r="I112" s="541"/>
      <c r="J112" s="541"/>
      <c r="K112" s="529"/>
    </row>
    <row r="113" spans="1:11" ht="29.5" thickBot="1" x14ac:dyDescent="0.4">
      <c r="A113" s="533"/>
      <c r="B113" s="208">
        <f t="shared" si="12"/>
        <v>137</v>
      </c>
      <c r="C113" s="536"/>
      <c r="D113" s="539"/>
      <c r="E113" s="539"/>
      <c r="F113" s="103" t="b">
        <v>0</v>
      </c>
      <c r="G113" s="104" t="s">
        <v>76</v>
      </c>
      <c r="H113" s="55" t="s">
        <v>115</v>
      </c>
      <c r="I113" s="542"/>
      <c r="J113" s="542"/>
      <c r="K113" s="530"/>
    </row>
    <row r="114" spans="1:11" ht="4.5" customHeight="1" thickBot="1" x14ac:dyDescent="0.4">
      <c r="C114" s="205"/>
      <c r="D114" s="140"/>
      <c r="E114" s="140"/>
      <c r="F114" s="30"/>
      <c r="G114" s="30"/>
      <c r="H114" s="33"/>
      <c r="I114" s="205"/>
      <c r="J114" s="205"/>
      <c r="K114" s="32"/>
    </row>
    <row r="115" spans="1:11" ht="15" customHeight="1" x14ac:dyDescent="0.35">
      <c r="A115" s="531">
        <f>A107+1</f>
        <v>14</v>
      </c>
      <c r="B115" s="207">
        <f>B107+10</f>
        <v>141</v>
      </c>
      <c r="C115" s="534"/>
      <c r="D115" s="537"/>
      <c r="E115" s="537"/>
      <c r="F115" s="100" t="b">
        <v>0</v>
      </c>
      <c r="G115" s="62" t="s">
        <v>110</v>
      </c>
      <c r="H115" s="76" t="s">
        <v>111</v>
      </c>
      <c r="I115" s="540"/>
      <c r="J115" s="540"/>
      <c r="K115" s="528"/>
    </row>
    <row r="116" spans="1:11" ht="3.75" customHeight="1" x14ac:dyDescent="0.35">
      <c r="A116" s="532"/>
      <c r="B116" s="208">
        <f t="shared" ref="B116:B121" si="13">B115+1</f>
        <v>142</v>
      </c>
      <c r="C116" s="535"/>
      <c r="D116" s="538"/>
      <c r="E116" s="538"/>
      <c r="I116" s="541"/>
      <c r="J116" s="541"/>
      <c r="K116" s="529"/>
    </row>
    <row r="117" spans="1:11" x14ac:dyDescent="0.35">
      <c r="A117" s="532"/>
      <c r="B117" s="208">
        <f t="shared" si="13"/>
        <v>143</v>
      </c>
      <c r="C117" s="535"/>
      <c r="D117" s="538"/>
      <c r="E117" s="538"/>
      <c r="F117" s="101" t="b">
        <v>0</v>
      </c>
      <c r="G117" t="s">
        <v>2</v>
      </c>
      <c r="H117" s="3" t="s">
        <v>112</v>
      </c>
      <c r="I117" s="541"/>
      <c r="J117" s="541"/>
      <c r="K117" s="529"/>
    </row>
    <row r="118" spans="1:11" ht="3.75" customHeight="1" x14ac:dyDescent="0.35">
      <c r="A118" s="532"/>
      <c r="B118" s="208">
        <f t="shared" si="13"/>
        <v>144</v>
      </c>
      <c r="C118" s="535"/>
      <c r="D118" s="538"/>
      <c r="E118" s="538"/>
      <c r="I118" s="541"/>
      <c r="J118" s="541"/>
      <c r="K118" s="529"/>
    </row>
    <row r="119" spans="1:11" x14ac:dyDescent="0.35">
      <c r="A119" s="532"/>
      <c r="B119" s="208">
        <f t="shared" si="13"/>
        <v>145</v>
      </c>
      <c r="C119" s="535"/>
      <c r="D119" s="538"/>
      <c r="E119" s="538"/>
      <c r="F119" s="102" t="b">
        <v>0</v>
      </c>
      <c r="G119" s="44" t="s">
        <v>113</v>
      </c>
      <c r="H119" s="9" t="s">
        <v>114</v>
      </c>
      <c r="I119" s="541"/>
      <c r="J119" s="541"/>
      <c r="K119" s="529"/>
    </row>
    <row r="120" spans="1:11" ht="3.75" customHeight="1" x14ac:dyDescent="0.35">
      <c r="A120" s="532"/>
      <c r="B120" s="208">
        <f t="shared" si="13"/>
        <v>146</v>
      </c>
      <c r="C120" s="535"/>
      <c r="D120" s="538"/>
      <c r="E120" s="538"/>
      <c r="I120" s="541"/>
      <c r="J120" s="541"/>
      <c r="K120" s="529"/>
    </row>
    <row r="121" spans="1:11" ht="29.5" thickBot="1" x14ac:dyDescent="0.4">
      <c r="A121" s="533"/>
      <c r="B121" s="208">
        <f t="shared" si="13"/>
        <v>147</v>
      </c>
      <c r="C121" s="536"/>
      <c r="D121" s="539"/>
      <c r="E121" s="539"/>
      <c r="F121" s="103" t="b">
        <v>0</v>
      </c>
      <c r="G121" s="104" t="s">
        <v>76</v>
      </c>
      <c r="H121" s="55" t="s">
        <v>115</v>
      </c>
      <c r="I121" s="542"/>
      <c r="J121" s="542"/>
      <c r="K121" s="530"/>
    </row>
    <row r="122" spans="1:11" ht="4.5" customHeight="1" thickBot="1" x14ac:dyDescent="0.4">
      <c r="C122" s="205"/>
      <c r="D122" s="140"/>
      <c r="E122" s="140"/>
      <c r="F122" s="30"/>
      <c r="G122" s="30"/>
      <c r="H122" s="33"/>
      <c r="I122" s="205"/>
      <c r="J122" s="205"/>
      <c r="K122" s="32"/>
    </row>
    <row r="123" spans="1:11" ht="15" customHeight="1" x14ac:dyDescent="0.35">
      <c r="A123" s="531">
        <f>A115+1</f>
        <v>15</v>
      </c>
      <c r="B123" s="207">
        <f>B115+10</f>
        <v>151</v>
      </c>
      <c r="C123" s="534"/>
      <c r="D123" s="537"/>
      <c r="E123" s="537"/>
      <c r="F123" s="100" t="b">
        <v>0</v>
      </c>
      <c r="G123" s="62" t="s">
        <v>110</v>
      </c>
      <c r="H123" s="76" t="s">
        <v>111</v>
      </c>
      <c r="I123" s="540"/>
      <c r="J123" s="540"/>
      <c r="K123" s="528"/>
    </row>
    <row r="124" spans="1:11" ht="3.75" customHeight="1" x14ac:dyDescent="0.35">
      <c r="A124" s="532"/>
      <c r="B124" s="208">
        <f t="shared" ref="B124:B129" si="14">B123+1</f>
        <v>152</v>
      </c>
      <c r="C124" s="535"/>
      <c r="D124" s="538"/>
      <c r="E124" s="538"/>
      <c r="I124" s="541"/>
      <c r="J124" s="541"/>
      <c r="K124" s="529"/>
    </row>
    <row r="125" spans="1:11" x14ac:dyDescent="0.35">
      <c r="A125" s="532"/>
      <c r="B125" s="208">
        <f t="shared" si="14"/>
        <v>153</v>
      </c>
      <c r="C125" s="535"/>
      <c r="D125" s="538"/>
      <c r="E125" s="538"/>
      <c r="F125" s="101" t="b">
        <v>0</v>
      </c>
      <c r="G125" t="s">
        <v>2</v>
      </c>
      <c r="H125" s="3" t="s">
        <v>112</v>
      </c>
      <c r="I125" s="541"/>
      <c r="J125" s="541"/>
      <c r="K125" s="529"/>
    </row>
    <row r="126" spans="1:11" ht="3.75" customHeight="1" x14ac:dyDescent="0.35">
      <c r="A126" s="532"/>
      <c r="B126" s="208">
        <f t="shared" si="14"/>
        <v>154</v>
      </c>
      <c r="C126" s="535"/>
      <c r="D126" s="538"/>
      <c r="E126" s="538"/>
      <c r="I126" s="541"/>
      <c r="J126" s="541"/>
      <c r="K126" s="529"/>
    </row>
    <row r="127" spans="1:11" x14ac:dyDescent="0.35">
      <c r="A127" s="532"/>
      <c r="B127" s="208">
        <f t="shared" si="14"/>
        <v>155</v>
      </c>
      <c r="C127" s="535"/>
      <c r="D127" s="538"/>
      <c r="E127" s="538"/>
      <c r="F127" s="102" t="b">
        <v>0</v>
      </c>
      <c r="G127" s="44" t="s">
        <v>113</v>
      </c>
      <c r="H127" s="9" t="s">
        <v>114</v>
      </c>
      <c r="I127" s="541"/>
      <c r="J127" s="541"/>
      <c r="K127" s="529"/>
    </row>
    <row r="128" spans="1:11" ht="3.75" customHeight="1" x14ac:dyDescent="0.35">
      <c r="A128" s="532"/>
      <c r="B128" s="208">
        <f t="shared" si="14"/>
        <v>156</v>
      </c>
      <c r="C128" s="535"/>
      <c r="D128" s="538"/>
      <c r="E128" s="538"/>
      <c r="I128" s="541"/>
      <c r="J128" s="541"/>
      <c r="K128" s="529"/>
    </row>
    <row r="129" spans="1:11" ht="29.5" thickBot="1" x14ac:dyDescent="0.4">
      <c r="A129" s="533"/>
      <c r="B129" s="208">
        <f t="shared" si="14"/>
        <v>157</v>
      </c>
      <c r="C129" s="536"/>
      <c r="D129" s="539"/>
      <c r="E129" s="539"/>
      <c r="F129" s="103" t="b">
        <v>0</v>
      </c>
      <c r="G129" s="104" t="s">
        <v>76</v>
      </c>
      <c r="H129" s="55" t="s">
        <v>115</v>
      </c>
      <c r="I129" s="542"/>
      <c r="J129" s="542"/>
      <c r="K129" s="530"/>
    </row>
    <row r="130" spans="1:11" ht="4.5" customHeight="1" thickBot="1" x14ac:dyDescent="0.4">
      <c r="C130" s="205"/>
      <c r="D130" s="140"/>
      <c r="E130" s="140"/>
      <c r="F130" s="30"/>
      <c r="G130" s="30"/>
      <c r="H130" s="33"/>
      <c r="I130" s="205"/>
      <c r="J130" s="205"/>
      <c r="K130" s="32"/>
    </row>
    <row r="131" spans="1:11" ht="15" customHeight="1" x14ac:dyDescent="0.35">
      <c r="A131" s="531">
        <f>A123+1</f>
        <v>16</v>
      </c>
      <c r="B131" s="207">
        <f>B123+10</f>
        <v>161</v>
      </c>
      <c r="C131" s="534"/>
      <c r="D131" s="537"/>
      <c r="E131" s="537"/>
      <c r="F131" s="100" t="b">
        <v>0</v>
      </c>
      <c r="G131" s="62" t="s">
        <v>110</v>
      </c>
      <c r="H131" s="76" t="s">
        <v>111</v>
      </c>
      <c r="I131" s="540"/>
      <c r="J131" s="540"/>
      <c r="K131" s="528"/>
    </row>
    <row r="132" spans="1:11" ht="3.75" customHeight="1" x14ac:dyDescent="0.35">
      <c r="A132" s="532"/>
      <c r="B132" s="208">
        <f t="shared" ref="B132:B137" si="15">B131+1</f>
        <v>162</v>
      </c>
      <c r="C132" s="535"/>
      <c r="D132" s="538"/>
      <c r="E132" s="538"/>
      <c r="I132" s="541"/>
      <c r="J132" s="541"/>
      <c r="K132" s="529"/>
    </row>
    <row r="133" spans="1:11" x14ac:dyDescent="0.35">
      <c r="A133" s="532"/>
      <c r="B133" s="208">
        <f t="shared" si="15"/>
        <v>163</v>
      </c>
      <c r="C133" s="535"/>
      <c r="D133" s="538"/>
      <c r="E133" s="538"/>
      <c r="F133" s="101" t="b">
        <v>0</v>
      </c>
      <c r="G133" t="s">
        <v>2</v>
      </c>
      <c r="H133" s="3" t="s">
        <v>112</v>
      </c>
      <c r="I133" s="541"/>
      <c r="J133" s="541"/>
      <c r="K133" s="529"/>
    </row>
    <row r="134" spans="1:11" ht="3.75" customHeight="1" x14ac:dyDescent="0.35">
      <c r="A134" s="532"/>
      <c r="B134" s="208">
        <f t="shared" si="15"/>
        <v>164</v>
      </c>
      <c r="C134" s="535"/>
      <c r="D134" s="538"/>
      <c r="E134" s="538"/>
      <c r="I134" s="541"/>
      <c r="J134" s="541"/>
      <c r="K134" s="529"/>
    </row>
    <row r="135" spans="1:11" x14ac:dyDescent="0.35">
      <c r="A135" s="532"/>
      <c r="B135" s="208">
        <f t="shared" si="15"/>
        <v>165</v>
      </c>
      <c r="C135" s="535"/>
      <c r="D135" s="538"/>
      <c r="E135" s="538"/>
      <c r="F135" s="102" t="b">
        <v>0</v>
      </c>
      <c r="G135" s="44" t="s">
        <v>113</v>
      </c>
      <c r="H135" s="9" t="s">
        <v>114</v>
      </c>
      <c r="I135" s="541"/>
      <c r="J135" s="541"/>
      <c r="K135" s="529"/>
    </row>
    <row r="136" spans="1:11" ht="3.75" customHeight="1" x14ac:dyDescent="0.35">
      <c r="A136" s="532"/>
      <c r="B136" s="208">
        <f t="shared" si="15"/>
        <v>166</v>
      </c>
      <c r="C136" s="535"/>
      <c r="D136" s="538"/>
      <c r="E136" s="538"/>
      <c r="I136" s="541"/>
      <c r="J136" s="541"/>
      <c r="K136" s="529"/>
    </row>
    <row r="137" spans="1:11" ht="29.5" thickBot="1" x14ac:dyDescent="0.4">
      <c r="A137" s="533"/>
      <c r="B137" s="208">
        <f t="shared" si="15"/>
        <v>167</v>
      </c>
      <c r="C137" s="536"/>
      <c r="D137" s="539"/>
      <c r="E137" s="539"/>
      <c r="F137" s="103" t="b">
        <v>0</v>
      </c>
      <c r="G137" s="104" t="s">
        <v>76</v>
      </c>
      <c r="H137" s="55" t="s">
        <v>115</v>
      </c>
      <c r="I137" s="542"/>
      <c r="J137" s="542"/>
      <c r="K137" s="530"/>
    </row>
    <row r="138" spans="1:11" ht="4.5" customHeight="1" thickBot="1" x14ac:dyDescent="0.4">
      <c r="C138" s="205"/>
      <c r="D138" s="140"/>
      <c r="E138" s="140"/>
      <c r="F138" s="30"/>
      <c r="G138" s="30"/>
      <c r="H138" s="33"/>
      <c r="I138" s="205"/>
      <c r="J138" s="205"/>
      <c r="K138" s="32"/>
    </row>
    <row r="139" spans="1:11" ht="15" customHeight="1" x14ac:dyDescent="0.35">
      <c r="A139" s="531">
        <f>A131+1</f>
        <v>17</v>
      </c>
      <c r="B139" s="207">
        <f>B131+10</f>
        <v>171</v>
      </c>
      <c r="C139" s="534"/>
      <c r="D139" s="537"/>
      <c r="E139" s="537"/>
      <c r="F139" s="100" t="b">
        <v>0</v>
      </c>
      <c r="G139" s="62" t="s">
        <v>110</v>
      </c>
      <c r="H139" s="76" t="s">
        <v>111</v>
      </c>
      <c r="I139" s="540"/>
      <c r="J139" s="540"/>
      <c r="K139" s="528"/>
    </row>
    <row r="140" spans="1:11" ht="3.75" customHeight="1" x14ac:dyDescent="0.35">
      <c r="A140" s="532"/>
      <c r="B140" s="208">
        <f t="shared" ref="B140:B145" si="16">B139+1</f>
        <v>172</v>
      </c>
      <c r="C140" s="535"/>
      <c r="D140" s="538"/>
      <c r="E140" s="538"/>
      <c r="I140" s="541"/>
      <c r="J140" s="541"/>
      <c r="K140" s="529"/>
    </row>
    <row r="141" spans="1:11" x14ac:dyDescent="0.35">
      <c r="A141" s="532"/>
      <c r="B141" s="208">
        <f t="shared" si="16"/>
        <v>173</v>
      </c>
      <c r="C141" s="535"/>
      <c r="D141" s="538"/>
      <c r="E141" s="538"/>
      <c r="F141" s="101" t="b">
        <v>0</v>
      </c>
      <c r="G141" t="s">
        <v>2</v>
      </c>
      <c r="H141" s="3" t="s">
        <v>112</v>
      </c>
      <c r="I141" s="541"/>
      <c r="J141" s="541"/>
      <c r="K141" s="529"/>
    </row>
    <row r="142" spans="1:11" ht="3.75" customHeight="1" x14ac:dyDescent="0.35">
      <c r="A142" s="532"/>
      <c r="B142" s="208">
        <f t="shared" si="16"/>
        <v>174</v>
      </c>
      <c r="C142" s="535"/>
      <c r="D142" s="538"/>
      <c r="E142" s="538"/>
      <c r="I142" s="541"/>
      <c r="J142" s="541"/>
      <c r="K142" s="529"/>
    </row>
    <row r="143" spans="1:11" x14ac:dyDescent="0.35">
      <c r="A143" s="532"/>
      <c r="B143" s="208">
        <f t="shared" si="16"/>
        <v>175</v>
      </c>
      <c r="C143" s="535"/>
      <c r="D143" s="538"/>
      <c r="E143" s="538"/>
      <c r="F143" s="102" t="b">
        <v>0</v>
      </c>
      <c r="G143" s="44" t="s">
        <v>113</v>
      </c>
      <c r="H143" s="9" t="s">
        <v>114</v>
      </c>
      <c r="I143" s="541"/>
      <c r="J143" s="541"/>
      <c r="K143" s="529"/>
    </row>
    <row r="144" spans="1:11" ht="3.75" customHeight="1" x14ac:dyDescent="0.35">
      <c r="A144" s="532"/>
      <c r="B144" s="208">
        <f t="shared" si="16"/>
        <v>176</v>
      </c>
      <c r="C144" s="535"/>
      <c r="D144" s="538"/>
      <c r="E144" s="538"/>
      <c r="I144" s="541"/>
      <c r="J144" s="541"/>
      <c r="K144" s="529"/>
    </row>
    <row r="145" spans="1:11" ht="29.5" thickBot="1" x14ac:dyDescent="0.4">
      <c r="A145" s="533"/>
      <c r="B145" s="208">
        <f t="shared" si="16"/>
        <v>177</v>
      </c>
      <c r="C145" s="536"/>
      <c r="D145" s="539"/>
      <c r="E145" s="539"/>
      <c r="F145" s="103" t="b">
        <v>0</v>
      </c>
      <c r="G145" s="104" t="s">
        <v>76</v>
      </c>
      <c r="H145" s="55" t="s">
        <v>115</v>
      </c>
      <c r="I145" s="542"/>
      <c r="J145" s="542"/>
      <c r="K145" s="530"/>
    </row>
    <row r="146" spans="1:11" ht="4.5" customHeight="1" thickBot="1" x14ac:dyDescent="0.4">
      <c r="C146" s="205"/>
      <c r="D146" s="140"/>
      <c r="E146" s="140"/>
      <c r="F146" s="30"/>
      <c r="G146" s="30"/>
      <c r="H146" s="33"/>
      <c r="I146" s="205"/>
      <c r="J146" s="205"/>
      <c r="K146" s="32"/>
    </row>
    <row r="147" spans="1:11" ht="15" customHeight="1" x14ac:dyDescent="0.35">
      <c r="A147" s="531">
        <f>A139+1</f>
        <v>18</v>
      </c>
      <c r="B147" s="207">
        <f>B139+10</f>
        <v>181</v>
      </c>
      <c r="C147" s="534"/>
      <c r="D147" s="537"/>
      <c r="E147" s="537"/>
      <c r="F147" s="100" t="b">
        <v>0</v>
      </c>
      <c r="G147" s="62" t="s">
        <v>110</v>
      </c>
      <c r="H147" s="76" t="s">
        <v>111</v>
      </c>
      <c r="I147" s="540"/>
      <c r="J147" s="540"/>
      <c r="K147" s="528"/>
    </row>
    <row r="148" spans="1:11" ht="3.75" customHeight="1" x14ac:dyDescent="0.35">
      <c r="A148" s="532"/>
      <c r="B148" s="208">
        <f t="shared" ref="B148:B153" si="17">B147+1</f>
        <v>182</v>
      </c>
      <c r="C148" s="535"/>
      <c r="D148" s="538"/>
      <c r="E148" s="538"/>
      <c r="I148" s="541"/>
      <c r="J148" s="541"/>
      <c r="K148" s="529"/>
    </row>
    <row r="149" spans="1:11" x14ac:dyDescent="0.35">
      <c r="A149" s="532"/>
      <c r="B149" s="208">
        <f t="shared" si="17"/>
        <v>183</v>
      </c>
      <c r="C149" s="535"/>
      <c r="D149" s="538"/>
      <c r="E149" s="538"/>
      <c r="F149" s="101" t="b">
        <v>0</v>
      </c>
      <c r="G149" t="s">
        <v>2</v>
      </c>
      <c r="H149" s="3" t="s">
        <v>112</v>
      </c>
      <c r="I149" s="541"/>
      <c r="J149" s="541"/>
      <c r="K149" s="529"/>
    </row>
    <row r="150" spans="1:11" ht="3.75" customHeight="1" x14ac:dyDescent="0.35">
      <c r="A150" s="532"/>
      <c r="B150" s="208">
        <f t="shared" si="17"/>
        <v>184</v>
      </c>
      <c r="C150" s="535"/>
      <c r="D150" s="538"/>
      <c r="E150" s="538"/>
      <c r="I150" s="541"/>
      <c r="J150" s="541"/>
      <c r="K150" s="529"/>
    </row>
    <row r="151" spans="1:11" x14ac:dyDescent="0.35">
      <c r="A151" s="532"/>
      <c r="B151" s="208">
        <f t="shared" si="17"/>
        <v>185</v>
      </c>
      <c r="C151" s="535"/>
      <c r="D151" s="538"/>
      <c r="E151" s="538"/>
      <c r="F151" s="102" t="b">
        <v>0</v>
      </c>
      <c r="G151" s="44" t="s">
        <v>113</v>
      </c>
      <c r="H151" s="9" t="s">
        <v>114</v>
      </c>
      <c r="I151" s="541"/>
      <c r="J151" s="541"/>
      <c r="K151" s="529"/>
    </row>
    <row r="152" spans="1:11" ht="3.75" customHeight="1" x14ac:dyDescent="0.35">
      <c r="A152" s="532"/>
      <c r="B152" s="208">
        <f t="shared" si="17"/>
        <v>186</v>
      </c>
      <c r="C152" s="535"/>
      <c r="D152" s="538"/>
      <c r="E152" s="538"/>
      <c r="I152" s="541"/>
      <c r="J152" s="541"/>
      <c r="K152" s="529"/>
    </row>
    <row r="153" spans="1:11" ht="29.5" thickBot="1" x14ac:dyDescent="0.4">
      <c r="A153" s="533"/>
      <c r="B153" s="208">
        <f t="shared" si="17"/>
        <v>187</v>
      </c>
      <c r="C153" s="536"/>
      <c r="D153" s="539"/>
      <c r="E153" s="539"/>
      <c r="F153" s="103" t="b">
        <v>0</v>
      </c>
      <c r="G153" s="104" t="s">
        <v>76</v>
      </c>
      <c r="H153" s="55" t="s">
        <v>115</v>
      </c>
      <c r="I153" s="542"/>
      <c r="J153" s="542"/>
      <c r="K153" s="530"/>
    </row>
    <row r="154" spans="1:11" ht="4.5" customHeight="1" thickBot="1" x14ac:dyDescent="0.4">
      <c r="C154" s="205"/>
      <c r="D154" s="140"/>
      <c r="E154" s="140"/>
      <c r="F154" s="30"/>
      <c r="G154" s="30"/>
      <c r="H154" s="33"/>
      <c r="I154" s="205"/>
      <c r="J154" s="205"/>
      <c r="K154" s="32"/>
    </row>
    <row r="155" spans="1:11" ht="15" customHeight="1" x14ac:dyDescent="0.35">
      <c r="A155" s="531">
        <f>A147+1</f>
        <v>19</v>
      </c>
      <c r="B155" s="207">
        <f>B147+10</f>
        <v>191</v>
      </c>
      <c r="C155" s="534"/>
      <c r="D155" s="537"/>
      <c r="E155" s="537"/>
      <c r="F155" s="100" t="b">
        <v>0</v>
      </c>
      <c r="G155" s="62" t="s">
        <v>110</v>
      </c>
      <c r="H155" s="76" t="s">
        <v>111</v>
      </c>
      <c r="I155" s="540"/>
      <c r="J155" s="540"/>
      <c r="K155" s="528"/>
    </row>
    <row r="156" spans="1:11" ht="3.75" customHeight="1" x14ac:dyDescent="0.35">
      <c r="A156" s="532"/>
      <c r="B156" s="208">
        <f t="shared" ref="B156:B161" si="18">B155+1</f>
        <v>192</v>
      </c>
      <c r="C156" s="535"/>
      <c r="D156" s="538"/>
      <c r="E156" s="538"/>
      <c r="I156" s="541"/>
      <c r="J156" s="541"/>
      <c r="K156" s="529"/>
    </row>
    <row r="157" spans="1:11" x14ac:dyDescent="0.35">
      <c r="A157" s="532"/>
      <c r="B157" s="208">
        <f t="shared" si="18"/>
        <v>193</v>
      </c>
      <c r="C157" s="535"/>
      <c r="D157" s="538"/>
      <c r="E157" s="538"/>
      <c r="F157" s="101" t="b">
        <v>0</v>
      </c>
      <c r="G157" t="s">
        <v>2</v>
      </c>
      <c r="H157" s="3" t="s">
        <v>112</v>
      </c>
      <c r="I157" s="541"/>
      <c r="J157" s="541"/>
      <c r="K157" s="529"/>
    </row>
    <row r="158" spans="1:11" ht="3.75" customHeight="1" x14ac:dyDescent="0.35">
      <c r="A158" s="532"/>
      <c r="B158" s="208">
        <f t="shared" si="18"/>
        <v>194</v>
      </c>
      <c r="C158" s="535"/>
      <c r="D158" s="538"/>
      <c r="E158" s="538"/>
      <c r="I158" s="541"/>
      <c r="J158" s="541"/>
      <c r="K158" s="529"/>
    </row>
    <row r="159" spans="1:11" x14ac:dyDescent="0.35">
      <c r="A159" s="532"/>
      <c r="B159" s="208">
        <f t="shared" si="18"/>
        <v>195</v>
      </c>
      <c r="C159" s="535"/>
      <c r="D159" s="538"/>
      <c r="E159" s="538"/>
      <c r="F159" s="102" t="b">
        <v>0</v>
      </c>
      <c r="G159" s="44" t="s">
        <v>113</v>
      </c>
      <c r="H159" s="9" t="s">
        <v>114</v>
      </c>
      <c r="I159" s="541"/>
      <c r="J159" s="541"/>
      <c r="K159" s="529"/>
    </row>
    <row r="160" spans="1:11" ht="3.75" customHeight="1" x14ac:dyDescent="0.35">
      <c r="A160" s="532"/>
      <c r="B160" s="208">
        <f t="shared" si="18"/>
        <v>196</v>
      </c>
      <c r="C160" s="535"/>
      <c r="D160" s="538"/>
      <c r="E160" s="538"/>
      <c r="I160" s="541"/>
      <c r="J160" s="541"/>
      <c r="K160" s="529"/>
    </row>
    <row r="161" spans="1:11" ht="29.5" thickBot="1" x14ac:dyDescent="0.4">
      <c r="A161" s="533"/>
      <c r="B161" s="208">
        <f t="shared" si="18"/>
        <v>197</v>
      </c>
      <c r="C161" s="536"/>
      <c r="D161" s="539"/>
      <c r="E161" s="539"/>
      <c r="F161" s="103" t="b">
        <v>0</v>
      </c>
      <c r="G161" s="104" t="s">
        <v>76</v>
      </c>
      <c r="H161" s="55" t="s">
        <v>115</v>
      </c>
      <c r="I161" s="542"/>
      <c r="J161" s="542"/>
      <c r="K161" s="530"/>
    </row>
    <row r="162" spans="1:11" ht="4.5" customHeight="1" thickBot="1" x14ac:dyDescent="0.4">
      <c r="C162" s="205"/>
      <c r="D162" s="140"/>
      <c r="E162" s="140"/>
      <c r="F162" s="30"/>
      <c r="G162" s="30"/>
      <c r="H162" s="33"/>
      <c r="I162" s="205"/>
      <c r="J162" s="205"/>
      <c r="K162" s="32"/>
    </row>
    <row r="163" spans="1:11" ht="15" customHeight="1" x14ac:dyDescent="0.35">
      <c r="A163" s="531">
        <f>A155+1</f>
        <v>20</v>
      </c>
      <c r="B163" s="207">
        <f>B155+10</f>
        <v>201</v>
      </c>
      <c r="C163" s="534"/>
      <c r="D163" s="537"/>
      <c r="E163" s="537"/>
      <c r="F163" s="100" t="b">
        <v>0</v>
      </c>
      <c r="G163" s="62" t="s">
        <v>110</v>
      </c>
      <c r="H163" s="76" t="s">
        <v>111</v>
      </c>
      <c r="I163" s="540"/>
      <c r="J163" s="540"/>
      <c r="K163" s="528"/>
    </row>
    <row r="164" spans="1:11" ht="3.75" customHeight="1" x14ac:dyDescent="0.35">
      <c r="A164" s="532"/>
      <c r="B164" s="208">
        <f t="shared" ref="B164:B169" si="19">B163+1</f>
        <v>202</v>
      </c>
      <c r="C164" s="535"/>
      <c r="D164" s="538"/>
      <c r="E164" s="538"/>
      <c r="I164" s="541"/>
      <c r="J164" s="541"/>
      <c r="K164" s="529"/>
    </row>
    <row r="165" spans="1:11" x14ac:dyDescent="0.35">
      <c r="A165" s="532"/>
      <c r="B165" s="208">
        <f t="shared" si="19"/>
        <v>203</v>
      </c>
      <c r="C165" s="535"/>
      <c r="D165" s="538"/>
      <c r="E165" s="538"/>
      <c r="F165" s="101" t="b">
        <v>0</v>
      </c>
      <c r="G165" t="s">
        <v>2</v>
      </c>
      <c r="H165" s="3" t="s">
        <v>112</v>
      </c>
      <c r="I165" s="541"/>
      <c r="J165" s="541"/>
      <c r="K165" s="529"/>
    </row>
    <row r="166" spans="1:11" ht="3.75" customHeight="1" x14ac:dyDescent="0.35">
      <c r="A166" s="532"/>
      <c r="B166" s="208">
        <f t="shared" si="19"/>
        <v>204</v>
      </c>
      <c r="C166" s="535"/>
      <c r="D166" s="538"/>
      <c r="E166" s="538"/>
      <c r="I166" s="541"/>
      <c r="J166" s="541"/>
      <c r="K166" s="529"/>
    </row>
    <row r="167" spans="1:11" x14ac:dyDescent="0.35">
      <c r="A167" s="532"/>
      <c r="B167" s="208">
        <f t="shared" si="19"/>
        <v>205</v>
      </c>
      <c r="C167" s="535"/>
      <c r="D167" s="538"/>
      <c r="E167" s="538"/>
      <c r="F167" s="102" t="b">
        <v>0</v>
      </c>
      <c r="G167" s="44" t="s">
        <v>113</v>
      </c>
      <c r="H167" s="9" t="s">
        <v>114</v>
      </c>
      <c r="I167" s="541"/>
      <c r="J167" s="541"/>
      <c r="K167" s="529"/>
    </row>
    <row r="168" spans="1:11" ht="3.75" customHeight="1" x14ac:dyDescent="0.35">
      <c r="A168" s="532"/>
      <c r="B168" s="208">
        <f t="shared" si="19"/>
        <v>206</v>
      </c>
      <c r="C168" s="535"/>
      <c r="D168" s="538"/>
      <c r="E168" s="538"/>
      <c r="I168" s="541"/>
      <c r="J168" s="541"/>
      <c r="K168" s="529"/>
    </row>
    <row r="169" spans="1:11" ht="29.5" thickBot="1" x14ac:dyDescent="0.4">
      <c r="A169" s="533"/>
      <c r="B169" s="208">
        <f t="shared" si="19"/>
        <v>207</v>
      </c>
      <c r="C169" s="536"/>
      <c r="D169" s="539"/>
      <c r="E169" s="539"/>
      <c r="F169" s="103" t="b">
        <v>0</v>
      </c>
      <c r="G169" s="104" t="s">
        <v>76</v>
      </c>
      <c r="H169" s="55" t="s">
        <v>115</v>
      </c>
      <c r="I169" s="542"/>
      <c r="J169" s="542"/>
      <c r="K169" s="530"/>
    </row>
    <row r="170" spans="1:11" x14ac:dyDescent="0.35">
      <c r="C170" s="206"/>
      <c r="D170" s="32"/>
      <c r="E170" s="32"/>
      <c r="F170" s="30"/>
      <c r="G170" s="30"/>
      <c r="H170" s="33"/>
      <c r="I170" s="206"/>
      <c r="J170" s="206"/>
      <c r="K170" s="32"/>
    </row>
  </sheetData>
  <mergeCells count="149">
    <mergeCell ref="J43:J49"/>
    <mergeCell ref="C27:C33"/>
    <mergeCell ref="D27:D33"/>
    <mergeCell ref="E27:E33"/>
    <mergeCell ref="I27:I33"/>
    <mergeCell ref="J27:J33"/>
    <mergeCell ref="I67:I73"/>
    <mergeCell ref="C51:C57"/>
    <mergeCell ref="C67:C73"/>
    <mergeCell ref="D67:D73"/>
    <mergeCell ref="E67:E73"/>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91:A97"/>
    <mergeCell ref="C91:C97"/>
    <mergeCell ref="D91:D97"/>
    <mergeCell ref="E91:E97"/>
    <mergeCell ref="I91:I97"/>
    <mergeCell ref="A83:A89"/>
    <mergeCell ref="C83:C89"/>
    <mergeCell ref="D83:D89"/>
    <mergeCell ref="E83:E89"/>
    <mergeCell ref="I83:I89"/>
    <mergeCell ref="A107:A113"/>
    <mergeCell ref="C107:C113"/>
    <mergeCell ref="D107:D113"/>
    <mergeCell ref="E107:E113"/>
    <mergeCell ref="I107:I113"/>
    <mergeCell ref="A99:A105"/>
    <mergeCell ref="C99:C105"/>
    <mergeCell ref="D99:D105"/>
    <mergeCell ref="E99:E105"/>
    <mergeCell ref="I99:I105"/>
    <mergeCell ref="A123:A129"/>
    <mergeCell ref="C123:C129"/>
    <mergeCell ref="D123:D129"/>
    <mergeCell ref="E123:E129"/>
    <mergeCell ref="I123:I129"/>
    <mergeCell ref="A115:A121"/>
    <mergeCell ref="C115:C121"/>
    <mergeCell ref="D115:D121"/>
    <mergeCell ref="E115:E121"/>
    <mergeCell ref="I115:I121"/>
    <mergeCell ref="A139:A145"/>
    <mergeCell ref="C139:C145"/>
    <mergeCell ref="D139:D145"/>
    <mergeCell ref="E139:E145"/>
    <mergeCell ref="I139:I145"/>
    <mergeCell ref="A131:A137"/>
    <mergeCell ref="C131:C137"/>
    <mergeCell ref="D131:D137"/>
    <mergeCell ref="E131:E137"/>
    <mergeCell ref="I131:I137"/>
    <mergeCell ref="D155:D161"/>
    <mergeCell ref="E155:E161"/>
    <mergeCell ref="I155:I161"/>
    <mergeCell ref="A147:A153"/>
    <mergeCell ref="C147:C153"/>
    <mergeCell ref="D147:D153"/>
    <mergeCell ref="E147:E153"/>
    <mergeCell ref="I147:I153"/>
    <mergeCell ref="J147:J153"/>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s>
  <conditionalFormatting sqref="F15">
    <cfRule type="expression" dxfId="3477" priority="285">
      <formula>AND($F13=TRUE,F11=TRUE)</formula>
    </cfRule>
  </conditionalFormatting>
  <conditionalFormatting sqref="F23">
    <cfRule type="expression" dxfId="3476" priority="379">
      <formula>AND($F21=TRUE,F19=TRUE)</formula>
    </cfRule>
  </conditionalFormatting>
  <conditionalFormatting sqref="F31">
    <cfRule type="expression" dxfId="3475" priority="270">
      <formula>AND($F29=TRUE,F27=TRUE)</formula>
    </cfRule>
  </conditionalFormatting>
  <conditionalFormatting sqref="F39">
    <cfRule type="expression" dxfId="3474" priority="255">
      <formula>AND($F37=TRUE,F35=TRUE)</formula>
    </cfRule>
  </conditionalFormatting>
  <conditionalFormatting sqref="F47">
    <cfRule type="expression" dxfId="3473" priority="240">
      <formula>AND($F45=TRUE,F43=TRUE)</formula>
    </cfRule>
  </conditionalFormatting>
  <conditionalFormatting sqref="F55">
    <cfRule type="expression" dxfId="3472" priority="225">
      <formula>AND($F53=TRUE,F51=TRUE)</formula>
    </cfRule>
  </conditionalFormatting>
  <conditionalFormatting sqref="F63">
    <cfRule type="expression" dxfId="3471" priority="210">
      <formula>AND($F61=TRUE,F59=TRUE)</formula>
    </cfRule>
  </conditionalFormatting>
  <conditionalFormatting sqref="F71">
    <cfRule type="expression" dxfId="3470" priority="195">
      <formula>AND($F69=TRUE,F67=TRUE)</formula>
    </cfRule>
  </conditionalFormatting>
  <conditionalFormatting sqref="F79">
    <cfRule type="expression" dxfId="3469" priority="180">
      <formula>AND($F77=TRUE,F75=TRUE)</formula>
    </cfRule>
  </conditionalFormatting>
  <conditionalFormatting sqref="F87">
    <cfRule type="expression" dxfId="3468" priority="165">
      <formula>AND($F85=TRUE,F83=TRUE)</formula>
    </cfRule>
  </conditionalFormatting>
  <conditionalFormatting sqref="F95">
    <cfRule type="expression" dxfId="3467" priority="150">
      <formula>AND($F93=TRUE,F91=TRUE)</formula>
    </cfRule>
  </conditionalFormatting>
  <conditionalFormatting sqref="F103">
    <cfRule type="expression" dxfId="3466" priority="135">
      <formula>AND($F101=TRUE,F99=TRUE)</formula>
    </cfRule>
  </conditionalFormatting>
  <conditionalFormatting sqref="F111">
    <cfRule type="expression" dxfId="3465" priority="120">
      <formula>AND($F109=TRUE,F107=TRUE)</formula>
    </cfRule>
  </conditionalFormatting>
  <conditionalFormatting sqref="F119">
    <cfRule type="expression" dxfId="3464" priority="105">
      <formula>AND($F117=TRUE,F115=TRUE)</formula>
    </cfRule>
  </conditionalFormatting>
  <conditionalFormatting sqref="F127">
    <cfRule type="expression" dxfId="3463" priority="90">
      <formula>AND($F125=TRUE,F123=TRUE)</formula>
    </cfRule>
  </conditionalFormatting>
  <conditionalFormatting sqref="F135">
    <cfRule type="expression" dxfId="3462" priority="75">
      <formula>AND($F133=TRUE,F131=TRUE)</formula>
    </cfRule>
  </conditionalFormatting>
  <conditionalFormatting sqref="F143">
    <cfRule type="expression" dxfId="3461" priority="60">
      <formula>AND($F141=TRUE,F139=TRUE)</formula>
    </cfRule>
  </conditionalFormatting>
  <conditionalFormatting sqref="F151">
    <cfRule type="expression" dxfId="3460" priority="45">
      <formula>AND($F149=TRUE,F147=TRUE)</formula>
    </cfRule>
  </conditionalFormatting>
  <conditionalFormatting sqref="F159">
    <cfRule type="expression" dxfId="3459" priority="30">
      <formula>AND($F157=TRUE,F155=TRUE)</formula>
    </cfRule>
  </conditionalFormatting>
  <conditionalFormatting sqref="F167">
    <cfRule type="expression" dxfId="3458" priority="15">
      <formula>AND($F165=TRUE,F163=TRUE)</formula>
    </cfRule>
  </conditionalFormatting>
  <conditionalFormatting sqref="G15">
    <cfRule type="expression" dxfId="3377" priority="284">
      <formula>AND($F13=TRUE,F11=TRUE)</formula>
    </cfRule>
  </conditionalFormatting>
  <conditionalFormatting sqref="G23">
    <cfRule type="expression" dxfId="3376" priority="378">
      <formula>AND($F21=TRUE,F19=TRUE)</formula>
    </cfRule>
  </conditionalFormatting>
  <conditionalFormatting sqref="G31">
    <cfRule type="expression" dxfId="3375" priority="269">
      <formula>AND($F29=TRUE,F27=TRUE)</formula>
    </cfRule>
  </conditionalFormatting>
  <conditionalFormatting sqref="G39">
    <cfRule type="expression" dxfId="3374" priority="254">
      <formula>AND($F37=TRUE,F35=TRUE)</formula>
    </cfRule>
  </conditionalFormatting>
  <conditionalFormatting sqref="G47">
    <cfRule type="expression" dxfId="3373" priority="239">
      <formula>AND($F45=TRUE,F43=TRUE)</formula>
    </cfRule>
  </conditionalFormatting>
  <conditionalFormatting sqref="G55">
    <cfRule type="expression" dxfId="3372" priority="224">
      <formula>AND($F53=TRUE,F51=TRUE)</formula>
    </cfRule>
  </conditionalFormatting>
  <conditionalFormatting sqref="G63">
    <cfRule type="expression" dxfId="3371" priority="209">
      <formula>AND($F61=TRUE,F59=TRUE)</formula>
    </cfRule>
  </conditionalFormatting>
  <conditionalFormatting sqref="G71">
    <cfRule type="expression" dxfId="3370" priority="194">
      <formula>AND($F69=TRUE,F67=TRUE)</formula>
    </cfRule>
  </conditionalFormatting>
  <conditionalFormatting sqref="G79">
    <cfRule type="expression" dxfId="3369" priority="179">
      <formula>AND($F77=TRUE,F75=TRUE)</formula>
    </cfRule>
  </conditionalFormatting>
  <conditionalFormatting sqref="G87">
    <cfRule type="expression" dxfId="3368" priority="164">
      <formula>AND($F85=TRUE,F83=TRUE)</formula>
    </cfRule>
  </conditionalFormatting>
  <conditionalFormatting sqref="G95">
    <cfRule type="expression" dxfId="3367" priority="149">
      <formula>AND($F93=TRUE,F91=TRUE)</formula>
    </cfRule>
  </conditionalFormatting>
  <conditionalFormatting sqref="G103">
    <cfRule type="expression" dxfId="3366" priority="134">
      <formula>AND($F101=TRUE,F99=TRUE)</formula>
    </cfRule>
  </conditionalFormatting>
  <conditionalFormatting sqref="G111">
    <cfRule type="expression" dxfId="3365" priority="119">
      <formula>AND($F109=TRUE,F107=TRUE)</formula>
    </cfRule>
  </conditionalFormatting>
  <conditionalFormatting sqref="G119">
    <cfRule type="expression" dxfId="3364" priority="104">
      <formula>AND($F117=TRUE,F115=TRUE)</formula>
    </cfRule>
  </conditionalFormatting>
  <conditionalFormatting sqref="G127">
    <cfRule type="expression" dxfId="3363" priority="89">
      <formula>AND($F125=TRUE,F123=TRUE)</formula>
    </cfRule>
  </conditionalFormatting>
  <conditionalFormatting sqref="G135">
    <cfRule type="expression" dxfId="3362" priority="74">
      <formula>AND($F133=TRUE,F131=TRUE)</formula>
    </cfRule>
  </conditionalFormatting>
  <conditionalFormatting sqref="G143">
    <cfRule type="expression" dxfId="3361" priority="59">
      <formula>AND($F141=TRUE,F139=TRUE)</formula>
    </cfRule>
  </conditionalFormatting>
  <conditionalFormatting sqref="G151">
    <cfRule type="expression" dxfId="3360" priority="44">
      <formula>AND($F149=TRUE,F147=TRUE)</formula>
    </cfRule>
  </conditionalFormatting>
  <conditionalFormatting sqref="G159">
    <cfRule type="expression" dxfId="3359" priority="29">
      <formula>AND($F157=TRUE,F155=TRUE)</formula>
    </cfRule>
  </conditionalFormatting>
  <conditionalFormatting sqref="G167">
    <cfRule type="expression" dxfId="3358" priority="14">
      <formula>AND($F165=TRUE,F163=TRUE)</formula>
    </cfRule>
  </conditionalFormatting>
  <conditionalFormatting sqref="H15">
    <cfRule type="expression" dxfId="3355" priority="283">
      <formula>AND($F13=TRUE,F11=TRUE)</formula>
    </cfRule>
  </conditionalFormatting>
  <conditionalFormatting sqref="H23">
    <cfRule type="expression" dxfId="3351" priority="377">
      <formula>AND($F21=TRUE,F19=TRUE)</formula>
    </cfRule>
  </conditionalFormatting>
  <conditionalFormatting sqref="H31">
    <cfRule type="expression" dxfId="3347" priority="268">
      <formula>AND($F29=TRUE,F27=TRUE)</formula>
    </cfRule>
  </conditionalFormatting>
  <conditionalFormatting sqref="H39">
    <cfRule type="expression" dxfId="3343" priority="253">
      <formula>AND($F37=TRUE,F35=TRUE)</formula>
    </cfRule>
  </conditionalFormatting>
  <conditionalFormatting sqref="H47">
    <cfRule type="expression" dxfId="3339" priority="238">
      <formula>AND($F45=TRUE,F43=TRUE)</formula>
    </cfRule>
  </conditionalFormatting>
  <conditionalFormatting sqref="H55">
    <cfRule type="expression" dxfId="3335" priority="223">
      <formula>AND($F53=TRUE,F51=TRUE)</formula>
    </cfRule>
  </conditionalFormatting>
  <conditionalFormatting sqref="H63">
    <cfRule type="expression" dxfId="3331" priority="208">
      <formula>AND($F61=TRUE,F59=TRUE)</formula>
    </cfRule>
  </conditionalFormatting>
  <conditionalFormatting sqref="H71">
    <cfRule type="expression" dxfId="3327" priority="193">
      <formula>AND($F69=TRUE,F67=TRUE)</formula>
    </cfRule>
  </conditionalFormatting>
  <conditionalFormatting sqref="H79">
    <cfRule type="expression" dxfId="3323" priority="178">
      <formula>AND($F77=TRUE,F75=TRUE)</formula>
    </cfRule>
  </conditionalFormatting>
  <conditionalFormatting sqref="H87">
    <cfRule type="expression" dxfId="3319" priority="163">
      <formula>AND($F85=TRUE,F83=TRUE)</formula>
    </cfRule>
  </conditionalFormatting>
  <conditionalFormatting sqref="H95">
    <cfRule type="expression" dxfId="3315" priority="148">
      <formula>AND($F93=TRUE,F91=TRUE)</formula>
    </cfRule>
  </conditionalFormatting>
  <conditionalFormatting sqref="H103">
    <cfRule type="expression" dxfId="3311" priority="133">
      <formula>AND($F101=TRUE,F99=TRUE)</formula>
    </cfRule>
  </conditionalFormatting>
  <conditionalFormatting sqref="H111">
    <cfRule type="expression" dxfId="3307" priority="118">
      <formula>AND($F109=TRUE,F107=TRUE)</formula>
    </cfRule>
  </conditionalFormatting>
  <conditionalFormatting sqref="H119">
    <cfRule type="expression" dxfId="3303" priority="103">
      <formula>AND($F117=TRUE,F115=TRUE)</formula>
    </cfRule>
  </conditionalFormatting>
  <conditionalFormatting sqref="H127">
    <cfRule type="expression" dxfId="3299" priority="88">
      <formula>AND($F125=TRUE,F123=TRUE)</formula>
    </cfRule>
  </conditionalFormatting>
  <conditionalFormatting sqref="H135">
    <cfRule type="expression" dxfId="3295" priority="73">
      <formula>AND($F133=TRUE,F131=TRUE)</formula>
    </cfRule>
  </conditionalFormatting>
  <conditionalFormatting sqref="H143">
    <cfRule type="expression" dxfId="3291" priority="58">
      <formula>AND($F141=TRUE,F139=TRUE)</formula>
    </cfRule>
  </conditionalFormatting>
  <conditionalFormatting sqref="H151">
    <cfRule type="expression" dxfId="3287" priority="43">
      <formula>AND($F149=TRUE,F147=TRUE)</formula>
    </cfRule>
  </conditionalFormatting>
  <conditionalFormatting sqref="H159">
    <cfRule type="expression" dxfId="3283" priority="28">
      <formula>AND($F157=TRUE,F155=TRUE)</formula>
    </cfRule>
  </conditionalFormatting>
  <conditionalFormatting sqref="H167">
    <cfRule type="expression" dxfId="3279" priority="13">
      <formula>AND($F165=TRUE,F163=TRUE)</formula>
    </cfRule>
  </conditionalFormatting>
  <conditionalFormatting sqref="K11:K17">
    <cfRule type="cellIs" dxfId="3277" priority="607" operator="equal">
      <formula>"Brown"</formula>
    </cfRule>
    <cfRule type="cellIs" dxfId="3276" priority="608" operator="equal">
      <formula>"Amber"</formula>
    </cfRule>
    <cfRule type="cellIs" dxfId="3275" priority="609" operator="equal">
      <formula>"orange"</formula>
    </cfRule>
    <cfRule type="cellIs" dxfId="3274" priority="610" operator="equal">
      <formula>"Green"</formula>
    </cfRule>
    <cfRule type="cellIs" dxfId="3273" priority="611" operator="equal">
      <formula>"Blue"</formula>
    </cfRule>
    <cfRule type="cellIs" dxfId="3272" priority="612" operator="equal">
      <formula>"Purple"</formula>
    </cfRule>
    <cfRule type="cellIs" dxfId="3271" priority="613" operator="equal">
      <formula>"Dark Gray"</formula>
    </cfRule>
    <cfRule type="cellIs" dxfId="3270" priority="614" operator="equal">
      <formula>"Magenta"</formula>
    </cfRule>
    <cfRule type="cellIs" dxfId="3269" priority="615" operator="equal">
      <formula>"Gray"</formula>
    </cfRule>
    <cfRule type="cellIs" dxfId="3268" priority="616" operator="equal">
      <formula>"Black"</formula>
    </cfRule>
  </conditionalFormatting>
  <conditionalFormatting sqref="K19:K25">
    <cfRule type="cellIs" dxfId="3267" priority="567" operator="equal">
      <formula>"Brown"</formula>
    </cfRule>
    <cfRule type="cellIs" dxfId="3266" priority="568" operator="equal">
      <formula>"Amber"</formula>
    </cfRule>
    <cfRule type="cellIs" dxfId="3265" priority="569" operator="equal">
      <formula>"orange"</formula>
    </cfRule>
    <cfRule type="cellIs" dxfId="3264" priority="570" operator="equal">
      <formula>"Green"</formula>
    </cfRule>
    <cfRule type="cellIs" dxfId="3263" priority="571" operator="equal">
      <formula>"Blue"</formula>
    </cfRule>
    <cfRule type="cellIs" dxfId="3262" priority="572" operator="equal">
      <formula>"Purple"</formula>
    </cfRule>
    <cfRule type="cellIs" dxfId="3261" priority="573" operator="equal">
      <formula>"Dark Gray"</formula>
    </cfRule>
    <cfRule type="cellIs" dxfId="3260" priority="574" operator="equal">
      <formula>"Magenta"</formula>
    </cfRule>
    <cfRule type="cellIs" dxfId="3259" priority="575" operator="equal">
      <formula>"Gray"</formula>
    </cfRule>
    <cfRule type="cellIs" dxfId="3258" priority="576" operator="equal">
      <formula>"Black"</formula>
    </cfRule>
  </conditionalFormatting>
  <conditionalFormatting sqref="K27:K33">
    <cfRule type="cellIs" dxfId="3257" priority="557" operator="equal">
      <formula>"Brown"</formula>
    </cfRule>
    <cfRule type="cellIs" dxfId="3256" priority="558" operator="equal">
      <formula>"Amber"</formula>
    </cfRule>
    <cfRule type="cellIs" dxfId="3255" priority="559" operator="equal">
      <formula>"orange"</formula>
    </cfRule>
    <cfRule type="cellIs" dxfId="3254" priority="560" operator="equal">
      <formula>"Green"</formula>
    </cfRule>
    <cfRule type="cellIs" dxfId="3253" priority="561" operator="equal">
      <formula>"Blue"</formula>
    </cfRule>
    <cfRule type="cellIs" dxfId="3252" priority="562" operator="equal">
      <formula>"Purple"</formula>
    </cfRule>
    <cfRule type="cellIs" dxfId="3251" priority="563" operator="equal">
      <formula>"Dark Gray"</formula>
    </cfRule>
    <cfRule type="cellIs" dxfId="3250" priority="564" operator="equal">
      <formula>"Magenta"</formula>
    </cfRule>
    <cfRule type="cellIs" dxfId="3249" priority="565" operator="equal">
      <formula>"Gray"</formula>
    </cfRule>
    <cfRule type="cellIs" dxfId="3248" priority="566" operator="equal">
      <formula>"Black"</formula>
    </cfRule>
  </conditionalFormatting>
  <conditionalFormatting sqref="K35:K41">
    <cfRule type="cellIs" dxfId="3247" priority="547" operator="equal">
      <formula>"Brown"</formula>
    </cfRule>
    <cfRule type="cellIs" dxfId="3246" priority="548" operator="equal">
      <formula>"Amber"</formula>
    </cfRule>
    <cfRule type="cellIs" dxfId="3245" priority="549" operator="equal">
      <formula>"orange"</formula>
    </cfRule>
    <cfRule type="cellIs" dxfId="3244" priority="550" operator="equal">
      <formula>"Green"</formula>
    </cfRule>
    <cfRule type="cellIs" dxfId="3243" priority="551" operator="equal">
      <formula>"Blue"</formula>
    </cfRule>
    <cfRule type="cellIs" dxfId="3242" priority="552" operator="equal">
      <formula>"Purple"</formula>
    </cfRule>
    <cfRule type="cellIs" dxfId="3241" priority="553" operator="equal">
      <formula>"Dark Gray"</formula>
    </cfRule>
    <cfRule type="cellIs" dxfId="3240" priority="554" operator="equal">
      <formula>"Magenta"</formula>
    </cfRule>
    <cfRule type="cellIs" dxfId="3239" priority="555" operator="equal">
      <formula>"Gray"</formula>
    </cfRule>
    <cfRule type="cellIs" dxfId="3238" priority="556" operator="equal">
      <formula>"Black"</formula>
    </cfRule>
  </conditionalFormatting>
  <conditionalFormatting sqref="K43:K49">
    <cfRule type="cellIs" dxfId="3237" priority="537" operator="equal">
      <formula>"Brown"</formula>
    </cfRule>
    <cfRule type="cellIs" dxfId="3236" priority="538" operator="equal">
      <formula>"Amber"</formula>
    </cfRule>
    <cfRule type="cellIs" dxfId="3235" priority="539" operator="equal">
      <formula>"orange"</formula>
    </cfRule>
    <cfRule type="cellIs" dxfId="3234" priority="540" operator="equal">
      <formula>"Green"</formula>
    </cfRule>
    <cfRule type="cellIs" dxfId="3233" priority="541" operator="equal">
      <formula>"Blue"</formula>
    </cfRule>
    <cfRule type="cellIs" dxfId="3232" priority="542" operator="equal">
      <formula>"Purple"</formula>
    </cfRule>
    <cfRule type="cellIs" dxfId="3231" priority="543" operator="equal">
      <formula>"Dark Gray"</formula>
    </cfRule>
    <cfRule type="cellIs" dxfId="3230" priority="544" operator="equal">
      <formula>"Magenta"</formula>
    </cfRule>
    <cfRule type="cellIs" dxfId="3229" priority="545" operator="equal">
      <formula>"Gray"</formula>
    </cfRule>
    <cfRule type="cellIs" dxfId="3228" priority="546" operator="equal">
      <formula>"Black"</formula>
    </cfRule>
  </conditionalFormatting>
  <conditionalFormatting sqref="K51:K57">
    <cfRule type="cellIs" dxfId="3227" priority="527" operator="equal">
      <formula>"Brown"</formula>
    </cfRule>
    <cfRule type="cellIs" dxfId="3226" priority="528" operator="equal">
      <formula>"Amber"</formula>
    </cfRule>
    <cfRule type="cellIs" dxfId="3225" priority="529" operator="equal">
      <formula>"orange"</formula>
    </cfRule>
    <cfRule type="cellIs" dxfId="3224" priority="530" operator="equal">
      <formula>"Green"</formula>
    </cfRule>
    <cfRule type="cellIs" dxfId="3223" priority="531" operator="equal">
      <formula>"Blue"</formula>
    </cfRule>
    <cfRule type="cellIs" dxfId="3222" priority="532" operator="equal">
      <formula>"Purple"</formula>
    </cfRule>
    <cfRule type="cellIs" dxfId="3221" priority="533" operator="equal">
      <formula>"Dark Gray"</formula>
    </cfRule>
    <cfRule type="cellIs" dxfId="3220" priority="534" operator="equal">
      <formula>"Magenta"</formula>
    </cfRule>
    <cfRule type="cellIs" dxfId="3219" priority="535" operator="equal">
      <formula>"Gray"</formula>
    </cfRule>
    <cfRule type="cellIs" dxfId="3218" priority="536" operator="equal">
      <formula>"Black"</formula>
    </cfRule>
  </conditionalFormatting>
  <conditionalFormatting sqref="K59:K65">
    <cfRule type="cellIs" dxfId="3217" priority="517" operator="equal">
      <formula>"Brown"</formula>
    </cfRule>
    <cfRule type="cellIs" dxfId="3216" priority="518" operator="equal">
      <formula>"Amber"</formula>
    </cfRule>
    <cfRule type="cellIs" dxfId="3215" priority="519" operator="equal">
      <formula>"orange"</formula>
    </cfRule>
    <cfRule type="cellIs" dxfId="3214" priority="520" operator="equal">
      <formula>"Green"</formula>
    </cfRule>
    <cfRule type="cellIs" dxfId="3213" priority="521" operator="equal">
      <formula>"Blue"</formula>
    </cfRule>
    <cfRule type="cellIs" dxfId="3212" priority="522" operator="equal">
      <formula>"Purple"</formula>
    </cfRule>
    <cfRule type="cellIs" dxfId="3211" priority="523" operator="equal">
      <formula>"Dark Gray"</formula>
    </cfRule>
    <cfRule type="cellIs" dxfId="3210" priority="524" operator="equal">
      <formula>"Magenta"</formula>
    </cfRule>
    <cfRule type="cellIs" dxfId="3209" priority="525" operator="equal">
      <formula>"Gray"</formula>
    </cfRule>
    <cfRule type="cellIs" dxfId="3208" priority="526" operator="equal">
      <formula>"Black"</formula>
    </cfRule>
  </conditionalFormatting>
  <conditionalFormatting sqref="K67:K73">
    <cfRule type="cellIs" dxfId="3207" priority="507" operator="equal">
      <formula>"Brown"</formula>
    </cfRule>
    <cfRule type="cellIs" dxfId="3206" priority="508" operator="equal">
      <formula>"Amber"</formula>
    </cfRule>
    <cfRule type="cellIs" dxfId="3205" priority="509" operator="equal">
      <formula>"orange"</formula>
    </cfRule>
    <cfRule type="cellIs" dxfId="3204" priority="510" operator="equal">
      <formula>"Green"</formula>
    </cfRule>
    <cfRule type="cellIs" dxfId="3203" priority="511" operator="equal">
      <formula>"Blue"</formula>
    </cfRule>
    <cfRule type="cellIs" dxfId="3202" priority="512" operator="equal">
      <formula>"Purple"</formula>
    </cfRule>
    <cfRule type="cellIs" dxfId="3201" priority="513" operator="equal">
      <formula>"Dark Gray"</formula>
    </cfRule>
    <cfRule type="cellIs" dxfId="3200" priority="514" operator="equal">
      <formula>"Magenta"</formula>
    </cfRule>
    <cfRule type="cellIs" dxfId="3199" priority="515" operator="equal">
      <formula>"Gray"</formula>
    </cfRule>
    <cfRule type="cellIs" dxfId="3198" priority="516" operator="equal">
      <formula>"Black"</formula>
    </cfRule>
  </conditionalFormatting>
  <conditionalFormatting sqref="K75:K81">
    <cfRule type="cellIs" dxfId="3197" priority="497" operator="equal">
      <formula>"Brown"</formula>
    </cfRule>
    <cfRule type="cellIs" dxfId="3196" priority="498" operator="equal">
      <formula>"Amber"</formula>
    </cfRule>
    <cfRule type="cellIs" dxfId="3195" priority="499" operator="equal">
      <formula>"orange"</formula>
    </cfRule>
    <cfRule type="cellIs" dxfId="3194" priority="500" operator="equal">
      <formula>"Green"</formula>
    </cfRule>
    <cfRule type="cellIs" dxfId="3193" priority="501" operator="equal">
      <formula>"Blue"</formula>
    </cfRule>
    <cfRule type="cellIs" dxfId="3192" priority="502" operator="equal">
      <formula>"Purple"</formula>
    </cfRule>
    <cfRule type="cellIs" dxfId="3191" priority="503" operator="equal">
      <formula>"Dark Gray"</formula>
    </cfRule>
    <cfRule type="cellIs" dxfId="3190" priority="504" operator="equal">
      <formula>"Magenta"</formula>
    </cfRule>
    <cfRule type="cellIs" dxfId="3189" priority="505" operator="equal">
      <formula>"Gray"</formula>
    </cfRule>
    <cfRule type="cellIs" dxfId="3188" priority="506" operator="equal">
      <formula>"Black"</formula>
    </cfRule>
  </conditionalFormatting>
  <conditionalFormatting sqref="K83:K89">
    <cfRule type="cellIs" dxfId="3187" priority="487" operator="equal">
      <formula>"Brown"</formula>
    </cfRule>
    <cfRule type="cellIs" dxfId="3186" priority="488" operator="equal">
      <formula>"Amber"</formula>
    </cfRule>
    <cfRule type="cellIs" dxfId="3185" priority="489" operator="equal">
      <formula>"orange"</formula>
    </cfRule>
    <cfRule type="cellIs" dxfId="3184" priority="490" operator="equal">
      <formula>"Green"</formula>
    </cfRule>
    <cfRule type="cellIs" dxfId="3183" priority="491" operator="equal">
      <formula>"Blue"</formula>
    </cfRule>
    <cfRule type="cellIs" dxfId="3182" priority="492" operator="equal">
      <formula>"Purple"</formula>
    </cfRule>
    <cfRule type="cellIs" dxfId="3181" priority="493" operator="equal">
      <formula>"Dark Gray"</formula>
    </cfRule>
    <cfRule type="cellIs" dxfId="3180" priority="494" operator="equal">
      <formula>"Magenta"</formula>
    </cfRule>
    <cfRule type="cellIs" dxfId="3179" priority="495" operator="equal">
      <formula>"Gray"</formula>
    </cfRule>
    <cfRule type="cellIs" dxfId="3178" priority="496" operator="equal">
      <formula>"Black"</formula>
    </cfRule>
  </conditionalFormatting>
  <conditionalFormatting sqref="K91:K97">
    <cfRule type="cellIs" dxfId="3177" priority="477" operator="equal">
      <formula>"Brown"</formula>
    </cfRule>
    <cfRule type="cellIs" dxfId="3176" priority="478" operator="equal">
      <formula>"Amber"</formula>
    </cfRule>
    <cfRule type="cellIs" dxfId="3175" priority="479" operator="equal">
      <formula>"orange"</formula>
    </cfRule>
    <cfRule type="cellIs" dxfId="3174" priority="480" operator="equal">
      <formula>"Green"</formula>
    </cfRule>
    <cfRule type="cellIs" dxfId="3173" priority="481" operator="equal">
      <formula>"Blue"</formula>
    </cfRule>
    <cfRule type="cellIs" dxfId="3172" priority="482" operator="equal">
      <formula>"Purple"</formula>
    </cfRule>
    <cfRule type="cellIs" dxfId="3171" priority="483" operator="equal">
      <formula>"Dark Gray"</formula>
    </cfRule>
    <cfRule type="cellIs" dxfId="3170" priority="484" operator="equal">
      <formula>"Magenta"</formula>
    </cfRule>
    <cfRule type="cellIs" dxfId="3169" priority="485" operator="equal">
      <formula>"Gray"</formula>
    </cfRule>
    <cfRule type="cellIs" dxfId="3168" priority="486" operator="equal">
      <formula>"Black"</formula>
    </cfRule>
  </conditionalFormatting>
  <conditionalFormatting sqref="K99:K105">
    <cfRule type="cellIs" dxfId="3167" priority="467" operator="equal">
      <formula>"Brown"</formula>
    </cfRule>
    <cfRule type="cellIs" dxfId="3166" priority="468" operator="equal">
      <formula>"Amber"</formula>
    </cfRule>
    <cfRule type="cellIs" dxfId="3165" priority="469" operator="equal">
      <formula>"orange"</formula>
    </cfRule>
    <cfRule type="cellIs" dxfId="3164" priority="470" operator="equal">
      <formula>"Green"</formula>
    </cfRule>
    <cfRule type="cellIs" dxfId="3163" priority="471" operator="equal">
      <formula>"Blue"</formula>
    </cfRule>
    <cfRule type="cellIs" dxfId="3162" priority="472" operator="equal">
      <formula>"Purple"</formula>
    </cfRule>
    <cfRule type="cellIs" dxfId="3161" priority="473" operator="equal">
      <formula>"Dark Gray"</formula>
    </cfRule>
    <cfRule type="cellIs" dxfId="3160" priority="474" operator="equal">
      <formula>"Magenta"</formula>
    </cfRule>
    <cfRule type="cellIs" dxfId="3159" priority="475" operator="equal">
      <formula>"Gray"</formula>
    </cfRule>
    <cfRule type="cellIs" dxfId="3158" priority="476" operator="equal">
      <formula>"Black"</formula>
    </cfRule>
  </conditionalFormatting>
  <conditionalFormatting sqref="K107:K113">
    <cfRule type="cellIs" dxfId="3157" priority="457" operator="equal">
      <formula>"Brown"</formula>
    </cfRule>
    <cfRule type="cellIs" dxfId="3156" priority="458" operator="equal">
      <formula>"Amber"</formula>
    </cfRule>
    <cfRule type="cellIs" dxfId="3155" priority="459" operator="equal">
      <formula>"orange"</formula>
    </cfRule>
    <cfRule type="cellIs" dxfId="3154" priority="460" operator="equal">
      <formula>"Green"</formula>
    </cfRule>
    <cfRule type="cellIs" dxfId="3153" priority="461" operator="equal">
      <formula>"Blue"</formula>
    </cfRule>
    <cfRule type="cellIs" dxfId="3152" priority="462" operator="equal">
      <formula>"Purple"</formula>
    </cfRule>
    <cfRule type="cellIs" dxfId="3151" priority="463" operator="equal">
      <formula>"Dark Gray"</formula>
    </cfRule>
    <cfRule type="cellIs" dxfId="3150" priority="464" operator="equal">
      <formula>"Magenta"</formula>
    </cfRule>
    <cfRule type="cellIs" dxfId="3149" priority="465" operator="equal">
      <formula>"Gray"</formula>
    </cfRule>
    <cfRule type="cellIs" dxfId="3148" priority="466" operator="equal">
      <formula>"Black"</formula>
    </cfRule>
  </conditionalFormatting>
  <conditionalFormatting sqref="K115:K121">
    <cfRule type="cellIs" dxfId="3147" priority="447" operator="equal">
      <formula>"Brown"</formula>
    </cfRule>
    <cfRule type="cellIs" dxfId="3146" priority="448" operator="equal">
      <formula>"Amber"</formula>
    </cfRule>
    <cfRule type="cellIs" dxfId="3145" priority="449" operator="equal">
      <formula>"orange"</formula>
    </cfRule>
    <cfRule type="cellIs" dxfId="3144" priority="450" operator="equal">
      <formula>"Green"</formula>
    </cfRule>
    <cfRule type="cellIs" dxfId="3143" priority="451" operator="equal">
      <formula>"Blue"</formula>
    </cfRule>
    <cfRule type="cellIs" dxfId="3142" priority="452" operator="equal">
      <formula>"Purple"</formula>
    </cfRule>
    <cfRule type="cellIs" dxfId="3141" priority="453" operator="equal">
      <formula>"Dark Gray"</formula>
    </cfRule>
    <cfRule type="cellIs" dxfId="3140" priority="454" operator="equal">
      <formula>"Magenta"</formula>
    </cfRule>
    <cfRule type="cellIs" dxfId="3139" priority="455" operator="equal">
      <formula>"Gray"</formula>
    </cfRule>
    <cfRule type="cellIs" dxfId="3138" priority="456" operator="equal">
      <formula>"Black"</formula>
    </cfRule>
  </conditionalFormatting>
  <conditionalFormatting sqref="K123:K129">
    <cfRule type="cellIs" dxfId="3137" priority="437" operator="equal">
      <formula>"Brown"</formula>
    </cfRule>
    <cfRule type="cellIs" dxfId="3136" priority="438" operator="equal">
      <formula>"Amber"</formula>
    </cfRule>
    <cfRule type="cellIs" dxfId="3135" priority="439" operator="equal">
      <formula>"orange"</formula>
    </cfRule>
    <cfRule type="cellIs" dxfId="3134" priority="440" operator="equal">
      <formula>"Green"</formula>
    </cfRule>
    <cfRule type="cellIs" dxfId="3133" priority="441" operator="equal">
      <formula>"Blue"</formula>
    </cfRule>
    <cfRule type="cellIs" dxfId="3132" priority="442" operator="equal">
      <formula>"Purple"</formula>
    </cfRule>
    <cfRule type="cellIs" dxfId="3131" priority="443" operator="equal">
      <formula>"Dark Gray"</formula>
    </cfRule>
    <cfRule type="cellIs" dxfId="3130" priority="444" operator="equal">
      <formula>"Magenta"</formula>
    </cfRule>
    <cfRule type="cellIs" dxfId="3129" priority="445" operator="equal">
      <formula>"Gray"</formula>
    </cfRule>
    <cfRule type="cellIs" dxfId="3128" priority="446" operator="equal">
      <formula>"Black"</formula>
    </cfRule>
  </conditionalFormatting>
  <conditionalFormatting sqref="K131:K137">
    <cfRule type="cellIs" dxfId="3127" priority="427" operator="equal">
      <formula>"Brown"</formula>
    </cfRule>
    <cfRule type="cellIs" dxfId="3126" priority="428" operator="equal">
      <formula>"Amber"</formula>
    </cfRule>
    <cfRule type="cellIs" dxfId="3125" priority="429" operator="equal">
      <formula>"orange"</formula>
    </cfRule>
    <cfRule type="cellIs" dxfId="3124" priority="430" operator="equal">
      <formula>"Green"</formula>
    </cfRule>
    <cfRule type="cellIs" dxfId="3123" priority="431" operator="equal">
      <formula>"Blue"</formula>
    </cfRule>
    <cfRule type="cellIs" dxfId="3122" priority="432" operator="equal">
      <formula>"Purple"</formula>
    </cfRule>
    <cfRule type="cellIs" dxfId="3121" priority="433" operator="equal">
      <formula>"Dark Gray"</formula>
    </cfRule>
    <cfRule type="cellIs" dxfId="3120" priority="434" operator="equal">
      <formula>"Magenta"</formula>
    </cfRule>
    <cfRule type="cellIs" dxfId="3119" priority="435" operator="equal">
      <formula>"Gray"</formula>
    </cfRule>
    <cfRule type="cellIs" dxfId="3118" priority="436" operator="equal">
      <formula>"Black"</formula>
    </cfRule>
  </conditionalFormatting>
  <conditionalFormatting sqref="K139:K145">
    <cfRule type="cellIs" dxfId="3117" priority="417" operator="equal">
      <formula>"Brown"</formula>
    </cfRule>
    <cfRule type="cellIs" dxfId="3116" priority="418" operator="equal">
      <formula>"Amber"</formula>
    </cfRule>
    <cfRule type="cellIs" dxfId="3115" priority="419" operator="equal">
      <formula>"orange"</formula>
    </cfRule>
    <cfRule type="cellIs" dxfId="3114" priority="420" operator="equal">
      <formula>"Green"</formula>
    </cfRule>
    <cfRule type="cellIs" dxfId="3113" priority="421" operator="equal">
      <formula>"Blue"</formula>
    </cfRule>
    <cfRule type="cellIs" dxfId="3112" priority="422" operator="equal">
      <formula>"Purple"</formula>
    </cfRule>
    <cfRule type="cellIs" dxfId="3111" priority="423" operator="equal">
      <formula>"Dark Gray"</formula>
    </cfRule>
    <cfRule type="cellIs" dxfId="3110" priority="424" operator="equal">
      <formula>"Magenta"</formula>
    </cfRule>
    <cfRule type="cellIs" dxfId="3109" priority="425" operator="equal">
      <formula>"Gray"</formula>
    </cfRule>
    <cfRule type="cellIs" dxfId="3108" priority="426" operator="equal">
      <formula>"Black"</formula>
    </cfRule>
  </conditionalFormatting>
  <conditionalFormatting sqref="K147:K153">
    <cfRule type="cellIs" dxfId="3107" priority="407" operator="equal">
      <formula>"Brown"</formula>
    </cfRule>
    <cfRule type="cellIs" dxfId="3106" priority="408" operator="equal">
      <formula>"Amber"</formula>
    </cfRule>
    <cfRule type="cellIs" dxfId="3105" priority="409" operator="equal">
      <formula>"orange"</formula>
    </cfRule>
    <cfRule type="cellIs" dxfId="3104" priority="410" operator="equal">
      <formula>"Green"</formula>
    </cfRule>
    <cfRule type="cellIs" dxfId="3103" priority="411" operator="equal">
      <formula>"Blue"</formula>
    </cfRule>
    <cfRule type="cellIs" dxfId="3102" priority="412" operator="equal">
      <formula>"Purple"</formula>
    </cfRule>
    <cfRule type="cellIs" dxfId="3101" priority="413" operator="equal">
      <formula>"Dark Gray"</formula>
    </cfRule>
    <cfRule type="cellIs" dxfId="3100" priority="414" operator="equal">
      <formula>"Magenta"</formula>
    </cfRule>
    <cfRule type="cellIs" dxfId="3099" priority="415" operator="equal">
      <formula>"Gray"</formula>
    </cfRule>
    <cfRule type="cellIs" dxfId="3098" priority="416" operator="equal">
      <formula>"Black"</formula>
    </cfRule>
  </conditionalFormatting>
  <conditionalFormatting sqref="K155:K161">
    <cfRule type="cellIs" dxfId="3097" priority="397" operator="equal">
      <formula>"Brown"</formula>
    </cfRule>
    <cfRule type="cellIs" dxfId="3096" priority="398" operator="equal">
      <formula>"Amber"</formula>
    </cfRule>
    <cfRule type="cellIs" dxfId="3095" priority="399" operator="equal">
      <formula>"orange"</formula>
    </cfRule>
    <cfRule type="cellIs" dxfId="3094" priority="400" operator="equal">
      <formula>"Green"</formula>
    </cfRule>
    <cfRule type="cellIs" dxfId="3093" priority="401" operator="equal">
      <formula>"Blue"</formula>
    </cfRule>
    <cfRule type="cellIs" dxfId="3092" priority="402" operator="equal">
      <formula>"Purple"</formula>
    </cfRule>
    <cfRule type="cellIs" dxfId="3091" priority="403" operator="equal">
      <formula>"Dark Gray"</formula>
    </cfRule>
    <cfRule type="cellIs" dxfId="3090" priority="404" operator="equal">
      <formula>"Magenta"</formula>
    </cfRule>
    <cfRule type="cellIs" dxfId="3089" priority="405" operator="equal">
      <formula>"Gray"</formula>
    </cfRule>
    <cfRule type="cellIs" dxfId="3088" priority="406" operator="equal">
      <formula>"Black"</formula>
    </cfRule>
  </conditionalFormatting>
  <conditionalFormatting sqref="K163:K169">
    <cfRule type="cellIs" dxfId="3087" priority="387" operator="equal">
      <formula>"Brown"</formula>
    </cfRule>
    <cfRule type="cellIs" dxfId="3086" priority="388" operator="equal">
      <formula>"Amber"</formula>
    </cfRule>
    <cfRule type="cellIs" dxfId="3085" priority="389" operator="equal">
      <formula>"orange"</formula>
    </cfRule>
    <cfRule type="cellIs" dxfId="3084" priority="390" operator="equal">
      <formula>"Green"</formula>
    </cfRule>
    <cfRule type="cellIs" dxfId="3083" priority="391" operator="equal">
      <formula>"Blue"</formula>
    </cfRule>
    <cfRule type="cellIs" dxfId="3082" priority="392" operator="equal">
      <formula>"Purple"</formula>
    </cfRule>
    <cfRule type="cellIs" dxfId="3081" priority="393" operator="equal">
      <formula>"Dark Gray"</formula>
    </cfRule>
    <cfRule type="cellIs" dxfId="3080" priority="394" operator="equal">
      <formula>"Magenta"</formula>
    </cfRule>
    <cfRule type="cellIs" dxfId="3079" priority="395" operator="equal">
      <formula>"Gray"</formula>
    </cfRule>
    <cfRule type="cellIs" dxfId="3078" priority="396" operator="equal">
      <formula>"Black"</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4" activePane="bottomRight" state="frozen"/>
      <selection pane="topRight" activeCell="B1" sqref="B1"/>
      <selection pane="bottomLeft" activeCell="A4" sqref="A4"/>
      <selection pane="bottomRight" activeCell="J4" sqref="J4:K4"/>
    </sheetView>
  </sheetViews>
  <sheetFormatPr defaultColWidth="9.1796875" defaultRowHeight="14.5" outlineLevelRow="1" x14ac:dyDescent="0.35"/>
  <cols>
    <col min="1" max="1" width="5.81640625" style="90" customWidth="1"/>
    <col min="2" max="2" width="11.08984375" style="305" hidden="1" customWidth="1"/>
    <col min="3" max="3" width="29.1796875" style="197" bestFit="1" customWidth="1"/>
    <col min="4" max="4" width="0.81640625" style="3" customWidth="1"/>
    <col min="5" max="5" width="4.089843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36328125" style="3" customWidth="1"/>
    <col min="21" max="21" width="4.1796875" style="28" customWidth="1"/>
    <col min="22" max="22" width="41.81640625" style="3" customWidth="1"/>
    <col min="23" max="23" width="0.81640625" style="3" customWidth="1"/>
    <col min="24" max="24" width="4.26953125" style="415" customWidth="1"/>
    <col min="25" max="25" width="14.81640625" style="3" customWidth="1"/>
    <col min="26" max="26" width="26.7265625" style="197" customWidth="1"/>
    <col min="27" max="27" width="0.7265625" style="3" customWidth="1"/>
    <col min="28" max="28" width="3.9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90"/>
      <c r="B1" s="305"/>
      <c r="C1" s="582" t="s">
        <v>74</v>
      </c>
      <c r="D1" s="582"/>
      <c r="E1" s="582"/>
      <c r="F1" s="582"/>
      <c r="G1" s="582"/>
      <c r="H1" s="582"/>
      <c r="I1" s="582"/>
      <c r="J1" s="11"/>
      <c r="K1" s="11"/>
      <c r="L1" s="11"/>
      <c r="M1" s="11"/>
      <c r="N1" s="11"/>
      <c r="R1" s="11"/>
      <c r="U1" s="28"/>
      <c r="X1" s="415"/>
      <c r="Z1" s="197"/>
    </row>
    <row r="2" spans="1:33" s="3" customFormat="1" ht="18.75" customHeight="1" thickBot="1" x14ac:dyDescent="0.5">
      <c r="A2" s="90"/>
      <c r="B2" s="305"/>
      <c r="C2" s="197"/>
      <c r="H2" s="585" t="s">
        <v>116</v>
      </c>
      <c r="I2" s="586"/>
      <c r="J2" s="586"/>
      <c r="K2" s="586"/>
      <c r="L2" s="586"/>
      <c r="M2" s="586"/>
      <c r="N2" s="586"/>
      <c r="O2" s="586"/>
      <c r="P2" s="586"/>
      <c r="Q2" s="586"/>
      <c r="R2" s="586"/>
      <c r="S2" s="587"/>
      <c r="T2" s="586"/>
      <c r="U2" s="587"/>
      <c r="V2" s="588"/>
      <c r="W2" s="19"/>
      <c r="X2" s="415"/>
      <c r="Z2" s="197"/>
    </row>
    <row r="3" spans="1:33" s="13" customFormat="1" ht="37.5" customHeight="1" thickBot="1" x14ac:dyDescent="0.5">
      <c r="A3" s="91"/>
      <c r="B3" s="305"/>
      <c r="C3" s="98" t="s">
        <v>117</v>
      </c>
      <c r="D3" s="14"/>
      <c r="E3" s="591" t="s">
        <v>118</v>
      </c>
      <c r="F3" s="592"/>
      <c r="G3" s="14"/>
      <c r="H3" s="615" t="s">
        <v>119</v>
      </c>
      <c r="I3" s="616"/>
      <c r="J3" s="589" t="s">
        <v>120</v>
      </c>
      <c r="K3" s="590"/>
      <c r="L3" s="589" t="s">
        <v>369</v>
      </c>
      <c r="M3" s="610"/>
      <c r="N3" s="590"/>
      <c r="O3" s="589" t="s">
        <v>121</v>
      </c>
      <c r="P3" s="610"/>
      <c r="Q3" s="610"/>
      <c r="R3" s="589" t="s">
        <v>122</v>
      </c>
      <c r="S3" s="610"/>
      <c r="T3" s="590"/>
      <c r="U3" s="589" t="s">
        <v>123</v>
      </c>
      <c r="V3" s="611"/>
      <c r="W3" s="21"/>
      <c r="X3" s="589" t="s">
        <v>124</v>
      </c>
      <c r="Y3" s="610"/>
      <c r="Z3" s="590"/>
      <c r="AB3" s="559" t="s">
        <v>125</v>
      </c>
      <c r="AC3" s="560"/>
      <c r="AD3" s="560"/>
      <c r="AE3" s="560"/>
      <c r="AF3" s="561"/>
    </row>
    <row r="4" spans="1:33" ht="284.5" hidden="1" customHeight="1" outlineLevel="1" x14ac:dyDescent="0.35">
      <c r="A4" s="383" t="s">
        <v>322</v>
      </c>
      <c r="B4" s="246"/>
      <c r="C4" s="198" t="s">
        <v>126</v>
      </c>
      <c r="D4" s="162"/>
      <c r="E4" s="593" t="s">
        <v>127</v>
      </c>
      <c r="F4" s="594"/>
      <c r="G4" s="162"/>
      <c r="H4" s="601" t="s">
        <v>128</v>
      </c>
      <c r="I4" s="602"/>
      <c r="J4" s="595" t="s">
        <v>129</v>
      </c>
      <c r="K4" s="596"/>
      <c r="L4" s="597" t="s">
        <v>130</v>
      </c>
      <c r="M4" s="598"/>
      <c r="N4" s="599"/>
      <c r="O4" s="600" t="s">
        <v>131</v>
      </c>
      <c r="P4" s="600"/>
      <c r="Q4" s="600"/>
      <c r="R4" s="617" t="s">
        <v>132</v>
      </c>
      <c r="S4" s="618"/>
      <c r="T4" s="185"/>
      <c r="U4" s="597" t="s">
        <v>133</v>
      </c>
      <c r="V4" s="599"/>
      <c r="W4" s="166"/>
      <c r="X4" s="600" t="s">
        <v>134</v>
      </c>
      <c r="Y4" s="600"/>
      <c r="Z4" s="600"/>
      <c r="AA4" s="189"/>
      <c r="AB4" s="562" t="s">
        <v>367</v>
      </c>
      <c r="AC4" s="563"/>
      <c r="AD4" s="563"/>
      <c r="AE4" s="563"/>
      <c r="AF4" s="564"/>
      <c r="AG4"/>
    </row>
    <row r="5" spans="1:33" ht="40.5" hidden="1" customHeight="1" outlineLevel="1" x14ac:dyDescent="0.35">
      <c r="A5" s="604" t="s">
        <v>99</v>
      </c>
      <c r="B5" s="246"/>
      <c r="C5" s="199"/>
      <c r="D5" s="174"/>
      <c r="E5" s="566" t="s">
        <v>135</v>
      </c>
      <c r="F5" s="566"/>
      <c r="G5" s="174"/>
      <c r="H5" s="609" t="s">
        <v>136</v>
      </c>
      <c r="I5" s="609"/>
      <c r="J5" s="614" t="s">
        <v>137</v>
      </c>
      <c r="K5" s="614"/>
      <c r="L5" s="566" t="s">
        <v>138</v>
      </c>
      <c r="M5" s="566"/>
      <c r="N5" s="566"/>
      <c r="O5" s="566" t="s">
        <v>138</v>
      </c>
      <c r="P5" s="566"/>
      <c r="Q5" s="522"/>
      <c r="R5" s="619" t="s">
        <v>139</v>
      </c>
      <c r="S5" s="620"/>
      <c r="T5" s="132"/>
      <c r="U5" s="566" t="s">
        <v>140</v>
      </c>
      <c r="V5" s="566"/>
      <c r="W5" s="132"/>
      <c r="X5" s="566" t="s">
        <v>141</v>
      </c>
      <c r="Y5" s="566"/>
      <c r="Z5" s="566"/>
      <c r="AA5" s="132"/>
      <c r="AB5" s="565" t="s">
        <v>142</v>
      </c>
      <c r="AC5" s="566"/>
      <c r="AD5" s="566"/>
      <c r="AE5" s="566"/>
      <c r="AF5" s="567"/>
      <c r="AG5"/>
    </row>
    <row r="6" spans="1:33" ht="60.5" hidden="1" customHeight="1" outlineLevel="1" x14ac:dyDescent="0.35">
      <c r="A6" s="604"/>
      <c r="B6" s="246"/>
      <c r="C6" s="199"/>
      <c r="D6" s="174"/>
      <c r="E6" s="603"/>
      <c r="F6" s="603"/>
      <c r="G6" s="174"/>
      <c r="H6" s="566" t="s">
        <v>143</v>
      </c>
      <c r="I6" s="566"/>
      <c r="J6" s="566" t="s">
        <v>144</v>
      </c>
      <c r="K6" s="566"/>
      <c r="L6" s="568"/>
      <c r="M6" s="568"/>
      <c r="N6" s="568"/>
      <c r="O6" s="566" t="s">
        <v>145</v>
      </c>
      <c r="P6" s="566"/>
      <c r="Q6" s="522"/>
      <c r="R6" s="568"/>
      <c r="S6" s="568"/>
      <c r="T6" s="132"/>
      <c r="U6" s="568"/>
      <c r="V6" s="568"/>
      <c r="W6" s="132"/>
      <c r="X6" s="568"/>
      <c r="Y6" s="568"/>
      <c r="Z6" s="568"/>
      <c r="AA6" s="132"/>
      <c r="AB6" s="565" t="s">
        <v>146</v>
      </c>
      <c r="AC6" s="566"/>
      <c r="AD6" s="566"/>
      <c r="AE6" s="566"/>
      <c r="AF6" s="567"/>
      <c r="AG6"/>
    </row>
    <row r="7" spans="1:33" ht="44.5" hidden="1" customHeight="1" outlineLevel="1" x14ac:dyDescent="0.35">
      <c r="A7" s="604"/>
      <c r="B7" s="246"/>
      <c r="C7" s="199"/>
      <c r="D7" s="174"/>
      <c r="E7" s="603"/>
      <c r="F7" s="603"/>
      <c r="G7" s="174"/>
      <c r="H7" s="603"/>
      <c r="I7" s="603"/>
      <c r="J7" s="603"/>
      <c r="K7" s="603"/>
      <c r="L7" s="568"/>
      <c r="M7" s="568"/>
      <c r="N7" s="568"/>
      <c r="O7" s="568"/>
      <c r="P7" s="568"/>
      <c r="Q7" s="575"/>
      <c r="R7" s="568"/>
      <c r="S7" s="568"/>
      <c r="T7" s="132"/>
      <c r="U7" s="568"/>
      <c r="V7" s="568"/>
      <c r="W7" s="132"/>
      <c r="X7" s="568"/>
      <c r="Y7" s="568"/>
      <c r="Z7" s="568"/>
      <c r="AA7" s="132"/>
      <c r="AB7" s="565" t="s">
        <v>368</v>
      </c>
      <c r="AC7" s="568"/>
      <c r="AD7" s="568"/>
      <c r="AE7" s="568"/>
      <c r="AF7" s="569"/>
      <c r="AG7"/>
    </row>
    <row r="8" spans="1:33" ht="19" hidden="1" customHeight="1" outlineLevel="1" x14ac:dyDescent="0.35">
      <c r="A8" s="604"/>
      <c r="B8" s="246"/>
      <c r="C8" s="200"/>
      <c r="D8" s="177"/>
      <c r="E8" s="606"/>
      <c r="F8" s="607"/>
      <c r="G8" s="177"/>
      <c r="H8" s="603"/>
      <c r="I8" s="603"/>
      <c r="J8" s="603"/>
      <c r="K8" s="603"/>
      <c r="L8" s="568"/>
      <c r="M8" s="568"/>
      <c r="N8" s="568"/>
      <c r="O8" s="568"/>
      <c r="P8" s="568"/>
      <c r="Q8" s="575"/>
      <c r="R8" s="568"/>
      <c r="S8" s="568"/>
      <c r="T8" s="404"/>
      <c r="U8" s="568"/>
      <c r="V8" s="568"/>
      <c r="W8" s="160"/>
      <c r="X8" s="612"/>
      <c r="Y8" s="572"/>
      <c r="Z8" s="574"/>
      <c r="AA8" s="212"/>
      <c r="AB8" s="570"/>
      <c r="AC8" s="568"/>
      <c r="AD8" s="568"/>
      <c r="AE8" s="568"/>
      <c r="AF8" s="569"/>
      <c r="AG8"/>
    </row>
    <row r="9" spans="1:33" ht="19" hidden="1" customHeight="1" outlineLevel="1" thickBot="1" x14ac:dyDescent="0.4">
      <c r="A9" s="605"/>
      <c r="B9" s="246"/>
      <c r="C9" s="228"/>
      <c r="D9" s="177"/>
      <c r="E9" s="608"/>
      <c r="F9" s="608"/>
      <c r="G9" s="177"/>
      <c r="H9" s="613"/>
      <c r="I9" s="613"/>
      <c r="J9" s="613"/>
      <c r="K9" s="613"/>
      <c r="L9" s="572"/>
      <c r="M9" s="572"/>
      <c r="N9" s="572"/>
      <c r="O9" s="572"/>
      <c r="P9" s="572"/>
      <c r="Q9" s="574"/>
      <c r="R9" s="572"/>
      <c r="S9" s="572"/>
      <c r="T9" s="404"/>
      <c r="U9" s="572"/>
      <c r="V9" s="572"/>
      <c r="W9" s="160"/>
      <c r="X9" s="572"/>
      <c r="Y9" s="572"/>
      <c r="Z9" s="572"/>
      <c r="AA9" s="212"/>
      <c r="AB9" s="571"/>
      <c r="AC9" s="572"/>
      <c r="AD9" s="572"/>
      <c r="AE9" s="572"/>
      <c r="AF9" s="573"/>
      <c r="AG9"/>
    </row>
    <row r="10" spans="1:33" s="13" customFormat="1" ht="29" collapsed="1" x14ac:dyDescent="0.35">
      <c r="A10" s="556">
        <v>1</v>
      </c>
      <c r="B10" s="305">
        <f>A10+10</f>
        <v>11</v>
      </c>
      <c r="C10" s="625" t="str">
        <f>VLOOKUP(A10,INputs!$G$3:$O$22,7,FALSE)</f>
        <v>Please fill out Sensitivity Labels Tab</v>
      </c>
      <c r="D10" s="47"/>
      <c r="E10" s="47"/>
      <c r="F10" s="48" t="s">
        <v>108</v>
      </c>
      <c r="G10" s="213"/>
      <c r="H10" s="576" t="s">
        <v>108</v>
      </c>
      <c r="I10" s="576"/>
      <c r="J10" s="578" t="s">
        <v>364</v>
      </c>
      <c r="K10" s="578"/>
      <c r="L10" s="578" t="s">
        <v>108</v>
      </c>
      <c r="M10" s="578"/>
      <c r="N10" s="578"/>
      <c r="O10" s="578" t="s">
        <v>108</v>
      </c>
      <c r="P10" s="578"/>
      <c r="Q10" s="578"/>
      <c r="R10" s="580" t="s">
        <v>147</v>
      </c>
      <c r="S10" s="580"/>
      <c r="T10" s="423" t="s">
        <v>107</v>
      </c>
      <c r="U10" s="554" t="s">
        <v>148</v>
      </c>
      <c r="V10" s="554"/>
      <c r="W10" s="50"/>
      <c r="X10" s="417"/>
      <c r="Y10" s="577" t="s">
        <v>108</v>
      </c>
      <c r="Z10" s="577"/>
      <c r="AA10" s="51"/>
      <c r="AB10" s="576"/>
      <c r="AC10" s="576"/>
      <c r="AD10" s="48"/>
      <c r="AE10" s="49" t="s">
        <v>365</v>
      </c>
      <c r="AF10" s="52"/>
      <c r="AG10" s="20"/>
    </row>
    <row r="11" spans="1:33" s="13" customFormat="1" ht="12" customHeight="1" x14ac:dyDescent="0.35">
      <c r="A11" s="557"/>
      <c r="B11" s="305">
        <f>B10+1</f>
        <v>12</v>
      </c>
      <c r="C11" s="623"/>
      <c r="D11" s="8"/>
      <c r="E11" s="8"/>
      <c r="F11" s="222"/>
      <c r="G11" s="223"/>
      <c r="H11" s="222"/>
      <c r="I11" s="222"/>
      <c r="J11" s="402"/>
      <c r="K11" s="402"/>
      <c r="L11" s="402"/>
      <c r="M11" s="402"/>
      <c r="N11" s="402"/>
      <c r="O11" s="402"/>
      <c r="P11" s="402"/>
      <c r="Q11" s="402"/>
      <c r="R11" s="553"/>
      <c r="S11" s="553"/>
      <c r="T11" s="553"/>
      <c r="U11" s="422"/>
      <c r="V11" s="416"/>
      <c r="W11" s="230"/>
      <c r="X11" s="419"/>
      <c r="Y11" s="421"/>
      <c r="Z11" s="421"/>
      <c r="AA11" s="20"/>
      <c r="AB11" s="222"/>
      <c r="AC11" s="222" t="s">
        <v>108</v>
      </c>
      <c r="AD11" s="222"/>
      <c r="AE11" s="402"/>
      <c r="AF11" s="54"/>
      <c r="AG11" s="20"/>
    </row>
    <row r="12" spans="1:33" s="3" customFormat="1" ht="30.5" x14ac:dyDescent="0.35">
      <c r="A12" s="557"/>
      <c r="B12" s="305">
        <f t="shared" ref="B12:B18" si="0">B11+1</f>
        <v>13</v>
      </c>
      <c r="C12" s="623"/>
      <c r="E12" s="214" t="b">
        <v>0</v>
      </c>
      <c r="F12" s="3" t="s">
        <v>333</v>
      </c>
      <c r="H12" s="214" t="b">
        <v>0</v>
      </c>
      <c r="I12" s="224" t="s">
        <v>150</v>
      </c>
      <c r="J12" s="215" t="b">
        <v>0</v>
      </c>
      <c r="K12" s="216" t="s">
        <v>151</v>
      </c>
      <c r="L12" s="217" t="b">
        <v>0</v>
      </c>
      <c r="M12" s="9" t="s">
        <v>152</v>
      </c>
      <c r="N12" s="227"/>
      <c r="O12" s="217" t="b">
        <v>0</v>
      </c>
      <c r="P12" s="9" t="s">
        <v>153</v>
      </c>
      <c r="Q12" s="9"/>
      <c r="R12" s="553"/>
      <c r="S12" s="553"/>
      <c r="T12" s="553"/>
      <c r="U12" s="553"/>
      <c r="V12" s="553"/>
      <c r="W12" s="230"/>
      <c r="X12" s="218" t="b">
        <v>0</v>
      </c>
      <c r="Y12" s="219" t="s">
        <v>154</v>
      </c>
      <c r="Z12" s="397"/>
      <c r="AA12" s="15"/>
      <c r="AB12" s="220" t="b">
        <v>0</v>
      </c>
      <c r="AC12" s="15" t="s">
        <v>155</v>
      </c>
      <c r="AD12" s="15"/>
      <c r="AE12" s="15"/>
      <c r="AF12" s="53"/>
      <c r="AG12" s="15"/>
    </row>
    <row r="13" spans="1:33" s="3" customFormat="1" ht="32" customHeight="1" x14ac:dyDescent="0.35">
      <c r="A13" s="557"/>
      <c r="B13" s="305">
        <f t="shared" si="0"/>
        <v>14</v>
      </c>
      <c r="C13" s="623"/>
      <c r="E13" s="214" t="b">
        <v>0</v>
      </c>
      <c r="F13" s="210" t="s">
        <v>332</v>
      </c>
      <c r="H13" s="15"/>
      <c r="I13" s="224"/>
      <c r="J13" s="218" t="b">
        <v>0</v>
      </c>
      <c r="K13" s="579" t="s">
        <v>157</v>
      </c>
      <c r="L13" s="218" t="b">
        <v>0</v>
      </c>
      <c r="M13" s="219" t="s">
        <v>158</v>
      </c>
      <c r="N13" s="413">
        <v>44197</v>
      </c>
      <c r="O13" s="218" t="b">
        <v>0</v>
      </c>
      <c r="P13" s="219" t="s">
        <v>152</v>
      </c>
      <c r="Q13" s="219"/>
      <c r="R13" s="217" t="b">
        <v>0</v>
      </c>
      <c r="S13" s="9" t="s">
        <v>370</v>
      </c>
      <c r="T13" s="9" t="s">
        <v>107</v>
      </c>
      <c r="U13" s="218" t="b">
        <v>0</v>
      </c>
      <c r="V13" s="416" t="s">
        <v>164</v>
      </c>
      <c r="W13" s="229"/>
      <c r="X13" s="218" t="b">
        <v>0</v>
      </c>
      <c r="Y13" s="414" t="s">
        <v>159</v>
      </c>
      <c r="Z13" s="397"/>
      <c r="AA13" s="15"/>
      <c r="AB13" s="231"/>
      <c r="AC13" s="222" t="s">
        <v>109</v>
      </c>
      <c r="AD13" s="223"/>
      <c r="AE13" s="402" t="s">
        <v>366</v>
      </c>
      <c r="AF13" s="54"/>
      <c r="AG13" s="15"/>
    </row>
    <row r="14" spans="1:33" s="3" customFormat="1" ht="15.5" customHeight="1" x14ac:dyDescent="0.35">
      <c r="A14" s="557"/>
      <c r="B14" s="305">
        <f t="shared" si="0"/>
        <v>15</v>
      </c>
      <c r="C14" s="623"/>
      <c r="E14" s="214" t="b">
        <v>0</v>
      </c>
      <c r="F14" s="581" t="s">
        <v>160</v>
      </c>
      <c r="H14" s="214" t="b">
        <v>0</v>
      </c>
      <c r="I14" s="224" t="s">
        <v>161</v>
      </c>
      <c r="J14" s="219"/>
      <c r="K14" s="579"/>
      <c r="L14" s="217" t="b">
        <v>0</v>
      </c>
      <c r="M14" s="44" t="s">
        <v>162</v>
      </c>
      <c r="N14" s="225">
        <v>78</v>
      </c>
      <c r="O14" s="217" t="b">
        <v>0</v>
      </c>
      <c r="P14" s="9" t="s">
        <v>162</v>
      </c>
      <c r="Q14" s="225">
        <v>76</v>
      </c>
      <c r="R14" s="553"/>
      <c r="S14" s="553"/>
      <c r="T14" s="553"/>
      <c r="U14" s="555" t="s">
        <v>108</v>
      </c>
      <c r="V14" s="555"/>
      <c r="W14" s="555"/>
      <c r="X14" s="218" t="b">
        <v>0</v>
      </c>
      <c r="Y14" s="9" t="s">
        <v>331</v>
      </c>
      <c r="Z14" s="627"/>
      <c r="AA14" s="15"/>
      <c r="AB14" s="231"/>
      <c r="AC14" s="22"/>
      <c r="AD14" s="15"/>
      <c r="AE14" s="626"/>
      <c r="AF14" s="53"/>
      <c r="AG14" s="15"/>
    </row>
    <row r="15" spans="1:33" s="3" customFormat="1" ht="29" customHeight="1" x14ac:dyDescent="0.35">
      <c r="A15" s="557"/>
      <c r="B15" s="305">
        <f t="shared" si="0"/>
        <v>16</v>
      </c>
      <c r="C15" s="623"/>
      <c r="F15" s="581"/>
      <c r="H15" s="15"/>
      <c r="I15" s="15"/>
      <c r="J15" s="219"/>
      <c r="K15" s="9"/>
      <c r="L15" s="15"/>
      <c r="M15" s="15"/>
      <c r="N15" s="232"/>
      <c r="O15" s="9"/>
      <c r="P15" s="9"/>
      <c r="Q15" s="9"/>
      <c r="R15" s="553"/>
      <c r="S15" s="553"/>
      <c r="T15" s="553"/>
      <c r="U15" s="218" t="b">
        <v>0</v>
      </c>
      <c r="V15" s="219" t="s">
        <v>165</v>
      </c>
      <c r="W15" s="230"/>
      <c r="X15" s="415"/>
      <c r="Y15" s="15"/>
      <c r="Z15" s="627"/>
      <c r="AA15" s="15"/>
      <c r="AB15" s="15"/>
      <c r="AC15" s="15"/>
      <c r="AD15" s="15"/>
      <c r="AE15" s="626"/>
      <c r="AF15" s="53"/>
      <c r="AG15" s="15"/>
    </row>
    <row r="16" spans="1:33" s="3" customFormat="1" ht="30" customHeight="1" x14ac:dyDescent="0.35">
      <c r="A16" s="557"/>
      <c r="B16" s="305">
        <f t="shared" si="0"/>
        <v>17</v>
      </c>
      <c r="C16" s="623"/>
      <c r="E16"/>
      <c r="H16" s="15"/>
      <c r="I16" s="15"/>
      <c r="J16" s="399"/>
      <c r="K16" s="227"/>
      <c r="L16" s="227"/>
      <c r="M16" s="227"/>
      <c r="N16" s="227"/>
      <c r="O16" s="9"/>
      <c r="P16" s="9"/>
      <c r="Q16" s="9"/>
      <c r="R16" s="217" t="b">
        <v>0</v>
      </c>
      <c r="S16" s="9" t="s">
        <v>371</v>
      </c>
      <c r="T16" s="9" t="s">
        <v>107</v>
      </c>
      <c r="U16" s="553"/>
      <c r="V16" s="553"/>
      <c r="X16" s="415"/>
      <c r="Y16" s="15"/>
      <c r="Z16" s="394"/>
      <c r="AA16" s="15"/>
      <c r="AB16" s="15"/>
      <c r="AC16" s="15"/>
      <c r="AD16" s="15"/>
      <c r="AE16" s="15"/>
      <c r="AF16" s="53"/>
      <c r="AG16" s="15"/>
    </row>
    <row r="17" spans="1:33" s="3" customFormat="1" x14ac:dyDescent="0.35">
      <c r="A17" s="557"/>
      <c r="B17" s="305">
        <f t="shared" si="0"/>
        <v>18</v>
      </c>
      <c r="C17" s="623"/>
      <c r="E17"/>
      <c r="H17" s="226"/>
      <c r="I17" s="15"/>
      <c r="J17" s="399"/>
      <c r="K17" s="227"/>
      <c r="L17" s="227"/>
      <c r="M17" s="227"/>
      <c r="N17" s="227"/>
      <c r="O17" s="9"/>
      <c r="P17" s="9"/>
      <c r="Q17" s="9"/>
      <c r="R17" s="553"/>
      <c r="S17" s="553"/>
      <c r="T17" s="553"/>
      <c r="U17" s="218" t="b">
        <v>0</v>
      </c>
      <c r="V17" s="9" t="s">
        <v>166</v>
      </c>
      <c r="W17" s="9"/>
      <c r="X17" s="415"/>
      <c r="Y17" s="15"/>
      <c r="Z17" s="394"/>
      <c r="AA17" s="15"/>
      <c r="AB17" s="15"/>
      <c r="AC17" s="15"/>
      <c r="AD17" s="15"/>
      <c r="AE17" s="15"/>
      <c r="AF17" s="53"/>
      <c r="AG17" s="15"/>
    </row>
    <row r="18" spans="1:33" s="3" customFormat="1" ht="30" customHeight="1" thickBot="1" x14ac:dyDescent="0.4">
      <c r="A18" s="558"/>
      <c r="B18" s="305">
        <f t="shared" si="0"/>
        <v>19</v>
      </c>
      <c r="C18" s="624"/>
      <c r="D18" s="55"/>
      <c r="E18" s="55"/>
      <c r="F18" s="55"/>
      <c r="G18" s="55"/>
      <c r="H18" s="56"/>
      <c r="I18" s="56"/>
      <c r="J18" s="400"/>
      <c r="K18" s="57"/>
      <c r="L18" s="57"/>
      <c r="M18" s="57"/>
      <c r="N18" s="57"/>
      <c r="O18" s="58"/>
      <c r="P18" s="58"/>
      <c r="Q18" s="58"/>
      <c r="R18" s="553"/>
      <c r="S18" s="553"/>
      <c r="T18" s="553"/>
      <c r="U18" s="553"/>
      <c r="V18" s="553"/>
      <c r="W18" s="58"/>
      <c r="X18" s="418"/>
      <c r="Y18" s="56"/>
      <c r="Z18" s="395"/>
      <c r="AA18" s="56"/>
      <c r="AB18" s="56"/>
      <c r="AC18" s="56"/>
      <c r="AD18" s="56"/>
      <c r="AE18" s="56"/>
      <c r="AF18" s="59"/>
      <c r="AG18" s="15"/>
    </row>
    <row r="19" spans="1:33" ht="15" hidden="1" customHeight="1" thickBot="1" x14ac:dyDescent="0.4">
      <c r="A19" s="88"/>
      <c r="B19" s="246"/>
      <c r="C19" s="407"/>
      <c r="D19" s="243"/>
      <c r="E19" s="243"/>
      <c r="F19" s="243"/>
      <c r="G19" s="243"/>
      <c r="H19" s="243"/>
      <c r="I19" s="243"/>
      <c r="J19" s="405"/>
      <c r="K19" s="243"/>
      <c r="L19" s="243"/>
      <c r="M19" s="243"/>
      <c r="N19" s="243"/>
      <c r="O19" s="243"/>
      <c r="P19" s="243"/>
      <c r="Q19" s="243"/>
      <c r="R19" s="234"/>
      <c r="S19" s="234"/>
      <c r="T19" s="234"/>
      <c r="U19" s="405"/>
      <c r="V19" s="243"/>
      <c r="W19" s="243"/>
      <c r="X19" s="405"/>
      <c r="Y19" s="243"/>
      <c r="Z19" s="406"/>
      <c r="AA19" s="243"/>
      <c r="AB19" s="243"/>
      <c r="AC19" s="243"/>
      <c r="AD19" s="243"/>
      <c r="AE19" s="243"/>
      <c r="AF19" s="321"/>
      <c r="AG19"/>
    </row>
    <row r="20" spans="1:33" ht="5" customHeight="1" thickBot="1" x14ac:dyDescent="0.4">
      <c r="A20" s="88"/>
      <c r="B20" s="246"/>
      <c r="C20" s="407"/>
      <c r="D20" s="243"/>
      <c r="E20" s="243"/>
      <c r="F20" s="243"/>
      <c r="G20" s="243"/>
      <c r="H20" s="243"/>
      <c r="I20" s="243"/>
      <c r="J20" s="405"/>
      <c r="K20" s="243"/>
      <c r="L20" s="243"/>
      <c r="M20" s="243"/>
      <c r="N20" s="243"/>
      <c r="O20" s="243"/>
      <c r="P20" s="243"/>
      <c r="Q20" s="243"/>
      <c r="R20" s="243"/>
      <c r="S20" s="243"/>
      <c r="T20" s="243"/>
      <c r="U20" s="405"/>
      <c r="V20" s="243"/>
      <c r="W20" s="243"/>
      <c r="X20" s="405"/>
      <c r="Y20" s="243"/>
      <c r="Z20" s="406"/>
      <c r="AA20" s="243"/>
      <c r="AB20" s="243"/>
      <c r="AC20" s="243"/>
      <c r="AD20" s="243"/>
      <c r="AE20" s="243"/>
      <c r="AF20" s="321"/>
      <c r="AG20" s="88"/>
    </row>
    <row r="21" spans="1:33" ht="15" hidden="1" customHeight="1" thickBot="1" x14ac:dyDescent="0.4">
      <c r="A21" s="88"/>
      <c r="B21" s="246"/>
      <c r="C21" s="407"/>
      <c r="D21" s="243"/>
      <c r="E21" s="243"/>
      <c r="F21" s="243"/>
      <c r="G21" s="243"/>
      <c r="H21" s="243"/>
      <c r="I21" s="243"/>
      <c r="J21" s="405"/>
      <c r="K21" s="243"/>
      <c r="L21" s="243"/>
      <c r="M21" s="243"/>
      <c r="N21" s="243"/>
      <c r="O21" s="243"/>
      <c r="P21" s="243"/>
      <c r="Q21" s="243"/>
      <c r="R21" s="243"/>
      <c r="S21" s="243"/>
      <c r="T21" s="243"/>
      <c r="U21" s="405"/>
      <c r="V21" s="243"/>
      <c r="W21" s="243"/>
      <c r="X21" s="405"/>
      <c r="Y21" s="243"/>
      <c r="Z21" s="406"/>
      <c r="AA21" s="243"/>
      <c r="AB21" s="243"/>
      <c r="AC21" s="243"/>
      <c r="AD21" s="243"/>
      <c r="AE21" s="243"/>
      <c r="AF21" s="321"/>
      <c r="AG21"/>
    </row>
    <row r="22" spans="1:33" s="13" customFormat="1" ht="29" customHeight="1" x14ac:dyDescent="0.35">
      <c r="A22" s="556">
        <f>A10+1</f>
        <v>2</v>
      </c>
      <c r="B22" s="305">
        <f>B10+10</f>
        <v>21</v>
      </c>
      <c r="C22" s="622" t="str">
        <f>VLOOKUP(A22,INputs!$G$3:$O$22,7,FALSE)</f>
        <v>Please fill out Sensitivity Labels Tab</v>
      </c>
      <c r="D22" s="8"/>
      <c r="E22" s="8"/>
      <c r="F22" s="583" t="s">
        <v>108</v>
      </c>
      <c r="G22" s="583"/>
      <c r="H22" s="583" t="s">
        <v>108</v>
      </c>
      <c r="I22" s="583"/>
      <c r="J22" s="584" t="str">
        <f>J$10</f>
        <v>Select a check box</v>
      </c>
      <c r="K22" s="584"/>
      <c r="L22" s="584" t="s">
        <v>108</v>
      </c>
      <c r="M22" s="584"/>
      <c r="N22" s="584"/>
      <c r="O22" s="584" t="s">
        <v>108</v>
      </c>
      <c r="P22" s="584"/>
      <c r="Q22" s="584"/>
      <c r="R22" s="580" t="s">
        <v>147</v>
      </c>
      <c r="S22" s="580"/>
      <c r="T22" s="423" t="s">
        <v>107</v>
      </c>
      <c r="U22" s="554" t="s">
        <v>148</v>
      </c>
      <c r="V22" s="554"/>
      <c r="W22" s="50"/>
      <c r="X22" s="419"/>
      <c r="Y22" s="628" t="s">
        <v>108</v>
      </c>
      <c r="Z22" s="628"/>
      <c r="AA22" s="20"/>
      <c r="AB22" s="583"/>
      <c r="AC22" s="583"/>
      <c r="AD22" s="222"/>
      <c r="AE22" s="402" t="s">
        <v>365</v>
      </c>
      <c r="AF22" s="54"/>
      <c r="AG22" s="20"/>
    </row>
    <row r="23" spans="1:33" s="13" customFormat="1" x14ac:dyDescent="0.35">
      <c r="A23" s="557"/>
      <c r="B23" s="305">
        <f>B22+1</f>
        <v>22</v>
      </c>
      <c r="C23" s="623"/>
      <c r="D23" s="8"/>
      <c r="E23" s="8"/>
      <c r="F23" s="222"/>
      <c r="G23" s="222"/>
      <c r="H23" s="222"/>
      <c r="I23" s="222"/>
      <c r="J23" s="402"/>
      <c r="K23" s="402"/>
      <c r="L23" s="402"/>
      <c r="M23" s="402"/>
      <c r="N23" s="402"/>
      <c r="O23" s="402"/>
      <c r="P23" s="402"/>
      <c r="Q23" s="402"/>
      <c r="R23" s="553"/>
      <c r="S23" s="553"/>
      <c r="T23" s="553"/>
      <c r="U23" s="422"/>
      <c r="V23" s="416" t="s">
        <v>109</v>
      </c>
      <c r="W23" s="230"/>
      <c r="X23" s="419"/>
      <c r="Y23" s="421"/>
      <c r="Z23" s="421"/>
      <c r="AA23" s="20"/>
      <c r="AB23" s="222"/>
      <c r="AC23" s="222" t="s">
        <v>108</v>
      </c>
      <c r="AD23" s="222"/>
      <c r="AE23" s="402"/>
      <c r="AF23" s="54"/>
      <c r="AG23" s="20"/>
    </row>
    <row r="24" spans="1:33" s="3" customFormat="1" ht="30.5" customHeight="1" x14ac:dyDescent="0.35">
      <c r="A24" s="557"/>
      <c r="B24" s="305">
        <f t="shared" ref="B24:B30" si="1">B23+1</f>
        <v>23</v>
      </c>
      <c r="C24" s="623"/>
      <c r="E24" s="214" t="b">
        <v>0</v>
      </c>
      <c r="F24" s="3" t="s">
        <v>333</v>
      </c>
      <c r="H24" s="214" t="b">
        <v>0</v>
      </c>
      <c r="I24" s="224" t="s">
        <v>150</v>
      </c>
      <c r="J24" s="215" t="b">
        <v>0</v>
      </c>
      <c r="K24" s="216" t="s">
        <v>151</v>
      </c>
      <c r="L24" s="217" t="b">
        <v>0</v>
      </c>
      <c r="M24" s="9" t="s">
        <v>152</v>
      </c>
      <c r="N24" s="227"/>
      <c r="O24" s="217" t="b">
        <v>0</v>
      </c>
      <c r="P24" s="9" t="s">
        <v>153</v>
      </c>
      <c r="Q24" s="9"/>
      <c r="R24" s="553"/>
      <c r="S24" s="553"/>
      <c r="T24" s="553"/>
      <c r="U24" s="553"/>
      <c r="V24" s="553"/>
      <c r="W24" s="230"/>
      <c r="X24" s="218" t="b">
        <v>0</v>
      </c>
      <c r="Y24" s="219" t="s">
        <v>154</v>
      </c>
      <c r="Z24" s="397"/>
      <c r="AA24" s="15"/>
      <c r="AB24" s="220" t="b">
        <v>0</v>
      </c>
      <c r="AC24" s="15" t="s">
        <v>155</v>
      </c>
      <c r="AD24" s="15"/>
      <c r="AE24" s="15"/>
      <c r="AF24" s="53"/>
      <c r="AG24" s="15"/>
    </row>
    <row r="25" spans="1:33" s="3" customFormat="1" ht="32" customHeight="1" x14ac:dyDescent="0.35">
      <c r="A25" s="557"/>
      <c r="B25" s="305">
        <f t="shared" si="1"/>
        <v>24</v>
      </c>
      <c r="C25" s="623"/>
      <c r="E25" s="214" t="b">
        <v>0</v>
      </c>
      <c r="F25" s="210" t="s">
        <v>332</v>
      </c>
      <c r="H25" s="15"/>
      <c r="I25" s="224"/>
      <c r="J25" s="218" t="b">
        <v>0</v>
      </c>
      <c r="K25" s="579" t="s">
        <v>157</v>
      </c>
      <c r="L25" s="218" t="b">
        <v>0</v>
      </c>
      <c r="M25" s="219" t="s">
        <v>158</v>
      </c>
      <c r="N25" s="413">
        <v>44197</v>
      </c>
      <c r="O25" s="218" t="b">
        <v>0</v>
      </c>
      <c r="P25" s="219" t="s">
        <v>152</v>
      </c>
      <c r="Q25" s="219"/>
      <c r="R25" s="217" t="b">
        <v>0</v>
      </c>
      <c r="S25" s="9" t="s">
        <v>370</v>
      </c>
      <c r="T25" s="9" t="s">
        <v>107</v>
      </c>
      <c r="U25" s="218" t="b">
        <v>0</v>
      </c>
      <c r="V25" s="416" t="s">
        <v>164</v>
      </c>
      <c r="W25" s="229"/>
      <c r="X25" s="218" t="b">
        <v>0</v>
      </c>
      <c r="Y25" s="219" t="s">
        <v>159</v>
      </c>
      <c r="Z25" s="397"/>
      <c r="AA25" s="15"/>
      <c r="AB25" s="231"/>
      <c r="AC25" s="222" t="s">
        <v>109</v>
      </c>
      <c r="AD25" s="223"/>
      <c r="AE25" s="402" t="s">
        <v>366</v>
      </c>
      <c r="AF25" s="54"/>
      <c r="AG25" s="15"/>
    </row>
    <row r="26" spans="1:33" s="3" customFormat="1" ht="14.5" customHeight="1" x14ac:dyDescent="0.35">
      <c r="A26" s="557"/>
      <c r="B26" s="305">
        <f t="shared" si="1"/>
        <v>25</v>
      </c>
      <c r="C26" s="623"/>
      <c r="E26" s="214" t="b">
        <v>0</v>
      </c>
      <c r="F26" s="581" t="s">
        <v>160</v>
      </c>
      <c r="H26" s="214" t="b">
        <v>0</v>
      </c>
      <c r="I26" s="224" t="s">
        <v>161</v>
      </c>
      <c r="J26" s="219"/>
      <c r="K26" s="579"/>
      <c r="L26" s="217" t="b">
        <v>0</v>
      </c>
      <c r="M26" s="44" t="s">
        <v>162</v>
      </c>
      <c r="N26" s="225">
        <v>6</v>
      </c>
      <c r="O26" s="217" t="b">
        <v>0</v>
      </c>
      <c r="P26" s="9" t="s">
        <v>162</v>
      </c>
      <c r="Q26" s="225">
        <v>7</v>
      </c>
      <c r="R26" s="553"/>
      <c r="S26" s="553"/>
      <c r="T26" s="553"/>
      <c r="U26" s="555" t="s">
        <v>108</v>
      </c>
      <c r="V26" s="555"/>
      <c r="W26" s="555"/>
      <c r="X26" s="218" t="b">
        <v>0</v>
      </c>
      <c r="Y26" s="9" t="s">
        <v>331</v>
      </c>
      <c r="Z26" s="553"/>
      <c r="AA26" s="15"/>
      <c r="AB26" s="231"/>
      <c r="AC26" s="22"/>
      <c r="AD26" s="15"/>
      <c r="AE26" s="626"/>
      <c r="AF26" s="53"/>
      <c r="AG26" s="15"/>
    </row>
    <row r="27" spans="1:33" s="3" customFormat="1" ht="34" customHeight="1" x14ac:dyDescent="0.35">
      <c r="A27" s="557"/>
      <c r="B27" s="305">
        <f t="shared" si="1"/>
        <v>26</v>
      </c>
      <c r="C27" s="623"/>
      <c r="F27" s="581"/>
      <c r="H27" s="15"/>
      <c r="I27" s="15"/>
      <c r="J27" s="219"/>
      <c r="K27" s="9"/>
      <c r="L27" s="15"/>
      <c r="M27" s="15"/>
      <c r="N27" s="232"/>
      <c r="O27" s="9"/>
      <c r="P27" s="9"/>
      <c r="Q27" s="9"/>
      <c r="R27" s="553"/>
      <c r="S27" s="553"/>
      <c r="T27" s="553"/>
      <c r="U27" s="218" t="b">
        <v>0</v>
      </c>
      <c r="V27" s="219" t="s">
        <v>165</v>
      </c>
      <c r="W27" s="230"/>
      <c r="X27" s="415"/>
      <c r="Y27" s="15"/>
      <c r="Z27" s="553"/>
      <c r="AA27" s="15"/>
      <c r="AB27" s="15"/>
      <c r="AC27" s="15"/>
      <c r="AD27" s="15"/>
      <c r="AE27" s="626"/>
      <c r="AF27" s="53"/>
      <c r="AG27" s="15"/>
    </row>
    <row r="28" spans="1:33" s="3" customFormat="1" ht="30" customHeight="1" x14ac:dyDescent="0.35">
      <c r="A28" s="557"/>
      <c r="B28" s="305">
        <f t="shared" si="1"/>
        <v>27</v>
      </c>
      <c r="C28" s="623"/>
      <c r="E28"/>
      <c r="H28" s="15"/>
      <c r="I28" s="15"/>
      <c r="J28" s="399"/>
      <c r="K28" s="227"/>
      <c r="L28" s="227"/>
      <c r="M28" s="227"/>
      <c r="N28" s="227"/>
      <c r="O28" s="9"/>
      <c r="P28" s="9"/>
      <c r="Q28" s="9"/>
      <c r="R28" s="217" t="b">
        <v>0</v>
      </c>
      <c r="S28" s="9" t="s">
        <v>371</v>
      </c>
      <c r="T28" s="9" t="s">
        <v>107</v>
      </c>
      <c r="U28" s="520"/>
      <c r="V28" s="520"/>
      <c r="X28" s="415"/>
      <c r="Y28" s="15"/>
      <c r="Z28" s="394"/>
      <c r="AA28" s="15"/>
      <c r="AB28" s="15"/>
      <c r="AC28" s="15"/>
      <c r="AD28" s="15"/>
      <c r="AE28" s="15"/>
      <c r="AF28" s="53"/>
      <c r="AG28" s="15"/>
    </row>
    <row r="29" spans="1:33" s="3" customFormat="1" x14ac:dyDescent="0.35">
      <c r="A29" s="557"/>
      <c r="B29" s="305">
        <f t="shared" si="1"/>
        <v>28</v>
      </c>
      <c r="C29" s="623"/>
      <c r="E29"/>
      <c r="H29" s="226"/>
      <c r="I29" s="15"/>
      <c r="J29" s="399"/>
      <c r="K29" s="227"/>
      <c r="L29" s="227"/>
      <c r="M29" s="227"/>
      <c r="N29" s="227"/>
      <c r="O29" s="9"/>
      <c r="P29" s="9"/>
      <c r="Q29" s="9"/>
      <c r="R29" s="553"/>
      <c r="S29" s="553"/>
      <c r="T29" s="553"/>
      <c r="U29" s="218" t="b">
        <v>0</v>
      </c>
      <c r="V29" s="9" t="s">
        <v>166</v>
      </c>
      <c r="W29" s="9"/>
      <c r="X29" s="415"/>
      <c r="Y29" s="15"/>
      <c r="Z29" s="394"/>
      <c r="AA29" s="15"/>
      <c r="AB29" s="15"/>
      <c r="AC29" s="15"/>
      <c r="AD29" s="15"/>
      <c r="AE29" s="15"/>
      <c r="AF29" s="53"/>
      <c r="AG29" s="15"/>
    </row>
    <row r="30" spans="1:33" s="3" customFormat="1" ht="30" customHeight="1" thickBot="1" x14ac:dyDescent="0.4">
      <c r="A30" s="558"/>
      <c r="B30" s="305">
        <f t="shared" si="1"/>
        <v>29</v>
      </c>
      <c r="C30" s="624"/>
      <c r="D30" s="55"/>
      <c r="E30" s="55"/>
      <c r="F30" s="55"/>
      <c r="G30" s="55"/>
      <c r="H30" s="56"/>
      <c r="I30" s="56"/>
      <c r="J30" s="400"/>
      <c r="K30" s="57"/>
      <c r="L30" s="57"/>
      <c r="M30" s="57"/>
      <c r="N30" s="57"/>
      <c r="O30" s="58"/>
      <c r="P30" s="58"/>
      <c r="Q30" s="58"/>
      <c r="R30" s="553"/>
      <c r="S30" s="553"/>
      <c r="T30" s="553"/>
      <c r="U30" s="520"/>
      <c r="V30" s="520"/>
      <c r="W30" s="58"/>
      <c r="X30" s="418"/>
      <c r="Y30" s="56"/>
      <c r="Z30" s="395"/>
      <c r="AA30" s="56"/>
      <c r="AB30" s="56"/>
      <c r="AC30" s="56"/>
      <c r="AD30" s="56"/>
      <c r="AE30" s="56"/>
      <c r="AF30" s="59"/>
      <c r="AG30" s="15"/>
    </row>
    <row r="31" spans="1:33" s="3" customFormat="1" ht="15" hidden="1" customHeight="1" thickBot="1" x14ac:dyDescent="0.4">
      <c r="A31" s="88"/>
      <c r="B31" s="246"/>
      <c r="C31" s="407"/>
      <c r="D31" s="243"/>
      <c r="E31" s="243"/>
      <c r="F31" s="243"/>
      <c r="G31" s="243"/>
      <c r="H31" s="243"/>
      <c r="I31" s="243"/>
      <c r="J31" s="405"/>
      <c r="K31" s="243"/>
      <c r="L31" s="243"/>
      <c r="M31" s="243"/>
      <c r="N31" s="243"/>
      <c r="O31" s="243"/>
      <c r="P31" s="243"/>
      <c r="Q31" s="243"/>
      <c r="R31" s="243"/>
      <c r="S31" s="243"/>
      <c r="T31" s="243"/>
      <c r="U31" s="405"/>
      <c r="V31" s="243"/>
      <c r="W31" s="243"/>
      <c r="X31" s="405"/>
      <c r="Y31" s="243"/>
      <c r="Z31" s="406"/>
      <c r="AA31" s="243"/>
      <c r="AB31" s="243"/>
      <c r="AC31" s="243"/>
      <c r="AD31" s="243"/>
      <c r="AE31" s="243"/>
      <c r="AF31" s="321"/>
      <c r="AG31" s="15"/>
    </row>
    <row r="32" spans="1:33" ht="5" customHeight="1" thickBot="1" x14ac:dyDescent="0.4">
      <c r="A32" s="88"/>
      <c r="B32" s="246"/>
      <c r="C32" s="407"/>
      <c r="D32" s="243"/>
      <c r="E32" s="243"/>
      <c r="F32" s="243"/>
      <c r="G32" s="243"/>
      <c r="H32" s="243"/>
      <c r="I32" s="243"/>
      <c r="J32" s="405"/>
      <c r="K32" s="243"/>
      <c r="L32" s="243"/>
      <c r="M32" s="243"/>
      <c r="N32" s="243"/>
      <c r="O32" s="243"/>
      <c r="P32" s="243"/>
      <c r="Q32" s="243"/>
      <c r="R32" s="243"/>
      <c r="S32" s="243"/>
      <c r="T32" s="243"/>
      <c r="U32" s="405"/>
      <c r="V32" s="243"/>
      <c r="W32" s="243"/>
      <c r="X32" s="405"/>
      <c r="Y32" s="243"/>
      <c r="Z32" s="406"/>
      <c r="AA32" s="243"/>
      <c r="AB32" s="243"/>
      <c r="AC32" s="243"/>
      <c r="AD32" s="243"/>
      <c r="AE32" s="243"/>
      <c r="AF32" s="321"/>
      <c r="AG32" s="88"/>
    </row>
    <row r="33" spans="1:33" ht="15" hidden="1" customHeight="1" thickBot="1" x14ac:dyDescent="0.4">
      <c r="A33" s="88"/>
      <c r="B33" s="246"/>
      <c r="C33" s="407"/>
      <c r="D33" s="243"/>
      <c r="E33" s="243"/>
      <c r="F33" s="243"/>
      <c r="G33" s="243"/>
      <c r="H33" s="243"/>
      <c r="I33" s="243"/>
      <c r="J33" s="405"/>
      <c r="K33" s="243"/>
      <c r="L33" s="243"/>
      <c r="M33" s="243"/>
      <c r="N33" s="243"/>
      <c r="O33" s="243"/>
      <c r="P33" s="243"/>
      <c r="Q33" s="243"/>
      <c r="R33" s="243"/>
      <c r="S33" s="243"/>
      <c r="T33" s="243"/>
      <c r="U33" s="405"/>
      <c r="V33" s="243"/>
      <c r="W33" s="243"/>
      <c r="X33" s="405"/>
      <c r="Y33" s="243"/>
      <c r="Z33" s="406"/>
      <c r="AA33" s="243"/>
      <c r="AB33" s="243"/>
      <c r="AC33" s="243"/>
      <c r="AD33" s="243"/>
      <c r="AE33" s="243"/>
      <c r="AF33" s="321"/>
      <c r="AG33"/>
    </row>
    <row r="34" spans="1:33" s="13" customFormat="1" ht="29" customHeight="1" x14ac:dyDescent="0.35">
      <c r="A34" s="556">
        <f>A22+1</f>
        <v>3</v>
      </c>
      <c r="B34" s="305">
        <f>B22+10</f>
        <v>31</v>
      </c>
      <c r="C34" s="622" t="str">
        <f>VLOOKUP(A34,INputs!$G$3:$O$22,7,FALSE)</f>
        <v>Please fill out Sensitivity Labels Tab</v>
      </c>
      <c r="D34" s="47"/>
      <c r="E34" s="47"/>
      <c r="F34" s="576" t="s">
        <v>108</v>
      </c>
      <c r="G34" s="576"/>
      <c r="H34" s="576" t="s">
        <v>108</v>
      </c>
      <c r="I34" s="576"/>
      <c r="J34" s="578" t="str">
        <f>J10</f>
        <v>Select a check box</v>
      </c>
      <c r="K34" s="578"/>
      <c r="L34" s="578" t="s">
        <v>108</v>
      </c>
      <c r="M34" s="578"/>
      <c r="N34" s="578"/>
      <c r="O34" s="578" t="s">
        <v>108</v>
      </c>
      <c r="P34" s="578"/>
      <c r="Q34" s="578"/>
      <c r="R34" s="580" t="s">
        <v>147</v>
      </c>
      <c r="S34" s="580"/>
      <c r="T34" s="423" t="s">
        <v>107</v>
      </c>
      <c r="U34" s="554" t="s">
        <v>148</v>
      </c>
      <c r="V34" s="554"/>
      <c r="W34" s="50"/>
      <c r="X34" s="417"/>
      <c r="Y34" s="577" t="s">
        <v>108</v>
      </c>
      <c r="Z34" s="577"/>
      <c r="AA34" s="51"/>
      <c r="AB34" s="576"/>
      <c r="AC34" s="576"/>
      <c r="AD34" s="48"/>
      <c r="AE34" s="49" t="s">
        <v>365</v>
      </c>
      <c r="AF34" s="52"/>
      <c r="AG34" s="20"/>
    </row>
    <row r="35" spans="1:33" s="13" customFormat="1" x14ac:dyDescent="0.35">
      <c r="A35" s="557"/>
      <c r="B35" s="305">
        <f>B34+1</f>
        <v>32</v>
      </c>
      <c r="C35" s="623"/>
      <c r="D35" s="8"/>
      <c r="E35" s="8"/>
      <c r="F35" s="222"/>
      <c r="G35" s="222"/>
      <c r="H35" s="222"/>
      <c r="I35" s="222"/>
      <c r="J35" s="402"/>
      <c r="K35" s="402"/>
      <c r="L35" s="402"/>
      <c r="M35" s="402"/>
      <c r="N35" s="402"/>
      <c r="O35" s="402"/>
      <c r="P35" s="402"/>
      <c r="Q35" s="402"/>
      <c r="R35" s="553"/>
      <c r="S35" s="553"/>
      <c r="T35" s="553"/>
      <c r="U35" s="422"/>
      <c r="V35" s="416" t="s">
        <v>109</v>
      </c>
      <c r="W35" s="230"/>
      <c r="X35" s="419"/>
      <c r="Y35" s="421"/>
      <c r="Z35" s="421"/>
      <c r="AA35" s="20"/>
      <c r="AB35" s="222"/>
      <c r="AC35" s="222" t="s">
        <v>108</v>
      </c>
      <c r="AD35" s="222"/>
      <c r="AE35" s="402"/>
      <c r="AF35" s="54"/>
      <c r="AG35" s="20"/>
    </row>
    <row r="36" spans="1:33" s="3" customFormat="1" ht="30.5" x14ac:dyDescent="0.35">
      <c r="A36" s="557"/>
      <c r="B36" s="305">
        <f t="shared" ref="B36:B42" si="2">B35+1</f>
        <v>33</v>
      </c>
      <c r="C36" s="623"/>
      <c r="E36" s="214" t="b">
        <v>0</v>
      </c>
      <c r="F36" s="3" t="s">
        <v>333</v>
      </c>
      <c r="H36" s="214" t="b">
        <v>0</v>
      </c>
      <c r="I36" s="224" t="s">
        <v>150</v>
      </c>
      <c r="J36" s="215" t="b">
        <v>0</v>
      </c>
      <c r="K36" s="216" t="s">
        <v>151</v>
      </c>
      <c r="L36" s="217" t="b">
        <v>0</v>
      </c>
      <c r="M36" s="9" t="s">
        <v>152</v>
      </c>
      <c r="N36" s="227"/>
      <c r="O36" s="217" t="b">
        <v>0</v>
      </c>
      <c r="P36" s="9" t="s">
        <v>153</v>
      </c>
      <c r="Q36" s="9"/>
      <c r="R36" s="553"/>
      <c r="S36" s="553"/>
      <c r="T36" s="553"/>
      <c r="U36" s="553"/>
      <c r="V36" s="553"/>
      <c r="W36" s="230"/>
      <c r="X36" s="218" t="b">
        <v>0</v>
      </c>
      <c r="Y36" s="219" t="s">
        <v>154</v>
      </c>
      <c r="Z36" s="397" t="s">
        <v>372</v>
      </c>
      <c r="AA36" s="15"/>
      <c r="AB36" s="220" t="b">
        <v>0</v>
      </c>
      <c r="AC36" s="15" t="s">
        <v>155</v>
      </c>
      <c r="AD36" s="15"/>
      <c r="AE36" s="15"/>
      <c r="AF36" s="53"/>
      <c r="AG36" s="15"/>
    </row>
    <row r="37" spans="1:33" s="3" customFormat="1" ht="35" customHeight="1" x14ac:dyDescent="0.35">
      <c r="A37" s="557"/>
      <c r="B37" s="305">
        <f t="shared" si="2"/>
        <v>34</v>
      </c>
      <c r="C37" s="623"/>
      <c r="E37" s="214" t="b">
        <v>0</v>
      </c>
      <c r="F37" s="210" t="s">
        <v>332</v>
      </c>
      <c r="H37" s="15"/>
      <c r="I37" s="224"/>
      <c r="J37" s="218" t="b">
        <v>0</v>
      </c>
      <c r="K37" s="579" t="s">
        <v>157</v>
      </c>
      <c r="L37" s="218" t="b">
        <v>0</v>
      </c>
      <c r="M37" s="219" t="s">
        <v>158</v>
      </c>
      <c r="N37" s="413">
        <v>44197</v>
      </c>
      <c r="O37" s="218" t="b">
        <v>0</v>
      </c>
      <c r="P37" s="219" t="s">
        <v>152</v>
      </c>
      <c r="Q37" s="219"/>
      <c r="R37" s="217" t="b">
        <v>0</v>
      </c>
      <c r="S37" s="9" t="s">
        <v>370</v>
      </c>
      <c r="T37" s="9" t="s">
        <v>107</v>
      </c>
      <c r="U37" s="218" t="b">
        <v>0</v>
      </c>
      <c r="V37" s="416" t="s">
        <v>164</v>
      </c>
      <c r="W37" s="229"/>
      <c r="X37" s="218" t="b">
        <v>0</v>
      </c>
      <c r="Y37" s="219" t="s">
        <v>159</v>
      </c>
      <c r="Z37" s="397"/>
      <c r="AA37" s="15"/>
      <c r="AB37" s="231"/>
      <c r="AC37" s="222" t="s">
        <v>109</v>
      </c>
      <c r="AD37" s="223"/>
      <c r="AE37" s="402" t="s">
        <v>366</v>
      </c>
      <c r="AF37" s="54"/>
      <c r="AG37" s="15"/>
    </row>
    <row r="38" spans="1:33" s="3" customFormat="1" ht="14.5" customHeight="1" x14ac:dyDescent="0.35">
      <c r="A38" s="557"/>
      <c r="B38" s="305">
        <f t="shared" si="2"/>
        <v>35</v>
      </c>
      <c r="C38" s="623"/>
      <c r="E38" s="214" t="b">
        <v>0</v>
      </c>
      <c r="F38" s="581" t="s">
        <v>160</v>
      </c>
      <c r="H38" s="214" t="b">
        <v>0</v>
      </c>
      <c r="I38" s="224" t="s">
        <v>161</v>
      </c>
      <c r="J38" s="219"/>
      <c r="K38" s="579"/>
      <c r="L38" s="217" t="b">
        <v>0</v>
      </c>
      <c r="M38" s="44" t="s">
        <v>162</v>
      </c>
      <c r="N38" s="225">
        <v>0</v>
      </c>
      <c r="O38" s="217" t="b">
        <v>0</v>
      </c>
      <c r="P38" s="9" t="s">
        <v>162</v>
      </c>
      <c r="Q38" s="225">
        <v>0</v>
      </c>
      <c r="R38" s="553"/>
      <c r="S38" s="553"/>
      <c r="T38" s="553"/>
      <c r="U38" s="555" t="s">
        <v>108</v>
      </c>
      <c r="V38" s="555"/>
      <c r="W38" s="555"/>
      <c r="X38" s="218" t="b">
        <v>0</v>
      </c>
      <c r="Y38" s="9" t="s">
        <v>331</v>
      </c>
      <c r="Z38" s="553"/>
      <c r="AA38" s="15"/>
      <c r="AB38" s="231"/>
      <c r="AC38" s="22"/>
      <c r="AD38" s="15"/>
      <c r="AE38" s="626"/>
      <c r="AF38" s="53"/>
      <c r="AG38" s="15"/>
    </row>
    <row r="39" spans="1:33" s="3" customFormat="1" x14ac:dyDescent="0.35">
      <c r="A39" s="557"/>
      <c r="B39" s="305">
        <f t="shared" si="2"/>
        <v>36</v>
      </c>
      <c r="C39" s="623"/>
      <c r="F39" s="581"/>
      <c r="H39" s="15"/>
      <c r="I39" s="15"/>
      <c r="J39" s="219"/>
      <c r="K39" s="9"/>
      <c r="L39" s="15"/>
      <c r="M39" s="15"/>
      <c r="N39" s="232"/>
      <c r="O39" s="9"/>
      <c r="P39" s="9"/>
      <c r="Q39" s="9"/>
      <c r="R39" s="553"/>
      <c r="S39" s="553"/>
      <c r="T39" s="553"/>
      <c r="U39" s="218" t="b">
        <v>0</v>
      </c>
      <c r="V39" s="219" t="s">
        <v>165</v>
      </c>
      <c r="W39" s="230"/>
      <c r="X39" s="415"/>
      <c r="Y39" s="15"/>
      <c r="Z39" s="553"/>
      <c r="AA39" s="15"/>
      <c r="AB39" s="15"/>
      <c r="AC39" s="15"/>
      <c r="AD39" s="15"/>
      <c r="AE39" s="626"/>
      <c r="AF39" s="53"/>
      <c r="AG39" s="15"/>
    </row>
    <row r="40" spans="1:33" s="3" customFormat="1" ht="30" customHeight="1" x14ac:dyDescent="0.35">
      <c r="A40" s="557"/>
      <c r="B40" s="305">
        <f t="shared" si="2"/>
        <v>37</v>
      </c>
      <c r="C40" s="623"/>
      <c r="E40"/>
      <c r="H40" s="15"/>
      <c r="I40" s="15"/>
      <c r="J40" s="399"/>
      <c r="K40" s="227"/>
      <c r="L40" s="227"/>
      <c r="M40" s="227"/>
      <c r="N40" s="227"/>
      <c r="O40" s="9"/>
      <c r="P40" s="9"/>
      <c r="Q40" s="9"/>
      <c r="R40" s="217" t="b">
        <v>0</v>
      </c>
      <c r="S40" s="9" t="s">
        <v>371</v>
      </c>
      <c r="T40" s="9" t="s">
        <v>107</v>
      </c>
      <c r="U40" s="553"/>
      <c r="V40" s="553"/>
      <c r="X40" s="415"/>
      <c r="Y40" s="15"/>
      <c r="Z40" s="394"/>
      <c r="AA40" s="15"/>
      <c r="AB40" s="15"/>
      <c r="AC40" s="15"/>
      <c r="AD40" s="15"/>
      <c r="AE40" s="15"/>
      <c r="AF40" s="53"/>
      <c r="AG40" s="15"/>
    </row>
    <row r="41" spans="1:33" s="3" customFormat="1" x14ac:dyDescent="0.35">
      <c r="A41" s="557"/>
      <c r="B41" s="305">
        <f t="shared" si="2"/>
        <v>38</v>
      </c>
      <c r="C41" s="623"/>
      <c r="E41"/>
      <c r="H41" s="226"/>
      <c r="I41" s="15"/>
      <c r="J41" s="399"/>
      <c r="K41" s="227"/>
      <c r="L41" s="227"/>
      <c r="M41" s="227"/>
      <c r="N41" s="227"/>
      <c r="O41" s="9"/>
      <c r="P41" s="9"/>
      <c r="Q41" s="9"/>
      <c r="R41" s="553"/>
      <c r="S41" s="553"/>
      <c r="T41" s="553"/>
      <c r="U41" s="218" t="b">
        <v>0</v>
      </c>
      <c r="V41" s="9" t="s">
        <v>166</v>
      </c>
      <c r="W41" s="9"/>
      <c r="X41" s="415"/>
      <c r="Y41" s="15"/>
      <c r="Z41" s="394"/>
      <c r="AA41" s="15"/>
      <c r="AB41" s="15"/>
      <c r="AC41" s="15"/>
      <c r="AD41" s="15"/>
      <c r="AE41" s="15"/>
      <c r="AF41" s="53"/>
      <c r="AG41" s="15"/>
    </row>
    <row r="42" spans="1:33" s="3" customFormat="1" ht="30" customHeight="1" thickBot="1" x14ac:dyDescent="0.4">
      <c r="A42" s="558"/>
      <c r="B42" s="305">
        <f t="shared" si="2"/>
        <v>39</v>
      </c>
      <c r="C42" s="624"/>
      <c r="D42" s="55"/>
      <c r="E42" s="55"/>
      <c r="F42" s="55"/>
      <c r="G42" s="55"/>
      <c r="H42" s="56"/>
      <c r="I42" s="56"/>
      <c r="J42" s="400"/>
      <c r="K42" s="57"/>
      <c r="L42" s="57"/>
      <c r="M42" s="57"/>
      <c r="N42" s="57"/>
      <c r="O42" s="58"/>
      <c r="P42" s="58"/>
      <c r="Q42" s="58"/>
      <c r="R42" s="553"/>
      <c r="S42" s="553"/>
      <c r="T42" s="553"/>
      <c r="U42" s="553"/>
      <c r="V42" s="553"/>
      <c r="W42" s="58"/>
      <c r="X42" s="418"/>
      <c r="Y42" s="56"/>
      <c r="Z42" s="395"/>
      <c r="AA42" s="56"/>
      <c r="AB42" s="56"/>
      <c r="AC42" s="56"/>
      <c r="AD42" s="56"/>
      <c r="AE42" s="56"/>
      <c r="AF42" s="59"/>
      <c r="AG42" s="15"/>
    </row>
    <row r="43" spans="1:33" s="3" customFormat="1" ht="15" hidden="1" customHeight="1" thickBot="1" x14ac:dyDescent="0.4">
      <c r="A43" s="88"/>
      <c r="B43" s="246"/>
      <c r="C43" s="408"/>
      <c r="D43" s="409"/>
      <c r="E43" s="409"/>
      <c r="F43" s="409"/>
      <c r="G43" s="409"/>
      <c r="H43" s="409"/>
      <c r="I43" s="409"/>
      <c r="J43" s="410"/>
      <c r="K43" s="409"/>
      <c r="L43" s="409"/>
      <c r="M43" s="409"/>
      <c r="N43" s="409"/>
      <c r="O43" s="409"/>
      <c r="P43" s="409"/>
      <c r="Q43" s="409"/>
      <c r="R43" s="409"/>
      <c r="S43" s="409"/>
      <c r="T43" s="409"/>
      <c r="U43" s="410"/>
      <c r="V43" s="409"/>
      <c r="W43" s="409"/>
      <c r="X43" s="410"/>
      <c r="Y43" s="409"/>
      <c r="Z43" s="411"/>
      <c r="AA43" s="409"/>
      <c r="AB43" s="409"/>
      <c r="AC43" s="409"/>
      <c r="AD43" s="409"/>
      <c r="AE43" s="409"/>
      <c r="AF43" s="412"/>
      <c r="AG43" s="15"/>
    </row>
    <row r="44" spans="1:33" ht="5" customHeight="1" thickBot="1" x14ac:dyDescent="0.4">
      <c r="A44" s="88"/>
      <c r="B44" s="246"/>
      <c r="C44" s="407"/>
      <c r="D44" s="243"/>
      <c r="E44" s="243"/>
      <c r="F44" s="243"/>
      <c r="G44" s="243"/>
      <c r="H44" s="243"/>
      <c r="I44" s="243"/>
      <c r="J44" s="405"/>
      <c r="K44" s="243"/>
      <c r="L44" s="243"/>
      <c r="M44" s="243"/>
      <c r="N44" s="243"/>
      <c r="O44" s="243"/>
      <c r="P44" s="243"/>
      <c r="Q44" s="243"/>
      <c r="R44" s="243"/>
      <c r="S44" s="243"/>
      <c r="T44" s="243"/>
      <c r="U44" s="405"/>
      <c r="V44" s="243"/>
      <c r="W44" s="243"/>
      <c r="X44" s="405"/>
      <c r="Y44" s="243"/>
      <c r="Z44" s="406"/>
      <c r="AA44" s="243"/>
      <c r="AB44" s="243"/>
      <c r="AC44" s="243"/>
      <c r="AD44" s="243"/>
      <c r="AE44" s="243"/>
      <c r="AF44" s="321"/>
      <c r="AG44" s="88"/>
    </row>
    <row r="45" spans="1:33" ht="15" hidden="1" customHeight="1" thickBot="1" x14ac:dyDescent="0.4">
      <c r="A45" s="88"/>
      <c r="B45" s="246"/>
      <c r="C45" s="407"/>
      <c r="D45" s="243"/>
      <c r="E45" s="243"/>
      <c r="F45" s="243"/>
      <c r="G45" s="243"/>
      <c r="H45" s="243"/>
      <c r="I45" s="243"/>
      <c r="J45" s="405"/>
      <c r="K45" s="243"/>
      <c r="L45" s="243"/>
      <c r="M45" s="243"/>
      <c r="N45" s="243"/>
      <c r="O45" s="243"/>
      <c r="P45" s="243"/>
      <c r="Q45" s="243"/>
      <c r="R45" s="243"/>
      <c r="S45" s="243"/>
      <c r="T45" s="243"/>
      <c r="U45" s="405"/>
      <c r="V45" s="243"/>
      <c r="W45" s="243"/>
      <c r="X45" s="405"/>
      <c r="Y45" s="243"/>
      <c r="Z45" s="406"/>
      <c r="AA45" s="243"/>
      <c r="AB45" s="243"/>
      <c r="AC45" s="243"/>
      <c r="AD45" s="243"/>
      <c r="AE45" s="243"/>
      <c r="AF45" s="321"/>
      <c r="AG45"/>
    </row>
    <row r="46" spans="1:33" s="13" customFormat="1" ht="29" customHeight="1" x14ac:dyDescent="0.35">
      <c r="A46" s="556">
        <f>A34+1</f>
        <v>4</v>
      </c>
      <c r="B46" s="305">
        <f>B34+10</f>
        <v>41</v>
      </c>
      <c r="C46" s="622" t="str">
        <f>VLOOKUP(A46,INputs!$G$3:$O$22,7,FALSE)</f>
        <v>Please fill out Sensitivity Labels Tab</v>
      </c>
      <c r="D46" s="47"/>
      <c r="E46" s="47"/>
      <c r="F46" s="576" t="s">
        <v>108</v>
      </c>
      <c r="G46" s="576"/>
      <c r="H46" s="576" t="s">
        <v>108</v>
      </c>
      <c r="I46" s="576"/>
      <c r="J46" s="578" t="str">
        <f>J10</f>
        <v>Select a check box</v>
      </c>
      <c r="K46" s="578"/>
      <c r="L46" s="578" t="s">
        <v>108</v>
      </c>
      <c r="M46" s="578"/>
      <c r="N46" s="578"/>
      <c r="O46" s="578" t="s">
        <v>108</v>
      </c>
      <c r="P46" s="578"/>
      <c r="Q46" s="578"/>
      <c r="R46" s="580" t="s">
        <v>147</v>
      </c>
      <c r="S46" s="580"/>
      <c r="T46" s="423" t="s">
        <v>107</v>
      </c>
      <c r="U46" s="554" t="s">
        <v>148</v>
      </c>
      <c r="V46" s="554"/>
      <c r="W46" s="50"/>
      <c r="X46" s="417"/>
      <c r="Y46" s="577" t="s">
        <v>108</v>
      </c>
      <c r="Z46" s="577"/>
      <c r="AA46" s="51"/>
      <c r="AB46" s="576"/>
      <c r="AC46" s="576"/>
      <c r="AD46" s="48"/>
      <c r="AE46" s="49" t="s">
        <v>365</v>
      </c>
      <c r="AF46" s="52"/>
      <c r="AG46" s="20"/>
    </row>
    <row r="47" spans="1:33" s="13" customFormat="1" x14ac:dyDescent="0.35">
      <c r="A47" s="557"/>
      <c r="B47" s="305">
        <f>B46+1</f>
        <v>42</v>
      </c>
      <c r="C47" s="623"/>
      <c r="D47" s="8"/>
      <c r="E47" s="8"/>
      <c r="F47" s="222"/>
      <c r="G47" s="222"/>
      <c r="H47" s="222"/>
      <c r="I47" s="222"/>
      <c r="J47" s="402"/>
      <c r="K47" s="402"/>
      <c r="L47" s="402"/>
      <c r="M47" s="402"/>
      <c r="N47" s="402"/>
      <c r="O47" s="402"/>
      <c r="P47" s="402"/>
      <c r="Q47" s="402"/>
      <c r="R47" s="553"/>
      <c r="S47" s="553"/>
      <c r="T47" s="553"/>
      <c r="U47" s="422"/>
      <c r="V47" s="416" t="s">
        <v>109</v>
      </c>
      <c r="W47" s="230"/>
      <c r="X47" s="419"/>
      <c r="Y47" s="421"/>
      <c r="Z47" s="421"/>
      <c r="AA47" s="20"/>
      <c r="AB47" s="222"/>
      <c r="AC47" s="222" t="s">
        <v>108</v>
      </c>
      <c r="AD47" s="222"/>
      <c r="AE47" s="402"/>
      <c r="AF47" s="54"/>
      <c r="AG47" s="20"/>
    </row>
    <row r="48" spans="1:33" s="3" customFormat="1" ht="30.5" x14ac:dyDescent="0.35">
      <c r="A48" s="557"/>
      <c r="B48" s="305">
        <f t="shared" ref="B48:B54" si="3">B47+1</f>
        <v>43</v>
      </c>
      <c r="C48" s="623"/>
      <c r="E48" s="214" t="b">
        <v>0</v>
      </c>
      <c r="F48" s="3" t="s">
        <v>333</v>
      </c>
      <c r="H48" s="214" t="b">
        <v>0</v>
      </c>
      <c r="I48" s="224" t="s">
        <v>150</v>
      </c>
      <c r="J48" s="215" t="b">
        <v>0</v>
      </c>
      <c r="K48" s="216" t="s">
        <v>151</v>
      </c>
      <c r="L48" s="217" t="b">
        <v>0</v>
      </c>
      <c r="M48" s="9" t="s">
        <v>152</v>
      </c>
      <c r="N48" s="227"/>
      <c r="O48" s="217" t="b">
        <v>0</v>
      </c>
      <c r="P48" s="9" t="s">
        <v>153</v>
      </c>
      <c r="Q48" s="9"/>
      <c r="R48" s="553"/>
      <c r="S48" s="553"/>
      <c r="T48" s="553"/>
      <c r="U48" s="553"/>
      <c r="V48" s="553"/>
      <c r="W48" s="230"/>
      <c r="X48" s="218" t="b">
        <v>0</v>
      </c>
      <c r="Y48" s="219" t="s">
        <v>154</v>
      </c>
      <c r="Z48" s="397" t="s">
        <v>372</v>
      </c>
      <c r="AA48" s="15"/>
      <c r="AB48" s="220" t="b">
        <v>0</v>
      </c>
      <c r="AC48" s="15" t="s">
        <v>155</v>
      </c>
      <c r="AD48" s="15"/>
      <c r="AE48" s="15"/>
      <c r="AF48" s="53"/>
      <c r="AG48" s="15"/>
    </row>
    <row r="49" spans="1:33" s="3" customFormat="1" ht="35" customHeight="1" x14ac:dyDescent="0.35">
      <c r="A49" s="557"/>
      <c r="B49" s="305">
        <f t="shared" si="3"/>
        <v>44</v>
      </c>
      <c r="C49" s="623"/>
      <c r="E49" s="214" t="b">
        <v>0</v>
      </c>
      <c r="F49" s="210" t="s">
        <v>332</v>
      </c>
      <c r="H49" s="15"/>
      <c r="I49" s="224"/>
      <c r="J49" s="218" t="b">
        <v>0</v>
      </c>
      <c r="K49" s="579" t="s">
        <v>157</v>
      </c>
      <c r="L49" s="218" t="b">
        <v>0</v>
      </c>
      <c r="M49" s="219" t="s">
        <v>158</v>
      </c>
      <c r="N49" s="413">
        <v>44197</v>
      </c>
      <c r="O49" s="218" t="b">
        <v>0</v>
      </c>
      <c r="P49" s="219" t="s">
        <v>152</v>
      </c>
      <c r="Q49" s="219"/>
      <c r="R49" s="217" t="b">
        <v>1</v>
      </c>
      <c r="S49" s="9" t="s">
        <v>370</v>
      </c>
      <c r="T49" s="9" t="s">
        <v>107</v>
      </c>
      <c r="U49" s="218" t="b">
        <v>0</v>
      </c>
      <c r="V49" s="416" t="s">
        <v>164</v>
      </c>
      <c r="W49" s="229"/>
      <c r="X49" s="218" t="b">
        <v>0</v>
      </c>
      <c r="Y49" s="219" t="s">
        <v>159</v>
      </c>
      <c r="Z49" s="397"/>
      <c r="AA49" s="15"/>
      <c r="AB49" s="231"/>
      <c r="AC49" s="222" t="s">
        <v>109</v>
      </c>
      <c r="AD49" s="223"/>
      <c r="AE49" s="402" t="s">
        <v>366</v>
      </c>
      <c r="AF49" s="54"/>
      <c r="AG49" s="15"/>
    </row>
    <row r="50" spans="1:33" s="3" customFormat="1" ht="14.5" customHeight="1" x14ac:dyDescent="0.35">
      <c r="A50" s="557"/>
      <c r="B50" s="305">
        <f t="shared" si="3"/>
        <v>45</v>
      </c>
      <c r="C50" s="623"/>
      <c r="E50" s="214" t="b">
        <v>0</v>
      </c>
      <c r="F50" s="581" t="s">
        <v>160</v>
      </c>
      <c r="H50" s="214" t="b">
        <v>0</v>
      </c>
      <c r="I50" s="224" t="s">
        <v>161</v>
      </c>
      <c r="J50" s="219"/>
      <c r="K50" s="579"/>
      <c r="L50" s="217" t="b">
        <v>1</v>
      </c>
      <c r="M50" s="44" t="s">
        <v>162</v>
      </c>
      <c r="N50" s="225">
        <v>6</v>
      </c>
      <c r="O50" s="217" t="b">
        <v>0</v>
      </c>
      <c r="P50" s="9" t="s">
        <v>162</v>
      </c>
      <c r="Q50" s="225">
        <v>7</v>
      </c>
      <c r="R50" s="553"/>
      <c r="S50" s="553"/>
      <c r="T50" s="553"/>
      <c r="U50" s="555" t="s">
        <v>108</v>
      </c>
      <c r="V50" s="555"/>
      <c r="W50" s="555"/>
      <c r="X50" s="218" t="b">
        <v>0</v>
      </c>
      <c r="Y50" s="9" t="s">
        <v>331</v>
      </c>
      <c r="Z50" s="553"/>
      <c r="AA50" s="15"/>
      <c r="AB50" s="231"/>
      <c r="AC50" s="22"/>
      <c r="AD50" s="15"/>
      <c r="AE50" s="626"/>
      <c r="AF50" s="53"/>
      <c r="AG50" s="15"/>
    </row>
    <row r="51" spans="1:33" s="3" customFormat="1" x14ac:dyDescent="0.35">
      <c r="A51" s="557"/>
      <c r="B51" s="305">
        <f t="shared" si="3"/>
        <v>46</v>
      </c>
      <c r="C51" s="623"/>
      <c r="F51" s="581"/>
      <c r="H51" s="15"/>
      <c r="I51" s="15"/>
      <c r="J51" s="219"/>
      <c r="K51" s="9"/>
      <c r="L51" s="15"/>
      <c r="M51" s="15"/>
      <c r="N51" s="232"/>
      <c r="O51" s="9"/>
      <c r="P51" s="9"/>
      <c r="Q51" s="9"/>
      <c r="R51" s="553"/>
      <c r="S51" s="553"/>
      <c r="T51" s="553"/>
      <c r="U51" s="218" t="b">
        <v>0</v>
      </c>
      <c r="V51" s="219" t="s">
        <v>165</v>
      </c>
      <c r="W51" s="230"/>
      <c r="X51" s="415"/>
      <c r="Y51" s="15"/>
      <c r="Z51" s="553"/>
      <c r="AA51" s="15"/>
      <c r="AB51" s="15"/>
      <c r="AC51" s="15"/>
      <c r="AD51" s="15"/>
      <c r="AE51" s="626"/>
      <c r="AF51" s="53"/>
      <c r="AG51" s="15"/>
    </row>
    <row r="52" spans="1:33" s="3" customFormat="1" ht="30" customHeight="1" x14ac:dyDescent="0.35">
      <c r="A52" s="557"/>
      <c r="B52" s="305">
        <f t="shared" si="3"/>
        <v>47</v>
      </c>
      <c r="C52" s="623"/>
      <c r="E52"/>
      <c r="H52" s="15"/>
      <c r="I52" s="15"/>
      <c r="J52" s="399"/>
      <c r="K52" s="227"/>
      <c r="L52" s="227"/>
      <c r="M52" s="227"/>
      <c r="N52" s="227"/>
      <c r="O52" s="9"/>
      <c r="P52" s="9"/>
      <c r="Q52" s="9"/>
      <c r="R52" s="217" t="b">
        <v>1</v>
      </c>
      <c r="S52" s="9" t="s">
        <v>371</v>
      </c>
      <c r="T52" s="9" t="s">
        <v>107</v>
      </c>
      <c r="U52" s="553"/>
      <c r="V52" s="553"/>
      <c r="X52" s="415"/>
      <c r="Y52" s="15"/>
      <c r="Z52" s="394"/>
      <c r="AA52" s="15"/>
      <c r="AB52" s="15"/>
      <c r="AC52" s="15"/>
      <c r="AD52" s="15"/>
      <c r="AE52" s="15"/>
      <c r="AF52" s="53"/>
      <c r="AG52" s="15"/>
    </row>
    <row r="53" spans="1:33" s="3" customFormat="1" x14ac:dyDescent="0.35">
      <c r="A53" s="557"/>
      <c r="B53" s="305">
        <f t="shared" si="3"/>
        <v>48</v>
      </c>
      <c r="C53" s="623"/>
      <c r="E53"/>
      <c r="H53" s="226"/>
      <c r="I53" s="15"/>
      <c r="J53" s="399"/>
      <c r="K53" s="227"/>
      <c r="L53" s="227"/>
      <c r="M53" s="227"/>
      <c r="N53" s="227"/>
      <c r="O53" s="9"/>
      <c r="P53" s="9"/>
      <c r="Q53" s="9"/>
      <c r="R53" s="553"/>
      <c r="S53" s="553"/>
      <c r="T53" s="553"/>
      <c r="U53" s="218" t="b">
        <v>0</v>
      </c>
      <c r="V53" s="9" t="s">
        <v>166</v>
      </c>
      <c r="W53" s="9"/>
      <c r="X53" s="415"/>
      <c r="Y53" s="15"/>
      <c r="Z53" s="394"/>
      <c r="AA53" s="15"/>
      <c r="AB53" s="15"/>
      <c r="AC53" s="15"/>
      <c r="AD53" s="15"/>
      <c r="AE53" s="15"/>
      <c r="AF53" s="53"/>
      <c r="AG53" s="15"/>
    </row>
    <row r="54" spans="1:33" s="3" customFormat="1" ht="30" customHeight="1" thickBot="1" x14ac:dyDescent="0.4">
      <c r="A54" s="558"/>
      <c r="B54" s="305">
        <f t="shared" si="3"/>
        <v>49</v>
      </c>
      <c r="C54" s="624"/>
      <c r="D54" s="55"/>
      <c r="E54" s="55"/>
      <c r="F54" s="55"/>
      <c r="G54" s="55"/>
      <c r="H54" s="56"/>
      <c r="I54" s="56"/>
      <c r="J54" s="400"/>
      <c r="K54" s="57"/>
      <c r="L54" s="57"/>
      <c r="M54" s="57"/>
      <c r="N54" s="57"/>
      <c r="O54" s="58"/>
      <c r="P54" s="58"/>
      <c r="Q54" s="58"/>
      <c r="R54" s="553"/>
      <c r="S54" s="553"/>
      <c r="T54" s="553"/>
      <c r="U54" s="553"/>
      <c r="V54" s="553"/>
      <c r="W54" s="58"/>
      <c r="X54" s="418"/>
      <c r="Y54" s="56"/>
      <c r="Z54" s="395"/>
      <c r="AA54" s="56"/>
      <c r="AB54" s="56"/>
      <c r="AC54" s="56"/>
      <c r="AD54" s="56"/>
      <c r="AE54" s="56"/>
      <c r="AF54" s="59"/>
      <c r="AG54" s="15"/>
    </row>
    <row r="55" spans="1:33" s="3" customFormat="1" ht="15" hidden="1" customHeight="1" thickBot="1" x14ac:dyDescent="0.4">
      <c r="A55" s="88"/>
      <c r="B55" s="246"/>
      <c r="C55" s="408"/>
      <c r="D55" s="409"/>
      <c r="E55" s="409"/>
      <c r="F55" s="409"/>
      <c r="G55" s="409"/>
      <c r="H55" s="409"/>
      <c r="I55" s="409"/>
      <c r="J55" s="410"/>
      <c r="K55" s="409"/>
      <c r="L55" s="409"/>
      <c r="M55" s="409"/>
      <c r="N55" s="409"/>
      <c r="O55" s="409"/>
      <c r="P55" s="409"/>
      <c r="Q55" s="409"/>
      <c r="R55" s="30"/>
      <c r="S55" s="30"/>
      <c r="T55" s="30"/>
      <c r="U55" s="410"/>
      <c r="V55" s="409"/>
      <c r="W55" s="409"/>
      <c r="X55" s="410"/>
      <c r="Y55" s="409"/>
      <c r="Z55" s="411"/>
      <c r="AA55" s="409"/>
      <c r="AB55" s="409"/>
      <c r="AC55" s="409"/>
      <c r="AD55" s="409"/>
      <c r="AE55" s="409"/>
      <c r="AF55" s="412"/>
      <c r="AG55" s="15"/>
    </row>
    <row r="56" spans="1:33" ht="5" customHeight="1" thickBot="1" x14ac:dyDescent="0.4">
      <c r="A56" s="88"/>
      <c r="B56" s="246"/>
      <c r="C56" s="407"/>
      <c r="D56" s="243"/>
      <c r="E56" s="243"/>
      <c r="F56" s="243"/>
      <c r="G56" s="243"/>
      <c r="H56" s="243"/>
      <c r="I56" s="243"/>
      <c r="J56" s="405"/>
      <c r="K56" s="243"/>
      <c r="L56" s="243"/>
      <c r="M56" s="243"/>
      <c r="N56" s="243"/>
      <c r="O56" s="243"/>
      <c r="P56" s="243"/>
      <c r="Q56" s="243"/>
      <c r="R56" s="243"/>
      <c r="S56" s="243"/>
      <c r="T56" s="243"/>
      <c r="U56" s="405"/>
      <c r="V56" s="243"/>
      <c r="W56" s="243"/>
      <c r="X56" s="405"/>
      <c r="Y56" s="243"/>
      <c r="Z56" s="406"/>
      <c r="AA56" s="243"/>
      <c r="AB56" s="243"/>
      <c r="AC56" s="243"/>
      <c r="AD56" s="243"/>
      <c r="AE56" s="243"/>
      <c r="AF56" s="321"/>
      <c r="AG56" s="88"/>
    </row>
    <row r="57" spans="1:33" ht="15" hidden="1" customHeight="1" thickBot="1" x14ac:dyDescent="0.4">
      <c r="A57" s="88"/>
      <c r="B57" s="246"/>
      <c r="C57" s="407"/>
      <c r="D57" s="243"/>
      <c r="E57" s="243"/>
      <c r="F57" s="243"/>
      <c r="G57" s="243"/>
      <c r="H57" s="243"/>
      <c r="I57" s="243"/>
      <c r="J57" s="405"/>
      <c r="K57" s="243"/>
      <c r="L57" s="243"/>
      <c r="M57" s="243"/>
      <c r="N57" s="243"/>
      <c r="O57" s="243"/>
      <c r="P57" s="243"/>
      <c r="Q57" s="243"/>
      <c r="R57" s="243"/>
      <c r="S57" s="243"/>
      <c r="T57" s="243"/>
      <c r="U57" s="405"/>
      <c r="V57" s="243"/>
      <c r="W57" s="243"/>
      <c r="X57" s="405"/>
      <c r="Y57" s="243"/>
      <c r="Z57" s="406"/>
      <c r="AA57" s="243"/>
      <c r="AB57" s="243"/>
      <c r="AC57" s="243"/>
      <c r="AD57" s="243"/>
      <c r="AE57" s="243"/>
      <c r="AF57" s="321"/>
      <c r="AG57"/>
    </row>
    <row r="58" spans="1:33" s="13" customFormat="1" ht="29" customHeight="1" x14ac:dyDescent="0.35">
      <c r="A58" s="556">
        <f>A46+1</f>
        <v>5</v>
      </c>
      <c r="B58" s="305">
        <f>B46+10</f>
        <v>51</v>
      </c>
      <c r="C58" s="622" t="str">
        <f>VLOOKUP(A58,INputs!$G$3:$O$22,7,FALSE)</f>
        <v>Please fill out Sensitivity Labels Tab</v>
      </c>
      <c r="D58" s="47"/>
      <c r="E58" s="47"/>
      <c r="F58" s="576" t="s">
        <v>108</v>
      </c>
      <c r="G58" s="576"/>
      <c r="H58" s="576" t="s">
        <v>108</v>
      </c>
      <c r="I58" s="576"/>
      <c r="J58" s="578" t="str">
        <f>J$10</f>
        <v>Select a check box</v>
      </c>
      <c r="K58" s="578"/>
      <c r="L58" s="578" t="s">
        <v>108</v>
      </c>
      <c r="M58" s="578"/>
      <c r="N58" s="578"/>
      <c r="O58" s="578" t="s">
        <v>108</v>
      </c>
      <c r="P58" s="578"/>
      <c r="Q58" s="578"/>
      <c r="R58" s="580" t="s">
        <v>147</v>
      </c>
      <c r="S58" s="580"/>
      <c r="T58" s="423" t="s">
        <v>107</v>
      </c>
      <c r="U58" s="554" t="s">
        <v>148</v>
      </c>
      <c r="V58" s="554"/>
      <c r="W58" s="50"/>
      <c r="X58" s="417"/>
      <c r="Y58" s="577" t="s">
        <v>108</v>
      </c>
      <c r="Z58" s="577"/>
      <c r="AA58" s="51"/>
      <c r="AB58" s="576"/>
      <c r="AC58" s="576"/>
      <c r="AD58" s="48"/>
      <c r="AE58" s="49" t="s">
        <v>365</v>
      </c>
      <c r="AF58" s="52"/>
      <c r="AG58" s="20"/>
    </row>
    <row r="59" spans="1:33" s="13" customFormat="1" x14ac:dyDescent="0.35">
      <c r="A59" s="557"/>
      <c r="B59" s="305">
        <f>B58+1</f>
        <v>52</v>
      </c>
      <c r="C59" s="623"/>
      <c r="D59" s="8"/>
      <c r="E59" s="8"/>
      <c r="F59" s="222"/>
      <c r="G59" s="222"/>
      <c r="H59" s="222"/>
      <c r="I59" s="222"/>
      <c r="J59" s="402"/>
      <c r="K59" s="402"/>
      <c r="L59" s="402"/>
      <c r="M59" s="402"/>
      <c r="N59" s="402"/>
      <c r="O59" s="402"/>
      <c r="P59" s="402"/>
      <c r="Q59" s="402"/>
      <c r="R59" s="553"/>
      <c r="S59" s="553"/>
      <c r="T59" s="553"/>
      <c r="U59" s="422"/>
      <c r="V59" s="416" t="s">
        <v>109</v>
      </c>
      <c r="W59" s="230"/>
      <c r="X59" s="419"/>
      <c r="Y59" s="421"/>
      <c r="Z59" s="421"/>
      <c r="AA59" s="20"/>
      <c r="AB59" s="222"/>
      <c r="AC59" s="222" t="s">
        <v>108</v>
      </c>
      <c r="AD59" s="222"/>
      <c r="AE59" s="402"/>
      <c r="AF59" s="54"/>
      <c r="AG59" s="20"/>
    </row>
    <row r="60" spans="1:33" s="3" customFormat="1" ht="30.5" x14ac:dyDescent="0.35">
      <c r="A60" s="557"/>
      <c r="B60" s="305">
        <f t="shared" ref="B60:B66" si="4">B59+1</f>
        <v>53</v>
      </c>
      <c r="C60" s="623"/>
      <c r="E60" s="214" t="b">
        <v>1</v>
      </c>
      <c r="F60" s="3" t="s">
        <v>333</v>
      </c>
      <c r="H60" s="214" t="b">
        <v>0</v>
      </c>
      <c r="I60" s="224" t="s">
        <v>150</v>
      </c>
      <c r="J60" s="215" t="b">
        <v>0</v>
      </c>
      <c r="K60" s="216" t="s">
        <v>151</v>
      </c>
      <c r="L60" s="217" t="b">
        <v>1</v>
      </c>
      <c r="M60" s="9" t="s">
        <v>152</v>
      </c>
      <c r="N60" s="227"/>
      <c r="O60" s="217" t="b">
        <v>1</v>
      </c>
      <c r="P60" s="9" t="s">
        <v>153</v>
      </c>
      <c r="Q60" s="9"/>
      <c r="R60" s="553"/>
      <c r="S60" s="553"/>
      <c r="T60" s="553"/>
      <c r="U60" s="553"/>
      <c r="V60" s="553"/>
      <c r="W60" s="230"/>
      <c r="X60" s="218" t="b">
        <v>0</v>
      </c>
      <c r="Y60" s="219" t="s">
        <v>154</v>
      </c>
      <c r="Z60" s="397" t="s">
        <v>372</v>
      </c>
      <c r="AA60" s="15"/>
      <c r="AB60" s="220" t="b">
        <v>0</v>
      </c>
      <c r="AC60" s="15" t="s">
        <v>155</v>
      </c>
      <c r="AD60" s="15"/>
      <c r="AE60" s="15"/>
      <c r="AF60" s="53"/>
      <c r="AG60" s="15"/>
    </row>
    <row r="61" spans="1:33" s="3" customFormat="1" ht="35" customHeight="1" x14ac:dyDescent="0.35">
      <c r="A61" s="557"/>
      <c r="B61" s="305">
        <f t="shared" si="4"/>
        <v>54</v>
      </c>
      <c r="C61" s="623"/>
      <c r="E61" s="214" t="b">
        <v>0</v>
      </c>
      <c r="F61" s="210" t="s">
        <v>332</v>
      </c>
      <c r="H61" s="15"/>
      <c r="I61" s="224"/>
      <c r="J61" s="218" t="b">
        <v>1</v>
      </c>
      <c r="K61" s="579" t="s">
        <v>157</v>
      </c>
      <c r="L61" s="218" t="b">
        <v>0</v>
      </c>
      <c r="M61" s="219" t="s">
        <v>158</v>
      </c>
      <c r="N61" s="413">
        <v>44197</v>
      </c>
      <c r="O61" s="218" t="b">
        <v>0</v>
      </c>
      <c r="P61" s="219" t="s">
        <v>152</v>
      </c>
      <c r="Q61" s="219"/>
      <c r="R61" s="217" t="b">
        <v>1</v>
      </c>
      <c r="S61" s="9" t="s">
        <v>370</v>
      </c>
      <c r="T61" s="9" t="s">
        <v>107</v>
      </c>
      <c r="U61" s="218" t="b">
        <v>0</v>
      </c>
      <c r="V61" s="416" t="s">
        <v>164</v>
      </c>
      <c r="W61" s="229"/>
      <c r="X61" s="218" t="b">
        <v>0</v>
      </c>
      <c r="Y61" s="219" t="s">
        <v>159</v>
      </c>
      <c r="Z61" s="397"/>
      <c r="AA61" s="15"/>
      <c r="AB61" s="231"/>
      <c r="AC61" s="222" t="s">
        <v>109</v>
      </c>
      <c r="AD61" s="223"/>
      <c r="AE61" s="402" t="s">
        <v>366</v>
      </c>
      <c r="AF61" s="54"/>
      <c r="AG61" s="15"/>
    </row>
    <row r="62" spans="1:33" s="3" customFormat="1" ht="14.5" customHeight="1" x14ac:dyDescent="0.35">
      <c r="A62" s="557"/>
      <c r="B62" s="305">
        <f t="shared" si="4"/>
        <v>55</v>
      </c>
      <c r="C62" s="623"/>
      <c r="E62" s="214" t="b">
        <v>0</v>
      </c>
      <c r="F62" s="581" t="s">
        <v>160</v>
      </c>
      <c r="H62" s="214" t="b">
        <v>1</v>
      </c>
      <c r="I62" s="224" t="s">
        <v>161</v>
      </c>
      <c r="J62" s="219"/>
      <c r="K62" s="579"/>
      <c r="L62" s="217" t="b">
        <v>0</v>
      </c>
      <c r="M62" s="44" t="s">
        <v>162</v>
      </c>
      <c r="N62" s="225">
        <v>0</v>
      </c>
      <c r="O62" s="217" t="b">
        <v>0</v>
      </c>
      <c r="P62" s="9" t="s">
        <v>162</v>
      </c>
      <c r="Q62" s="225">
        <v>7</v>
      </c>
      <c r="R62" s="553"/>
      <c r="S62" s="553"/>
      <c r="T62" s="553"/>
      <c r="U62" s="555" t="s">
        <v>108</v>
      </c>
      <c r="V62" s="555"/>
      <c r="W62" s="555"/>
      <c r="X62" s="218" t="b">
        <v>0</v>
      </c>
      <c r="Y62" s="9" t="s">
        <v>331</v>
      </c>
      <c r="Z62" s="553"/>
      <c r="AA62" s="15"/>
      <c r="AB62" s="231"/>
      <c r="AC62" s="22"/>
      <c r="AD62" s="15"/>
      <c r="AE62" s="626"/>
      <c r="AF62" s="53"/>
      <c r="AG62" s="15"/>
    </row>
    <row r="63" spans="1:33" s="3" customFormat="1" ht="30" customHeight="1" x14ac:dyDescent="0.35">
      <c r="A63" s="557"/>
      <c r="B63" s="305">
        <f t="shared" si="4"/>
        <v>56</v>
      </c>
      <c r="C63" s="623"/>
      <c r="F63" s="581"/>
      <c r="H63" s="15"/>
      <c r="I63" s="15"/>
      <c r="J63" s="219"/>
      <c r="K63" s="9"/>
      <c r="L63" s="15"/>
      <c r="M63" s="15"/>
      <c r="N63" s="232"/>
      <c r="O63" s="9"/>
      <c r="P63" s="9"/>
      <c r="Q63" s="9"/>
      <c r="R63" s="553"/>
      <c r="S63" s="553"/>
      <c r="T63" s="553"/>
      <c r="U63" s="218" t="b">
        <v>0</v>
      </c>
      <c r="V63" s="219" t="s">
        <v>165</v>
      </c>
      <c r="W63" s="230"/>
      <c r="X63" s="415"/>
      <c r="Y63" s="15"/>
      <c r="Z63" s="553"/>
      <c r="AA63" s="15"/>
      <c r="AB63" s="15"/>
      <c r="AC63" s="15"/>
      <c r="AD63" s="15"/>
      <c r="AE63" s="626"/>
      <c r="AF63" s="53"/>
      <c r="AG63" s="15"/>
    </row>
    <row r="64" spans="1:33" s="3" customFormat="1" ht="30.5" customHeight="1" x14ac:dyDescent="0.35">
      <c r="A64" s="557"/>
      <c r="B64" s="305">
        <f t="shared" si="4"/>
        <v>57</v>
      </c>
      <c r="C64" s="623"/>
      <c r="E64"/>
      <c r="H64" s="15"/>
      <c r="I64" s="15"/>
      <c r="J64" s="399"/>
      <c r="K64" s="227"/>
      <c r="L64" s="227"/>
      <c r="M64" s="227"/>
      <c r="N64" s="227"/>
      <c r="O64" s="9"/>
      <c r="P64" s="9"/>
      <c r="Q64" s="9"/>
      <c r="R64" s="217" t="b">
        <v>1</v>
      </c>
      <c r="S64" s="9" t="s">
        <v>371</v>
      </c>
      <c r="T64" s="9" t="s">
        <v>107</v>
      </c>
      <c r="U64" s="553"/>
      <c r="V64" s="553"/>
      <c r="X64" s="415"/>
      <c r="Y64" s="15"/>
      <c r="Z64" s="394"/>
      <c r="AA64" s="15"/>
      <c r="AB64" s="15"/>
      <c r="AC64" s="15"/>
      <c r="AD64" s="15"/>
      <c r="AE64" s="15"/>
      <c r="AF64" s="53"/>
      <c r="AG64" s="15"/>
    </row>
    <row r="65" spans="1:33" s="3" customFormat="1" x14ac:dyDescent="0.35">
      <c r="A65" s="557"/>
      <c r="B65" s="305">
        <f t="shared" si="4"/>
        <v>58</v>
      </c>
      <c r="C65" s="623"/>
      <c r="E65"/>
      <c r="H65" s="226"/>
      <c r="I65" s="15"/>
      <c r="J65" s="399"/>
      <c r="K65" s="227"/>
      <c r="L65" s="227"/>
      <c r="M65" s="227"/>
      <c r="N65" s="227"/>
      <c r="O65" s="9"/>
      <c r="P65" s="9"/>
      <c r="Q65" s="9"/>
      <c r="R65" s="553"/>
      <c r="S65" s="553"/>
      <c r="T65" s="553"/>
      <c r="U65" s="218" t="b">
        <v>0</v>
      </c>
      <c r="V65" s="9" t="s">
        <v>166</v>
      </c>
      <c r="W65" s="9"/>
      <c r="X65" s="415"/>
      <c r="Y65" s="15"/>
      <c r="Z65" s="394"/>
      <c r="AA65" s="15"/>
      <c r="AB65" s="15"/>
      <c r="AC65" s="15"/>
      <c r="AD65" s="15"/>
      <c r="AE65" s="15"/>
      <c r="AF65" s="53"/>
      <c r="AG65" s="15"/>
    </row>
    <row r="66" spans="1:33" s="3" customFormat="1" ht="30" customHeight="1" thickBot="1" x14ac:dyDescent="0.4">
      <c r="A66" s="558"/>
      <c r="B66" s="305">
        <f t="shared" si="4"/>
        <v>59</v>
      </c>
      <c r="C66" s="624"/>
      <c r="D66" s="55"/>
      <c r="E66" s="55"/>
      <c r="F66" s="55"/>
      <c r="G66" s="55"/>
      <c r="H66" s="56"/>
      <c r="I66" s="56"/>
      <c r="J66" s="400"/>
      <c r="K66" s="57"/>
      <c r="L66" s="57"/>
      <c r="M66" s="57"/>
      <c r="N66" s="57"/>
      <c r="O66" s="58"/>
      <c r="P66" s="58"/>
      <c r="Q66" s="58"/>
      <c r="R66" s="553"/>
      <c r="S66" s="553"/>
      <c r="T66" s="553"/>
      <c r="U66" s="553"/>
      <c r="V66" s="553"/>
      <c r="W66" s="58"/>
      <c r="X66" s="418"/>
      <c r="Y66" s="56"/>
      <c r="Z66" s="395"/>
      <c r="AA66" s="56"/>
      <c r="AB66" s="56"/>
      <c r="AC66" s="56"/>
      <c r="AD66" s="56"/>
      <c r="AE66" s="56"/>
      <c r="AF66" s="59"/>
      <c r="AG66" s="15"/>
    </row>
    <row r="67" spans="1:33" s="3" customFormat="1" ht="15" hidden="1" customHeight="1" thickBot="1" x14ac:dyDescent="0.4">
      <c r="A67" s="88"/>
      <c r="B67" s="246"/>
      <c r="C67" s="408"/>
      <c r="D67" s="409"/>
      <c r="E67" s="409"/>
      <c r="F67" s="409"/>
      <c r="G67" s="409"/>
      <c r="H67" s="409"/>
      <c r="I67" s="409"/>
      <c r="J67" s="410"/>
      <c r="K67" s="409"/>
      <c r="L67" s="409"/>
      <c r="M67" s="409"/>
      <c r="N67" s="409"/>
      <c r="O67" s="409"/>
      <c r="P67" s="409"/>
      <c r="Q67" s="409"/>
      <c r="R67" s="409"/>
      <c r="S67" s="409"/>
      <c r="T67" s="409"/>
      <c r="U67" s="410"/>
      <c r="V67" s="409"/>
      <c r="W67" s="409"/>
      <c r="X67" s="410"/>
      <c r="Y67" s="409"/>
      <c r="Z67" s="411"/>
      <c r="AA67" s="409"/>
      <c r="AB67" s="409"/>
      <c r="AC67" s="409"/>
      <c r="AD67" s="409"/>
      <c r="AE67" s="409"/>
      <c r="AF67" s="412"/>
      <c r="AG67" s="15"/>
    </row>
    <row r="68" spans="1:33" ht="5" customHeight="1" thickBot="1" x14ac:dyDescent="0.4">
      <c r="A68" s="88"/>
      <c r="B68" s="246"/>
      <c r="C68" s="407"/>
      <c r="D68" s="243"/>
      <c r="E68" s="243"/>
      <c r="F68" s="243"/>
      <c r="G68" s="243"/>
      <c r="H68" s="243"/>
      <c r="I68" s="243"/>
      <c r="J68" s="405"/>
      <c r="K68" s="243"/>
      <c r="L68" s="243"/>
      <c r="M68" s="243"/>
      <c r="N68" s="243"/>
      <c r="O68" s="243"/>
      <c r="P68" s="243"/>
      <c r="Q68" s="243"/>
      <c r="R68" s="243"/>
      <c r="S68" s="243"/>
      <c r="T68" s="243"/>
      <c r="U68" s="405"/>
      <c r="V68" s="243"/>
      <c r="W68" s="243"/>
      <c r="X68" s="405"/>
      <c r="Y68" s="243"/>
      <c r="Z68" s="406"/>
      <c r="AA68" s="243"/>
      <c r="AB68" s="243"/>
      <c r="AC68" s="243"/>
      <c r="AD68" s="243"/>
      <c r="AE68" s="243"/>
      <c r="AF68" s="321"/>
      <c r="AG68" s="88"/>
    </row>
    <row r="69" spans="1:33" ht="15" hidden="1" customHeight="1" thickBot="1" x14ac:dyDescent="0.4">
      <c r="A69" s="88"/>
      <c r="B69" s="246"/>
      <c r="C69" s="407"/>
      <c r="D69" s="243"/>
      <c r="E69" s="243"/>
      <c r="F69" s="243"/>
      <c r="G69" s="243"/>
      <c r="H69" s="243"/>
      <c r="I69" s="243"/>
      <c r="J69" s="405"/>
      <c r="K69" s="243"/>
      <c r="L69" s="243"/>
      <c r="M69" s="243"/>
      <c r="N69" s="243"/>
      <c r="O69" s="243"/>
      <c r="P69" s="243"/>
      <c r="Q69" s="243"/>
      <c r="R69" s="243"/>
      <c r="S69" s="243"/>
      <c r="T69" s="243"/>
      <c r="U69" s="405"/>
      <c r="V69" s="243"/>
      <c r="W69" s="243"/>
      <c r="X69" s="405"/>
      <c r="Y69" s="243"/>
      <c r="Z69" s="406"/>
      <c r="AA69" s="243"/>
      <c r="AB69" s="243"/>
      <c r="AC69" s="243"/>
      <c r="AD69" s="243"/>
      <c r="AE69" s="243"/>
      <c r="AF69" s="321"/>
      <c r="AG69"/>
    </row>
    <row r="70" spans="1:33" s="13" customFormat="1" ht="29" customHeight="1" x14ac:dyDescent="0.35">
      <c r="A70" s="556">
        <f>A58+1</f>
        <v>6</v>
      </c>
      <c r="B70" s="305">
        <f>B58+10</f>
        <v>61</v>
      </c>
      <c r="C70" s="622" t="str">
        <f>VLOOKUP(A70,INputs!$G$3:$O$22,7,FALSE)</f>
        <v>Please fill out Sensitivity Labels Tab</v>
      </c>
      <c r="D70" s="47"/>
      <c r="E70" s="47"/>
      <c r="F70" s="576" t="s">
        <v>108</v>
      </c>
      <c r="G70" s="576"/>
      <c r="H70" s="576" t="s">
        <v>108</v>
      </c>
      <c r="I70" s="576"/>
      <c r="J70" s="578" t="str">
        <f>J$10</f>
        <v>Select a check box</v>
      </c>
      <c r="K70" s="578"/>
      <c r="L70" s="578" t="s">
        <v>108</v>
      </c>
      <c r="M70" s="578"/>
      <c r="N70" s="578"/>
      <c r="O70" s="578" t="s">
        <v>108</v>
      </c>
      <c r="P70" s="578"/>
      <c r="Q70" s="578"/>
      <c r="R70" s="580" t="s">
        <v>147</v>
      </c>
      <c r="S70" s="580"/>
      <c r="T70" s="423" t="s">
        <v>107</v>
      </c>
      <c r="U70" s="554" t="s">
        <v>148</v>
      </c>
      <c r="V70" s="554"/>
      <c r="W70" s="50"/>
      <c r="X70" s="417"/>
      <c r="Y70" s="577" t="s">
        <v>108</v>
      </c>
      <c r="Z70" s="577"/>
      <c r="AA70" s="51"/>
      <c r="AB70" s="576"/>
      <c r="AC70" s="576"/>
      <c r="AD70" s="48"/>
      <c r="AE70" s="49" t="s">
        <v>365</v>
      </c>
      <c r="AF70" s="52"/>
      <c r="AG70" s="20"/>
    </row>
    <row r="71" spans="1:33" s="13" customFormat="1" x14ac:dyDescent="0.35">
      <c r="A71" s="557"/>
      <c r="B71" s="305">
        <f>B70+1</f>
        <v>62</v>
      </c>
      <c r="C71" s="623"/>
      <c r="D71" s="8"/>
      <c r="E71" s="8"/>
      <c r="F71" s="222"/>
      <c r="G71" s="222"/>
      <c r="H71" s="222"/>
      <c r="I71" s="222"/>
      <c r="J71" s="402"/>
      <c r="K71" s="402"/>
      <c r="L71" s="402"/>
      <c r="M71" s="402"/>
      <c r="N71" s="402"/>
      <c r="O71" s="402"/>
      <c r="P71" s="402"/>
      <c r="Q71" s="402"/>
      <c r="R71" s="553"/>
      <c r="S71" s="553"/>
      <c r="T71" s="553"/>
      <c r="U71" s="422"/>
      <c r="V71" s="416" t="s">
        <v>109</v>
      </c>
      <c r="W71" s="230"/>
      <c r="X71" s="419"/>
      <c r="Y71" s="421"/>
      <c r="Z71" s="421"/>
      <c r="AA71" s="20"/>
      <c r="AB71" s="222"/>
      <c r="AC71" s="222" t="s">
        <v>108</v>
      </c>
      <c r="AD71" s="222"/>
      <c r="AE71" s="402"/>
      <c r="AF71" s="54"/>
      <c r="AG71" s="20"/>
    </row>
    <row r="72" spans="1:33" s="3" customFormat="1" ht="30.5" x14ac:dyDescent="0.35">
      <c r="A72" s="557"/>
      <c r="B72" s="305">
        <f t="shared" ref="B72:B78" si="5">B71+1</f>
        <v>63</v>
      </c>
      <c r="C72" s="623"/>
      <c r="E72" s="214" t="b">
        <v>0</v>
      </c>
      <c r="F72" s="3" t="s">
        <v>333</v>
      </c>
      <c r="H72" s="214" t="b">
        <v>0</v>
      </c>
      <c r="I72" s="224" t="s">
        <v>150</v>
      </c>
      <c r="J72" s="215" t="b">
        <v>0</v>
      </c>
      <c r="K72" s="216" t="s">
        <v>151</v>
      </c>
      <c r="L72" s="217" t="b">
        <v>0</v>
      </c>
      <c r="M72" s="9" t="s">
        <v>152</v>
      </c>
      <c r="N72" s="227"/>
      <c r="O72" s="217" t="b">
        <v>0</v>
      </c>
      <c r="P72" s="9" t="s">
        <v>153</v>
      </c>
      <c r="Q72" s="9"/>
      <c r="R72" s="553"/>
      <c r="S72" s="553"/>
      <c r="T72" s="553"/>
      <c r="U72" s="553"/>
      <c r="V72" s="553"/>
      <c r="W72" s="230"/>
      <c r="X72" s="218" t="b">
        <v>0</v>
      </c>
      <c r="Y72" s="219" t="s">
        <v>154</v>
      </c>
      <c r="Z72" s="397"/>
      <c r="AA72" s="15"/>
      <c r="AB72" s="220" t="b">
        <v>0</v>
      </c>
      <c r="AC72" s="15" t="s">
        <v>155</v>
      </c>
      <c r="AD72" s="15"/>
      <c r="AE72" s="15"/>
      <c r="AF72" s="53"/>
      <c r="AG72" s="15"/>
    </row>
    <row r="73" spans="1:33" s="3" customFormat="1" ht="35" customHeight="1" x14ac:dyDescent="0.35">
      <c r="A73" s="557"/>
      <c r="B73" s="305">
        <f t="shared" si="5"/>
        <v>64</v>
      </c>
      <c r="C73" s="623"/>
      <c r="E73" s="214" t="b">
        <v>0</v>
      </c>
      <c r="F73" s="210" t="s">
        <v>332</v>
      </c>
      <c r="H73" s="15"/>
      <c r="I73" s="224"/>
      <c r="J73" s="218" t="b">
        <v>0</v>
      </c>
      <c r="K73" s="579" t="s">
        <v>157</v>
      </c>
      <c r="L73" s="218" t="b">
        <v>0</v>
      </c>
      <c r="M73" s="219" t="s">
        <v>158</v>
      </c>
      <c r="N73" s="413">
        <v>44197</v>
      </c>
      <c r="O73" s="218" t="b">
        <v>0</v>
      </c>
      <c r="P73" s="219" t="s">
        <v>152</v>
      </c>
      <c r="Q73" s="219"/>
      <c r="R73" s="217" t="b">
        <v>1</v>
      </c>
      <c r="S73" s="9" t="s">
        <v>370</v>
      </c>
      <c r="T73" s="9" t="s">
        <v>107</v>
      </c>
      <c r="U73" s="218" t="b">
        <v>0</v>
      </c>
      <c r="V73" s="416" t="s">
        <v>164</v>
      </c>
      <c r="W73" s="229"/>
      <c r="X73" s="218" t="b">
        <v>0</v>
      </c>
      <c r="Y73" s="219" t="s">
        <v>159</v>
      </c>
      <c r="Z73" s="397"/>
      <c r="AA73" s="415"/>
      <c r="AB73" s="231"/>
      <c r="AC73" s="222" t="s">
        <v>109</v>
      </c>
      <c r="AD73" s="223"/>
      <c r="AE73" s="402" t="s">
        <v>366</v>
      </c>
      <c r="AF73" s="54"/>
      <c r="AG73" s="15"/>
    </row>
    <row r="74" spans="1:33" s="3" customFormat="1" ht="14.5" customHeight="1" x14ac:dyDescent="0.35">
      <c r="A74" s="557"/>
      <c r="B74" s="305">
        <f t="shared" si="5"/>
        <v>65</v>
      </c>
      <c r="C74" s="623"/>
      <c r="E74" s="214" t="b">
        <v>0</v>
      </c>
      <c r="F74" s="581" t="s">
        <v>160</v>
      </c>
      <c r="H74" s="214" t="b">
        <v>0</v>
      </c>
      <c r="I74" s="224" t="s">
        <v>161</v>
      </c>
      <c r="J74" s="219"/>
      <c r="K74" s="579"/>
      <c r="L74" s="217" t="b">
        <v>0</v>
      </c>
      <c r="M74" s="44" t="s">
        <v>162</v>
      </c>
      <c r="N74" s="225">
        <v>6</v>
      </c>
      <c r="O74" s="217" t="b">
        <v>0</v>
      </c>
      <c r="P74" s="9" t="s">
        <v>162</v>
      </c>
      <c r="Q74" s="225">
        <v>7</v>
      </c>
      <c r="R74" s="553"/>
      <c r="S74" s="553"/>
      <c r="T74" s="553"/>
      <c r="U74" s="555" t="s">
        <v>108</v>
      </c>
      <c r="V74" s="555"/>
      <c r="W74" s="555"/>
      <c r="X74" s="218" t="b">
        <v>0</v>
      </c>
      <c r="Y74" s="9" t="s">
        <v>331</v>
      </c>
      <c r="Z74" s="553"/>
      <c r="AA74" s="15"/>
      <c r="AB74" s="231"/>
      <c r="AC74" s="22"/>
      <c r="AD74" s="15"/>
      <c r="AE74" s="626"/>
      <c r="AF74" s="53"/>
      <c r="AG74" s="15"/>
    </row>
    <row r="75" spans="1:33" s="3" customFormat="1" x14ac:dyDescent="0.35">
      <c r="A75" s="557"/>
      <c r="B75" s="305">
        <f t="shared" si="5"/>
        <v>66</v>
      </c>
      <c r="C75" s="623"/>
      <c r="F75" s="581"/>
      <c r="H75" s="15"/>
      <c r="I75" s="15"/>
      <c r="J75" s="219"/>
      <c r="K75" s="9"/>
      <c r="L75" s="15"/>
      <c r="M75" s="15"/>
      <c r="N75" s="232"/>
      <c r="O75" s="9"/>
      <c r="P75" s="9"/>
      <c r="Q75" s="9"/>
      <c r="R75" s="553"/>
      <c r="S75" s="553"/>
      <c r="T75" s="553"/>
      <c r="U75" s="218" t="b">
        <v>0</v>
      </c>
      <c r="V75" s="219" t="s">
        <v>165</v>
      </c>
      <c r="W75" s="230"/>
      <c r="X75" s="415"/>
      <c r="Y75" s="15"/>
      <c r="Z75" s="553"/>
      <c r="AA75" s="15"/>
      <c r="AB75" s="15"/>
      <c r="AC75" s="15"/>
      <c r="AD75" s="15"/>
      <c r="AE75" s="626"/>
      <c r="AF75" s="53"/>
      <c r="AG75" s="15"/>
    </row>
    <row r="76" spans="1:33" s="3" customFormat="1" ht="30" customHeight="1" x14ac:dyDescent="0.35">
      <c r="A76" s="557"/>
      <c r="B76" s="305">
        <f t="shared" si="5"/>
        <v>67</v>
      </c>
      <c r="C76" s="623"/>
      <c r="E76"/>
      <c r="H76" s="15"/>
      <c r="I76" s="15"/>
      <c r="J76" s="399"/>
      <c r="K76" s="227"/>
      <c r="L76" s="227"/>
      <c r="M76" s="227"/>
      <c r="N76" s="227"/>
      <c r="O76" s="9"/>
      <c r="P76" s="9"/>
      <c r="Q76" s="9"/>
      <c r="R76" s="217" t="b">
        <v>1</v>
      </c>
      <c r="S76" s="9" t="s">
        <v>371</v>
      </c>
      <c r="T76" s="9" t="s">
        <v>107</v>
      </c>
      <c r="U76" s="553"/>
      <c r="V76" s="553"/>
      <c r="X76" s="415"/>
      <c r="Y76" s="15"/>
      <c r="Z76" s="394"/>
      <c r="AA76" s="15"/>
      <c r="AB76" s="15"/>
      <c r="AC76" s="15"/>
      <c r="AD76" s="15"/>
      <c r="AE76" s="15"/>
      <c r="AF76" s="53"/>
      <c r="AG76" s="15"/>
    </row>
    <row r="77" spans="1:33" s="3" customFormat="1" x14ac:dyDescent="0.35">
      <c r="A77" s="557"/>
      <c r="B77" s="305">
        <f t="shared" si="5"/>
        <v>68</v>
      </c>
      <c r="C77" s="623"/>
      <c r="E77"/>
      <c r="H77" s="226"/>
      <c r="I77" s="15"/>
      <c r="J77" s="399"/>
      <c r="K77" s="227"/>
      <c r="L77" s="227"/>
      <c r="M77" s="227"/>
      <c r="N77" s="227"/>
      <c r="O77" s="9"/>
      <c r="P77" s="9"/>
      <c r="Q77" s="9"/>
      <c r="R77" s="553"/>
      <c r="S77" s="553"/>
      <c r="T77" s="553"/>
      <c r="U77" s="218" t="b">
        <v>0</v>
      </c>
      <c r="V77" s="9" t="s">
        <v>166</v>
      </c>
      <c r="W77" s="9"/>
      <c r="X77" s="415"/>
      <c r="Y77" s="15"/>
      <c r="Z77" s="394"/>
      <c r="AA77" s="15"/>
      <c r="AB77" s="15"/>
      <c r="AC77" s="15"/>
      <c r="AD77" s="15"/>
      <c r="AE77" s="15"/>
      <c r="AF77" s="53"/>
      <c r="AG77" s="15"/>
    </row>
    <row r="78" spans="1:33" s="3" customFormat="1" ht="30" customHeight="1" thickBot="1" x14ac:dyDescent="0.4">
      <c r="A78" s="558"/>
      <c r="B78" s="305">
        <f t="shared" si="5"/>
        <v>69</v>
      </c>
      <c r="C78" s="624"/>
      <c r="D78" s="55"/>
      <c r="E78" s="55"/>
      <c r="F78" s="55"/>
      <c r="G78" s="55"/>
      <c r="H78" s="56"/>
      <c r="I78" s="56"/>
      <c r="J78" s="400"/>
      <c r="K78" s="57"/>
      <c r="L78" s="57"/>
      <c r="M78" s="57"/>
      <c r="N78" s="57"/>
      <c r="O78" s="58"/>
      <c r="P78" s="58"/>
      <c r="Q78" s="58"/>
      <c r="R78" s="553"/>
      <c r="S78" s="553"/>
      <c r="T78" s="553"/>
      <c r="U78" s="553"/>
      <c r="V78" s="553"/>
      <c r="W78" s="58"/>
      <c r="X78" s="418"/>
      <c r="Y78" s="56"/>
      <c r="Z78" s="395"/>
      <c r="AA78" s="56"/>
      <c r="AB78" s="56"/>
      <c r="AC78" s="56"/>
      <c r="AD78" s="56"/>
      <c r="AE78" s="56"/>
      <c r="AF78" s="59"/>
      <c r="AG78" s="15"/>
    </row>
    <row r="79" spans="1:33" s="3" customFormat="1" ht="15" hidden="1" customHeight="1" thickBot="1" x14ac:dyDescent="0.4">
      <c r="A79" s="88"/>
      <c r="B79" s="246"/>
      <c r="C79" s="408"/>
      <c r="D79" s="409"/>
      <c r="E79" s="409"/>
      <c r="F79" s="409"/>
      <c r="G79" s="409"/>
      <c r="H79" s="409"/>
      <c r="I79" s="409"/>
      <c r="J79" s="410"/>
      <c r="K79" s="409"/>
      <c r="L79" s="409"/>
      <c r="M79" s="409"/>
      <c r="N79" s="409"/>
      <c r="O79" s="409"/>
      <c r="P79" s="409"/>
      <c r="Q79" s="409"/>
      <c r="R79" s="409"/>
      <c r="S79" s="409"/>
      <c r="T79" s="409"/>
      <c r="U79" s="410"/>
      <c r="V79" s="409"/>
      <c r="W79" s="409"/>
      <c r="X79" s="410"/>
      <c r="Y79" s="409"/>
      <c r="Z79" s="411"/>
      <c r="AA79" s="409"/>
      <c r="AB79" s="409"/>
      <c r="AC79" s="409"/>
      <c r="AD79" s="409"/>
      <c r="AE79" s="409"/>
      <c r="AF79" s="412"/>
      <c r="AG79" s="15"/>
    </row>
    <row r="80" spans="1:33" ht="5" customHeight="1" thickBot="1" x14ac:dyDescent="0.4">
      <c r="A80" s="88"/>
      <c r="B80" s="246"/>
      <c r="C80" s="407"/>
      <c r="D80" s="243"/>
      <c r="E80" s="243"/>
      <c r="F80" s="243"/>
      <c r="G80" s="243"/>
      <c r="H80" s="243"/>
      <c r="I80" s="243"/>
      <c r="J80" s="405"/>
      <c r="K80" s="243"/>
      <c r="L80" s="243"/>
      <c r="M80" s="243"/>
      <c r="N80" s="243"/>
      <c r="O80" s="243"/>
      <c r="P80" s="243"/>
      <c r="Q80" s="243"/>
      <c r="R80" s="243"/>
      <c r="S80" s="243"/>
      <c r="T80" s="243"/>
      <c r="U80" s="405"/>
      <c r="V80" s="243"/>
      <c r="W80" s="243"/>
      <c r="X80" s="405"/>
      <c r="Y80" s="243"/>
      <c r="Z80" s="406"/>
      <c r="AA80" s="243"/>
      <c r="AB80" s="243"/>
      <c r="AC80" s="243"/>
      <c r="AD80" s="243"/>
      <c r="AE80" s="243"/>
      <c r="AF80" s="321"/>
      <c r="AG80" s="88"/>
    </row>
    <row r="81" spans="1:33" ht="15" hidden="1" customHeight="1" thickBot="1" x14ac:dyDescent="0.4">
      <c r="A81" s="88"/>
      <c r="B81" s="246"/>
      <c r="C81" s="407"/>
      <c r="D81" s="243"/>
      <c r="E81" s="243"/>
      <c r="F81" s="243"/>
      <c r="G81" s="243"/>
      <c r="H81" s="243"/>
      <c r="I81" s="243"/>
      <c r="J81" s="405"/>
      <c r="K81" s="243"/>
      <c r="L81" s="243"/>
      <c r="M81" s="243"/>
      <c r="N81" s="243"/>
      <c r="O81" s="243"/>
      <c r="P81" s="243"/>
      <c r="Q81" s="243"/>
      <c r="R81" s="243"/>
      <c r="S81" s="243"/>
      <c r="T81" s="243"/>
      <c r="U81" s="405"/>
      <c r="V81" s="243"/>
      <c r="W81" s="243"/>
      <c r="X81" s="405"/>
      <c r="Y81" s="243"/>
      <c r="Z81" s="406"/>
      <c r="AA81" s="243"/>
      <c r="AB81" s="243"/>
      <c r="AC81" s="243"/>
      <c r="AD81" s="243"/>
      <c r="AE81" s="243"/>
      <c r="AF81" s="321"/>
      <c r="AG81"/>
    </row>
    <row r="82" spans="1:33" s="13" customFormat="1" ht="29" customHeight="1" x14ac:dyDescent="0.35">
      <c r="A82" s="556">
        <f>A70+1</f>
        <v>7</v>
      </c>
      <c r="B82" s="305">
        <f>B70+10</f>
        <v>71</v>
      </c>
      <c r="C82" s="622" t="str">
        <f>VLOOKUP(A82,INputs!$G$3:$O$22,7,FALSE)</f>
        <v>Please fill out Sensitivity Labels Tab</v>
      </c>
      <c r="D82" s="47"/>
      <c r="E82" s="47"/>
      <c r="F82" s="621" t="s">
        <v>168</v>
      </c>
      <c r="G82" s="621"/>
      <c r="H82" s="621" t="s">
        <v>108</v>
      </c>
      <c r="I82" s="621"/>
      <c r="J82" s="578" t="str">
        <f>J$10</f>
        <v>Select a check box</v>
      </c>
      <c r="K82" s="578"/>
      <c r="L82" s="578" t="s">
        <v>108</v>
      </c>
      <c r="M82" s="578"/>
      <c r="N82" s="578"/>
      <c r="O82" s="578" t="s">
        <v>168</v>
      </c>
      <c r="P82" s="578"/>
      <c r="Q82" s="578"/>
      <c r="R82" s="580" t="s">
        <v>147</v>
      </c>
      <c r="S82" s="580"/>
      <c r="T82" s="423" t="s">
        <v>107</v>
      </c>
      <c r="U82" s="554" t="s">
        <v>148</v>
      </c>
      <c r="V82" s="554"/>
      <c r="W82" s="50"/>
      <c r="X82" s="417"/>
      <c r="Y82" s="577" t="s">
        <v>108</v>
      </c>
      <c r="Z82" s="577"/>
      <c r="AA82" s="51"/>
      <c r="AB82" s="576"/>
      <c r="AC82" s="576"/>
      <c r="AD82" s="48"/>
      <c r="AE82" s="49" t="s">
        <v>365</v>
      </c>
      <c r="AF82" s="52"/>
      <c r="AG82" s="20"/>
    </row>
    <row r="83" spans="1:33" s="13" customFormat="1" x14ac:dyDescent="0.35">
      <c r="A83" s="557"/>
      <c r="B83" s="305">
        <f>B82+1</f>
        <v>72</v>
      </c>
      <c r="C83" s="623"/>
      <c r="D83" s="8"/>
      <c r="E83" s="8"/>
      <c r="F83" s="8"/>
      <c r="G83" s="8"/>
      <c r="H83" s="8"/>
      <c r="I83" s="8"/>
      <c r="J83" s="402"/>
      <c r="K83" s="402"/>
      <c r="L83" s="402"/>
      <c r="M83" s="402"/>
      <c r="N83" s="402"/>
      <c r="O83" s="402"/>
      <c r="P83" s="402"/>
      <c r="Q83" s="402"/>
      <c r="R83" s="553"/>
      <c r="S83" s="553"/>
      <c r="T83" s="553"/>
      <c r="U83" s="422"/>
      <c r="V83" s="416" t="s">
        <v>109</v>
      </c>
      <c r="W83" s="230"/>
      <c r="X83" s="419"/>
      <c r="Y83" s="421"/>
      <c r="Z83" s="421"/>
      <c r="AA83" s="20"/>
      <c r="AB83" s="222"/>
      <c r="AC83" s="222" t="s">
        <v>108</v>
      </c>
      <c r="AD83" s="222"/>
      <c r="AE83" s="402"/>
      <c r="AF83" s="54"/>
      <c r="AG83" s="20"/>
    </row>
    <row r="84" spans="1:33" s="3" customFormat="1" ht="30.5" x14ac:dyDescent="0.35">
      <c r="A84" s="557"/>
      <c r="B84" s="305">
        <f t="shared" ref="B84:B90" si="6">B83+1</f>
        <v>73</v>
      </c>
      <c r="C84" s="623"/>
      <c r="E84" s="214" t="b">
        <v>1</v>
      </c>
      <c r="F84" s="3" t="s">
        <v>333</v>
      </c>
      <c r="H84" s="214" t="b">
        <v>0</v>
      </c>
      <c r="I84" s="224" t="s">
        <v>150</v>
      </c>
      <c r="J84" s="215" t="b">
        <v>1</v>
      </c>
      <c r="K84" s="216" t="s">
        <v>151</v>
      </c>
      <c r="L84" s="217" t="b">
        <v>1</v>
      </c>
      <c r="M84" s="9" t="s">
        <v>152</v>
      </c>
      <c r="N84" s="227"/>
      <c r="O84" s="217" t="b">
        <v>1</v>
      </c>
      <c r="P84" s="9" t="s">
        <v>153</v>
      </c>
      <c r="Q84" s="9"/>
      <c r="R84" s="553"/>
      <c r="S84" s="553"/>
      <c r="T84" s="553"/>
      <c r="U84" s="553"/>
      <c r="V84" s="553"/>
      <c r="W84" s="230"/>
      <c r="X84" s="218" t="b">
        <v>1</v>
      </c>
      <c r="Y84" s="219" t="s">
        <v>154</v>
      </c>
      <c r="Z84" s="397" t="s">
        <v>372</v>
      </c>
      <c r="AA84" s="15"/>
      <c r="AB84" s="220" t="b">
        <v>0</v>
      </c>
      <c r="AC84" s="15" t="s">
        <v>155</v>
      </c>
      <c r="AD84" s="15"/>
      <c r="AE84" s="15"/>
      <c r="AF84" s="53"/>
      <c r="AG84" s="15"/>
    </row>
    <row r="85" spans="1:33" s="3" customFormat="1" ht="35" customHeight="1" x14ac:dyDescent="0.35">
      <c r="A85" s="557"/>
      <c r="B85" s="305">
        <f t="shared" si="6"/>
        <v>74</v>
      </c>
      <c r="C85" s="623"/>
      <c r="E85" s="214" t="b">
        <v>1</v>
      </c>
      <c r="F85" s="210" t="s">
        <v>332</v>
      </c>
      <c r="H85" s="15"/>
      <c r="I85" s="224"/>
      <c r="J85" s="218" t="b">
        <v>0</v>
      </c>
      <c r="K85" s="579" t="s">
        <v>157</v>
      </c>
      <c r="L85" s="218" t="b">
        <v>0</v>
      </c>
      <c r="M85" s="219" t="s">
        <v>158</v>
      </c>
      <c r="N85" s="413">
        <v>44197</v>
      </c>
      <c r="O85" s="218" t="b">
        <v>0</v>
      </c>
      <c r="P85" s="219" t="s">
        <v>152</v>
      </c>
      <c r="Q85" s="219"/>
      <c r="R85" s="217" t="b">
        <v>1</v>
      </c>
      <c r="S85" s="9" t="s">
        <v>370</v>
      </c>
      <c r="T85" s="9" t="s">
        <v>107</v>
      </c>
      <c r="U85" s="218" t="b">
        <v>0</v>
      </c>
      <c r="V85" s="416" t="s">
        <v>164</v>
      </c>
      <c r="W85" s="229"/>
      <c r="X85" s="218" t="b">
        <v>1</v>
      </c>
      <c r="Y85" s="219" t="s">
        <v>159</v>
      </c>
      <c r="Z85" s="397"/>
      <c r="AA85" s="15"/>
      <c r="AB85" s="231"/>
      <c r="AC85" s="222" t="s">
        <v>109</v>
      </c>
      <c r="AD85" s="223"/>
      <c r="AE85" s="402" t="s">
        <v>366</v>
      </c>
      <c r="AF85" s="54"/>
      <c r="AG85" s="15"/>
    </row>
    <row r="86" spans="1:33" s="3" customFormat="1" ht="14.5" customHeight="1" x14ac:dyDescent="0.35">
      <c r="A86" s="557"/>
      <c r="B86" s="305">
        <f t="shared" si="6"/>
        <v>75</v>
      </c>
      <c r="C86" s="623"/>
      <c r="E86" s="214" t="b">
        <v>1</v>
      </c>
      <c r="F86" s="581" t="s">
        <v>160</v>
      </c>
      <c r="H86" s="214" t="b">
        <v>1</v>
      </c>
      <c r="I86" s="224" t="s">
        <v>161</v>
      </c>
      <c r="J86" s="219"/>
      <c r="K86" s="579"/>
      <c r="L86" s="217" t="b">
        <v>0</v>
      </c>
      <c r="M86" s="44" t="s">
        <v>162</v>
      </c>
      <c r="N86" s="225">
        <v>6</v>
      </c>
      <c r="O86" s="217" t="b">
        <v>0</v>
      </c>
      <c r="P86" s="9" t="s">
        <v>162</v>
      </c>
      <c r="Q86" s="225">
        <v>7</v>
      </c>
      <c r="R86" s="553"/>
      <c r="S86" s="553"/>
      <c r="T86" s="553"/>
      <c r="U86" s="555" t="s">
        <v>108</v>
      </c>
      <c r="V86" s="555"/>
      <c r="W86" s="555"/>
      <c r="X86" s="218" t="b">
        <v>1</v>
      </c>
      <c r="Y86" s="9" t="s">
        <v>331</v>
      </c>
      <c r="Z86" s="553"/>
      <c r="AA86" s="15"/>
      <c r="AB86" s="231"/>
      <c r="AC86" s="22"/>
      <c r="AD86" s="15"/>
      <c r="AE86" s="626"/>
      <c r="AF86" s="53"/>
      <c r="AG86" s="15"/>
    </row>
    <row r="87" spans="1:33" s="3" customFormat="1" x14ac:dyDescent="0.35">
      <c r="A87" s="557"/>
      <c r="B87" s="305">
        <f t="shared" si="6"/>
        <v>76</v>
      </c>
      <c r="C87" s="623"/>
      <c r="F87" s="581"/>
      <c r="H87" s="15"/>
      <c r="I87" s="15"/>
      <c r="J87" s="219"/>
      <c r="K87" s="9"/>
      <c r="L87" s="15"/>
      <c r="M87" s="15"/>
      <c r="N87" s="232"/>
      <c r="O87" s="9"/>
      <c r="P87" s="9"/>
      <c r="Q87" s="9"/>
      <c r="R87" s="553"/>
      <c r="S87" s="553"/>
      <c r="T87" s="553"/>
      <c r="U87" s="218" t="b">
        <v>0</v>
      </c>
      <c r="V87" s="219" t="s">
        <v>165</v>
      </c>
      <c r="W87" s="230"/>
      <c r="X87" s="415"/>
      <c r="Y87" s="15"/>
      <c r="Z87" s="553"/>
      <c r="AA87" s="15"/>
      <c r="AB87" s="15"/>
      <c r="AC87" s="15"/>
      <c r="AD87" s="15"/>
      <c r="AE87" s="626"/>
      <c r="AF87" s="53"/>
      <c r="AG87" s="15"/>
    </row>
    <row r="88" spans="1:33" s="3" customFormat="1" ht="30" customHeight="1" x14ac:dyDescent="0.35">
      <c r="A88" s="557"/>
      <c r="B88" s="305">
        <f t="shared" si="6"/>
        <v>77</v>
      </c>
      <c r="C88" s="623"/>
      <c r="E88"/>
      <c r="H88" s="15"/>
      <c r="I88" s="15"/>
      <c r="J88" s="399"/>
      <c r="K88" s="227"/>
      <c r="L88" s="227"/>
      <c r="M88" s="227"/>
      <c r="N88" s="227"/>
      <c r="O88" s="9"/>
      <c r="P88" s="9"/>
      <c r="Q88" s="9"/>
      <c r="R88" s="217" t="b">
        <v>1</v>
      </c>
      <c r="S88" s="9" t="s">
        <v>371</v>
      </c>
      <c r="T88" s="9" t="s">
        <v>107</v>
      </c>
      <c r="U88" s="553"/>
      <c r="V88" s="553"/>
      <c r="X88" s="415"/>
      <c r="Y88" s="15"/>
      <c r="Z88" s="394"/>
      <c r="AA88" s="15"/>
      <c r="AB88" s="15"/>
      <c r="AC88" s="15"/>
      <c r="AD88" s="15"/>
      <c r="AE88" s="15"/>
      <c r="AF88" s="53"/>
      <c r="AG88" s="15"/>
    </row>
    <row r="89" spans="1:33" s="3" customFormat="1" x14ac:dyDescent="0.35">
      <c r="A89" s="557"/>
      <c r="B89" s="305">
        <f t="shared" si="6"/>
        <v>78</v>
      </c>
      <c r="C89" s="623"/>
      <c r="E89"/>
      <c r="H89" s="226"/>
      <c r="I89" s="15"/>
      <c r="J89" s="399"/>
      <c r="K89" s="227"/>
      <c r="L89" s="227"/>
      <c r="M89" s="227"/>
      <c r="N89" s="227"/>
      <c r="O89" s="9"/>
      <c r="P89" s="9"/>
      <c r="Q89" s="9"/>
      <c r="R89" s="553"/>
      <c r="S89" s="553"/>
      <c r="T89" s="553"/>
      <c r="U89" s="218" t="b">
        <v>0</v>
      </c>
      <c r="V89" s="9" t="s">
        <v>166</v>
      </c>
      <c r="W89" s="9"/>
      <c r="X89" s="415"/>
      <c r="Y89" s="15"/>
      <c r="Z89" s="394"/>
      <c r="AA89" s="15"/>
      <c r="AB89" s="15"/>
      <c r="AC89" s="15"/>
      <c r="AD89" s="15"/>
      <c r="AE89" s="15"/>
      <c r="AF89" s="53"/>
      <c r="AG89" s="15"/>
    </row>
    <row r="90" spans="1:33" s="3" customFormat="1" ht="30" customHeight="1" thickBot="1" x14ac:dyDescent="0.4">
      <c r="A90" s="558"/>
      <c r="B90" s="305">
        <f t="shared" si="6"/>
        <v>79</v>
      </c>
      <c r="C90" s="624"/>
      <c r="D90" s="55"/>
      <c r="E90" s="55"/>
      <c r="F90" s="55"/>
      <c r="G90" s="55"/>
      <c r="H90" s="56"/>
      <c r="I90" s="56"/>
      <c r="J90" s="400"/>
      <c r="K90" s="57"/>
      <c r="L90" s="57"/>
      <c r="M90" s="57"/>
      <c r="N90" s="57"/>
      <c r="O90" s="58"/>
      <c r="P90" s="58"/>
      <c r="Q90" s="58"/>
      <c r="R90" s="553"/>
      <c r="S90" s="553"/>
      <c r="T90" s="553"/>
      <c r="U90" s="553"/>
      <c r="V90" s="553"/>
      <c r="W90" s="58"/>
      <c r="X90" s="418"/>
      <c r="Y90" s="56"/>
      <c r="Z90" s="395"/>
      <c r="AA90" s="56"/>
      <c r="AB90" s="56"/>
      <c r="AC90" s="56"/>
      <c r="AD90" s="56"/>
      <c r="AE90" s="56"/>
      <c r="AF90" s="59"/>
      <c r="AG90" s="15"/>
    </row>
    <row r="91" spans="1:33" s="3" customFormat="1" ht="15" hidden="1" customHeight="1" thickBot="1" x14ac:dyDescent="0.4">
      <c r="A91" s="88"/>
      <c r="B91" s="246"/>
      <c r="C91" s="408"/>
      <c r="D91" s="409"/>
      <c r="E91" s="409"/>
      <c r="F91" s="409"/>
      <c r="G91" s="409"/>
      <c r="H91" s="409"/>
      <c r="I91" s="409"/>
      <c r="J91" s="410"/>
      <c r="K91" s="409"/>
      <c r="L91" s="409"/>
      <c r="M91" s="409"/>
      <c r="N91" s="409"/>
      <c r="O91" s="409"/>
      <c r="P91" s="409"/>
      <c r="Q91" s="409"/>
      <c r="R91" s="409"/>
      <c r="S91" s="409"/>
      <c r="T91" s="409"/>
      <c r="U91" s="410"/>
      <c r="V91" s="409"/>
      <c r="W91" s="409"/>
      <c r="X91" s="410"/>
      <c r="Y91" s="409"/>
      <c r="Z91" s="411"/>
      <c r="AA91" s="409"/>
      <c r="AB91" s="409"/>
      <c r="AC91" s="409"/>
      <c r="AD91" s="409"/>
      <c r="AE91" s="409"/>
      <c r="AF91" s="412"/>
      <c r="AG91" s="15"/>
    </row>
    <row r="92" spans="1:33" ht="5" customHeight="1" thickBot="1" x14ac:dyDescent="0.4">
      <c r="A92" s="88"/>
      <c r="B92" s="246"/>
      <c r="C92" s="407"/>
      <c r="D92" s="243"/>
      <c r="E92" s="243"/>
      <c r="F92" s="243"/>
      <c r="G92" s="243"/>
      <c r="H92" s="243"/>
      <c r="I92" s="243"/>
      <c r="J92" s="405"/>
      <c r="K92" s="243"/>
      <c r="L92" s="243"/>
      <c r="M92" s="243"/>
      <c r="N92" s="243"/>
      <c r="O92" s="243"/>
      <c r="P92" s="243"/>
      <c r="Q92" s="243"/>
      <c r="R92" s="243"/>
      <c r="S92" s="243"/>
      <c r="T92" s="243"/>
      <c r="U92" s="405"/>
      <c r="V92" s="243"/>
      <c r="W92" s="243"/>
      <c r="X92" s="405"/>
      <c r="Y92" s="243"/>
      <c r="Z92" s="406"/>
      <c r="AA92" s="243"/>
      <c r="AB92" s="243"/>
      <c r="AC92" s="243"/>
      <c r="AD92" s="243"/>
      <c r="AE92" s="243"/>
      <c r="AF92" s="321"/>
      <c r="AG92" s="88"/>
    </row>
    <row r="93" spans="1:33" ht="15" hidden="1" customHeight="1" thickBot="1" x14ac:dyDescent="0.4">
      <c r="A93" s="88"/>
      <c r="B93" s="246"/>
      <c r="C93" s="407"/>
      <c r="D93" s="243"/>
      <c r="E93" s="243"/>
      <c r="F93" s="243"/>
      <c r="G93" s="243"/>
      <c r="H93" s="243"/>
      <c r="I93" s="243"/>
      <c r="J93" s="405"/>
      <c r="K93" s="243"/>
      <c r="L93" s="243"/>
      <c r="M93" s="243"/>
      <c r="N93" s="243"/>
      <c r="O93" s="243"/>
      <c r="P93" s="243"/>
      <c r="Q93" s="243"/>
      <c r="R93" s="243"/>
      <c r="S93" s="243"/>
      <c r="T93" s="243"/>
      <c r="U93" s="405"/>
      <c r="V93" s="243"/>
      <c r="W93" s="243"/>
      <c r="X93" s="405"/>
      <c r="Y93" s="243"/>
      <c r="Z93" s="406"/>
      <c r="AA93" s="243"/>
      <c r="AB93" s="243"/>
      <c r="AC93" s="243"/>
      <c r="AD93" s="243"/>
      <c r="AE93" s="243"/>
      <c r="AF93" s="321"/>
      <c r="AG93"/>
    </row>
    <row r="94" spans="1:33" s="13" customFormat="1" ht="29" customHeight="1" x14ac:dyDescent="0.35">
      <c r="A94" s="556">
        <f>A82+1</f>
        <v>8</v>
      </c>
      <c r="B94" s="305">
        <f>B82+10</f>
        <v>81</v>
      </c>
      <c r="C94" s="622" t="str">
        <f>VLOOKUP(A94,INputs!$G$3:$O$22,7,FALSE)</f>
        <v>Please fill out Sensitivity Labels Tab</v>
      </c>
      <c r="D94" s="47"/>
      <c r="E94" s="47"/>
      <c r="F94" s="576" t="s">
        <v>108</v>
      </c>
      <c r="G94" s="576"/>
      <c r="H94" s="576" t="s">
        <v>108</v>
      </c>
      <c r="I94" s="576"/>
      <c r="J94" s="578" t="str">
        <f>J$10</f>
        <v>Select a check box</v>
      </c>
      <c r="K94" s="578"/>
      <c r="L94" s="578" t="s">
        <v>108</v>
      </c>
      <c r="M94" s="578"/>
      <c r="N94" s="578"/>
      <c r="O94" s="578" t="s">
        <v>108</v>
      </c>
      <c r="P94" s="578"/>
      <c r="Q94" s="578"/>
      <c r="R94" s="580" t="s">
        <v>147</v>
      </c>
      <c r="S94" s="580"/>
      <c r="T94" s="423" t="s">
        <v>107</v>
      </c>
      <c r="U94" s="554" t="s">
        <v>148</v>
      </c>
      <c r="V94" s="554"/>
      <c r="W94" s="50"/>
      <c r="X94" s="417"/>
      <c r="Y94" s="577" t="s">
        <v>108</v>
      </c>
      <c r="Z94" s="577"/>
      <c r="AA94" s="51"/>
      <c r="AB94" s="576"/>
      <c r="AC94" s="576"/>
      <c r="AD94" s="48"/>
      <c r="AE94" s="49" t="s">
        <v>365</v>
      </c>
      <c r="AF94" s="52"/>
      <c r="AG94" s="20"/>
    </row>
    <row r="95" spans="1:33" s="13" customFormat="1" x14ac:dyDescent="0.35">
      <c r="A95" s="557"/>
      <c r="B95" s="305">
        <f>B94+1</f>
        <v>82</v>
      </c>
      <c r="C95" s="623"/>
      <c r="D95" s="8"/>
      <c r="E95" s="8"/>
      <c r="F95" s="222"/>
      <c r="G95" s="222"/>
      <c r="H95" s="222"/>
      <c r="I95" s="222"/>
      <c r="J95" s="402"/>
      <c r="K95" s="402"/>
      <c r="L95" s="402"/>
      <c r="M95" s="402"/>
      <c r="N95" s="402"/>
      <c r="O95" s="402"/>
      <c r="P95" s="402"/>
      <c r="Q95" s="402"/>
      <c r="R95" s="553"/>
      <c r="S95" s="553"/>
      <c r="T95" s="553"/>
      <c r="U95" s="422"/>
      <c r="V95" s="416" t="s">
        <v>109</v>
      </c>
      <c r="W95" s="230"/>
      <c r="X95" s="419"/>
      <c r="Y95" s="421"/>
      <c r="Z95" s="421"/>
      <c r="AA95" s="20"/>
      <c r="AB95" s="222"/>
      <c r="AC95" s="222" t="s">
        <v>108</v>
      </c>
      <c r="AD95" s="222"/>
      <c r="AE95" s="402"/>
      <c r="AF95" s="54"/>
      <c r="AG95" s="20"/>
    </row>
    <row r="96" spans="1:33" s="3" customFormat="1" ht="30.5" x14ac:dyDescent="0.35">
      <c r="A96" s="557"/>
      <c r="B96" s="305">
        <f t="shared" ref="B96:B102" si="7">B95+1</f>
        <v>83</v>
      </c>
      <c r="C96" s="623"/>
      <c r="E96" s="214" t="b">
        <v>0</v>
      </c>
      <c r="F96" s="3" t="s">
        <v>333</v>
      </c>
      <c r="H96" s="214" t="b">
        <v>0</v>
      </c>
      <c r="I96" s="224" t="s">
        <v>150</v>
      </c>
      <c r="J96" s="215" t="b">
        <v>0</v>
      </c>
      <c r="K96" s="216" t="s">
        <v>151</v>
      </c>
      <c r="L96" s="217" t="b">
        <v>0</v>
      </c>
      <c r="M96" s="9" t="s">
        <v>152</v>
      </c>
      <c r="N96" s="227"/>
      <c r="O96" s="217" t="b">
        <v>0</v>
      </c>
      <c r="P96" s="9" t="s">
        <v>153</v>
      </c>
      <c r="Q96" s="9"/>
      <c r="R96" s="553"/>
      <c r="S96" s="553"/>
      <c r="T96" s="553"/>
      <c r="U96" s="553"/>
      <c r="V96" s="553"/>
      <c r="W96" s="230"/>
      <c r="X96" s="218" t="b">
        <v>0</v>
      </c>
      <c r="Y96" s="219" t="s">
        <v>154</v>
      </c>
      <c r="Z96" s="397" t="s">
        <v>372</v>
      </c>
      <c r="AA96" s="15"/>
      <c r="AB96" s="220" t="b">
        <v>0</v>
      </c>
      <c r="AC96" s="15" t="s">
        <v>155</v>
      </c>
      <c r="AD96" s="15"/>
      <c r="AE96" s="15"/>
      <c r="AF96" s="53"/>
      <c r="AG96" s="15"/>
    </row>
    <row r="97" spans="1:33" s="3" customFormat="1" ht="35" customHeight="1" x14ac:dyDescent="0.35">
      <c r="A97" s="557"/>
      <c r="B97" s="305">
        <f t="shared" si="7"/>
        <v>84</v>
      </c>
      <c r="C97" s="623"/>
      <c r="E97" s="214" t="b">
        <v>0</v>
      </c>
      <c r="F97" s="210" t="s">
        <v>332</v>
      </c>
      <c r="H97" s="15"/>
      <c r="I97" s="224"/>
      <c r="J97" s="218" t="b">
        <v>0</v>
      </c>
      <c r="K97" s="579" t="s">
        <v>157</v>
      </c>
      <c r="L97" s="218" t="b">
        <v>0</v>
      </c>
      <c r="M97" s="219" t="s">
        <v>158</v>
      </c>
      <c r="N97" s="413">
        <v>44197</v>
      </c>
      <c r="O97" s="218" t="b">
        <v>0</v>
      </c>
      <c r="P97" s="219" t="s">
        <v>152</v>
      </c>
      <c r="Q97" s="219"/>
      <c r="R97" s="217" t="b">
        <v>1</v>
      </c>
      <c r="S97" s="9" t="s">
        <v>370</v>
      </c>
      <c r="T97" s="9" t="s">
        <v>107</v>
      </c>
      <c r="U97" s="218" t="b">
        <v>0</v>
      </c>
      <c r="V97" s="416" t="s">
        <v>164</v>
      </c>
      <c r="W97" s="229"/>
      <c r="X97" s="218" t="b">
        <v>0</v>
      </c>
      <c r="Y97" s="219" t="s">
        <v>159</v>
      </c>
      <c r="Z97" s="397"/>
      <c r="AA97" s="15"/>
      <c r="AB97" s="231"/>
      <c r="AC97" s="222" t="s">
        <v>109</v>
      </c>
      <c r="AD97" s="223"/>
      <c r="AE97" s="402" t="s">
        <v>366</v>
      </c>
      <c r="AF97" s="54"/>
      <c r="AG97" s="15"/>
    </row>
    <row r="98" spans="1:33" s="3" customFormat="1" ht="14.5" customHeight="1" x14ac:dyDescent="0.35">
      <c r="A98" s="557"/>
      <c r="B98" s="305">
        <f t="shared" si="7"/>
        <v>85</v>
      </c>
      <c r="C98" s="623"/>
      <c r="E98" s="214" t="b">
        <v>0</v>
      </c>
      <c r="F98" s="581" t="s">
        <v>160</v>
      </c>
      <c r="H98" s="214" t="b">
        <v>0</v>
      </c>
      <c r="I98" s="224" t="s">
        <v>161</v>
      </c>
      <c r="J98" s="219"/>
      <c r="K98" s="579"/>
      <c r="L98" s="217" t="b">
        <v>0</v>
      </c>
      <c r="M98" s="44" t="s">
        <v>162</v>
      </c>
      <c r="N98" s="225">
        <v>6</v>
      </c>
      <c r="O98" s="217" t="b">
        <v>0</v>
      </c>
      <c r="P98" s="9" t="s">
        <v>162</v>
      </c>
      <c r="Q98" s="225">
        <v>7</v>
      </c>
      <c r="R98" s="553"/>
      <c r="S98" s="553"/>
      <c r="T98" s="553"/>
      <c r="U98" s="555" t="s">
        <v>108</v>
      </c>
      <c r="V98" s="555"/>
      <c r="W98" s="555"/>
      <c r="X98" s="218" t="b">
        <v>0</v>
      </c>
      <c r="Y98" s="9" t="s">
        <v>331</v>
      </c>
      <c r="Z98" s="553"/>
      <c r="AA98" s="15"/>
      <c r="AB98" s="231"/>
      <c r="AC98" s="22"/>
      <c r="AD98" s="15"/>
      <c r="AE98" s="626"/>
      <c r="AF98" s="53"/>
      <c r="AG98" s="15"/>
    </row>
    <row r="99" spans="1:33" s="3" customFormat="1" x14ac:dyDescent="0.35">
      <c r="A99" s="557"/>
      <c r="B99" s="305">
        <f t="shared" si="7"/>
        <v>86</v>
      </c>
      <c r="C99" s="623"/>
      <c r="F99" s="581"/>
      <c r="H99" s="15"/>
      <c r="I99" s="15"/>
      <c r="J99" s="219"/>
      <c r="K99" s="9"/>
      <c r="L99" s="15"/>
      <c r="M99" s="15"/>
      <c r="N99" s="232"/>
      <c r="O99" s="9"/>
      <c r="P99" s="9"/>
      <c r="Q99" s="9"/>
      <c r="R99" s="553"/>
      <c r="S99" s="553"/>
      <c r="T99" s="553"/>
      <c r="U99" s="218" t="b">
        <v>0</v>
      </c>
      <c r="V99" s="219" t="s">
        <v>165</v>
      </c>
      <c r="W99" s="230"/>
      <c r="X99" s="415"/>
      <c r="Y99" s="15"/>
      <c r="Z99" s="553"/>
      <c r="AA99" s="15"/>
      <c r="AB99" s="15"/>
      <c r="AC99" s="15"/>
      <c r="AD99" s="15"/>
      <c r="AE99" s="626"/>
      <c r="AF99" s="53"/>
      <c r="AG99" s="15"/>
    </row>
    <row r="100" spans="1:33" s="3" customFormat="1" ht="30" customHeight="1" x14ac:dyDescent="0.35">
      <c r="A100" s="557"/>
      <c r="B100" s="305">
        <f t="shared" si="7"/>
        <v>87</v>
      </c>
      <c r="C100" s="623"/>
      <c r="E100"/>
      <c r="H100" s="15"/>
      <c r="I100" s="15"/>
      <c r="J100" s="399"/>
      <c r="K100" s="227"/>
      <c r="L100" s="227"/>
      <c r="M100" s="227"/>
      <c r="N100" s="227"/>
      <c r="O100" s="9"/>
      <c r="P100" s="9"/>
      <c r="Q100" s="9"/>
      <c r="R100" s="217" t="b">
        <v>1</v>
      </c>
      <c r="S100" s="9" t="s">
        <v>371</v>
      </c>
      <c r="T100" s="9" t="s">
        <v>107</v>
      </c>
      <c r="U100" s="553"/>
      <c r="V100" s="553"/>
      <c r="X100" s="415"/>
      <c r="Y100" s="15"/>
      <c r="Z100" s="394"/>
      <c r="AA100" s="15"/>
      <c r="AB100" s="15"/>
      <c r="AC100" s="15"/>
      <c r="AD100" s="15"/>
      <c r="AE100" s="15"/>
      <c r="AF100" s="53"/>
      <c r="AG100" s="15"/>
    </row>
    <row r="101" spans="1:33" s="3" customFormat="1" x14ac:dyDescent="0.35">
      <c r="A101" s="557"/>
      <c r="B101" s="305">
        <f t="shared" si="7"/>
        <v>88</v>
      </c>
      <c r="C101" s="623"/>
      <c r="E101"/>
      <c r="H101" s="226"/>
      <c r="I101" s="15"/>
      <c r="J101" s="399"/>
      <c r="K101" s="227"/>
      <c r="L101" s="227"/>
      <c r="M101" s="227"/>
      <c r="N101" s="227"/>
      <c r="O101" s="9"/>
      <c r="P101" s="9"/>
      <c r="Q101" s="9"/>
      <c r="R101" s="553"/>
      <c r="S101" s="553"/>
      <c r="T101" s="553"/>
      <c r="U101" s="218" t="b">
        <v>0</v>
      </c>
      <c r="V101" s="9" t="s">
        <v>166</v>
      </c>
      <c r="W101" s="9"/>
      <c r="X101" s="415"/>
      <c r="Y101" s="15"/>
      <c r="Z101" s="394"/>
      <c r="AA101" s="15"/>
      <c r="AB101" s="15"/>
      <c r="AC101" s="15"/>
      <c r="AD101" s="15"/>
      <c r="AE101" s="15"/>
      <c r="AF101" s="53"/>
      <c r="AG101" s="15"/>
    </row>
    <row r="102" spans="1:33" s="3" customFormat="1" ht="30" customHeight="1" thickBot="1" x14ac:dyDescent="0.4">
      <c r="A102" s="558"/>
      <c r="B102" s="305">
        <f t="shared" si="7"/>
        <v>89</v>
      </c>
      <c r="C102" s="624"/>
      <c r="D102" s="55"/>
      <c r="E102" s="55"/>
      <c r="F102" s="55"/>
      <c r="G102" s="55"/>
      <c r="H102" s="56"/>
      <c r="I102" s="56"/>
      <c r="J102" s="400"/>
      <c r="K102" s="57"/>
      <c r="L102" s="57"/>
      <c r="M102" s="57"/>
      <c r="N102" s="57"/>
      <c r="O102" s="58"/>
      <c r="P102" s="58"/>
      <c r="Q102" s="58"/>
      <c r="R102" s="553"/>
      <c r="S102" s="553"/>
      <c r="T102" s="553"/>
      <c r="U102" s="553"/>
      <c r="V102" s="553"/>
      <c r="W102" s="58"/>
      <c r="X102" s="418"/>
      <c r="Y102" s="56"/>
      <c r="Z102" s="395"/>
      <c r="AA102" s="56"/>
      <c r="AB102" s="56"/>
      <c r="AC102" s="56"/>
      <c r="AD102" s="56"/>
      <c r="AE102" s="56"/>
      <c r="AF102" s="59"/>
      <c r="AG102" s="15"/>
    </row>
    <row r="103" spans="1:33" s="3" customFormat="1" ht="15" hidden="1" customHeight="1" thickBot="1" x14ac:dyDescent="0.4">
      <c r="A103" s="88"/>
      <c r="B103" s="246"/>
      <c r="C103" s="408"/>
      <c r="D103" s="409"/>
      <c r="E103" s="409"/>
      <c r="F103" s="409"/>
      <c r="G103" s="409"/>
      <c r="H103" s="409"/>
      <c r="I103" s="409"/>
      <c r="J103" s="410"/>
      <c r="K103" s="409"/>
      <c r="L103" s="409"/>
      <c r="M103" s="409"/>
      <c r="N103" s="409"/>
      <c r="O103" s="409"/>
      <c r="P103" s="409"/>
      <c r="Q103" s="409"/>
      <c r="R103" s="409"/>
      <c r="S103" s="409"/>
      <c r="T103" s="409"/>
      <c r="U103" s="410"/>
      <c r="V103" s="409"/>
      <c r="W103" s="409"/>
      <c r="X103" s="410"/>
      <c r="Y103" s="409"/>
      <c r="Z103" s="411"/>
      <c r="AA103" s="409"/>
      <c r="AB103" s="409"/>
      <c r="AC103" s="409"/>
      <c r="AD103" s="409"/>
      <c r="AE103" s="409"/>
      <c r="AF103" s="412"/>
      <c r="AG103" s="15"/>
    </row>
    <row r="104" spans="1:33" ht="5" customHeight="1" thickBot="1" x14ac:dyDescent="0.4">
      <c r="A104" s="88"/>
      <c r="B104" s="246"/>
      <c r="C104" s="407"/>
      <c r="D104" s="243"/>
      <c r="E104" s="243"/>
      <c r="F104" s="243"/>
      <c r="G104" s="243"/>
      <c r="H104" s="243"/>
      <c r="I104" s="243"/>
      <c r="J104" s="405"/>
      <c r="K104" s="243"/>
      <c r="L104" s="243"/>
      <c r="M104" s="243"/>
      <c r="N104" s="243"/>
      <c r="O104" s="243"/>
      <c r="P104" s="243"/>
      <c r="Q104" s="243"/>
      <c r="R104" s="243"/>
      <c r="S104" s="243"/>
      <c r="T104" s="243"/>
      <c r="U104" s="405"/>
      <c r="V104" s="243"/>
      <c r="W104" s="243"/>
      <c r="X104" s="405"/>
      <c r="Y104" s="243"/>
      <c r="Z104" s="406"/>
      <c r="AA104" s="243"/>
      <c r="AB104" s="243"/>
      <c r="AC104" s="243"/>
      <c r="AD104" s="243"/>
      <c r="AE104" s="243"/>
      <c r="AF104" s="321"/>
      <c r="AG104" s="88"/>
    </row>
    <row r="105" spans="1:33" ht="15" hidden="1" customHeight="1" thickBot="1" x14ac:dyDescent="0.4">
      <c r="A105" s="88"/>
      <c r="B105" s="246"/>
      <c r="C105" s="407"/>
      <c r="D105" s="243"/>
      <c r="E105" s="243"/>
      <c r="F105" s="243"/>
      <c r="G105" s="243"/>
      <c r="H105" s="243"/>
      <c r="I105" s="243"/>
      <c r="J105" s="405"/>
      <c r="K105" s="243"/>
      <c r="L105" s="243"/>
      <c r="M105" s="243"/>
      <c r="N105" s="243"/>
      <c r="O105" s="243"/>
      <c r="P105" s="243"/>
      <c r="Q105" s="243"/>
      <c r="R105" s="243"/>
      <c r="S105" s="243"/>
      <c r="T105" s="243"/>
      <c r="U105" s="405"/>
      <c r="V105" s="243"/>
      <c r="W105" s="243"/>
      <c r="X105" s="405"/>
      <c r="Y105" s="243"/>
      <c r="Z105" s="406"/>
      <c r="AA105" s="243"/>
      <c r="AB105" s="243"/>
      <c r="AC105" s="243"/>
      <c r="AD105" s="243"/>
      <c r="AE105" s="243"/>
      <c r="AF105" s="321"/>
      <c r="AG105"/>
    </row>
    <row r="106" spans="1:33" ht="29" customHeight="1" x14ac:dyDescent="0.35">
      <c r="A106" s="556">
        <f>A94+1</f>
        <v>9</v>
      </c>
      <c r="B106" s="305">
        <f>B94+10</f>
        <v>91</v>
      </c>
      <c r="C106" s="622" t="str">
        <f>VLOOKUP(A106,INputs!$G$3:$O$22,7,FALSE)</f>
        <v>Please fill out Sensitivity Labels Tab</v>
      </c>
      <c r="D106" s="47"/>
      <c r="E106" s="47"/>
      <c r="F106" s="576" t="s">
        <v>108</v>
      </c>
      <c r="G106" s="576"/>
      <c r="H106" s="576" t="s">
        <v>108</v>
      </c>
      <c r="I106" s="576"/>
      <c r="J106" s="578" t="str">
        <f>J$10</f>
        <v>Select a check box</v>
      </c>
      <c r="K106" s="578"/>
      <c r="L106" s="578" t="s">
        <v>108</v>
      </c>
      <c r="M106" s="578"/>
      <c r="N106" s="578"/>
      <c r="O106" s="578" t="s">
        <v>108</v>
      </c>
      <c r="P106" s="578"/>
      <c r="Q106" s="578"/>
      <c r="R106" s="580" t="s">
        <v>147</v>
      </c>
      <c r="S106" s="580"/>
      <c r="T106" s="423" t="s">
        <v>107</v>
      </c>
      <c r="U106" s="554" t="s">
        <v>148</v>
      </c>
      <c r="V106" s="554"/>
      <c r="W106" s="50"/>
      <c r="X106" s="417"/>
      <c r="Y106" s="577" t="s">
        <v>108</v>
      </c>
      <c r="Z106" s="577"/>
      <c r="AA106" s="51"/>
      <c r="AB106" s="576"/>
      <c r="AC106" s="576"/>
      <c r="AD106" s="48"/>
      <c r="AE106" s="49" t="s">
        <v>365</v>
      </c>
      <c r="AF106" s="52"/>
      <c r="AG106" s="20"/>
    </row>
    <row r="107" spans="1:33" x14ac:dyDescent="0.35">
      <c r="A107" s="557"/>
      <c r="B107" s="305">
        <f>B106+1</f>
        <v>92</v>
      </c>
      <c r="C107" s="623"/>
      <c r="D107" s="8"/>
      <c r="E107" s="8"/>
      <c r="F107" s="222"/>
      <c r="G107" s="222"/>
      <c r="H107" s="222"/>
      <c r="I107" s="222"/>
      <c r="J107" s="402"/>
      <c r="K107" s="402"/>
      <c r="L107" s="402"/>
      <c r="M107" s="402"/>
      <c r="N107" s="402"/>
      <c r="O107" s="402"/>
      <c r="P107" s="402"/>
      <c r="Q107" s="402"/>
      <c r="R107" s="553"/>
      <c r="S107" s="553"/>
      <c r="T107" s="553"/>
      <c r="U107" s="422"/>
      <c r="V107" s="416" t="s">
        <v>109</v>
      </c>
      <c r="W107" s="230"/>
      <c r="X107" s="419"/>
      <c r="Y107" s="421"/>
      <c r="Z107" s="421"/>
      <c r="AA107" s="20"/>
      <c r="AB107" s="222"/>
      <c r="AC107" s="222" t="s">
        <v>108</v>
      </c>
      <c r="AD107" s="222"/>
      <c r="AE107" s="402"/>
      <c r="AF107" s="54"/>
      <c r="AG107" s="20"/>
    </row>
    <row r="108" spans="1:33" ht="30.5" x14ac:dyDescent="0.35">
      <c r="A108" s="557"/>
      <c r="B108" s="305">
        <f t="shared" ref="B108:B114" si="8">B107+1</f>
        <v>93</v>
      </c>
      <c r="C108" s="623"/>
      <c r="E108" s="214" t="b">
        <v>0</v>
      </c>
      <c r="F108" s="3" t="s">
        <v>333</v>
      </c>
      <c r="H108" s="214" t="b">
        <v>0</v>
      </c>
      <c r="I108" s="224" t="s">
        <v>150</v>
      </c>
      <c r="J108" s="215" t="b">
        <v>0</v>
      </c>
      <c r="K108" s="216" t="s">
        <v>151</v>
      </c>
      <c r="L108" s="217" t="b">
        <v>0</v>
      </c>
      <c r="M108" s="9" t="s">
        <v>152</v>
      </c>
      <c r="N108" s="227"/>
      <c r="O108" s="217" t="b">
        <v>0</v>
      </c>
      <c r="P108" s="9" t="s">
        <v>153</v>
      </c>
      <c r="Q108" s="9"/>
      <c r="R108" s="553"/>
      <c r="S108" s="553"/>
      <c r="T108" s="553"/>
      <c r="U108" s="553"/>
      <c r="V108" s="553"/>
      <c r="W108" s="230"/>
      <c r="X108" s="218" t="b">
        <v>0</v>
      </c>
      <c r="Y108" s="219" t="s">
        <v>154</v>
      </c>
      <c r="Z108" s="397" t="s">
        <v>372</v>
      </c>
      <c r="AA108" s="15"/>
      <c r="AB108" s="220" t="b">
        <v>0</v>
      </c>
      <c r="AC108" s="15" t="s">
        <v>155</v>
      </c>
      <c r="AD108" s="15"/>
      <c r="AE108" s="15"/>
      <c r="AF108" s="53"/>
      <c r="AG108" s="15"/>
    </row>
    <row r="109" spans="1:33" ht="35" customHeight="1" x14ac:dyDescent="0.35">
      <c r="A109" s="557"/>
      <c r="B109" s="305">
        <f t="shared" si="8"/>
        <v>94</v>
      </c>
      <c r="C109" s="623"/>
      <c r="E109" s="214" t="b">
        <v>0</v>
      </c>
      <c r="F109" s="210" t="s">
        <v>332</v>
      </c>
      <c r="H109" s="15"/>
      <c r="I109" s="224"/>
      <c r="J109" s="218" t="b">
        <v>0</v>
      </c>
      <c r="K109" s="579" t="s">
        <v>157</v>
      </c>
      <c r="L109" s="218" t="b">
        <v>0</v>
      </c>
      <c r="M109" s="219" t="s">
        <v>158</v>
      </c>
      <c r="N109" s="413">
        <v>44197</v>
      </c>
      <c r="O109" s="218" t="b">
        <v>0</v>
      </c>
      <c r="P109" s="219" t="s">
        <v>152</v>
      </c>
      <c r="Q109" s="9"/>
      <c r="R109" s="217" t="b">
        <v>1</v>
      </c>
      <c r="S109" s="9" t="s">
        <v>370</v>
      </c>
      <c r="T109" s="9" t="s">
        <v>107</v>
      </c>
      <c r="U109" s="218" t="b">
        <v>0</v>
      </c>
      <c r="V109" s="416" t="s">
        <v>164</v>
      </c>
      <c r="W109" s="229"/>
      <c r="X109" s="218" t="b">
        <v>0</v>
      </c>
      <c r="Y109" s="219" t="s">
        <v>159</v>
      </c>
      <c r="Z109" s="397"/>
      <c r="AA109" s="15"/>
      <c r="AB109" s="231"/>
      <c r="AC109" s="222" t="s">
        <v>109</v>
      </c>
      <c r="AD109" s="223"/>
      <c r="AE109" s="402" t="s">
        <v>366</v>
      </c>
      <c r="AF109" s="54"/>
      <c r="AG109" s="15"/>
    </row>
    <row r="110" spans="1:33" ht="14.5" customHeight="1" x14ac:dyDescent="0.35">
      <c r="A110" s="557"/>
      <c r="B110" s="305">
        <f t="shared" si="8"/>
        <v>95</v>
      </c>
      <c r="C110" s="623"/>
      <c r="E110" s="214" t="b">
        <v>0</v>
      </c>
      <c r="F110" s="581" t="s">
        <v>169</v>
      </c>
      <c r="H110" s="214" t="b">
        <v>0</v>
      </c>
      <c r="I110" s="224" t="s">
        <v>161</v>
      </c>
      <c r="J110" s="219"/>
      <c r="K110" s="579"/>
      <c r="L110" s="217" t="b">
        <v>0</v>
      </c>
      <c r="M110" s="44" t="s">
        <v>162</v>
      </c>
      <c r="N110" s="225">
        <v>6</v>
      </c>
      <c r="O110" s="217" t="b">
        <v>0</v>
      </c>
      <c r="P110" s="9" t="s">
        <v>162</v>
      </c>
      <c r="Q110" s="225">
        <v>0</v>
      </c>
      <c r="R110" s="553"/>
      <c r="S110" s="553"/>
      <c r="T110" s="553"/>
      <c r="U110" s="555" t="s">
        <v>108</v>
      </c>
      <c r="V110" s="555"/>
      <c r="W110" s="555"/>
      <c r="X110" s="218" t="b">
        <v>0</v>
      </c>
      <c r="Y110" s="9" t="s">
        <v>331</v>
      </c>
      <c r="Z110" s="553"/>
      <c r="AA110" s="15"/>
      <c r="AB110" s="231"/>
      <c r="AC110" s="22"/>
      <c r="AD110" s="15"/>
      <c r="AE110" s="626"/>
      <c r="AF110" s="53"/>
      <c r="AG110" s="15"/>
    </row>
    <row r="111" spans="1:33" x14ac:dyDescent="0.35">
      <c r="A111" s="557"/>
      <c r="B111" s="305">
        <f t="shared" si="8"/>
        <v>96</v>
      </c>
      <c r="C111" s="623"/>
      <c r="F111" s="581"/>
      <c r="H111" s="15"/>
      <c r="I111" s="15"/>
      <c r="J111" s="219"/>
      <c r="K111" s="9"/>
      <c r="L111" s="15"/>
      <c r="M111" s="15"/>
      <c r="N111" s="232"/>
      <c r="O111" s="9"/>
      <c r="P111" s="9"/>
      <c r="Q111" s="9"/>
      <c r="R111" s="553"/>
      <c r="S111" s="553"/>
      <c r="T111" s="553"/>
      <c r="U111" s="218" t="b">
        <v>0</v>
      </c>
      <c r="V111" s="219" t="s">
        <v>165</v>
      </c>
      <c r="W111" s="230"/>
      <c r="Y111" s="15"/>
      <c r="Z111" s="553"/>
      <c r="AA111" s="15"/>
      <c r="AB111" s="15"/>
      <c r="AC111" s="15"/>
      <c r="AD111" s="15"/>
      <c r="AE111" s="626"/>
      <c r="AF111" s="53"/>
      <c r="AG111" s="15"/>
    </row>
    <row r="112" spans="1:33" ht="30" customHeight="1" x14ac:dyDescent="0.35">
      <c r="A112" s="557"/>
      <c r="B112" s="305">
        <f t="shared" si="8"/>
        <v>97</v>
      </c>
      <c r="C112" s="623"/>
      <c r="E112"/>
      <c r="H112" s="15"/>
      <c r="I112" s="15"/>
      <c r="J112" s="399"/>
      <c r="K112" s="227"/>
      <c r="L112" s="227"/>
      <c r="M112" s="227"/>
      <c r="N112" s="227"/>
      <c r="O112" s="9"/>
      <c r="P112" s="9"/>
      <c r="Q112" s="9"/>
      <c r="R112" s="217" t="b">
        <v>1</v>
      </c>
      <c r="S112" s="9" t="s">
        <v>371</v>
      </c>
      <c r="T112" s="9" t="s">
        <v>107</v>
      </c>
      <c r="U112" s="553"/>
      <c r="V112" s="553"/>
      <c r="Y112" s="15"/>
      <c r="Z112" s="394"/>
      <c r="AA112" s="15"/>
      <c r="AB112" s="15"/>
      <c r="AC112" s="15"/>
      <c r="AD112" s="15"/>
      <c r="AE112" s="15"/>
      <c r="AF112" s="53"/>
      <c r="AG112" s="15"/>
    </row>
    <row r="113" spans="1:33" x14ac:dyDescent="0.35">
      <c r="A113" s="557"/>
      <c r="B113" s="305">
        <f t="shared" si="8"/>
        <v>98</v>
      </c>
      <c r="C113" s="623"/>
      <c r="E113"/>
      <c r="H113" s="226"/>
      <c r="I113" s="15"/>
      <c r="J113" s="399"/>
      <c r="K113" s="227"/>
      <c r="L113" s="227"/>
      <c r="M113" s="227"/>
      <c r="N113" s="227"/>
      <c r="O113" s="9"/>
      <c r="P113" s="9"/>
      <c r="Q113" s="9"/>
      <c r="R113" s="553"/>
      <c r="S113" s="553"/>
      <c r="T113" s="553"/>
      <c r="U113" s="218" t="b">
        <v>0</v>
      </c>
      <c r="V113" s="9" t="s">
        <v>166</v>
      </c>
      <c r="W113" s="9"/>
      <c r="Y113" s="15"/>
      <c r="Z113" s="394"/>
      <c r="AA113" s="15"/>
      <c r="AB113" s="15"/>
      <c r="AC113" s="15"/>
      <c r="AD113" s="15"/>
      <c r="AE113" s="15"/>
      <c r="AF113" s="53"/>
      <c r="AG113" s="15"/>
    </row>
    <row r="114" spans="1:33" ht="30" customHeight="1" thickBot="1" x14ac:dyDescent="0.4">
      <c r="A114" s="558"/>
      <c r="B114" s="305">
        <f t="shared" si="8"/>
        <v>99</v>
      </c>
      <c r="C114" s="624"/>
      <c r="D114" s="55"/>
      <c r="E114" s="55"/>
      <c r="F114" s="55"/>
      <c r="G114" s="55"/>
      <c r="H114" s="56"/>
      <c r="I114" s="56"/>
      <c r="J114" s="400"/>
      <c r="K114" s="57"/>
      <c r="L114" s="57"/>
      <c r="M114" s="57"/>
      <c r="N114" s="57"/>
      <c r="O114" s="58"/>
      <c r="P114" s="58"/>
      <c r="Q114" s="58"/>
      <c r="R114" s="553"/>
      <c r="S114" s="553"/>
      <c r="T114" s="553"/>
      <c r="U114" s="553"/>
      <c r="V114" s="553"/>
      <c r="W114" s="58"/>
      <c r="X114" s="418"/>
      <c r="Y114" s="56"/>
      <c r="Z114" s="395"/>
      <c r="AA114" s="56"/>
      <c r="AB114" s="56"/>
      <c r="AC114" s="56"/>
      <c r="AD114" s="56"/>
      <c r="AE114" s="56"/>
      <c r="AF114" s="59"/>
      <c r="AG114" s="15"/>
    </row>
    <row r="115" spans="1:33" ht="15" hidden="1" customHeight="1" thickBot="1" x14ac:dyDescent="0.4">
      <c r="A115" s="88"/>
      <c r="B115" s="246"/>
      <c r="C115" s="408"/>
      <c r="D115" s="409"/>
      <c r="E115" s="409"/>
      <c r="F115" s="409"/>
      <c r="G115" s="409"/>
      <c r="H115" s="409"/>
      <c r="I115" s="409"/>
      <c r="J115" s="410"/>
      <c r="K115" s="409"/>
      <c r="L115" s="409"/>
      <c r="M115" s="409"/>
      <c r="N115" s="409"/>
      <c r="O115" s="409"/>
      <c r="P115" s="409"/>
      <c r="Q115" s="409"/>
      <c r="R115" s="409"/>
      <c r="S115" s="409"/>
      <c r="T115" s="409"/>
      <c r="U115" s="410"/>
      <c r="V115" s="409"/>
      <c r="W115" s="409"/>
      <c r="X115" s="410"/>
      <c r="Y115" s="409"/>
      <c r="Z115" s="411"/>
      <c r="AA115" s="409"/>
      <c r="AB115" s="409"/>
      <c r="AC115" s="409"/>
      <c r="AD115" s="409"/>
      <c r="AE115" s="409"/>
      <c r="AF115" s="412"/>
      <c r="AG115" s="15"/>
    </row>
    <row r="116" spans="1:33" ht="5" customHeight="1" thickBot="1" x14ac:dyDescent="0.4">
      <c r="A116" s="88"/>
      <c r="B116" s="246"/>
      <c r="C116" s="407"/>
      <c r="D116" s="243"/>
      <c r="E116" s="243"/>
      <c r="F116" s="243"/>
      <c r="G116" s="243"/>
      <c r="H116" s="243"/>
      <c r="I116" s="243"/>
      <c r="J116" s="405"/>
      <c r="K116" s="243"/>
      <c r="L116" s="243"/>
      <c r="M116" s="243"/>
      <c r="N116" s="243"/>
      <c r="O116" s="243"/>
      <c r="P116" s="243"/>
      <c r="Q116" s="243"/>
      <c r="R116" s="243"/>
      <c r="S116" s="243"/>
      <c r="T116" s="243"/>
      <c r="U116" s="405"/>
      <c r="V116" s="243"/>
      <c r="W116" s="243"/>
      <c r="X116" s="405"/>
      <c r="Y116" s="243"/>
      <c r="Z116" s="406"/>
      <c r="AA116" s="243"/>
      <c r="AB116" s="243"/>
      <c r="AC116" s="243"/>
      <c r="AD116" s="243"/>
      <c r="AE116" s="243"/>
      <c r="AF116" s="321"/>
      <c r="AG116" s="88"/>
    </row>
    <row r="117" spans="1:33" ht="15" hidden="1" customHeight="1" thickBot="1" x14ac:dyDescent="0.4">
      <c r="A117" s="88"/>
      <c r="B117" s="246"/>
      <c r="C117" s="407"/>
      <c r="D117" s="243"/>
      <c r="E117" s="243"/>
      <c r="F117" s="243"/>
      <c r="G117" s="243"/>
      <c r="H117" s="243"/>
      <c r="I117" s="243"/>
      <c r="J117" s="405"/>
      <c r="K117" s="243"/>
      <c r="L117" s="243"/>
      <c r="M117" s="243"/>
      <c r="N117" s="243"/>
      <c r="O117" s="243"/>
      <c r="P117" s="243"/>
      <c r="Q117" s="243"/>
      <c r="R117" s="243"/>
      <c r="S117" s="243"/>
      <c r="T117" s="243"/>
      <c r="U117" s="405"/>
      <c r="V117" s="243"/>
      <c r="W117" s="243"/>
      <c r="X117" s="405"/>
      <c r="Y117" s="243"/>
      <c r="Z117" s="406"/>
      <c r="AA117" s="243"/>
      <c r="AB117" s="243"/>
      <c r="AC117" s="243"/>
      <c r="AD117" s="243"/>
      <c r="AE117" s="243"/>
      <c r="AF117" s="321"/>
      <c r="AG117"/>
    </row>
    <row r="118" spans="1:33" ht="29" customHeight="1" x14ac:dyDescent="0.35">
      <c r="A118" s="556">
        <f>A106+1</f>
        <v>10</v>
      </c>
      <c r="B118" s="305">
        <f>B106+10</f>
        <v>101</v>
      </c>
      <c r="C118" s="622" t="str">
        <f>VLOOKUP(A118,INputs!$G$3:$O$22,7,FALSE)</f>
        <v>Please fill out Sensitivity Labels Tab</v>
      </c>
      <c r="D118" s="47"/>
      <c r="E118" s="47"/>
      <c r="F118" s="576" t="s">
        <v>108</v>
      </c>
      <c r="G118" s="576"/>
      <c r="H118" s="576" t="s">
        <v>108</v>
      </c>
      <c r="I118" s="576"/>
      <c r="J118" s="578" t="str">
        <f>J$10</f>
        <v>Select a check box</v>
      </c>
      <c r="K118" s="578"/>
      <c r="L118" s="578" t="s">
        <v>108</v>
      </c>
      <c r="M118" s="578"/>
      <c r="N118" s="578"/>
      <c r="O118" s="578" t="s">
        <v>108</v>
      </c>
      <c r="P118" s="578"/>
      <c r="Q118" s="578"/>
      <c r="R118" s="580" t="s">
        <v>147</v>
      </c>
      <c r="S118" s="580"/>
      <c r="T118" s="423" t="s">
        <v>107</v>
      </c>
      <c r="U118" s="554" t="s">
        <v>148</v>
      </c>
      <c r="V118" s="554"/>
      <c r="W118" s="50"/>
      <c r="X118" s="417"/>
      <c r="Y118" s="577" t="s">
        <v>108</v>
      </c>
      <c r="Z118" s="577"/>
      <c r="AA118" s="51"/>
      <c r="AB118" s="576"/>
      <c r="AC118" s="576"/>
      <c r="AD118" s="48"/>
      <c r="AE118" s="49" t="s">
        <v>365</v>
      </c>
      <c r="AF118" s="52"/>
      <c r="AG118" s="20"/>
    </row>
    <row r="119" spans="1:33" x14ac:dyDescent="0.35">
      <c r="A119" s="557"/>
      <c r="B119" s="305">
        <f>B118+1</f>
        <v>102</v>
      </c>
      <c r="C119" s="623"/>
      <c r="D119" s="8"/>
      <c r="E119" s="8"/>
      <c r="F119" s="222"/>
      <c r="G119" s="222"/>
      <c r="H119" s="222"/>
      <c r="I119" s="222"/>
      <c r="J119" s="402"/>
      <c r="K119" s="402"/>
      <c r="L119" s="402"/>
      <c r="M119" s="402"/>
      <c r="N119" s="402"/>
      <c r="O119" s="402"/>
      <c r="P119" s="402"/>
      <c r="Q119" s="402"/>
      <c r="R119" s="553"/>
      <c r="S119" s="553"/>
      <c r="T119" s="553"/>
      <c r="U119" s="422"/>
      <c r="V119" s="416" t="s">
        <v>109</v>
      </c>
      <c r="W119" s="230"/>
      <c r="X119" s="419"/>
      <c r="Y119" s="421"/>
      <c r="Z119" s="421"/>
      <c r="AA119" s="20"/>
      <c r="AB119" s="222"/>
      <c r="AC119" s="222" t="s">
        <v>108</v>
      </c>
      <c r="AD119" s="222"/>
      <c r="AE119" s="402"/>
      <c r="AF119" s="54"/>
      <c r="AG119" s="20"/>
    </row>
    <row r="120" spans="1:33" ht="30.5" x14ac:dyDescent="0.35">
      <c r="A120" s="557"/>
      <c r="B120" s="305">
        <f t="shared" ref="B120:B126" si="9">B119+1</f>
        <v>103</v>
      </c>
      <c r="C120" s="623"/>
      <c r="E120" s="214" t="b">
        <v>0</v>
      </c>
      <c r="F120" s="3" t="s">
        <v>333</v>
      </c>
      <c r="H120" s="214" t="b">
        <v>0</v>
      </c>
      <c r="I120" s="224" t="s">
        <v>150</v>
      </c>
      <c r="J120" s="215" t="b">
        <v>0</v>
      </c>
      <c r="K120" s="216" t="s">
        <v>151</v>
      </c>
      <c r="L120" s="217" t="b">
        <v>0</v>
      </c>
      <c r="M120" s="9" t="s">
        <v>152</v>
      </c>
      <c r="N120" s="227"/>
      <c r="O120" s="217" t="b">
        <v>0</v>
      </c>
      <c r="P120" s="9" t="s">
        <v>153</v>
      </c>
      <c r="Q120" s="9"/>
      <c r="R120" s="553"/>
      <c r="S120" s="553"/>
      <c r="T120" s="553"/>
      <c r="U120" s="553"/>
      <c r="V120" s="553"/>
      <c r="W120" s="230"/>
      <c r="X120" s="218" t="b">
        <v>0</v>
      </c>
      <c r="Y120" s="219" t="s">
        <v>154</v>
      </c>
      <c r="Z120" s="397" t="s">
        <v>372</v>
      </c>
      <c r="AA120" s="15"/>
      <c r="AB120" s="220" t="b">
        <v>0</v>
      </c>
      <c r="AC120" s="15" t="s">
        <v>155</v>
      </c>
      <c r="AD120" s="15"/>
      <c r="AE120" s="15"/>
      <c r="AF120" s="53"/>
      <c r="AG120" s="15"/>
    </row>
    <row r="121" spans="1:33" ht="35" customHeight="1" x14ac:dyDescent="0.35">
      <c r="A121" s="557"/>
      <c r="B121" s="305">
        <f t="shared" si="9"/>
        <v>104</v>
      </c>
      <c r="C121" s="623"/>
      <c r="E121" s="214" t="b">
        <v>0</v>
      </c>
      <c r="F121" s="210" t="s">
        <v>332</v>
      </c>
      <c r="H121" s="15"/>
      <c r="I121" s="224"/>
      <c r="J121" s="218" t="b">
        <v>0</v>
      </c>
      <c r="K121" s="579" t="s">
        <v>157</v>
      </c>
      <c r="L121" s="218" t="b">
        <v>0</v>
      </c>
      <c r="M121" s="219" t="s">
        <v>158</v>
      </c>
      <c r="N121" s="413">
        <v>44197</v>
      </c>
      <c r="O121" s="218" t="b">
        <v>0</v>
      </c>
      <c r="P121" s="219" t="s">
        <v>152</v>
      </c>
      <c r="Q121" s="9"/>
      <c r="R121" s="217" t="b">
        <v>1</v>
      </c>
      <c r="S121" s="9" t="s">
        <v>370</v>
      </c>
      <c r="T121" s="9" t="s">
        <v>107</v>
      </c>
      <c r="U121" s="218" t="b">
        <v>0</v>
      </c>
      <c r="V121" s="416" t="s">
        <v>164</v>
      </c>
      <c r="W121" s="229"/>
      <c r="X121" s="218" t="b">
        <v>0</v>
      </c>
      <c r="Y121" s="219" t="s">
        <v>159</v>
      </c>
      <c r="Z121" s="397"/>
      <c r="AA121" s="15"/>
      <c r="AB121" s="231"/>
      <c r="AC121" s="222" t="s">
        <v>109</v>
      </c>
      <c r="AD121" s="223"/>
      <c r="AE121" s="402" t="s">
        <v>366</v>
      </c>
      <c r="AF121" s="54"/>
      <c r="AG121" s="15"/>
    </row>
    <row r="122" spans="1:33" ht="14.5" customHeight="1" x14ac:dyDescent="0.35">
      <c r="A122" s="557"/>
      <c r="B122" s="305">
        <f t="shared" si="9"/>
        <v>105</v>
      </c>
      <c r="C122" s="623"/>
      <c r="E122" s="214" t="b">
        <v>0</v>
      </c>
      <c r="F122" s="581" t="s">
        <v>169</v>
      </c>
      <c r="H122" s="214" t="b">
        <v>0</v>
      </c>
      <c r="I122" s="224" t="s">
        <v>161</v>
      </c>
      <c r="J122" s="219"/>
      <c r="K122" s="579"/>
      <c r="L122" s="217" t="b">
        <v>0</v>
      </c>
      <c r="M122" s="44" t="s">
        <v>162</v>
      </c>
      <c r="N122" s="225">
        <v>6</v>
      </c>
      <c r="O122" s="217" t="b">
        <v>0</v>
      </c>
      <c r="P122" s="9" t="s">
        <v>162</v>
      </c>
      <c r="Q122" s="225">
        <v>0</v>
      </c>
      <c r="R122" s="553"/>
      <c r="S122" s="553"/>
      <c r="T122" s="553"/>
      <c r="U122" s="555" t="s">
        <v>108</v>
      </c>
      <c r="V122" s="555"/>
      <c r="W122" s="555"/>
      <c r="X122" s="218" t="b">
        <v>0</v>
      </c>
      <c r="Y122" s="9" t="s">
        <v>331</v>
      </c>
      <c r="Z122" s="553"/>
      <c r="AA122" s="15"/>
      <c r="AB122" s="231"/>
      <c r="AC122" s="22"/>
      <c r="AD122" s="15"/>
      <c r="AE122" s="626"/>
      <c r="AF122" s="53"/>
      <c r="AG122" s="15"/>
    </row>
    <row r="123" spans="1:33" x14ac:dyDescent="0.35">
      <c r="A123" s="557"/>
      <c r="B123" s="305">
        <f t="shared" si="9"/>
        <v>106</v>
      </c>
      <c r="C123" s="623"/>
      <c r="F123" s="581"/>
      <c r="H123" s="15"/>
      <c r="I123" s="15"/>
      <c r="J123" s="219"/>
      <c r="K123" s="9"/>
      <c r="L123" s="15"/>
      <c r="M123" s="15"/>
      <c r="N123" s="232"/>
      <c r="O123" s="9"/>
      <c r="P123" s="9"/>
      <c r="Q123" s="9"/>
      <c r="R123" s="553"/>
      <c r="S123" s="553"/>
      <c r="T123" s="553"/>
      <c r="U123" s="218" t="b">
        <v>0</v>
      </c>
      <c r="V123" s="219" t="s">
        <v>165</v>
      </c>
      <c r="W123" s="230"/>
      <c r="Y123" s="15"/>
      <c r="Z123" s="553"/>
      <c r="AA123" s="15"/>
      <c r="AB123" s="15"/>
      <c r="AC123" s="15"/>
      <c r="AD123" s="15"/>
      <c r="AE123" s="626"/>
      <c r="AF123" s="53"/>
      <c r="AG123" s="15"/>
    </row>
    <row r="124" spans="1:33" ht="30" customHeight="1" x14ac:dyDescent="0.35">
      <c r="A124" s="557"/>
      <c r="B124" s="305">
        <f t="shared" si="9"/>
        <v>107</v>
      </c>
      <c r="C124" s="623"/>
      <c r="E124"/>
      <c r="H124" s="15"/>
      <c r="I124" s="15"/>
      <c r="J124" s="399"/>
      <c r="K124" s="227"/>
      <c r="L124" s="227"/>
      <c r="M124" s="227"/>
      <c r="N124" s="227"/>
      <c r="O124" s="9"/>
      <c r="P124" s="9"/>
      <c r="Q124" s="9"/>
      <c r="R124" s="217" t="b">
        <v>1</v>
      </c>
      <c r="S124" s="9" t="s">
        <v>371</v>
      </c>
      <c r="T124" s="9" t="s">
        <v>107</v>
      </c>
      <c r="U124" s="553"/>
      <c r="V124" s="553"/>
      <c r="Y124" s="15"/>
      <c r="Z124" s="394"/>
      <c r="AA124" s="15"/>
      <c r="AB124" s="15"/>
      <c r="AC124" s="15"/>
      <c r="AD124" s="15"/>
      <c r="AE124" s="15"/>
      <c r="AF124" s="53"/>
      <c r="AG124" s="15"/>
    </row>
    <row r="125" spans="1:33" x14ac:dyDescent="0.35">
      <c r="A125" s="557"/>
      <c r="B125" s="305">
        <f t="shared" si="9"/>
        <v>108</v>
      </c>
      <c r="C125" s="623"/>
      <c r="E125"/>
      <c r="H125" s="226"/>
      <c r="I125" s="15"/>
      <c r="J125" s="399"/>
      <c r="K125" s="227"/>
      <c r="L125" s="227"/>
      <c r="M125" s="227"/>
      <c r="N125" s="227"/>
      <c r="O125" s="9"/>
      <c r="P125" s="9"/>
      <c r="Q125" s="9"/>
      <c r="R125" s="553"/>
      <c r="S125" s="553"/>
      <c r="T125" s="553"/>
      <c r="U125" s="218" t="b">
        <v>0</v>
      </c>
      <c r="V125" s="9" t="s">
        <v>166</v>
      </c>
      <c r="W125" s="9"/>
      <c r="Y125" s="15"/>
      <c r="Z125" s="394"/>
      <c r="AA125" s="15"/>
      <c r="AB125" s="15"/>
      <c r="AC125" s="15"/>
      <c r="AD125" s="15"/>
      <c r="AE125" s="15"/>
      <c r="AF125" s="53"/>
      <c r="AG125" s="15"/>
    </row>
    <row r="126" spans="1:33" ht="30" customHeight="1" thickBot="1" x14ac:dyDescent="0.4">
      <c r="A126" s="558"/>
      <c r="B126" s="305">
        <f t="shared" si="9"/>
        <v>109</v>
      </c>
      <c r="C126" s="624"/>
      <c r="D126" s="55"/>
      <c r="E126" s="55"/>
      <c r="F126" s="55"/>
      <c r="G126" s="55"/>
      <c r="H126" s="56"/>
      <c r="I126" s="56"/>
      <c r="J126" s="400"/>
      <c r="K126" s="57"/>
      <c r="L126" s="57"/>
      <c r="M126" s="57"/>
      <c r="N126" s="57"/>
      <c r="O126" s="58"/>
      <c r="P126" s="58"/>
      <c r="Q126" s="58"/>
      <c r="R126" s="553"/>
      <c r="S126" s="553"/>
      <c r="T126" s="553"/>
      <c r="U126" s="553"/>
      <c r="V126" s="553"/>
      <c r="W126" s="58"/>
      <c r="X126" s="418"/>
      <c r="Y126" s="56"/>
      <c r="Z126" s="395"/>
      <c r="AA126" s="56"/>
      <c r="AB126" s="56"/>
      <c r="AC126" s="56"/>
      <c r="AD126" s="56"/>
      <c r="AE126" s="56"/>
      <c r="AF126" s="59"/>
      <c r="AG126" s="15"/>
    </row>
    <row r="127" spans="1:33" ht="15" hidden="1" customHeight="1" thickBot="1" x14ac:dyDescent="0.4">
      <c r="A127" s="88"/>
      <c r="B127" s="246"/>
      <c r="C127" s="408"/>
      <c r="D127" s="409"/>
      <c r="E127" s="409"/>
      <c r="F127" s="409"/>
      <c r="G127" s="409"/>
      <c r="H127" s="409"/>
      <c r="I127" s="409"/>
      <c r="J127" s="410"/>
      <c r="K127" s="409"/>
      <c r="L127" s="409"/>
      <c r="M127" s="409"/>
      <c r="N127" s="409"/>
      <c r="O127" s="409"/>
      <c r="P127" s="409"/>
      <c r="Q127" s="409"/>
      <c r="R127" s="409"/>
      <c r="S127" s="409"/>
      <c r="T127" s="409"/>
      <c r="U127" s="410"/>
      <c r="V127" s="409"/>
      <c r="W127" s="409"/>
      <c r="X127" s="410"/>
      <c r="Y127" s="409"/>
      <c r="Z127" s="411"/>
      <c r="AA127" s="409"/>
      <c r="AB127" s="409"/>
      <c r="AC127" s="409"/>
      <c r="AD127" s="409"/>
      <c r="AE127" s="409"/>
      <c r="AF127" s="412"/>
      <c r="AG127" s="15"/>
    </row>
    <row r="128" spans="1:33" ht="5" customHeight="1" thickBot="1" x14ac:dyDescent="0.4">
      <c r="A128" s="88"/>
      <c r="B128" s="246"/>
      <c r="C128" s="407"/>
      <c r="D128" s="243"/>
      <c r="E128" s="243"/>
      <c r="F128" s="243"/>
      <c r="G128" s="243"/>
      <c r="H128" s="243"/>
      <c r="I128" s="243"/>
      <c r="J128" s="405"/>
      <c r="K128" s="243"/>
      <c r="L128" s="243"/>
      <c r="M128" s="243"/>
      <c r="N128" s="243"/>
      <c r="O128" s="243"/>
      <c r="P128" s="243"/>
      <c r="Q128" s="243"/>
      <c r="R128" s="243"/>
      <c r="S128" s="243"/>
      <c r="T128" s="243"/>
      <c r="U128" s="405"/>
      <c r="V128" s="243"/>
      <c r="W128" s="243"/>
      <c r="X128" s="405"/>
      <c r="Y128" s="243"/>
      <c r="Z128" s="406"/>
      <c r="AA128" s="243"/>
      <c r="AB128" s="243"/>
      <c r="AC128" s="243"/>
      <c r="AD128" s="243"/>
      <c r="AE128" s="243"/>
      <c r="AF128" s="321"/>
      <c r="AG128" s="88"/>
    </row>
    <row r="129" spans="1:33" ht="15" hidden="1" customHeight="1" thickBot="1" x14ac:dyDescent="0.4">
      <c r="A129" s="88"/>
      <c r="B129" s="246"/>
      <c r="C129" s="407"/>
      <c r="D129" s="243"/>
      <c r="E129" s="243"/>
      <c r="F129" s="243"/>
      <c r="G129" s="243"/>
      <c r="H129" s="243"/>
      <c r="I129" s="243"/>
      <c r="J129" s="405"/>
      <c r="K129" s="243"/>
      <c r="L129" s="243"/>
      <c r="M129" s="243"/>
      <c r="N129" s="243"/>
      <c r="O129" s="243"/>
      <c r="P129" s="243"/>
      <c r="Q129" s="243"/>
      <c r="R129" s="243"/>
      <c r="S129" s="243"/>
      <c r="T129" s="243"/>
      <c r="U129" s="405"/>
      <c r="V129" s="243"/>
      <c r="W129" s="243"/>
      <c r="X129" s="405"/>
      <c r="Y129" s="243"/>
      <c r="Z129" s="406"/>
      <c r="AA129" s="243"/>
      <c r="AB129" s="243"/>
      <c r="AC129" s="243"/>
      <c r="AD129" s="243"/>
      <c r="AE129" s="243"/>
      <c r="AF129" s="321"/>
      <c r="AG129"/>
    </row>
    <row r="130" spans="1:33" ht="29" customHeight="1" x14ac:dyDescent="0.35">
      <c r="A130" s="556">
        <f>A118+1</f>
        <v>11</v>
      </c>
      <c r="B130" s="305">
        <f>B118+10</f>
        <v>111</v>
      </c>
      <c r="C130" s="622" t="str">
        <f>VLOOKUP(A130,INputs!$G$3:$O$22,7,FALSE)</f>
        <v>Please fill out Sensitivity Labels Tab</v>
      </c>
      <c r="D130" s="47"/>
      <c r="E130" s="47"/>
      <c r="F130" s="576" t="s">
        <v>108</v>
      </c>
      <c r="G130" s="576"/>
      <c r="H130" s="576" t="s">
        <v>108</v>
      </c>
      <c r="I130" s="576"/>
      <c r="J130" s="578" t="str">
        <f>J$10</f>
        <v>Select a check box</v>
      </c>
      <c r="K130" s="578"/>
      <c r="L130" s="578" t="s">
        <v>108</v>
      </c>
      <c r="M130" s="578"/>
      <c r="N130" s="578"/>
      <c r="O130" s="578" t="s">
        <v>108</v>
      </c>
      <c r="P130" s="578"/>
      <c r="Q130" s="578"/>
      <c r="R130" s="580" t="s">
        <v>147</v>
      </c>
      <c r="S130" s="580"/>
      <c r="T130" s="423" t="s">
        <v>107</v>
      </c>
      <c r="U130" s="554" t="s">
        <v>148</v>
      </c>
      <c r="V130" s="554"/>
      <c r="W130" s="50"/>
      <c r="X130" s="417"/>
      <c r="Y130" s="577" t="s">
        <v>108</v>
      </c>
      <c r="Z130" s="577"/>
      <c r="AA130" s="51"/>
      <c r="AB130" s="576"/>
      <c r="AC130" s="576"/>
      <c r="AD130" s="48"/>
      <c r="AE130" s="49" t="s">
        <v>365</v>
      </c>
      <c r="AF130" s="52"/>
      <c r="AG130" s="20"/>
    </row>
    <row r="131" spans="1:33" x14ac:dyDescent="0.35">
      <c r="A131" s="557"/>
      <c r="B131" s="305">
        <f>B130+1</f>
        <v>112</v>
      </c>
      <c r="C131" s="623"/>
      <c r="D131" s="8"/>
      <c r="E131" s="8"/>
      <c r="F131" s="222"/>
      <c r="G131" s="222"/>
      <c r="H131" s="222"/>
      <c r="I131" s="222"/>
      <c r="J131" s="402"/>
      <c r="K131" s="402"/>
      <c r="L131" s="402"/>
      <c r="M131" s="402"/>
      <c r="N131" s="402"/>
      <c r="O131" s="402"/>
      <c r="P131" s="402"/>
      <c r="Q131" s="402"/>
      <c r="R131" s="553"/>
      <c r="S131" s="553"/>
      <c r="T131" s="553"/>
      <c r="U131" s="422"/>
      <c r="V131" s="416" t="s">
        <v>109</v>
      </c>
      <c r="W131" s="230"/>
      <c r="X131" s="419"/>
      <c r="Y131" s="421"/>
      <c r="Z131" s="421"/>
      <c r="AA131" s="20"/>
      <c r="AB131" s="222"/>
      <c r="AC131" s="222" t="s">
        <v>108</v>
      </c>
      <c r="AD131" s="222"/>
      <c r="AE131" s="402"/>
      <c r="AF131" s="54"/>
      <c r="AG131" s="20"/>
    </row>
    <row r="132" spans="1:33" ht="30.5" x14ac:dyDescent="0.35">
      <c r="A132" s="557"/>
      <c r="B132" s="305">
        <f t="shared" ref="B132:B138" si="10">B131+1</f>
        <v>113</v>
      </c>
      <c r="C132" s="623"/>
      <c r="E132" s="214" t="b">
        <v>0</v>
      </c>
      <c r="F132" s="3" t="s">
        <v>333</v>
      </c>
      <c r="H132" s="214" t="b">
        <v>0</v>
      </c>
      <c r="I132" s="224" t="s">
        <v>150</v>
      </c>
      <c r="J132" s="215" t="b">
        <v>0</v>
      </c>
      <c r="K132" s="216" t="s">
        <v>151</v>
      </c>
      <c r="L132" s="217" t="b">
        <v>0</v>
      </c>
      <c r="M132" s="9" t="s">
        <v>152</v>
      </c>
      <c r="N132" s="227"/>
      <c r="O132" s="217" t="b">
        <v>0</v>
      </c>
      <c r="P132" s="9" t="s">
        <v>153</v>
      </c>
      <c r="Q132" s="9"/>
      <c r="R132" s="553"/>
      <c r="S132" s="553"/>
      <c r="T132" s="553"/>
      <c r="U132" s="553"/>
      <c r="V132" s="553"/>
      <c r="W132" s="230"/>
      <c r="X132" s="218" t="b">
        <v>0</v>
      </c>
      <c r="Y132" s="219" t="s">
        <v>154</v>
      </c>
      <c r="Z132" s="397" t="s">
        <v>372</v>
      </c>
      <c r="AA132" s="15"/>
      <c r="AB132" s="220" t="b">
        <v>0</v>
      </c>
      <c r="AC132" s="15" t="s">
        <v>155</v>
      </c>
      <c r="AD132" s="15"/>
      <c r="AE132" s="15"/>
      <c r="AF132" s="53"/>
      <c r="AG132" s="15"/>
    </row>
    <row r="133" spans="1:33" ht="35" customHeight="1" x14ac:dyDescent="0.35">
      <c r="A133" s="557"/>
      <c r="B133" s="305">
        <f t="shared" si="10"/>
        <v>114</v>
      </c>
      <c r="C133" s="623"/>
      <c r="E133" s="214" t="b">
        <v>0</v>
      </c>
      <c r="F133" s="210" t="s">
        <v>332</v>
      </c>
      <c r="H133" s="15"/>
      <c r="I133" s="224"/>
      <c r="J133" s="218" t="b">
        <v>0</v>
      </c>
      <c r="K133" s="579" t="s">
        <v>157</v>
      </c>
      <c r="L133" s="218" t="b">
        <v>0</v>
      </c>
      <c r="M133" s="219" t="s">
        <v>158</v>
      </c>
      <c r="N133" s="413">
        <v>44197</v>
      </c>
      <c r="O133" s="218" t="b">
        <v>0</v>
      </c>
      <c r="P133" s="219" t="s">
        <v>152</v>
      </c>
      <c r="Q133" s="9"/>
      <c r="R133" s="217" t="b">
        <v>1</v>
      </c>
      <c r="S133" s="9" t="s">
        <v>370</v>
      </c>
      <c r="T133" s="9" t="s">
        <v>107</v>
      </c>
      <c r="U133" s="218" t="b">
        <v>0</v>
      </c>
      <c r="V133" s="416" t="s">
        <v>164</v>
      </c>
      <c r="W133" s="229"/>
      <c r="X133" s="218" t="b">
        <v>0</v>
      </c>
      <c r="Y133" s="219" t="s">
        <v>159</v>
      </c>
      <c r="Z133" s="397"/>
      <c r="AA133" s="15"/>
      <c r="AB133" s="231"/>
      <c r="AC133" s="222" t="s">
        <v>109</v>
      </c>
      <c r="AD133" s="223"/>
      <c r="AE133" s="402" t="s">
        <v>366</v>
      </c>
      <c r="AF133" s="54"/>
      <c r="AG133" s="15"/>
    </row>
    <row r="134" spans="1:33" ht="14.5" customHeight="1" x14ac:dyDescent="0.35">
      <c r="A134" s="557"/>
      <c r="B134" s="305">
        <f t="shared" si="10"/>
        <v>115</v>
      </c>
      <c r="C134" s="623"/>
      <c r="E134" s="214" t="b">
        <v>0</v>
      </c>
      <c r="F134" s="581" t="s">
        <v>169</v>
      </c>
      <c r="H134" s="214" t="b">
        <v>0</v>
      </c>
      <c r="I134" s="224" t="s">
        <v>161</v>
      </c>
      <c r="J134" s="219"/>
      <c r="K134" s="579"/>
      <c r="L134" s="217" t="b">
        <v>0</v>
      </c>
      <c r="M134" s="44" t="s">
        <v>162</v>
      </c>
      <c r="N134" s="225">
        <v>6</v>
      </c>
      <c r="O134" s="217" t="b">
        <v>0</v>
      </c>
      <c r="P134" s="9" t="s">
        <v>162</v>
      </c>
      <c r="Q134" s="225">
        <v>0</v>
      </c>
      <c r="R134" s="553"/>
      <c r="S134" s="553"/>
      <c r="T134" s="553"/>
      <c r="U134" s="555" t="s">
        <v>108</v>
      </c>
      <c r="V134" s="555"/>
      <c r="W134" s="555"/>
      <c r="X134" s="218" t="b">
        <v>0</v>
      </c>
      <c r="Y134" s="9" t="s">
        <v>331</v>
      </c>
      <c r="Z134" s="553"/>
      <c r="AA134" s="15"/>
      <c r="AB134" s="231"/>
      <c r="AC134" s="22"/>
      <c r="AD134" s="15"/>
      <c r="AE134" s="626"/>
      <c r="AF134" s="53"/>
      <c r="AG134" s="15"/>
    </row>
    <row r="135" spans="1:33" x14ac:dyDescent="0.35">
      <c r="A135" s="557"/>
      <c r="B135" s="305">
        <f t="shared" si="10"/>
        <v>116</v>
      </c>
      <c r="C135" s="623"/>
      <c r="F135" s="581"/>
      <c r="H135" s="15"/>
      <c r="I135" s="15"/>
      <c r="J135" s="219"/>
      <c r="K135" s="9"/>
      <c r="L135" s="15"/>
      <c r="M135" s="15"/>
      <c r="N135" s="232"/>
      <c r="O135" s="9"/>
      <c r="P135" s="9"/>
      <c r="Q135" s="9"/>
      <c r="R135" s="553"/>
      <c r="S135" s="553"/>
      <c r="T135" s="553"/>
      <c r="U135" s="218" t="b">
        <v>0</v>
      </c>
      <c r="V135" s="219" t="s">
        <v>165</v>
      </c>
      <c r="W135" s="230"/>
      <c r="Y135" s="15"/>
      <c r="Z135" s="553"/>
      <c r="AA135" s="15"/>
      <c r="AB135" s="15"/>
      <c r="AC135" s="15"/>
      <c r="AD135" s="15"/>
      <c r="AE135" s="626"/>
      <c r="AF135" s="53"/>
      <c r="AG135" s="15"/>
    </row>
    <row r="136" spans="1:33" ht="30" customHeight="1" x14ac:dyDescent="0.35">
      <c r="A136" s="557"/>
      <c r="B136" s="305">
        <f t="shared" si="10"/>
        <v>117</v>
      </c>
      <c r="C136" s="623"/>
      <c r="E136"/>
      <c r="H136" s="15"/>
      <c r="I136" s="15"/>
      <c r="J136" s="399"/>
      <c r="K136" s="227"/>
      <c r="L136" s="227"/>
      <c r="M136" s="227"/>
      <c r="N136" s="227"/>
      <c r="O136" s="9"/>
      <c r="P136" s="9"/>
      <c r="Q136" s="9"/>
      <c r="R136" s="217" t="b">
        <v>1</v>
      </c>
      <c r="S136" s="9" t="s">
        <v>371</v>
      </c>
      <c r="T136" s="9" t="s">
        <v>107</v>
      </c>
      <c r="U136" s="553"/>
      <c r="V136" s="553"/>
      <c r="Y136" s="15"/>
      <c r="Z136" s="394"/>
      <c r="AA136" s="15"/>
      <c r="AB136" s="15"/>
      <c r="AC136" s="15"/>
      <c r="AD136" s="15"/>
      <c r="AE136" s="15"/>
      <c r="AF136" s="53"/>
      <c r="AG136" s="15"/>
    </row>
    <row r="137" spans="1:33" x14ac:dyDescent="0.35">
      <c r="A137" s="557"/>
      <c r="B137" s="305">
        <f t="shared" si="10"/>
        <v>118</v>
      </c>
      <c r="C137" s="623"/>
      <c r="E137"/>
      <c r="H137" s="226"/>
      <c r="I137" s="15"/>
      <c r="J137" s="399"/>
      <c r="K137" s="227"/>
      <c r="L137" s="227"/>
      <c r="M137" s="227"/>
      <c r="N137" s="227"/>
      <c r="O137" s="9"/>
      <c r="P137" s="9"/>
      <c r="Q137" s="9"/>
      <c r="R137" s="553"/>
      <c r="S137" s="553"/>
      <c r="T137" s="553"/>
      <c r="U137" s="218" t="b">
        <v>0</v>
      </c>
      <c r="V137" s="9" t="s">
        <v>166</v>
      </c>
      <c r="W137" s="9"/>
      <c r="Y137" s="15"/>
      <c r="Z137" s="394"/>
      <c r="AA137" s="15"/>
      <c r="AB137" s="15"/>
      <c r="AC137" s="15"/>
      <c r="AD137" s="15"/>
      <c r="AE137" s="15"/>
      <c r="AF137" s="53"/>
      <c r="AG137" s="15"/>
    </row>
    <row r="138" spans="1:33" ht="30" customHeight="1" thickBot="1" x14ac:dyDescent="0.4">
      <c r="A138" s="558"/>
      <c r="B138" s="305">
        <f t="shared" si="10"/>
        <v>119</v>
      </c>
      <c r="C138" s="624"/>
      <c r="D138" s="55"/>
      <c r="E138" s="55"/>
      <c r="F138" s="55"/>
      <c r="G138" s="55"/>
      <c r="H138" s="56"/>
      <c r="I138" s="56"/>
      <c r="J138" s="400"/>
      <c r="K138" s="57"/>
      <c r="L138" s="57"/>
      <c r="M138" s="57"/>
      <c r="N138" s="57"/>
      <c r="O138" s="58"/>
      <c r="P138" s="58"/>
      <c r="Q138" s="58"/>
      <c r="R138" s="553"/>
      <c r="S138" s="553"/>
      <c r="T138" s="553"/>
      <c r="U138" s="553"/>
      <c r="V138" s="553"/>
      <c r="W138" s="58"/>
      <c r="X138" s="418"/>
      <c r="Y138" s="56"/>
      <c r="Z138" s="395"/>
      <c r="AA138" s="56"/>
      <c r="AB138" s="56"/>
      <c r="AC138" s="56"/>
      <c r="AD138" s="56"/>
      <c r="AE138" s="56"/>
      <c r="AF138" s="59"/>
      <c r="AG138" s="15"/>
    </row>
    <row r="139" spans="1:33" ht="15" hidden="1" customHeight="1" thickBot="1" x14ac:dyDescent="0.4">
      <c r="A139" s="88"/>
      <c r="B139" s="246"/>
      <c r="C139" s="407"/>
      <c r="D139" s="243"/>
      <c r="E139" s="243"/>
      <c r="F139" s="243"/>
      <c r="G139" s="243"/>
      <c r="H139" s="243"/>
      <c r="I139" s="243"/>
      <c r="J139" s="405"/>
      <c r="K139" s="243"/>
      <c r="L139" s="243"/>
      <c r="M139" s="243"/>
      <c r="N139" s="243"/>
      <c r="O139" s="243"/>
      <c r="P139" s="243"/>
      <c r="Q139" s="243"/>
      <c r="R139" s="243"/>
      <c r="S139" s="243"/>
      <c r="T139" s="243"/>
      <c r="U139" s="405"/>
      <c r="V139" s="243"/>
      <c r="W139" s="243"/>
      <c r="X139" s="405"/>
      <c r="Y139" s="243"/>
      <c r="Z139" s="406"/>
      <c r="AA139" s="243"/>
      <c r="AB139" s="243"/>
      <c r="AC139" s="243"/>
      <c r="AD139" s="243"/>
      <c r="AE139" s="321"/>
      <c r="AF139" s="412"/>
      <c r="AG139" s="15"/>
    </row>
    <row r="140" spans="1:33" ht="5" customHeight="1" thickBot="1" x14ac:dyDescent="0.4">
      <c r="A140" s="88"/>
      <c r="B140" s="246"/>
      <c r="C140" s="407"/>
      <c r="D140" s="243"/>
      <c r="E140" s="243"/>
      <c r="F140" s="243"/>
      <c r="G140" s="243"/>
      <c r="H140" s="243"/>
      <c r="I140" s="243"/>
      <c r="J140" s="405"/>
      <c r="K140" s="243"/>
      <c r="L140" s="243"/>
      <c r="M140" s="243"/>
      <c r="N140" s="243"/>
      <c r="O140" s="243"/>
      <c r="P140" s="243"/>
      <c r="Q140" s="243"/>
      <c r="R140" s="243"/>
      <c r="S140" s="243"/>
      <c r="T140" s="243"/>
      <c r="U140" s="405"/>
      <c r="V140" s="243"/>
      <c r="W140" s="243"/>
      <c r="X140" s="405"/>
      <c r="Y140" s="243"/>
      <c r="Z140" s="406"/>
      <c r="AA140" s="243"/>
      <c r="AB140" s="243"/>
      <c r="AC140" s="243"/>
      <c r="AD140" s="243"/>
      <c r="AE140" s="243"/>
      <c r="AF140" s="321"/>
      <c r="AG140" s="88"/>
    </row>
    <row r="141" spans="1:33" ht="15" hidden="1" customHeight="1" thickBot="1" x14ac:dyDescent="0.4">
      <c r="A141" s="88"/>
      <c r="B141" s="246"/>
      <c r="C141" s="407"/>
      <c r="D141" s="243"/>
      <c r="E141" s="243"/>
      <c r="F141" s="243"/>
      <c r="G141" s="243"/>
      <c r="H141" s="243"/>
      <c r="I141" s="243"/>
      <c r="J141" s="405"/>
      <c r="K141" s="243"/>
      <c r="L141" s="243"/>
      <c r="M141" s="243"/>
      <c r="N141" s="243"/>
      <c r="O141" s="243"/>
      <c r="P141" s="243"/>
      <c r="Q141" s="243"/>
      <c r="R141" s="243"/>
      <c r="S141" s="243"/>
      <c r="T141" s="243"/>
      <c r="U141" s="405"/>
      <c r="V141" s="243"/>
      <c r="W141" s="243"/>
      <c r="X141" s="405"/>
      <c r="Y141" s="243"/>
      <c r="Z141" s="406"/>
      <c r="AA141" s="243"/>
      <c r="AB141" s="243"/>
      <c r="AC141" s="243"/>
      <c r="AD141" s="243"/>
      <c r="AE141" s="243"/>
      <c r="AF141" s="321"/>
      <c r="AG141"/>
    </row>
    <row r="142" spans="1:33" ht="29" customHeight="1" x14ac:dyDescent="0.35">
      <c r="A142" s="556">
        <f>A130+1</f>
        <v>12</v>
      </c>
      <c r="B142" s="305">
        <f>B130+10</f>
        <v>121</v>
      </c>
      <c r="C142" s="622" t="str">
        <f>VLOOKUP(A142,INputs!$G$3:$O$22,7,FALSE)</f>
        <v>Please fill out Sensitivity Labels Tab</v>
      </c>
      <c r="D142" s="8"/>
      <c r="E142" s="8"/>
      <c r="F142" s="583" t="s">
        <v>108</v>
      </c>
      <c r="G142" s="583"/>
      <c r="H142" s="583" t="s">
        <v>108</v>
      </c>
      <c r="I142" s="583"/>
      <c r="J142" s="584" t="str">
        <f>J$10</f>
        <v>Select a check box</v>
      </c>
      <c r="K142" s="584"/>
      <c r="L142" s="584" t="s">
        <v>108</v>
      </c>
      <c r="M142" s="584"/>
      <c r="N142" s="584"/>
      <c r="O142" s="584" t="s">
        <v>108</v>
      </c>
      <c r="P142" s="584"/>
      <c r="Q142" s="584"/>
      <c r="R142" s="580" t="s">
        <v>147</v>
      </c>
      <c r="S142" s="580"/>
      <c r="T142" s="423" t="s">
        <v>107</v>
      </c>
      <c r="U142" s="554" t="s">
        <v>148</v>
      </c>
      <c r="V142" s="554"/>
      <c r="W142" s="50"/>
      <c r="X142" s="419"/>
      <c r="Y142" s="628" t="s">
        <v>108</v>
      </c>
      <c r="Z142" s="628"/>
      <c r="AA142" s="20"/>
      <c r="AB142" s="576"/>
      <c r="AC142" s="576"/>
      <c r="AD142" s="222"/>
      <c r="AE142" s="402" t="s">
        <v>365</v>
      </c>
      <c r="AF142" s="54"/>
      <c r="AG142" s="20"/>
    </row>
    <row r="143" spans="1:33" x14ac:dyDescent="0.35">
      <c r="A143" s="557"/>
      <c r="B143" s="305">
        <f>B142+1</f>
        <v>122</v>
      </c>
      <c r="C143" s="623"/>
      <c r="D143" s="8"/>
      <c r="E143" s="8"/>
      <c r="F143" s="222"/>
      <c r="G143" s="222"/>
      <c r="H143" s="222"/>
      <c r="I143" s="222"/>
      <c r="J143" s="402"/>
      <c r="K143" s="402"/>
      <c r="L143" s="402"/>
      <c r="M143" s="402"/>
      <c r="N143" s="402"/>
      <c r="O143" s="402"/>
      <c r="P143" s="402"/>
      <c r="Q143" s="402"/>
      <c r="R143" s="553"/>
      <c r="S143" s="553"/>
      <c r="T143" s="553"/>
      <c r="U143" s="422"/>
      <c r="V143" s="416" t="s">
        <v>109</v>
      </c>
      <c r="W143" s="230"/>
      <c r="X143" s="419"/>
      <c r="Y143" s="421"/>
      <c r="Z143" s="421"/>
      <c r="AA143" s="20"/>
      <c r="AB143" s="222"/>
      <c r="AC143" s="222" t="s">
        <v>108</v>
      </c>
      <c r="AD143" s="222"/>
      <c r="AE143" s="402"/>
      <c r="AF143" s="54"/>
      <c r="AG143" s="20"/>
    </row>
    <row r="144" spans="1:33" ht="30.5" x14ac:dyDescent="0.35">
      <c r="A144" s="557"/>
      <c r="B144" s="305">
        <f t="shared" ref="B144:B150" si="11">B143+1</f>
        <v>123</v>
      </c>
      <c r="C144" s="623"/>
      <c r="E144" s="214" t="b">
        <v>0</v>
      </c>
      <c r="F144" s="3" t="s">
        <v>333</v>
      </c>
      <c r="H144" s="214" t="b">
        <v>0</v>
      </c>
      <c r="I144" s="224" t="s">
        <v>150</v>
      </c>
      <c r="J144" s="424" t="b">
        <v>0</v>
      </c>
      <c r="K144" s="210" t="s">
        <v>151</v>
      </c>
      <c r="L144" s="217" t="b">
        <v>0</v>
      </c>
      <c r="M144" s="9" t="s">
        <v>152</v>
      </c>
      <c r="N144" s="227"/>
      <c r="O144" s="217" t="b">
        <v>0</v>
      </c>
      <c r="P144" s="9" t="s">
        <v>153</v>
      </c>
      <c r="Q144" s="9"/>
      <c r="R144" s="553"/>
      <c r="S144" s="553"/>
      <c r="T144" s="553"/>
      <c r="U144" s="553"/>
      <c r="V144" s="553"/>
      <c r="W144" s="230"/>
      <c r="X144" s="218" t="b">
        <v>0</v>
      </c>
      <c r="Y144" s="219" t="s">
        <v>154</v>
      </c>
      <c r="Z144" s="397" t="s">
        <v>372</v>
      </c>
      <c r="AA144" s="15"/>
      <c r="AB144" s="220" t="b">
        <v>0</v>
      </c>
      <c r="AC144" s="15" t="s">
        <v>155</v>
      </c>
      <c r="AD144" s="15"/>
      <c r="AE144" s="15"/>
      <c r="AF144" s="53"/>
      <c r="AG144" s="15"/>
    </row>
    <row r="145" spans="1:33" ht="35" customHeight="1" x14ac:dyDescent="0.35">
      <c r="A145" s="557"/>
      <c r="B145" s="305">
        <f t="shared" si="11"/>
        <v>124</v>
      </c>
      <c r="C145" s="623"/>
      <c r="E145" s="214" t="b">
        <v>0</v>
      </c>
      <c r="F145" s="210" t="s">
        <v>332</v>
      </c>
      <c r="H145" s="15"/>
      <c r="I145" s="224"/>
      <c r="J145" s="218" t="b">
        <v>0</v>
      </c>
      <c r="K145" s="579" t="s">
        <v>157</v>
      </c>
      <c r="L145" s="218" t="b">
        <v>0</v>
      </c>
      <c r="M145" s="219" t="s">
        <v>158</v>
      </c>
      <c r="N145" s="221">
        <v>44197</v>
      </c>
      <c r="O145" s="218" t="b">
        <v>0</v>
      </c>
      <c r="P145" s="219" t="s">
        <v>152</v>
      </c>
      <c r="Q145" s="9"/>
      <c r="R145" s="217" t="b">
        <v>1</v>
      </c>
      <c r="S145" s="9" t="s">
        <v>370</v>
      </c>
      <c r="T145" s="9" t="s">
        <v>107</v>
      </c>
      <c r="U145" s="218" t="b">
        <v>0</v>
      </c>
      <c r="V145" s="416" t="s">
        <v>164</v>
      </c>
      <c r="W145" s="229"/>
      <c r="X145" s="218" t="b">
        <v>0</v>
      </c>
      <c r="Y145" s="219" t="s">
        <v>159</v>
      </c>
      <c r="Z145" s="397"/>
      <c r="AA145" s="15"/>
      <c r="AB145" s="231"/>
      <c r="AC145" s="222" t="s">
        <v>109</v>
      </c>
      <c r="AD145" s="223"/>
      <c r="AE145" s="402" t="s">
        <v>366</v>
      </c>
      <c r="AF145" s="54"/>
      <c r="AG145" s="15"/>
    </row>
    <row r="146" spans="1:33" ht="14.5" customHeight="1" x14ac:dyDescent="0.35">
      <c r="A146" s="557"/>
      <c r="B146" s="305">
        <f t="shared" si="11"/>
        <v>125</v>
      </c>
      <c r="C146" s="623"/>
      <c r="E146" s="214" t="b">
        <v>0</v>
      </c>
      <c r="F146" s="581" t="s">
        <v>169</v>
      </c>
      <c r="H146" s="214" t="b">
        <v>0</v>
      </c>
      <c r="I146" s="224" t="s">
        <v>161</v>
      </c>
      <c r="J146" s="219"/>
      <c r="K146" s="579"/>
      <c r="L146" s="217" t="b">
        <v>0</v>
      </c>
      <c r="M146" s="44" t="s">
        <v>162</v>
      </c>
      <c r="N146" s="225">
        <v>6</v>
      </c>
      <c r="O146" s="217" t="b">
        <v>0</v>
      </c>
      <c r="P146" s="9" t="s">
        <v>162</v>
      </c>
      <c r="Q146" s="225">
        <v>0</v>
      </c>
      <c r="R146" s="553"/>
      <c r="S146" s="553"/>
      <c r="T146" s="553"/>
      <c r="U146" s="555" t="s">
        <v>108</v>
      </c>
      <c r="V146" s="555"/>
      <c r="W146" s="555"/>
      <c r="X146" s="218" t="b">
        <v>0</v>
      </c>
      <c r="Y146" s="9" t="s">
        <v>331</v>
      </c>
      <c r="Z146" s="553"/>
      <c r="AA146" s="15"/>
      <c r="AB146" s="231"/>
      <c r="AC146" s="22"/>
      <c r="AD146" s="15"/>
      <c r="AE146" s="626"/>
      <c r="AF146" s="53"/>
      <c r="AG146" s="15"/>
    </row>
    <row r="147" spans="1:33" x14ac:dyDescent="0.35">
      <c r="A147" s="557"/>
      <c r="B147" s="305">
        <f t="shared" si="11"/>
        <v>126</v>
      </c>
      <c r="C147" s="623"/>
      <c r="F147" s="581"/>
      <c r="H147" s="15"/>
      <c r="I147" s="15"/>
      <c r="J147" s="219"/>
      <c r="K147" s="9"/>
      <c r="L147" s="15"/>
      <c r="M147" s="15"/>
      <c r="N147" s="232"/>
      <c r="O147" s="9"/>
      <c r="P147" s="9"/>
      <c r="Q147" s="9"/>
      <c r="R147" s="553"/>
      <c r="S147" s="553"/>
      <c r="T147" s="553"/>
      <c r="U147" s="218" t="b">
        <v>0</v>
      </c>
      <c r="V147" s="219" t="s">
        <v>165</v>
      </c>
      <c r="W147" s="230"/>
      <c r="Y147" s="15"/>
      <c r="Z147" s="553"/>
      <c r="AA147" s="15"/>
      <c r="AB147" s="15"/>
      <c r="AC147" s="15"/>
      <c r="AD147" s="15"/>
      <c r="AE147" s="626"/>
      <c r="AF147" s="53"/>
      <c r="AG147" s="15"/>
    </row>
    <row r="148" spans="1:33" ht="30" customHeight="1" x14ac:dyDescent="0.35">
      <c r="A148" s="557"/>
      <c r="B148" s="305">
        <f t="shared" si="11"/>
        <v>127</v>
      </c>
      <c r="C148" s="623"/>
      <c r="E148"/>
      <c r="H148" s="15"/>
      <c r="I148" s="15"/>
      <c r="J148" s="399"/>
      <c r="K148" s="227"/>
      <c r="L148" s="227"/>
      <c r="M148" s="227"/>
      <c r="N148" s="227"/>
      <c r="O148" s="9"/>
      <c r="P148" s="9"/>
      <c r="Q148" s="9"/>
      <c r="R148" s="217" t="b">
        <v>1</v>
      </c>
      <c r="S148" s="9" t="s">
        <v>371</v>
      </c>
      <c r="T148" s="9" t="s">
        <v>107</v>
      </c>
      <c r="U148" s="553"/>
      <c r="V148" s="553"/>
      <c r="Y148" s="15"/>
      <c r="Z148" s="394"/>
      <c r="AA148" s="15"/>
      <c r="AB148" s="15"/>
      <c r="AC148" s="15"/>
      <c r="AD148" s="15"/>
      <c r="AE148" s="15"/>
      <c r="AF148" s="53"/>
      <c r="AG148" s="15"/>
    </row>
    <row r="149" spans="1:33" x14ac:dyDescent="0.35">
      <c r="A149" s="557"/>
      <c r="B149" s="305">
        <f t="shared" si="11"/>
        <v>128</v>
      </c>
      <c r="C149" s="623"/>
      <c r="E149"/>
      <c r="H149" s="226"/>
      <c r="I149" s="15"/>
      <c r="J149" s="399"/>
      <c r="K149" s="227"/>
      <c r="L149" s="227"/>
      <c r="M149" s="227"/>
      <c r="N149" s="227"/>
      <c r="O149" s="9"/>
      <c r="P149" s="9"/>
      <c r="Q149" s="9"/>
      <c r="R149" s="553"/>
      <c r="S149" s="553"/>
      <c r="T149" s="553"/>
      <c r="U149" s="218" t="b">
        <v>0</v>
      </c>
      <c r="V149" s="9" t="s">
        <v>166</v>
      </c>
      <c r="W149" s="9"/>
      <c r="Y149" s="15"/>
      <c r="Z149" s="394"/>
      <c r="AA149" s="15"/>
      <c r="AB149" s="15"/>
      <c r="AC149" s="15"/>
      <c r="AD149" s="15"/>
      <c r="AE149" s="15"/>
      <c r="AF149" s="53"/>
      <c r="AG149" s="15"/>
    </row>
    <row r="150" spans="1:33" ht="30" customHeight="1" thickBot="1" x14ac:dyDescent="0.4">
      <c r="A150" s="558"/>
      <c r="B150" s="305">
        <f t="shared" si="11"/>
        <v>129</v>
      </c>
      <c r="C150" s="624"/>
      <c r="D150" s="55"/>
      <c r="E150" s="55"/>
      <c r="F150" s="55"/>
      <c r="G150" s="55"/>
      <c r="H150" s="56"/>
      <c r="I150" s="56"/>
      <c r="J150" s="400"/>
      <c r="K150" s="57"/>
      <c r="L150" s="57"/>
      <c r="M150" s="57"/>
      <c r="N150" s="57"/>
      <c r="O150" s="58"/>
      <c r="P150" s="58"/>
      <c r="Q150" s="58"/>
      <c r="R150" s="553"/>
      <c r="S150" s="553"/>
      <c r="T150" s="553"/>
      <c r="U150" s="553"/>
      <c r="V150" s="553"/>
      <c r="W150" s="58"/>
      <c r="X150" s="418"/>
      <c r="Y150" s="56"/>
      <c r="Z150" s="395"/>
      <c r="AA150" s="56"/>
      <c r="AB150" s="56"/>
      <c r="AC150" s="56"/>
      <c r="AD150" s="56"/>
      <c r="AE150" s="56"/>
      <c r="AF150" s="59"/>
      <c r="AG150" s="15"/>
    </row>
    <row r="151" spans="1:33" ht="15" hidden="1" customHeight="1" thickBot="1" x14ac:dyDescent="0.4">
      <c r="A151" s="88"/>
      <c r="B151" s="246"/>
      <c r="C151" s="408"/>
      <c r="D151" s="409"/>
      <c r="E151" s="409"/>
      <c r="F151" s="409"/>
      <c r="G151" s="409"/>
      <c r="H151" s="409"/>
      <c r="I151" s="409"/>
      <c r="J151" s="410"/>
      <c r="K151" s="409"/>
      <c r="L151" s="409"/>
      <c r="M151" s="409"/>
      <c r="N151" s="409"/>
      <c r="O151" s="409"/>
      <c r="P151" s="409"/>
      <c r="Q151" s="409"/>
      <c r="R151" s="409"/>
      <c r="S151" s="409"/>
      <c r="T151" s="409"/>
      <c r="U151" s="410"/>
      <c r="V151" s="409"/>
      <c r="W151" s="409"/>
      <c r="X151" s="410"/>
      <c r="Y151" s="409"/>
      <c r="Z151" s="411"/>
      <c r="AA151" s="409"/>
      <c r="AB151" s="409"/>
      <c r="AC151" s="409"/>
      <c r="AD151" s="409"/>
      <c r="AE151" s="409"/>
      <c r="AF151" s="412"/>
      <c r="AG151" s="88"/>
    </row>
    <row r="152" spans="1:33" ht="5" customHeight="1" thickBot="1" x14ac:dyDescent="0.4">
      <c r="A152" s="88"/>
      <c r="B152" s="246"/>
      <c r="C152" s="407"/>
      <c r="D152" s="243"/>
      <c r="E152" s="243"/>
      <c r="F152" s="243"/>
      <c r="G152" s="243"/>
      <c r="H152" s="243"/>
      <c r="I152" s="243"/>
      <c r="J152" s="405"/>
      <c r="K152" s="243"/>
      <c r="L152" s="243"/>
      <c r="M152" s="243"/>
      <c r="N152" s="243"/>
      <c r="O152" s="243"/>
      <c r="P152" s="243"/>
      <c r="Q152" s="243"/>
      <c r="R152" s="243"/>
      <c r="S152" s="243"/>
      <c r="T152" s="243"/>
      <c r="U152" s="405"/>
      <c r="V152" s="243"/>
      <c r="W152" s="243"/>
      <c r="X152" s="405"/>
      <c r="Y152" s="243"/>
      <c r="Z152" s="406"/>
      <c r="AA152" s="243"/>
      <c r="AB152" s="243"/>
      <c r="AC152" s="243"/>
      <c r="AD152" s="243"/>
      <c r="AE152" s="243"/>
      <c r="AF152" s="321"/>
      <c r="AG152" s="88"/>
    </row>
    <row r="153" spans="1:33" ht="15" hidden="1" customHeight="1" thickBot="1" x14ac:dyDescent="0.4">
      <c r="A153" s="88"/>
      <c r="B153" s="246"/>
      <c r="C153" s="233"/>
      <c r="D153" s="234"/>
      <c r="E153" s="234"/>
      <c r="F153" s="234"/>
      <c r="G153" s="234"/>
      <c r="H153" s="234"/>
      <c r="I153" s="234"/>
      <c r="J153" s="398"/>
      <c r="K153" s="234"/>
      <c r="L153" s="234"/>
      <c r="M153" s="234"/>
      <c r="N153" s="234"/>
      <c r="O153" s="234"/>
      <c r="P153" s="234"/>
      <c r="Q153" s="234"/>
      <c r="R153" s="234"/>
      <c r="S153" s="234"/>
      <c r="T153" s="234"/>
      <c r="U153" s="398"/>
      <c r="V153" s="234"/>
      <c r="W153" s="234"/>
      <c r="X153" s="398"/>
      <c r="Y153" s="234"/>
      <c r="Z153" s="396"/>
      <c r="AA153" s="234"/>
      <c r="AB153" s="234"/>
      <c r="AC153" s="234"/>
      <c r="AD153" s="234"/>
      <c r="AE153" s="234"/>
      <c r="AF153" s="235"/>
      <c r="AG153" s="88"/>
    </row>
    <row r="154" spans="1:33" ht="29" customHeight="1" x14ac:dyDescent="0.35">
      <c r="A154" s="556">
        <f>A142+1</f>
        <v>13</v>
      </c>
      <c r="B154" s="305">
        <f>B142+10</f>
        <v>131</v>
      </c>
      <c r="C154" s="622" t="str">
        <f>VLOOKUP(A154,INputs!$G$3:$O$22,7,FALSE)</f>
        <v>Please fill out Sensitivity Labels Tab</v>
      </c>
      <c r="D154" s="47"/>
      <c r="E154" s="47"/>
      <c r="F154" s="576" t="s">
        <v>108</v>
      </c>
      <c r="G154" s="576"/>
      <c r="H154" s="576" t="s">
        <v>108</v>
      </c>
      <c r="I154" s="576"/>
      <c r="J154" s="578" t="str">
        <f>J$10</f>
        <v>Select a check box</v>
      </c>
      <c r="K154" s="578"/>
      <c r="L154" s="578" t="s">
        <v>108</v>
      </c>
      <c r="M154" s="578"/>
      <c r="N154" s="578"/>
      <c r="O154" s="578" t="s">
        <v>108</v>
      </c>
      <c r="P154" s="578"/>
      <c r="Q154" s="578"/>
      <c r="R154" s="580" t="s">
        <v>147</v>
      </c>
      <c r="S154" s="580"/>
      <c r="T154" s="423" t="s">
        <v>107</v>
      </c>
      <c r="U154" s="554" t="s">
        <v>148</v>
      </c>
      <c r="V154" s="554"/>
      <c r="W154" s="50"/>
      <c r="X154" s="417"/>
      <c r="Y154" s="577" t="s">
        <v>108</v>
      </c>
      <c r="Z154" s="577"/>
      <c r="AA154" s="51"/>
      <c r="AB154" s="576"/>
      <c r="AC154" s="576"/>
      <c r="AD154" s="48"/>
      <c r="AE154" s="49" t="s">
        <v>365</v>
      </c>
      <c r="AF154" s="52"/>
      <c r="AG154" s="20"/>
    </row>
    <row r="155" spans="1:33" x14ac:dyDescent="0.35">
      <c r="A155" s="557"/>
      <c r="B155" s="305">
        <f>B154+1</f>
        <v>132</v>
      </c>
      <c r="C155" s="623"/>
      <c r="D155" s="8"/>
      <c r="E155" s="8"/>
      <c r="F155" s="222"/>
      <c r="G155" s="222"/>
      <c r="H155" s="222"/>
      <c r="I155" s="222"/>
      <c r="J155" s="402"/>
      <c r="K155" s="402"/>
      <c r="L155" s="402"/>
      <c r="M155" s="402"/>
      <c r="N155" s="402"/>
      <c r="O155" s="402"/>
      <c r="P155" s="402"/>
      <c r="Q155" s="402"/>
      <c r="R155" s="553"/>
      <c r="S155" s="553"/>
      <c r="T155" s="553"/>
      <c r="U155" s="422"/>
      <c r="V155" s="416" t="s">
        <v>109</v>
      </c>
      <c r="W155" s="230"/>
      <c r="X155" s="419"/>
      <c r="Y155" s="421"/>
      <c r="Z155" s="421"/>
      <c r="AA155" s="20"/>
      <c r="AB155" s="222"/>
      <c r="AC155" s="222" t="s">
        <v>108</v>
      </c>
      <c r="AD155" s="222"/>
      <c r="AE155" s="402"/>
      <c r="AF155" s="54"/>
      <c r="AG155" s="20"/>
    </row>
    <row r="156" spans="1:33" ht="30.5" x14ac:dyDescent="0.35">
      <c r="A156" s="557"/>
      <c r="B156" s="305">
        <f t="shared" ref="B156:B162" si="12">B155+1</f>
        <v>133</v>
      </c>
      <c r="C156" s="623"/>
      <c r="E156" s="214" t="b">
        <v>0</v>
      </c>
      <c r="F156" s="3" t="s">
        <v>333</v>
      </c>
      <c r="H156" s="214" t="b">
        <v>0</v>
      </c>
      <c r="I156" s="224" t="s">
        <v>150</v>
      </c>
      <c r="J156" s="215" t="b">
        <v>0</v>
      </c>
      <c r="K156" s="216" t="s">
        <v>151</v>
      </c>
      <c r="L156" s="217" t="b">
        <v>0</v>
      </c>
      <c r="M156" s="9" t="s">
        <v>152</v>
      </c>
      <c r="N156" s="227"/>
      <c r="O156" s="217" t="b">
        <v>0</v>
      </c>
      <c r="P156" s="9" t="s">
        <v>153</v>
      </c>
      <c r="Q156" s="9"/>
      <c r="R156" s="553"/>
      <c r="S156" s="553"/>
      <c r="T156" s="553"/>
      <c r="U156" s="553"/>
      <c r="V156" s="553"/>
      <c r="W156" s="230"/>
      <c r="X156" s="218" t="b">
        <v>0</v>
      </c>
      <c r="Y156" s="219" t="s">
        <v>154</v>
      </c>
      <c r="Z156" s="397" t="s">
        <v>372</v>
      </c>
      <c r="AA156" s="15"/>
      <c r="AB156" s="220" t="b">
        <v>0</v>
      </c>
      <c r="AC156" s="15" t="s">
        <v>155</v>
      </c>
      <c r="AD156" s="15"/>
      <c r="AE156" s="15"/>
      <c r="AF156" s="53"/>
      <c r="AG156" s="15"/>
    </row>
    <row r="157" spans="1:33" ht="35" customHeight="1" x14ac:dyDescent="0.35">
      <c r="A157" s="557"/>
      <c r="B157" s="305">
        <f t="shared" si="12"/>
        <v>134</v>
      </c>
      <c r="C157" s="623"/>
      <c r="E157" s="214" t="b">
        <v>0</v>
      </c>
      <c r="F157" s="210" t="s">
        <v>332</v>
      </c>
      <c r="H157" s="15"/>
      <c r="I157" s="224"/>
      <c r="J157" s="218" t="b">
        <v>0</v>
      </c>
      <c r="K157" s="579" t="s">
        <v>157</v>
      </c>
      <c r="L157" s="218" t="b">
        <v>0</v>
      </c>
      <c r="M157" s="219" t="s">
        <v>158</v>
      </c>
      <c r="N157" s="413">
        <v>44197</v>
      </c>
      <c r="O157" s="218" t="b">
        <v>0</v>
      </c>
      <c r="P157" s="219" t="s">
        <v>152</v>
      </c>
      <c r="Q157" s="219"/>
      <c r="R157" s="217" t="b">
        <v>1</v>
      </c>
      <c r="S157" s="9" t="s">
        <v>370</v>
      </c>
      <c r="T157" s="9" t="s">
        <v>107</v>
      </c>
      <c r="U157" s="218" t="b">
        <v>0</v>
      </c>
      <c r="V157" s="416" t="s">
        <v>164</v>
      </c>
      <c r="W157" s="229"/>
      <c r="X157" s="218" t="b">
        <v>0</v>
      </c>
      <c r="Y157" s="219" t="s">
        <v>159</v>
      </c>
      <c r="Z157" s="397"/>
      <c r="AA157" s="15"/>
      <c r="AB157" s="231"/>
      <c r="AC157" s="222" t="s">
        <v>109</v>
      </c>
      <c r="AD157" s="223"/>
      <c r="AE157" s="402" t="s">
        <v>366</v>
      </c>
      <c r="AF157" s="54"/>
      <c r="AG157" s="15"/>
    </row>
    <row r="158" spans="1:33" ht="14.5" customHeight="1" x14ac:dyDescent="0.35">
      <c r="A158" s="557"/>
      <c r="B158" s="305">
        <f t="shared" si="12"/>
        <v>135</v>
      </c>
      <c r="C158" s="623"/>
      <c r="E158" s="214" t="b">
        <v>0</v>
      </c>
      <c r="F158" s="581" t="s">
        <v>169</v>
      </c>
      <c r="H158" s="214" t="b">
        <v>0</v>
      </c>
      <c r="I158" s="224" t="s">
        <v>161</v>
      </c>
      <c r="J158" s="219"/>
      <c r="K158" s="579"/>
      <c r="L158" s="217" t="b">
        <v>0</v>
      </c>
      <c r="M158" s="44" t="s">
        <v>162</v>
      </c>
      <c r="N158" s="225">
        <v>6</v>
      </c>
      <c r="O158" s="217" t="b">
        <v>0</v>
      </c>
      <c r="P158" s="9" t="s">
        <v>162</v>
      </c>
      <c r="Q158" s="225">
        <v>0</v>
      </c>
      <c r="R158" s="553"/>
      <c r="S158" s="553"/>
      <c r="T158" s="553"/>
      <c r="U158" s="555" t="s">
        <v>108</v>
      </c>
      <c r="V158" s="555"/>
      <c r="W158" s="555"/>
      <c r="X158" s="218" t="b">
        <v>0</v>
      </c>
      <c r="Y158" s="9" t="s">
        <v>331</v>
      </c>
      <c r="Z158" s="553"/>
      <c r="AA158" s="15"/>
      <c r="AB158" s="231"/>
      <c r="AC158" s="22"/>
      <c r="AD158" s="15"/>
      <c r="AE158" s="626"/>
      <c r="AF158" s="53"/>
      <c r="AG158" s="15"/>
    </row>
    <row r="159" spans="1:33" x14ac:dyDescent="0.35">
      <c r="A159" s="557"/>
      <c r="B159" s="305">
        <f t="shared" si="12"/>
        <v>136</v>
      </c>
      <c r="C159" s="623"/>
      <c r="F159" s="581"/>
      <c r="H159" s="15"/>
      <c r="I159" s="15"/>
      <c r="J159" s="219"/>
      <c r="K159" s="9"/>
      <c r="L159" s="15"/>
      <c r="M159" s="15"/>
      <c r="N159" s="232"/>
      <c r="O159" s="9"/>
      <c r="P159" s="9"/>
      <c r="Q159" s="9"/>
      <c r="R159" s="553"/>
      <c r="S159" s="553"/>
      <c r="T159" s="553"/>
      <c r="U159" s="218" t="b">
        <v>0</v>
      </c>
      <c r="V159" s="219" t="s">
        <v>165</v>
      </c>
      <c r="W159" s="230"/>
      <c r="Y159" s="15"/>
      <c r="Z159" s="553"/>
      <c r="AA159" s="15"/>
      <c r="AB159" s="15"/>
      <c r="AC159" s="15"/>
      <c r="AD159" s="15"/>
      <c r="AE159" s="626"/>
      <c r="AF159" s="53"/>
      <c r="AG159" s="15"/>
    </row>
    <row r="160" spans="1:33" ht="30" customHeight="1" x14ac:dyDescent="0.35">
      <c r="A160" s="557"/>
      <c r="B160" s="305">
        <f t="shared" si="12"/>
        <v>137</v>
      </c>
      <c r="C160" s="623"/>
      <c r="E160"/>
      <c r="H160" s="15"/>
      <c r="I160" s="15"/>
      <c r="J160" s="399"/>
      <c r="K160" s="227"/>
      <c r="L160" s="227"/>
      <c r="M160" s="227"/>
      <c r="N160" s="227"/>
      <c r="O160" s="9"/>
      <c r="P160" s="9"/>
      <c r="Q160" s="9"/>
      <c r="R160" s="217" t="b">
        <v>1</v>
      </c>
      <c r="S160" s="9" t="s">
        <v>371</v>
      </c>
      <c r="T160" s="9" t="s">
        <v>107</v>
      </c>
      <c r="U160" s="553"/>
      <c r="V160" s="553"/>
      <c r="Y160" s="15"/>
      <c r="Z160" s="394"/>
      <c r="AA160" s="15"/>
      <c r="AB160" s="15"/>
      <c r="AC160" s="15"/>
      <c r="AD160" s="15"/>
      <c r="AE160" s="15"/>
      <c r="AF160" s="53"/>
      <c r="AG160" s="15"/>
    </row>
    <row r="161" spans="1:33" x14ac:dyDescent="0.35">
      <c r="A161" s="557"/>
      <c r="B161" s="305">
        <f t="shared" si="12"/>
        <v>138</v>
      </c>
      <c r="C161" s="623"/>
      <c r="E161"/>
      <c r="H161" s="226"/>
      <c r="I161" s="15"/>
      <c r="J161" s="399"/>
      <c r="K161" s="227"/>
      <c r="L161" s="227"/>
      <c r="M161" s="227"/>
      <c r="N161" s="227"/>
      <c r="O161" s="9"/>
      <c r="P161" s="9"/>
      <c r="Q161" s="9"/>
      <c r="R161" s="553"/>
      <c r="S161" s="553"/>
      <c r="T161" s="553"/>
      <c r="U161" s="218" t="b">
        <v>0</v>
      </c>
      <c r="V161" s="9" t="s">
        <v>166</v>
      </c>
      <c r="W161" s="9"/>
      <c r="Y161" s="15"/>
      <c r="Z161" s="394"/>
      <c r="AA161" s="15"/>
      <c r="AB161" s="15"/>
      <c r="AC161" s="15"/>
      <c r="AD161" s="15"/>
      <c r="AE161" s="15"/>
      <c r="AF161" s="53"/>
      <c r="AG161" s="15"/>
    </row>
    <row r="162" spans="1:33" ht="30" customHeight="1" thickBot="1" x14ac:dyDescent="0.4">
      <c r="A162" s="558"/>
      <c r="B162" s="305">
        <f t="shared" si="12"/>
        <v>139</v>
      </c>
      <c r="C162" s="624"/>
      <c r="D162" s="55"/>
      <c r="E162" s="55"/>
      <c r="F162" s="55"/>
      <c r="G162" s="55"/>
      <c r="H162" s="56"/>
      <c r="I162" s="56"/>
      <c r="J162" s="400"/>
      <c r="K162" s="57"/>
      <c r="L162" s="57"/>
      <c r="M162" s="57"/>
      <c r="N162" s="57"/>
      <c r="O162" s="58"/>
      <c r="P162" s="58"/>
      <c r="Q162" s="58"/>
      <c r="R162" s="553"/>
      <c r="S162" s="553"/>
      <c r="T162" s="553"/>
      <c r="U162" s="553"/>
      <c r="V162" s="553"/>
      <c r="W162" s="58"/>
      <c r="X162" s="418"/>
      <c r="Y162" s="56"/>
      <c r="Z162" s="395"/>
      <c r="AA162" s="56"/>
      <c r="AB162" s="56"/>
      <c r="AC162" s="56"/>
      <c r="AD162" s="56"/>
      <c r="AE162" s="56"/>
      <c r="AF162" s="59"/>
      <c r="AG162" s="15"/>
    </row>
    <row r="163" spans="1:33" ht="15" hidden="1" customHeight="1" thickBot="1" x14ac:dyDescent="0.4">
      <c r="A163" s="88"/>
      <c r="B163" s="246"/>
      <c r="C163" s="408"/>
      <c r="D163" s="409"/>
      <c r="E163" s="409"/>
      <c r="F163" s="409"/>
      <c r="G163" s="409"/>
      <c r="H163" s="409"/>
      <c r="I163" s="409"/>
      <c r="J163" s="410"/>
      <c r="K163" s="409"/>
      <c r="L163" s="409"/>
      <c r="M163" s="409"/>
      <c r="N163" s="409"/>
      <c r="O163" s="409"/>
      <c r="P163" s="409"/>
      <c r="Q163" s="409"/>
      <c r="R163" s="409"/>
      <c r="S163" s="409"/>
      <c r="T163" s="409"/>
      <c r="U163" s="410"/>
      <c r="V163" s="409"/>
      <c r="W163" s="409"/>
      <c r="X163" s="410"/>
      <c r="Y163" s="409"/>
      <c r="Z163" s="411"/>
      <c r="AA163" s="409"/>
      <c r="AB163" s="409"/>
      <c r="AC163" s="409"/>
      <c r="AD163" s="409"/>
      <c r="AE163" s="409"/>
      <c r="AF163" s="412"/>
      <c r="AG163" s="88"/>
    </row>
    <row r="164" spans="1:33" ht="5" customHeight="1" thickBot="1" x14ac:dyDescent="0.4">
      <c r="A164" s="88"/>
      <c r="B164" s="246"/>
      <c r="C164" s="407"/>
      <c r="D164" s="243"/>
      <c r="E164" s="243"/>
      <c r="F164" s="243"/>
      <c r="G164" s="243"/>
      <c r="H164" s="243"/>
      <c r="I164" s="243"/>
      <c r="J164" s="405"/>
      <c r="K164" s="243"/>
      <c r="L164" s="243"/>
      <c r="M164" s="243"/>
      <c r="N164" s="243"/>
      <c r="O164" s="243"/>
      <c r="P164" s="243"/>
      <c r="Q164" s="243"/>
      <c r="R164" s="243"/>
      <c r="S164" s="243"/>
      <c r="T164" s="243"/>
      <c r="U164" s="405"/>
      <c r="V164" s="243"/>
      <c r="W164" s="243"/>
      <c r="X164" s="405"/>
      <c r="Y164" s="243"/>
      <c r="Z164" s="406"/>
      <c r="AA164" s="243"/>
      <c r="AB164" s="243"/>
      <c r="AC164" s="243"/>
      <c r="AD164" s="243"/>
      <c r="AE164" s="243"/>
      <c r="AF164" s="321"/>
      <c r="AG164" s="88"/>
    </row>
    <row r="165" spans="1:33" ht="15" hidden="1" customHeight="1" thickBot="1" x14ac:dyDescent="0.4">
      <c r="A165" s="88"/>
      <c r="B165" s="246"/>
      <c r="C165" s="233"/>
      <c r="D165" s="234"/>
      <c r="E165" s="234"/>
      <c r="F165" s="234"/>
      <c r="G165" s="234"/>
      <c r="H165" s="234"/>
      <c r="I165" s="234"/>
      <c r="J165" s="398"/>
      <c r="K165" s="234"/>
      <c r="L165" s="234"/>
      <c r="M165" s="234"/>
      <c r="N165" s="234"/>
      <c r="O165" s="234"/>
      <c r="P165" s="234"/>
      <c r="Q165" s="234"/>
      <c r="R165" s="234"/>
      <c r="S165" s="234"/>
      <c r="T165" s="234"/>
      <c r="U165" s="398"/>
      <c r="V165" s="234"/>
      <c r="W165" s="234"/>
      <c r="X165" s="398"/>
      <c r="Y165" s="234"/>
      <c r="Z165" s="396"/>
      <c r="AA165" s="234"/>
      <c r="AB165" s="234"/>
      <c r="AC165" s="234"/>
      <c r="AD165" s="234"/>
      <c r="AE165" s="234"/>
      <c r="AF165" s="235"/>
      <c r="AG165" s="88"/>
    </row>
    <row r="166" spans="1:33" ht="29" customHeight="1" x14ac:dyDescent="0.35">
      <c r="A166" s="556">
        <f>A154+1</f>
        <v>14</v>
      </c>
      <c r="B166" s="305">
        <f>B154+10</f>
        <v>141</v>
      </c>
      <c r="C166" s="622" t="str">
        <f>VLOOKUP(A166,INputs!$G$3:$O$22,7,FALSE)</f>
        <v>Please fill out Sensitivity Labels Tab</v>
      </c>
      <c r="D166" s="47"/>
      <c r="E166" s="47"/>
      <c r="F166" s="576" t="s">
        <v>108</v>
      </c>
      <c r="G166" s="576"/>
      <c r="H166" s="576" t="s">
        <v>108</v>
      </c>
      <c r="I166" s="576"/>
      <c r="J166" s="578" t="str">
        <f>J$10</f>
        <v>Select a check box</v>
      </c>
      <c r="K166" s="578"/>
      <c r="L166" s="578" t="s">
        <v>108</v>
      </c>
      <c r="M166" s="578"/>
      <c r="N166" s="578"/>
      <c r="O166" s="578" t="s">
        <v>108</v>
      </c>
      <c r="P166" s="578"/>
      <c r="Q166" s="578"/>
      <c r="R166" s="580" t="s">
        <v>147</v>
      </c>
      <c r="S166" s="580"/>
      <c r="T166" s="423" t="s">
        <v>107</v>
      </c>
      <c r="U166" s="554" t="s">
        <v>148</v>
      </c>
      <c r="V166" s="554"/>
      <c r="W166" s="50"/>
      <c r="X166" s="417"/>
      <c r="Y166" s="577" t="s">
        <v>108</v>
      </c>
      <c r="Z166" s="577"/>
      <c r="AA166" s="51"/>
      <c r="AB166" s="576"/>
      <c r="AC166" s="576"/>
      <c r="AD166" s="48"/>
      <c r="AE166" s="49" t="s">
        <v>365</v>
      </c>
      <c r="AF166" s="52"/>
      <c r="AG166" s="20"/>
    </row>
    <row r="167" spans="1:33" x14ac:dyDescent="0.35">
      <c r="A167" s="557"/>
      <c r="B167" s="305">
        <f>B166+1</f>
        <v>142</v>
      </c>
      <c r="C167" s="623"/>
      <c r="D167" s="8"/>
      <c r="E167" s="8"/>
      <c r="F167" s="222"/>
      <c r="G167" s="222"/>
      <c r="H167" s="222"/>
      <c r="I167" s="222"/>
      <c r="J167" s="402"/>
      <c r="K167" s="402"/>
      <c r="L167" s="402"/>
      <c r="M167" s="402"/>
      <c r="N167" s="402"/>
      <c r="O167" s="402"/>
      <c r="P167" s="402"/>
      <c r="Q167" s="402"/>
      <c r="R167" s="553"/>
      <c r="S167" s="553"/>
      <c r="T167" s="553"/>
      <c r="U167" s="422"/>
      <c r="V167" s="416" t="s">
        <v>109</v>
      </c>
      <c r="W167" s="230"/>
      <c r="X167" s="419"/>
      <c r="Y167" s="421"/>
      <c r="Z167" s="421"/>
      <c r="AA167" s="20"/>
      <c r="AB167" s="222"/>
      <c r="AC167" s="222" t="s">
        <v>108</v>
      </c>
      <c r="AD167" s="222"/>
      <c r="AE167" s="402"/>
      <c r="AF167" s="54"/>
      <c r="AG167" s="20"/>
    </row>
    <row r="168" spans="1:33" ht="30.5" x14ac:dyDescent="0.35">
      <c r="A168" s="557"/>
      <c r="B168" s="305">
        <f t="shared" ref="B168:B174" si="13">B167+1</f>
        <v>143</v>
      </c>
      <c r="C168" s="623"/>
      <c r="E168" s="214" t="b">
        <v>0</v>
      </c>
      <c r="F168" s="3" t="s">
        <v>333</v>
      </c>
      <c r="H168" s="214" t="b">
        <v>0</v>
      </c>
      <c r="I168" s="224" t="s">
        <v>150</v>
      </c>
      <c r="J168" s="215" t="b">
        <v>0</v>
      </c>
      <c r="K168" s="216" t="s">
        <v>151</v>
      </c>
      <c r="L168" s="217" t="b">
        <v>0</v>
      </c>
      <c r="M168" s="9" t="s">
        <v>152</v>
      </c>
      <c r="N168" s="227"/>
      <c r="O168" s="217" t="b">
        <v>0</v>
      </c>
      <c r="P168" s="9" t="s">
        <v>153</v>
      </c>
      <c r="Q168" s="9"/>
      <c r="R168" s="553"/>
      <c r="S168" s="553"/>
      <c r="T168" s="553"/>
      <c r="U168" s="553"/>
      <c r="V168" s="553"/>
      <c r="W168" s="230"/>
      <c r="X168" s="218" t="b">
        <v>0</v>
      </c>
      <c r="Y168" s="219" t="s">
        <v>154</v>
      </c>
      <c r="Z168" s="397" t="s">
        <v>372</v>
      </c>
      <c r="AA168" s="15"/>
      <c r="AB168" s="220" t="b">
        <v>0</v>
      </c>
      <c r="AC168" s="15" t="s">
        <v>155</v>
      </c>
      <c r="AD168" s="15"/>
      <c r="AE168" s="15"/>
      <c r="AF168" s="53"/>
      <c r="AG168" s="15"/>
    </row>
    <row r="169" spans="1:33" ht="35" customHeight="1" x14ac:dyDescent="0.35">
      <c r="A169" s="557"/>
      <c r="B169" s="305">
        <f t="shared" si="13"/>
        <v>144</v>
      </c>
      <c r="C169" s="623"/>
      <c r="E169" s="214" t="b">
        <v>0</v>
      </c>
      <c r="F169" s="210" t="s">
        <v>332</v>
      </c>
      <c r="H169" s="15"/>
      <c r="I169" s="224"/>
      <c r="J169" s="218" t="b">
        <v>0</v>
      </c>
      <c r="K169" s="579" t="s">
        <v>157</v>
      </c>
      <c r="L169" s="218" t="b">
        <v>0</v>
      </c>
      <c r="M169" s="219" t="s">
        <v>158</v>
      </c>
      <c r="N169" s="413">
        <v>44197</v>
      </c>
      <c r="O169" s="218" t="b">
        <v>0</v>
      </c>
      <c r="P169" s="219" t="s">
        <v>152</v>
      </c>
      <c r="Q169" s="219"/>
      <c r="R169" s="217" t="b">
        <v>1</v>
      </c>
      <c r="S169" s="9" t="s">
        <v>370</v>
      </c>
      <c r="T169" s="9" t="s">
        <v>107</v>
      </c>
      <c r="U169" s="218" t="b">
        <v>0</v>
      </c>
      <c r="V169" s="416" t="s">
        <v>164</v>
      </c>
      <c r="W169" s="229"/>
      <c r="X169" s="218" t="b">
        <v>0</v>
      </c>
      <c r="Y169" s="219" t="s">
        <v>159</v>
      </c>
      <c r="Z169" s="397"/>
      <c r="AA169" s="15"/>
      <c r="AB169" s="231"/>
      <c r="AC169" s="222" t="s">
        <v>109</v>
      </c>
      <c r="AD169" s="223"/>
      <c r="AE169" s="402" t="s">
        <v>366</v>
      </c>
      <c r="AF169" s="54"/>
      <c r="AG169" s="15"/>
    </row>
    <row r="170" spans="1:33" ht="14.5" customHeight="1" x14ac:dyDescent="0.35">
      <c r="A170" s="557"/>
      <c r="B170" s="305">
        <f t="shared" si="13"/>
        <v>145</v>
      </c>
      <c r="C170" s="623"/>
      <c r="E170" s="214" t="b">
        <v>0</v>
      </c>
      <c r="F170" s="581" t="s">
        <v>169</v>
      </c>
      <c r="H170" s="214" t="b">
        <v>0</v>
      </c>
      <c r="I170" s="224" t="s">
        <v>161</v>
      </c>
      <c r="J170" s="219"/>
      <c r="K170" s="579"/>
      <c r="L170" s="217" t="b">
        <v>0</v>
      </c>
      <c r="M170" s="44" t="s">
        <v>162</v>
      </c>
      <c r="N170" s="225">
        <v>6</v>
      </c>
      <c r="O170" s="217" t="b">
        <v>0</v>
      </c>
      <c r="P170" s="9" t="s">
        <v>162</v>
      </c>
      <c r="Q170" s="225">
        <v>0</v>
      </c>
      <c r="R170" s="553"/>
      <c r="S170" s="553"/>
      <c r="T170" s="553"/>
      <c r="U170" s="555" t="s">
        <v>108</v>
      </c>
      <c r="V170" s="555"/>
      <c r="W170" s="555"/>
      <c r="X170" s="218" t="b">
        <v>0</v>
      </c>
      <c r="Y170" s="9" t="s">
        <v>331</v>
      </c>
      <c r="Z170" s="553"/>
      <c r="AA170" s="15"/>
      <c r="AB170" s="231"/>
      <c r="AC170" s="22"/>
      <c r="AD170" s="15"/>
      <c r="AE170" s="626"/>
      <c r="AF170" s="53"/>
      <c r="AG170" s="15"/>
    </row>
    <row r="171" spans="1:33" x14ac:dyDescent="0.35">
      <c r="A171" s="557"/>
      <c r="B171" s="305">
        <f t="shared" si="13"/>
        <v>146</v>
      </c>
      <c r="C171" s="623"/>
      <c r="F171" s="581"/>
      <c r="H171" s="15"/>
      <c r="I171" s="15"/>
      <c r="J171" s="219"/>
      <c r="K171" s="9"/>
      <c r="L171" s="15"/>
      <c r="M171" s="15"/>
      <c r="N171" s="232"/>
      <c r="O171" s="9"/>
      <c r="P171" s="9"/>
      <c r="Q171" s="9"/>
      <c r="R171" s="553"/>
      <c r="S171" s="553"/>
      <c r="T171" s="553"/>
      <c r="U171" s="218" t="b">
        <v>0</v>
      </c>
      <c r="V171" s="219" t="s">
        <v>165</v>
      </c>
      <c r="W171" s="230"/>
      <c r="Y171" s="15"/>
      <c r="Z171" s="553"/>
      <c r="AA171" s="15"/>
      <c r="AB171" s="15"/>
      <c r="AC171" s="15"/>
      <c r="AD171" s="15"/>
      <c r="AE171" s="626"/>
      <c r="AF171" s="53"/>
      <c r="AG171" s="15"/>
    </row>
    <row r="172" spans="1:33" ht="30" customHeight="1" x14ac:dyDescent="0.35">
      <c r="A172" s="557"/>
      <c r="B172" s="305">
        <f t="shared" si="13"/>
        <v>147</v>
      </c>
      <c r="C172" s="623"/>
      <c r="E172"/>
      <c r="H172" s="15"/>
      <c r="I172" s="15"/>
      <c r="J172" s="399"/>
      <c r="K172" s="227"/>
      <c r="L172" s="227"/>
      <c r="M172" s="227"/>
      <c r="N172" s="227"/>
      <c r="O172" s="9"/>
      <c r="P172" s="9"/>
      <c r="Q172" s="9"/>
      <c r="R172" s="217" t="b">
        <v>1</v>
      </c>
      <c r="S172" s="9" t="s">
        <v>371</v>
      </c>
      <c r="T172" s="9" t="s">
        <v>107</v>
      </c>
      <c r="U172" s="553"/>
      <c r="V172" s="553"/>
      <c r="Y172" s="15"/>
      <c r="Z172" s="394"/>
      <c r="AA172" s="15"/>
      <c r="AB172" s="15"/>
      <c r="AC172" s="15"/>
      <c r="AD172" s="15"/>
      <c r="AE172" s="15"/>
      <c r="AF172" s="53"/>
      <c r="AG172" s="15"/>
    </row>
    <row r="173" spans="1:33" x14ac:dyDescent="0.35">
      <c r="A173" s="557"/>
      <c r="B173" s="305">
        <f t="shared" si="13"/>
        <v>148</v>
      </c>
      <c r="C173" s="623"/>
      <c r="E173"/>
      <c r="H173" s="226"/>
      <c r="I173" s="15"/>
      <c r="J173" s="399"/>
      <c r="K173" s="227"/>
      <c r="L173" s="227"/>
      <c r="M173" s="227"/>
      <c r="N173" s="227"/>
      <c r="O173" s="9"/>
      <c r="P173" s="9"/>
      <c r="Q173" s="9"/>
      <c r="R173" s="553"/>
      <c r="S173" s="553"/>
      <c r="T173" s="553"/>
      <c r="U173" s="218" t="b">
        <v>0</v>
      </c>
      <c r="V173" s="9" t="s">
        <v>166</v>
      </c>
      <c r="W173" s="9"/>
      <c r="Y173" s="15"/>
      <c r="Z173" s="394"/>
      <c r="AA173" s="15"/>
      <c r="AB173" s="15"/>
      <c r="AC173" s="15"/>
      <c r="AD173" s="15"/>
      <c r="AE173" s="15"/>
      <c r="AF173" s="53"/>
      <c r="AG173" s="15"/>
    </row>
    <row r="174" spans="1:33" ht="30" customHeight="1" thickBot="1" x14ac:dyDescent="0.4">
      <c r="A174" s="558"/>
      <c r="B174" s="305">
        <f t="shared" si="13"/>
        <v>149</v>
      </c>
      <c r="C174" s="624"/>
      <c r="D174" s="55"/>
      <c r="E174" s="55"/>
      <c r="F174" s="55"/>
      <c r="G174" s="55"/>
      <c r="H174" s="56"/>
      <c r="I174" s="56"/>
      <c r="J174" s="400"/>
      <c r="K174" s="57"/>
      <c r="L174" s="57"/>
      <c r="M174" s="57"/>
      <c r="N174" s="57"/>
      <c r="O174" s="58"/>
      <c r="P174" s="58"/>
      <c r="Q174" s="58"/>
      <c r="R174" s="553"/>
      <c r="S174" s="553"/>
      <c r="T174" s="553"/>
      <c r="U174" s="553"/>
      <c r="V174" s="553"/>
      <c r="W174" s="58"/>
      <c r="X174" s="418"/>
      <c r="Y174" s="56"/>
      <c r="Z174" s="395"/>
      <c r="AA174" s="56"/>
      <c r="AB174" s="56"/>
      <c r="AC174" s="56"/>
      <c r="AD174" s="56"/>
      <c r="AE174" s="56"/>
      <c r="AF174" s="59"/>
      <c r="AG174" s="15"/>
    </row>
    <row r="175" spans="1:33" ht="15" hidden="1" customHeight="1" thickBot="1" x14ac:dyDescent="0.4">
      <c r="A175" s="88"/>
      <c r="B175" s="246"/>
      <c r="C175" s="408"/>
      <c r="D175" s="409"/>
      <c r="E175" s="409"/>
      <c r="F175" s="409"/>
      <c r="G175" s="409"/>
      <c r="H175" s="409"/>
      <c r="I175" s="409"/>
      <c r="J175" s="410"/>
      <c r="K175" s="409"/>
      <c r="L175" s="409"/>
      <c r="M175" s="409"/>
      <c r="N175" s="409"/>
      <c r="O175" s="409"/>
      <c r="P175" s="409"/>
      <c r="Q175" s="409"/>
      <c r="R175" s="409"/>
      <c r="S175" s="409"/>
      <c r="T175" s="409"/>
      <c r="U175" s="410"/>
      <c r="V175" s="409"/>
      <c r="W175" s="409"/>
      <c r="X175" s="410"/>
      <c r="Y175" s="409"/>
      <c r="Z175" s="411"/>
      <c r="AA175" s="409"/>
      <c r="AB175" s="409"/>
      <c r="AC175" s="409"/>
      <c r="AD175" s="409"/>
      <c r="AE175" s="409"/>
      <c r="AF175" s="412"/>
      <c r="AG175" s="88"/>
    </row>
    <row r="176" spans="1:33" ht="5" customHeight="1" thickBot="1" x14ac:dyDescent="0.4">
      <c r="A176" s="88"/>
      <c r="B176" s="246"/>
      <c r="C176" s="407"/>
      <c r="D176" s="243"/>
      <c r="E176" s="243"/>
      <c r="F176" s="243"/>
      <c r="G176" s="243"/>
      <c r="H176" s="243"/>
      <c r="I176" s="243"/>
      <c r="J176" s="405"/>
      <c r="K176" s="243"/>
      <c r="L176" s="243"/>
      <c r="M176" s="243"/>
      <c r="N176" s="243"/>
      <c r="O176" s="243"/>
      <c r="P176" s="243"/>
      <c r="Q176" s="243"/>
      <c r="R176" s="243"/>
      <c r="S176" s="243"/>
      <c r="T176" s="243"/>
      <c r="U176" s="405"/>
      <c r="V176" s="243"/>
      <c r="W176" s="243"/>
      <c r="X176" s="405"/>
      <c r="Y176" s="243"/>
      <c r="Z176" s="406"/>
      <c r="AA176" s="243"/>
      <c r="AB176" s="243"/>
      <c r="AC176" s="243"/>
      <c r="AD176" s="243"/>
      <c r="AE176" s="243"/>
      <c r="AF176" s="321"/>
      <c r="AG176" s="88"/>
    </row>
    <row r="177" spans="1:33" ht="15" hidden="1" customHeight="1" thickBot="1" x14ac:dyDescent="0.4">
      <c r="A177" s="88"/>
      <c r="B177" s="246"/>
      <c r="C177" s="233"/>
      <c r="D177" s="234"/>
      <c r="E177" s="234"/>
      <c r="F177" s="234"/>
      <c r="G177" s="234"/>
      <c r="H177" s="234"/>
      <c r="I177" s="234"/>
      <c r="J177" s="398"/>
      <c r="K177" s="234"/>
      <c r="L177" s="234"/>
      <c r="M177" s="234"/>
      <c r="N177" s="234"/>
      <c r="O177" s="234"/>
      <c r="P177" s="234"/>
      <c r="Q177" s="234"/>
      <c r="R177" s="234"/>
      <c r="S177" s="234"/>
      <c r="T177" s="234"/>
      <c r="U177" s="398"/>
      <c r="V177" s="234"/>
      <c r="W177" s="234"/>
      <c r="X177" s="398"/>
      <c r="Y177" s="234"/>
      <c r="Z177" s="396"/>
      <c r="AA177" s="234"/>
      <c r="AB177" s="234"/>
      <c r="AC177" s="234"/>
      <c r="AD177" s="234"/>
      <c r="AE177" s="234"/>
      <c r="AF177" s="235"/>
      <c r="AG177" s="88"/>
    </row>
    <row r="178" spans="1:33" ht="29" customHeight="1" x14ac:dyDescent="0.35">
      <c r="A178" s="556">
        <f>A166+1</f>
        <v>15</v>
      </c>
      <c r="B178" s="305">
        <f>B166+10</f>
        <v>151</v>
      </c>
      <c r="C178" s="622" t="str">
        <f>VLOOKUP(A178,INputs!$G$3:$O$22,7,FALSE)</f>
        <v>Please fill out Sensitivity Labels Tab</v>
      </c>
      <c r="D178" s="47"/>
      <c r="E178" s="47"/>
      <c r="F178" s="576" t="s">
        <v>108</v>
      </c>
      <c r="G178" s="576"/>
      <c r="H178" s="576" t="s">
        <v>108</v>
      </c>
      <c r="I178" s="576"/>
      <c r="J178" s="578" t="str">
        <f>J$10</f>
        <v>Select a check box</v>
      </c>
      <c r="K178" s="578"/>
      <c r="L178" s="578" t="s">
        <v>108</v>
      </c>
      <c r="M178" s="578"/>
      <c r="N178" s="578"/>
      <c r="O178" s="578" t="s">
        <v>108</v>
      </c>
      <c r="P178" s="578"/>
      <c r="Q178" s="578"/>
      <c r="R178" s="580" t="s">
        <v>147</v>
      </c>
      <c r="S178" s="580"/>
      <c r="T178" s="423" t="s">
        <v>107</v>
      </c>
      <c r="U178" s="554" t="s">
        <v>148</v>
      </c>
      <c r="V178" s="554"/>
      <c r="W178" s="50"/>
      <c r="X178" s="417"/>
      <c r="Y178" s="577" t="s">
        <v>108</v>
      </c>
      <c r="Z178" s="577"/>
      <c r="AA178" s="51"/>
      <c r="AB178" s="576"/>
      <c r="AC178" s="576"/>
      <c r="AD178" s="48"/>
      <c r="AE178" s="49" t="s">
        <v>365</v>
      </c>
      <c r="AF178" s="52"/>
      <c r="AG178" s="20"/>
    </row>
    <row r="179" spans="1:33" x14ac:dyDescent="0.35">
      <c r="A179" s="557"/>
      <c r="B179" s="305">
        <f>B178+1</f>
        <v>152</v>
      </c>
      <c r="C179" s="623"/>
      <c r="D179" s="8"/>
      <c r="E179" s="8"/>
      <c r="F179" s="222"/>
      <c r="G179" s="222"/>
      <c r="H179" s="222"/>
      <c r="I179" s="222"/>
      <c r="J179" s="402"/>
      <c r="K179" s="402"/>
      <c r="L179" s="402"/>
      <c r="M179" s="402"/>
      <c r="N179" s="402"/>
      <c r="O179" s="402"/>
      <c r="P179" s="402"/>
      <c r="Q179" s="402"/>
      <c r="R179" s="553"/>
      <c r="S179" s="553"/>
      <c r="T179" s="553"/>
      <c r="U179" s="422"/>
      <c r="V179" s="416" t="s">
        <v>109</v>
      </c>
      <c r="W179" s="230"/>
      <c r="X179" s="419"/>
      <c r="Y179" s="421"/>
      <c r="Z179" s="421"/>
      <c r="AA179" s="20"/>
      <c r="AB179" s="222"/>
      <c r="AC179" s="222" t="s">
        <v>108</v>
      </c>
      <c r="AD179" s="222"/>
      <c r="AE179" s="402"/>
      <c r="AF179" s="54"/>
      <c r="AG179" s="20"/>
    </row>
    <row r="180" spans="1:33" ht="30.5" x14ac:dyDescent="0.35">
      <c r="A180" s="557"/>
      <c r="B180" s="305">
        <f t="shared" ref="B180:B186" si="14">B179+1</f>
        <v>153</v>
      </c>
      <c r="C180" s="623"/>
      <c r="E180" s="214" t="b">
        <v>0</v>
      </c>
      <c r="F180" s="3" t="s">
        <v>333</v>
      </c>
      <c r="H180" s="214" t="b">
        <v>0</v>
      </c>
      <c r="I180" s="224" t="s">
        <v>150</v>
      </c>
      <c r="J180" s="215" t="b">
        <v>0</v>
      </c>
      <c r="K180" s="216" t="s">
        <v>151</v>
      </c>
      <c r="L180" s="217" t="b">
        <v>0</v>
      </c>
      <c r="M180" s="9" t="s">
        <v>152</v>
      </c>
      <c r="N180" s="227"/>
      <c r="O180" s="217" t="b">
        <v>0</v>
      </c>
      <c r="P180" s="9" t="s">
        <v>153</v>
      </c>
      <c r="Q180" s="9"/>
      <c r="R180" s="553"/>
      <c r="S180" s="553"/>
      <c r="T180" s="553"/>
      <c r="U180" s="553"/>
      <c r="V180" s="553"/>
      <c r="W180" s="230"/>
      <c r="X180" s="218" t="b">
        <v>0</v>
      </c>
      <c r="Y180" s="219" t="s">
        <v>154</v>
      </c>
      <c r="Z180" s="397" t="s">
        <v>372</v>
      </c>
      <c r="AA180" s="15"/>
      <c r="AB180" s="220" t="b">
        <v>0</v>
      </c>
      <c r="AC180" s="15" t="s">
        <v>155</v>
      </c>
      <c r="AD180" s="15"/>
      <c r="AE180" s="15"/>
      <c r="AF180" s="53"/>
      <c r="AG180" s="15"/>
    </row>
    <row r="181" spans="1:33" ht="35" customHeight="1" x14ac:dyDescent="0.35">
      <c r="A181" s="557"/>
      <c r="B181" s="305">
        <f t="shared" si="14"/>
        <v>154</v>
      </c>
      <c r="C181" s="623"/>
      <c r="E181" s="214" t="b">
        <v>0</v>
      </c>
      <c r="F181" s="210" t="s">
        <v>332</v>
      </c>
      <c r="H181" s="15"/>
      <c r="I181" s="224"/>
      <c r="J181" s="218" t="b">
        <v>0</v>
      </c>
      <c r="K181" s="579" t="s">
        <v>157</v>
      </c>
      <c r="L181" s="218" t="b">
        <v>0</v>
      </c>
      <c r="M181" s="219" t="s">
        <v>158</v>
      </c>
      <c r="N181" s="413">
        <v>44197</v>
      </c>
      <c r="O181" s="218" t="b">
        <v>0</v>
      </c>
      <c r="P181" s="219" t="s">
        <v>152</v>
      </c>
      <c r="Q181" s="219"/>
      <c r="R181" s="217" t="b">
        <v>1</v>
      </c>
      <c r="S181" s="9" t="s">
        <v>370</v>
      </c>
      <c r="T181" s="9" t="s">
        <v>107</v>
      </c>
      <c r="U181" s="218" t="b">
        <v>0</v>
      </c>
      <c r="V181" s="416" t="s">
        <v>164</v>
      </c>
      <c r="W181" s="229"/>
      <c r="X181" s="218" t="b">
        <v>0</v>
      </c>
      <c r="Y181" s="219" t="s">
        <v>159</v>
      </c>
      <c r="Z181" s="397"/>
      <c r="AA181" s="15"/>
      <c r="AB181" s="231"/>
      <c r="AC181" s="222" t="s">
        <v>109</v>
      </c>
      <c r="AD181" s="223"/>
      <c r="AE181" s="402" t="s">
        <v>366</v>
      </c>
      <c r="AF181" s="54"/>
      <c r="AG181" s="15"/>
    </row>
    <row r="182" spans="1:33" ht="14.5" customHeight="1" x14ac:dyDescent="0.35">
      <c r="A182" s="557"/>
      <c r="B182" s="305">
        <f t="shared" si="14"/>
        <v>155</v>
      </c>
      <c r="C182" s="623"/>
      <c r="E182" s="214" t="b">
        <v>0</v>
      </c>
      <c r="F182" s="581" t="s">
        <v>169</v>
      </c>
      <c r="H182" s="214" t="b">
        <v>0</v>
      </c>
      <c r="I182" s="224" t="s">
        <v>161</v>
      </c>
      <c r="J182" s="219"/>
      <c r="K182" s="579"/>
      <c r="L182" s="217" t="b">
        <v>0</v>
      </c>
      <c r="M182" s="44" t="s">
        <v>162</v>
      </c>
      <c r="N182" s="225">
        <v>6</v>
      </c>
      <c r="O182" s="217" t="b">
        <v>0</v>
      </c>
      <c r="P182" s="9" t="s">
        <v>162</v>
      </c>
      <c r="Q182" s="225">
        <v>0</v>
      </c>
      <c r="R182" s="553"/>
      <c r="S182" s="553"/>
      <c r="T182" s="553"/>
      <c r="U182" s="555" t="s">
        <v>108</v>
      </c>
      <c r="V182" s="555"/>
      <c r="W182" s="555"/>
      <c r="X182" s="218" t="b">
        <v>1</v>
      </c>
      <c r="Y182" s="9" t="s">
        <v>331</v>
      </c>
      <c r="Z182" s="553"/>
      <c r="AA182" s="15"/>
      <c r="AB182" s="231"/>
      <c r="AC182" s="22"/>
      <c r="AD182" s="15"/>
      <c r="AE182" s="626"/>
      <c r="AF182" s="53"/>
      <c r="AG182" s="15"/>
    </row>
    <row r="183" spans="1:33" x14ac:dyDescent="0.35">
      <c r="A183" s="557"/>
      <c r="B183" s="305">
        <f t="shared" si="14"/>
        <v>156</v>
      </c>
      <c r="C183" s="623"/>
      <c r="F183" s="581"/>
      <c r="H183" s="15"/>
      <c r="I183" s="15"/>
      <c r="J183" s="219"/>
      <c r="K183" s="9"/>
      <c r="L183" s="15"/>
      <c r="M183" s="15"/>
      <c r="N183" s="232"/>
      <c r="O183" s="9"/>
      <c r="P183" s="9"/>
      <c r="Q183" s="9"/>
      <c r="R183" s="553"/>
      <c r="S183" s="553"/>
      <c r="T183" s="553"/>
      <c r="U183" s="218" t="b">
        <v>0</v>
      </c>
      <c r="V183" s="219" t="s">
        <v>165</v>
      </c>
      <c r="W183" s="230"/>
      <c r="Y183" s="15"/>
      <c r="Z183" s="553"/>
      <c r="AA183" s="15"/>
      <c r="AB183" s="15"/>
      <c r="AC183" s="15"/>
      <c r="AD183" s="15"/>
      <c r="AE183" s="626"/>
      <c r="AF183" s="53"/>
      <c r="AG183" s="15"/>
    </row>
    <row r="184" spans="1:33" ht="30" customHeight="1" x14ac:dyDescent="0.35">
      <c r="A184" s="557"/>
      <c r="B184" s="305">
        <f t="shared" si="14"/>
        <v>157</v>
      </c>
      <c r="C184" s="623"/>
      <c r="E184"/>
      <c r="H184" s="15"/>
      <c r="I184" s="15"/>
      <c r="J184" s="399"/>
      <c r="K184" s="227"/>
      <c r="L184" s="227"/>
      <c r="M184" s="227"/>
      <c r="N184" s="227"/>
      <c r="O184" s="9"/>
      <c r="P184" s="9"/>
      <c r="Q184" s="9"/>
      <c r="R184" s="217" t="b">
        <v>1</v>
      </c>
      <c r="S184" s="9" t="s">
        <v>371</v>
      </c>
      <c r="T184" s="9" t="s">
        <v>107</v>
      </c>
      <c r="U184" s="553"/>
      <c r="V184" s="553"/>
      <c r="Y184" s="15"/>
      <c r="Z184" s="394"/>
      <c r="AA184" s="15"/>
      <c r="AB184" s="15"/>
      <c r="AC184" s="15"/>
      <c r="AD184" s="15"/>
      <c r="AE184" s="15"/>
      <c r="AF184" s="53"/>
      <c r="AG184" s="15"/>
    </row>
    <row r="185" spans="1:33" x14ac:dyDescent="0.35">
      <c r="A185" s="557"/>
      <c r="B185" s="305">
        <f t="shared" si="14"/>
        <v>158</v>
      </c>
      <c r="C185" s="623"/>
      <c r="E185"/>
      <c r="H185" s="226"/>
      <c r="I185" s="15"/>
      <c r="J185" s="399"/>
      <c r="K185" s="227"/>
      <c r="L185" s="227"/>
      <c r="M185" s="227"/>
      <c r="N185" s="227"/>
      <c r="O185" s="9"/>
      <c r="P185" s="9"/>
      <c r="Q185" s="9"/>
      <c r="R185" s="553"/>
      <c r="S185" s="553"/>
      <c r="T185" s="553"/>
      <c r="U185" s="218" t="b">
        <v>0</v>
      </c>
      <c r="V185" s="9" t="s">
        <v>166</v>
      </c>
      <c r="W185" s="9"/>
      <c r="Y185" s="15"/>
      <c r="Z185" s="394"/>
      <c r="AA185" s="15"/>
      <c r="AB185" s="15"/>
      <c r="AC185" s="15"/>
      <c r="AD185" s="15"/>
      <c r="AE185" s="15"/>
      <c r="AF185" s="53"/>
      <c r="AG185" s="15"/>
    </row>
    <row r="186" spans="1:33" ht="30" customHeight="1" thickBot="1" x14ac:dyDescent="0.4">
      <c r="A186" s="558"/>
      <c r="B186" s="305">
        <f t="shared" si="14"/>
        <v>159</v>
      </c>
      <c r="C186" s="624"/>
      <c r="D186" s="55"/>
      <c r="E186" s="55"/>
      <c r="F186" s="55"/>
      <c r="G186" s="55"/>
      <c r="H186" s="56"/>
      <c r="I186" s="56"/>
      <c r="J186" s="400"/>
      <c r="K186" s="57"/>
      <c r="L186" s="57"/>
      <c r="M186" s="57"/>
      <c r="N186" s="57"/>
      <c r="O186" s="58"/>
      <c r="P186" s="58"/>
      <c r="Q186" s="58"/>
      <c r="R186" s="553"/>
      <c r="S186" s="553"/>
      <c r="T186" s="553"/>
      <c r="U186" s="553"/>
      <c r="V186" s="553"/>
      <c r="W186" s="58"/>
      <c r="X186" s="418"/>
      <c r="Y186" s="56"/>
      <c r="Z186" s="395"/>
      <c r="AA186" s="56"/>
      <c r="AB186" s="56"/>
      <c r="AC186" s="56"/>
      <c r="AD186" s="56"/>
      <c r="AE186" s="56"/>
      <c r="AF186" s="59"/>
      <c r="AG186" s="15"/>
    </row>
    <row r="187" spans="1:33" ht="15" hidden="1" customHeight="1" thickBot="1" x14ac:dyDescent="0.4">
      <c r="A187" s="88"/>
      <c r="B187" s="246"/>
      <c r="C187" s="408"/>
      <c r="D187" s="409"/>
      <c r="E187" s="409"/>
      <c r="F187" s="409"/>
      <c r="G187" s="409"/>
      <c r="H187" s="409"/>
      <c r="I187" s="409"/>
      <c r="J187" s="410"/>
      <c r="K187" s="409"/>
      <c r="L187" s="409"/>
      <c r="M187" s="409"/>
      <c r="N187" s="409"/>
      <c r="O187" s="409"/>
      <c r="P187" s="409"/>
      <c r="Q187" s="409"/>
      <c r="R187" s="409"/>
      <c r="S187" s="409"/>
      <c r="T187" s="409"/>
      <c r="U187" s="410"/>
      <c r="V187" s="409"/>
      <c r="W187" s="409"/>
      <c r="X187" s="410"/>
      <c r="Y187" s="409"/>
      <c r="Z187" s="411"/>
      <c r="AA187" s="409"/>
      <c r="AB187" s="409"/>
      <c r="AC187" s="409"/>
      <c r="AD187" s="409"/>
      <c r="AE187" s="409"/>
      <c r="AF187" s="412"/>
      <c r="AG187" s="88"/>
    </row>
    <row r="188" spans="1:33" ht="5" customHeight="1" thickBot="1" x14ac:dyDescent="0.4">
      <c r="A188" s="88"/>
      <c r="B188" s="246"/>
      <c r="C188" s="407"/>
      <c r="D188" s="243"/>
      <c r="E188" s="243"/>
      <c r="F188" s="243"/>
      <c r="G188" s="243"/>
      <c r="H188" s="243"/>
      <c r="I188" s="243"/>
      <c r="J188" s="405"/>
      <c r="K188" s="243"/>
      <c r="L188" s="243"/>
      <c r="M188" s="243"/>
      <c r="N188" s="243"/>
      <c r="O188" s="243"/>
      <c r="P188" s="243"/>
      <c r="Q188" s="243"/>
      <c r="R188" s="243"/>
      <c r="S188" s="243"/>
      <c r="T188" s="243"/>
      <c r="U188" s="405"/>
      <c r="V188" s="243"/>
      <c r="W188" s="243"/>
      <c r="X188" s="405"/>
      <c r="Y188" s="243"/>
      <c r="Z188" s="406"/>
      <c r="AA188" s="243"/>
      <c r="AB188" s="243"/>
      <c r="AC188" s="243"/>
      <c r="AD188" s="243"/>
      <c r="AE188" s="243"/>
      <c r="AF188" s="321"/>
      <c r="AG188" s="88"/>
    </row>
    <row r="189" spans="1:33" ht="15" hidden="1" customHeight="1" thickBot="1" x14ac:dyDescent="0.4">
      <c r="A189" s="88"/>
      <c r="B189" s="246"/>
      <c r="C189" s="233"/>
      <c r="D189" s="234"/>
      <c r="E189" s="234"/>
      <c r="F189" s="234"/>
      <c r="G189" s="234"/>
      <c r="H189" s="234"/>
      <c r="I189" s="234"/>
      <c r="J189" s="398"/>
      <c r="K189" s="234"/>
      <c r="L189" s="234"/>
      <c r="M189" s="234"/>
      <c r="N189" s="234"/>
      <c r="O189" s="234"/>
      <c r="P189" s="234"/>
      <c r="Q189" s="234"/>
      <c r="R189" s="234"/>
      <c r="S189" s="234"/>
      <c r="T189" s="234"/>
      <c r="U189" s="398"/>
      <c r="V189" s="234"/>
      <c r="W189" s="234"/>
      <c r="X189" s="398"/>
      <c r="Y189" s="234"/>
      <c r="Z189" s="396"/>
      <c r="AA189" s="234"/>
      <c r="AB189" s="234"/>
      <c r="AC189" s="234"/>
      <c r="AD189" s="234"/>
      <c r="AE189" s="234"/>
      <c r="AF189" s="235"/>
      <c r="AG189" s="88"/>
    </row>
    <row r="190" spans="1:33" ht="29" customHeight="1" x14ac:dyDescent="0.35">
      <c r="A190" s="556">
        <f>A178+1</f>
        <v>16</v>
      </c>
      <c r="B190" s="305">
        <f>B178+10</f>
        <v>161</v>
      </c>
      <c r="C190" s="622" t="str">
        <f>VLOOKUP(A190,INputs!$G$3:$O$22,7,FALSE)</f>
        <v>Please fill out Sensitivity Labels Tab</v>
      </c>
      <c r="D190" s="47"/>
      <c r="E190" s="47"/>
      <c r="F190" s="576" t="s">
        <v>108</v>
      </c>
      <c r="G190" s="576"/>
      <c r="H190" s="576" t="s">
        <v>108</v>
      </c>
      <c r="I190" s="576"/>
      <c r="J190" s="578" t="str">
        <f>J$10</f>
        <v>Select a check box</v>
      </c>
      <c r="K190" s="578"/>
      <c r="L190" s="578" t="s">
        <v>108</v>
      </c>
      <c r="M190" s="578"/>
      <c r="N190" s="578"/>
      <c r="O190" s="578" t="s">
        <v>108</v>
      </c>
      <c r="P190" s="578"/>
      <c r="Q190" s="578"/>
      <c r="R190" s="580" t="s">
        <v>147</v>
      </c>
      <c r="S190" s="580"/>
      <c r="T190" s="423" t="s">
        <v>107</v>
      </c>
      <c r="U190" s="554" t="s">
        <v>148</v>
      </c>
      <c r="V190" s="554"/>
      <c r="W190" s="50"/>
      <c r="X190" s="417"/>
      <c r="Y190" s="577" t="s">
        <v>108</v>
      </c>
      <c r="Z190" s="577"/>
      <c r="AA190" s="51"/>
      <c r="AB190" s="576"/>
      <c r="AC190" s="576"/>
      <c r="AD190" s="48"/>
      <c r="AE190" s="49" t="s">
        <v>365</v>
      </c>
      <c r="AF190" s="52"/>
      <c r="AG190" s="20"/>
    </row>
    <row r="191" spans="1:33" x14ac:dyDescent="0.35">
      <c r="A191" s="557"/>
      <c r="B191" s="305">
        <f>B190+1</f>
        <v>162</v>
      </c>
      <c r="C191" s="623"/>
      <c r="D191" s="8"/>
      <c r="E191" s="8"/>
      <c r="F191" s="222"/>
      <c r="G191" s="222"/>
      <c r="H191" s="222"/>
      <c r="I191" s="222"/>
      <c r="J191" s="402"/>
      <c r="K191" s="402"/>
      <c r="L191" s="402"/>
      <c r="M191" s="402"/>
      <c r="N191" s="402"/>
      <c r="O191" s="402"/>
      <c r="P191" s="402"/>
      <c r="Q191" s="402"/>
      <c r="R191" s="553"/>
      <c r="S191" s="553"/>
      <c r="T191" s="553"/>
      <c r="U191" s="422"/>
      <c r="V191" s="416" t="s">
        <v>109</v>
      </c>
      <c r="W191" s="230"/>
      <c r="X191" s="419"/>
      <c r="Y191" s="421"/>
      <c r="Z191" s="421"/>
      <c r="AA191" s="20"/>
      <c r="AB191" s="222"/>
      <c r="AC191" s="222" t="s">
        <v>108</v>
      </c>
      <c r="AD191" s="222"/>
      <c r="AE191" s="402"/>
      <c r="AF191" s="54"/>
      <c r="AG191" s="20"/>
    </row>
    <row r="192" spans="1:33" ht="30.5" x14ac:dyDescent="0.35">
      <c r="A192" s="557"/>
      <c r="B192" s="305">
        <f t="shared" ref="B192:B198" si="15">B191+1</f>
        <v>163</v>
      </c>
      <c r="C192" s="623"/>
      <c r="E192" s="214" t="b">
        <v>0</v>
      </c>
      <c r="F192" s="3" t="s">
        <v>333</v>
      </c>
      <c r="H192" s="214" t="b">
        <v>0</v>
      </c>
      <c r="I192" s="224" t="s">
        <v>150</v>
      </c>
      <c r="J192" s="215" t="b">
        <v>0</v>
      </c>
      <c r="K192" s="216" t="s">
        <v>151</v>
      </c>
      <c r="L192" s="217" t="b">
        <v>0</v>
      </c>
      <c r="M192" s="9" t="s">
        <v>152</v>
      </c>
      <c r="N192" s="227"/>
      <c r="O192" s="217" t="b">
        <v>0</v>
      </c>
      <c r="P192" s="9" t="s">
        <v>153</v>
      </c>
      <c r="Q192" s="9"/>
      <c r="R192" s="553"/>
      <c r="S192" s="553"/>
      <c r="T192" s="553"/>
      <c r="U192" s="553"/>
      <c r="V192" s="553"/>
      <c r="W192" s="230"/>
      <c r="X192" s="218" t="b">
        <v>0</v>
      </c>
      <c r="Y192" s="219" t="s">
        <v>154</v>
      </c>
      <c r="Z192" s="397" t="s">
        <v>372</v>
      </c>
      <c r="AA192" s="15"/>
      <c r="AB192" s="220" t="b">
        <v>0</v>
      </c>
      <c r="AC192" s="15" t="s">
        <v>155</v>
      </c>
      <c r="AD192" s="15"/>
      <c r="AE192" s="15"/>
      <c r="AF192" s="53"/>
      <c r="AG192" s="15"/>
    </row>
    <row r="193" spans="1:33" ht="35" customHeight="1" x14ac:dyDescent="0.35">
      <c r="A193" s="557"/>
      <c r="B193" s="305">
        <f t="shared" si="15"/>
        <v>164</v>
      </c>
      <c r="C193" s="623"/>
      <c r="E193" s="214" t="b">
        <v>0</v>
      </c>
      <c r="F193" s="210" t="s">
        <v>332</v>
      </c>
      <c r="H193" s="15"/>
      <c r="I193" s="224"/>
      <c r="J193" s="218" t="b">
        <v>0</v>
      </c>
      <c r="K193" s="579" t="s">
        <v>157</v>
      </c>
      <c r="L193" s="218" t="b">
        <v>0</v>
      </c>
      <c r="M193" s="219" t="s">
        <v>158</v>
      </c>
      <c r="N193" s="413">
        <v>44197</v>
      </c>
      <c r="O193" s="218" t="b">
        <v>0</v>
      </c>
      <c r="P193" s="219" t="s">
        <v>152</v>
      </c>
      <c r="Q193" s="219"/>
      <c r="R193" s="217" t="b">
        <v>1</v>
      </c>
      <c r="S193" s="9" t="s">
        <v>370</v>
      </c>
      <c r="T193" s="9" t="s">
        <v>107</v>
      </c>
      <c r="U193" s="218" t="b">
        <v>0</v>
      </c>
      <c r="V193" s="416" t="s">
        <v>164</v>
      </c>
      <c r="W193" s="229"/>
      <c r="X193" s="218" t="b">
        <v>0</v>
      </c>
      <c r="Y193" s="219" t="s">
        <v>159</v>
      </c>
      <c r="Z193" s="397"/>
      <c r="AA193" s="15"/>
      <c r="AB193" s="231"/>
      <c r="AC193" s="222" t="s">
        <v>109</v>
      </c>
      <c r="AD193" s="223"/>
      <c r="AE193" s="402" t="s">
        <v>366</v>
      </c>
      <c r="AF193" s="54"/>
      <c r="AG193" s="15"/>
    </row>
    <row r="194" spans="1:33" ht="14.5" customHeight="1" x14ac:dyDescent="0.35">
      <c r="A194" s="557"/>
      <c r="B194" s="305">
        <f t="shared" si="15"/>
        <v>165</v>
      </c>
      <c r="C194" s="623"/>
      <c r="E194" s="214" t="b">
        <v>0</v>
      </c>
      <c r="F194" s="581" t="s">
        <v>169</v>
      </c>
      <c r="H194" s="214" t="b">
        <v>0</v>
      </c>
      <c r="I194" s="224" t="s">
        <v>161</v>
      </c>
      <c r="J194" s="219"/>
      <c r="K194" s="579"/>
      <c r="L194" s="217" t="b">
        <v>0</v>
      </c>
      <c r="M194" s="44" t="s">
        <v>162</v>
      </c>
      <c r="N194" s="225">
        <v>6</v>
      </c>
      <c r="O194" s="217" t="b">
        <v>0</v>
      </c>
      <c r="P194" s="9" t="s">
        <v>162</v>
      </c>
      <c r="Q194" s="225">
        <v>0</v>
      </c>
      <c r="R194" s="553"/>
      <c r="S194" s="553"/>
      <c r="T194" s="553"/>
      <c r="U194" s="555" t="s">
        <v>108</v>
      </c>
      <c r="V194" s="555"/>
      <c r="W194" s="555"/>
      <c r="X194" s="218" t="b">
        <v>0</v>
      </c>
      <c r="Y194" s="9" t="s">
        <v>331</v>
      </c>
      <c r="Z194" s="553"/>
      <c r="AA194" s="15"/>
      <c r="AB194" s="231"/>
      <c r="AC194" s="22"/>
      <c r="AD194" s="15"/>
      <c r="AE194" s="626"/>
      <c r="AF194" s="53"/>
      <c r="AG194" s="15"/>
    </row>
    <row r="195" spans="1:33" x14ac:dyDescent="0.35">
      <c r="A195" s="557"/>
      <c r="B195" s="305">
        <f t="shared" si="15"/>
        <v>166</v>
      </c>
      <c r="C195" s="623"/>
      <c r="F195" s="581"/>
      <c r="H195" s="15"/>
      <c r="I195" s="15"/>
      <c r="J195" s="219"/>
      <c r="K195" s="9"/>
      <c r="L195" s="15"/>
      <c r="M195" s="15"/>
      <c r="N195" s="232"/>
      <c r="O195" s="9"/>
      <c r="P195" s="9"/>
      <c r="Q195" s="9"/>
      <c r="R195" s="553"/>
      <c r="S195" s="553"/>
      <c r="T195" s="553"/>
      <c r="U195" s="218" t="b">
        <v>0</v>
      </c>
      <c r="V195" s="219" t="s">
        <v>165</v>
      </c>
      <c r="W195" s="230"/>
      <c r="Y195" s="15"/>
      <c r="Z195" s="553"/>
      <c r="AA195" s="15"/>
      <c r="AB195" s="15"/>
      <c r="AC195" s="15"/>
      <c r="AD195" s="15"/>
      <c r="AE195" s="626"/>
      <c r="AF195" s="53"/>
      <c r="AG195" s="15"/>
    </row>
    <row r="196" spans="1:33" ht="30" customHeight="1" x14ac:dyDescent="0.35">
      <c r="A196" s="557"/>
      <c r="B196" s="305">
        <f t="shared" si="15"/>
        <v>167</v>
      </c>
      <c r="C196" s="623"/>
      <c r="E196"/>
      <c r="H196" s="15"/>
      <c r="I196" s="15"/>
      <c r="J196" s="399"/>
      <c r="K196" s="227"/>
      <c r="L196" s="227"/>
      <c r="M196" s="227"/>
      <c r="N196" s="227"/>
      <c r="O196" s="9"/>
      <c r="P196" s="9"/>
      <c r="Q196" s="9"/>
      <c r="R196" s="217" t="b">
        <v>1</v>
      </c>
      <c r="S196" s="9" t="s">
        <v>371</v>
      </c>
      <c r="T196" s="9" t="s">
        <v>107</v>
      </c>
      <c r="U196" s="553"/>
      <c r="V196" s="553"/>
      <c r="Y196" s="15"/>
      <c r="Z196" s="394"/>
      <c r="AA196" s="15"/>
      <c r="AB196" s="15"/>
      <c r="AC196" s="15"/>
      <c r="AD196" s="15"/>
      <c r="AE196" s="15"/>
      <c r="AF196" s="53"/>
      <c r="AG196" s="15"/>
    </row>
    <row r="197" spans="1:33" x14ac:dyDescent="0.35">
      <c r="A197" s="557"/>
      <c r="B197" s="305">
        <f t="shared" si="15"/>
        <v>168</v>
      </c>
      <c r="C197" s="623"/>
      <c r="E197"/>
      <c r="H197" s="226"/>
      <c r="I197" s="15"/>
      <c r="J197" s="399"/>
      <c r="K197" s="227"/>
      <c r="L197" s="227"/>
      <c r="M197" s="227"/>
      <c r="N197" s="227"/>
      <c r="O197" s="9"/>
      <c r="P197" s="9"/>
      <c r="Q197" s="9"/>
      <c r="R197" s="553"/>
      <c r="S197" s="553"/>
      <c r="T197" s="553"/>
      <c r="U197" s="218" t="b">
        <v>0</v>
      </c>
      <c r="V197" s="9" t="s">
        <v>166</v>
      </c>
      <c r="W197" s="9"/>
      <c r="Y197" s="15"/>
      <c r="Z197" s="394"/>
      <c r="AA197" s="15"/>
      <c r="AB197" s="15"/>
      <c r="AC197" s="15"/>
      <c r="AD197" s="15"/>
      <c r="AE197" s="15"/>
      <c r="AF197" s="53"/>
      <c r="AG197" s="15"/>
    </row>
    <row r="198" spans="1:33" ht="30" customHeight="1" thickBot="1" x14ac:dyDescent="0.4">
      <c r="A198" s="558"/>
      <c r="B198" s="305">
        <f t="shared" si="15"/>
        <v>169</v>
      </c>
      <c r="C198" s="624"/>
      <c r="D198" s="55"/>
      <c r="E198" s="55"/>
      <c r="F198" s="55"/>
      <c r="G198" s="55"/>
      <c r="H198" s="56"/>
      <c r="I198" s="56"/>
      <c r="J198" s="400"/>
      <c r="K198" s="57"/>
      <c r="L198" s="57"/>
      <c r="M198" s="57"/>
      <c r="N198" s="57"/>
      <c r="O198" s="58"/>
      <c r="P198" s="58"/>
      <c r="Q198" s="58"/>
      <c r="R198" s="553"/>
      <c r="S198" s="553"/>
      <c r="T198" s="553"/>
      <c r="U198" s="553"/>
      <c r="V198" s="553"/>
      <c r="W198" s="58"/>
      <c r="X198" s="418"/>
      <c r="Y198" s="56"/>
      <c r="Z198" s="395"/>
      <c r="AA198" s="56"/>
      <c r="AB198" s="56"/>
      <c r="AC198" s="56"/>
      <c r="AD198" s="56"/>
      <c r="AE198" s="56"/>
      <c r="AF198" s="59"/>
      <c r="AG198" s="15"/>
    </row>
    <row r="199" spans="1:33" ht="15" hidden="1" customHeight="1" thickBot="1" x14ac:dyDescent="0.4">
      <c r="A199" s="88"/>
      <c r="B199" s="246"/>
      <c r="C199" s="408"/>
      <c r="D199" s="409"/>
      <c r="E199" s="409"/>
      <c r="F199" s="409"/>
      <c r="G199" s="409"/>
      <c r="H199" s="409"/>
      <c r="I199" s="409"/>
      <c r="J199" s="410"/>
      <c r="K199" s="409"/>
      <c r="L199" s="409"/>
      <c r="M199" s="409"/>
      <c r="N199" s="409"/>
      <c r="O199" s="409"/>
      <c r="P199" s="409"/>
      <c r="Q199" s="409"/>
      <c r="R199" s="409"/>
      <c r="S199" s="409"/>
      <c r="T199" s="409"/>
      <c r="U199" s="410"/>
      <c r="V199" s="409"/>
      <c r="W199" s="409"/>
      <c r="X199" s="410"/>
      <c r="Y199" s="409"/>
      <c r="Z199" s="411"/>
      <c r="AA199" s="409"/>
      <c r="AB199" s="409"/>
      <c r="AC199" s="409"/>
      <c r="AD199" s="409"/>
      <c r="AE199" s="409"/>
      <c r="AF199" s="412"/>
      <c r="AG199" s="88"/>
    </row>
    <row r="200" spans="1:33" ht="5" customHeight="1" thickBot="1" x14ac:dyDescent="0.4">
      <c r="A200" s="88"/>
      <c r="B200" s="246"/>
      <c r="C200" s="407"/>
      <c r="D200" s="243"/>
      <c r="E200" s="243"/>
      <c r="F200" s="243"/>
      <c r="G200" s="243"/>
      <c r="H200" s="243"/>
      <c r="I200" s="243"/>
      <c r="J200" s="405"/>
      <c r="K200" s="243"/>
      <c r="L200" s="243"/>
      <c r="M200" s="243"/>
      <c r="N200" s="243"/>
      <c r="O200" s="243"/>
      <c r="P200" s="243"/>
      <c r="Q200" s="243"/>
      <c r="R200" s="243"/>
      <c r="S200" s="243"/>
      <c r="T200" s="243"/>
      <c r="U200" s="405"/>
      <c r="V200" s="243"/>
      <c r="W200" s="243"/>
      <c r="X200" s="405"/>
      <c r="Y200" s="243"/>
      <c r="Z200" s="406"/>
      <c r="AA200" s="243"/>
      <c r="AB200" s="243"/>
      <c r="AC200" s="243"/>
      <c r="AD200" s="243"/>
      <c r="AE200" s="243"/>
      <c r="AF200" s="321"/>
      <c r="AG200" s="88"/>
    </row>
    <row r="201" spans="1:33" ht="15" hidden="1" customHeight="1" thickBot="1" x14ac:dyDescent="0.4">
      <c r="A201" s="88"/>
      <c r="B201" s="246"/>
      <c r="C201" s="233"/>
      <c r="D201" s="234"/>
      <c r="E201" s="234"/>
      <c r="F201" s="234"/>
      <c r="G201" s="234"/>
      <c r="H201" s="234"/>
      <c r="I201" s="234"/>
      <c r="J201" s="398"/>
      <c r="K201" s="234"/>
      <c r="L201" s="234"/>
      <c r="M201" s="234"/>
      <c r="N201" s="234"/>
      <c r="O201" s="234"/>
      <c r="P201" s="234"/>
      <c r="Q201" s="234"/>
      <c r="R201" s="234"/>
      <c r="S201" s="234"/>
      <c r="T201" s="234"/>
      <c r="U201" s="398"/>
      <c r="V201" s="234"/>
      <c r="W201" s="234"/>
      <c r="X201" s="398"/>
      <c r="Y201" s="234"/>
      <c r="Z201" s="396"/>
      <c r="AA201" s="234"/>
      <c r="AB201" s="234"/>
      <c r="AC201" s="234"/>
      <c r="AD201" s="234"/>
      <c r="AE201" s="234"/>
      <c r="AF201" s="235"/>
      <c r="AG201" s="88"/>
    </row>
    <row r="202" spans="1:33" ht="29" customHeight="1" x14ac:dyDescent="0.35">
      <c r="A202" s="556">
        <f>A190+1</f>
        <v>17</v>
      </c>
      <c r="B202" s="305">
        <f>B190+10</f>
        <v>171</v>
      </c>
      <c r="C202" s="622" t="str">
        <f>VLOOKUP(A202,INputs!$G$3:$O$22,7,FALSE)</f>
        <v>Please fill out Sensitivity Labels Tab</v>
      </c>
      <c r="D202" s="47"/>
      <c r="E202" s="47"/>
      <c r="F202" s="576" t="s">
        <v>108</v>
      </c>
      <c r="G202" s="576"/>
      <c r="H202" s="576" t="s">
        <v>108</v>
      </c>
      <c r="I202" s="576"/>
      <c r="J202" s="578" t="str">
        <f>J$10</f>
        <v>Select a check box</v>
      </c>
      <c r="K202" s="578"/>
      <c r="L202" s="578" t="s">
        <v>108</v>
      </c>
      <c r="M202" s="578"/>
      <c r="N202" s="578"/>
      <c r="O202" s="578" t="s">
        <v>108</v>
      </c>
      <c r="P202" s="578"/>
      <c r="Q202" s="578"/>
      <c r="R202" s="580" t="s">
        <v>147</v>
      </c>
      <c r="S202" s="580"/>
      <c r="T202" s="423" t="s">
        <v>107</v>
      </c>
      <c r="U202" s="554" t="s">
        <v>148</v>
      </c>
      <c r="V202" s="554"/>
      <c r="W202" s="50"/>
      <c r="X202" s="417"/>
      <c r="Y202" s="577" t="s">
        <v>108</v>
      </c>
      <c r="Z202" s="577"/>
      <c r="AA202" s="51"/>
      <c r="AB202" s="576"/>
      <c r="AC202" s="576"/>
      <c r="AD202" s="48"/>
      <c r="AE202" s="49" t="s">
        <v>365</v>
      </c>
      <c r="AF202" s="52"/>
      <c r="AG202" s="20"/>
    </row>
    <row r="203" spans="1:33" x14ac:dyDescent="0.35">
      <c r="A203" s="557"/>
      <c r="B203" s="305">
        <f>B202+1</f>
        <v>172</v>
      </c>
      <c r="C203" s="623"/>
      <c r="D203" s="8"/>
      <c r="E203" s="8"/>
      <c r="F203" s="222"/>
      <c r="G203" s="222"/>
      <c r="H203" s="222"/>
      <c r="I203" s="222"/>
      <c r="J203" s="402"/>
      <c r="K203" s="402"/>
      <c r="L203" s="402"/>
      <c r="M203" s="402"/>
      <c r="N203" s="402"/>
      <c r="O203" s="402"/>
      <c r="P203" s="402"/>
      <c r="Q203" s="402"/>
      <c r="R203" s="553"/>
      <c r="S203" s="553"/>
      <c r="T203" s="553"/>
      <c r="U203" s="422"/>
      <c r="V203" s="416" t="s">
        <v>109</v>
      </c>
      <c r="W203" s="230"/>
      <c r="X203" s="419"/>
      <c r="Y203" s="421"/>
      <c r="Z203" s="421"/>
      <c r="AA203" s="20"/>
      <c r="AB203" s="222"/>
      <c r="AC203" s="222" t="s">
        <v>108</v>
      </c>
      <c r="AD203" s="222"/>
      <c r="AE203" s="402"/>
      <c r="AF203" s="54"/>
      <c r="AG203" s="20"/>
    </row>
    <row r="204" spans="1:33" ht="30.5" x14ac:dyDescent="0.35">
      <c r="A204" s="557"/>
      <c r="B204" s="305">
        <f t="shared" ref="B204:B210" si="16">B203+1</f>
        <v>173</v>
      </c>
      <c r="C204" s="623"/>
      <c r="E204" s="214" t="b">
        <v>0</v>
      </c>
      <c r="F204" s="3" t="s">
        <v>333</v>
      </c>
      <c r="H204" s="214" t="b">
        <v>0</v>
      </c>
      <c r="I204" s="224" t="s">
        <v>150</v>
      </c>
      <c r="J204" s="215" t="b">
        <v>0</v>
      </c>
      <c r="K204" s="216" t="s">
        <v>151</v>
      </c>
      <c r="L204" s="217" t="b">
        <v>0</v>
      </c>
      <c r="M204" s="9" t="s">
        <v>152</v>
      </c>
      <c r="N204" s="227"/>
      <c r="O204" s="217" t="b">
        <v>0</v>
      </c>
      <c r="P204" s="9" t="s">
        <v>153</v>
      </c>
      <c r="Q204" s="9"/>
      <c r="R204" s="553"/>
      <c r="S204" s="553"/>
      <c r="T204" s="553"/>
      <c r="U204" s="553"/>
      <c r="V204" s="553"/>
      <c r="W204" s="230"/>
      <c r="X204" s="218" t="b">
        <v>0</v>
      </c>
      <c r="Y204" s="219" t="s">
        <v>154</v>
      </c>
      <c r="Z204" s="397" t="s">
        <v>372</v>
      </c>
      <c r="AA204" s="15"/>
      <c r="AB204" s="220" t="b">
        <v>0</v>
      </c>
      <c r="AC204" s="15" t="s">
        <v>155</v>
      </c>
      <c r="AD204" s="15"/>
      <c r="AE204" s="15"/>
      <c r="AF204" s="53"/>
      <c r="AG204" s="15"/>
    </row>
    <row r="205" spans="1:33" ht="35" customHeight="1" x14ac:dyDescent="0.35">
      <c r="A205" s="557"/>
      <c r="B205" s="305">
        <f t="shared" si="16"/>
        <v>174</v>
      </c>
      <c r="C205" s="623"/>
      <c r="E205" s="214" t="b">
        <v>0</v>
      </c>
      <c r="F205" s="210" t="s">
        <v>332</v>
      </c>
      <c r="H205" s="15"/>
      <c r="I205" s="224"/>
      <c r="J205" s="218" t="b">
        <v>0</v>
      </c>
      <c r="K205" s="579" t="s">
        <v>157</v>
      </c>
      <c r="L205" s="218" t="b">
        <v>0</v>
      </c>
      <c r="M205" s="219" t="s">
        <v>158</v>
      </c>
      <c r="N205" s="413">
        <v>44197</v>
      </c>
      <c r="O205" s="218" t="b">
        <v>0</v>
      </c>
      <c r="P205" s="219" t="s">
        <v>152</v>
      </c>
      <c r="Q205" s="219"/>
      <c r="R205" s="217" t="b">
        <v>1</v>
      </c>
      <c r="S205" s="9" t="s">
        <v>370</v>
      </c>
      <c r="T205" s="9" t="s">
        <v>107</v>
      </c>
      <c r="U205" s="218" t="b">
        <v>0</v>
      </c>
      <c r="V205" s="416" t="s">
        <v>164</v>
      </c>
      <c r="W205" s="229"/>
      <c r="X205" s="218" t="b">
        <v>0</v>
      </c>
      <c r="Y205" s="219" t="s">
        <v>159</v>
      </c>
      <c r="Z205" s="397"/>
      <c r="AA205" s="15"/>
      <c r="AB205" s="231"/>
      <c r="AC205" s="222" t="s">
        <v>109</v>
      </c>
      <c r="AD205" s="223"/>
      <c r="AE205" s="402" t="s">
        <v>366</v>
      </c>
      <c r="AF205" s="54"/>
      <c r="AG205" s="15"/>
    </row>
    <row r="206" spans="1:33" ht="14.5" customHeight="1" x14ac:dyDescent="0.35">
      <c r="A206" s="557"/>
      <c r="B206" s="305">
        <f t="shared" si="16"/>
        <v>175</v>
      </c>
      <c r="C206" s="623"/>
      <c r="E206" s="214" t="b">
        <v>0</v>
      </c>
      <c r="F206" s="581" t="s">
        <v>169</v>
      </c>
      <c r="H206" s="214" t="b">
        <v>0</v>
      </c>
      <c r="I206" s="224" t="s">
        <v>161</v>
      </c>
      <c r="J206" s="219"/>
      <c r="K206" s="579"/>
      <c r="L206" s="217" t="b">
        <v>0</v>
      </c>
      <c r="M206" s="44" t="s">
        <v>162</v>
      </c>
      <c r="N206" s="225">
        <v>6</v>
      </c>
      <c r="O206" s="217" t="b">
        <v>0</v>
      </c>
      <c r="P206" s="9" t="s">
        <v>162</v>
      </c>
      <c r="Q206" s="225">
        <v>0</v>
      </c>
      <c r="R206" s="553"/>
      <c r="S206" s="553"/>
      <c r="T206" s="553"/>
      <c r="U206" s="555" t="s">
        <v>108</v>
      </c>
      <c r="V206" s="555"/>
      <c r="W206" s="555"/>
      <c r="X206" s="218" t="b">
        <v>0</v>
      </c>
      <c r="Y206" s="9" t="s">
        <v>331</v>
      </c>
      <c r="Z206" s="553"/>
      <c r="AA206" s="15"/>
      <c r="AB206" s="231"/>
      <c r="AC206" s="22"/>
      <c r="AD206" s="15"/>
      <c r="AE206" s="626"/>
      <c r="AF206" s="53"/>
      <c r="AG206" s="15"/>
    </row>
    <row r="207" spans="1:33" x14ac:dyDescent="0.35">
      <c r="A207" s="557"/>
      <c r="B207" s="305">
        <f t="shared" si="16"/>
        <v>176</v>
      </c>
      <c r="C207" s="623"/>
      <c r="F207" s="581"/>
      <c r="H207" s="15"/>
      <c r="I207" s="15"/>
      <c r="J207" s="219"/>
      <c r="K207" s="9"/>
      <c r="L207" s="15"/>
      <c r="M207" s="15"/>
      <c r="N207" s="232"/>
      <c r="O207" s="9"/>
      <c r="P207" s="9"/>
      <c r="Q207" s="9"/>
      <c r="R207" s="553"/>
      <c r="S207" s="553"/>
      <c r="T207" s="553"/>
      <c r="U207" s="218" t="b">
        <v>0</v>
      </c>
      <c r="V207" s="219" t="s">
        <v>165</v>
      </c>
      <c r="W207" s="230"/>
      <c r="Y207" s="15"/>
      <c r="Z207" s="553"/>
      <c r="AA207" s="15"/>
      <c r="AB207" s="15"/>
      <c r="AC207" s="15"/>
      <c r="AD207" s="15"/>
      <c r="AE207" s="626"/>
      <c r="AF207" s="53"/>
      <c r="AG207" s="15"/>
    </row>
    <row r="208" spans="1:33" ht="30" customHeight="1" x14ac:dyDescent="0.35">
      <c r="A208" s="557"/>
      <c r="B208" s="305">
        <f t="shared" si="16"/>
        <v>177</v>
      </c>
      <c r="C208" s="623"/>
      <c r="E208"/>
      <c r="H208" s="15"/>
      <c r="I208" s="15"/>
      <c r="J208" s="399"/>
      <c r="K208" s="227"/>
      <c r="L208" s="227"/>
      <c r="M208" s="227"/>
      <c r="N208" s="227"/>
      <c r="O208" s="9"/>
      <c r="P208" s="9"/>
      <c r="Q208" s="9"/>
      <c r="R208" s="217" t="b">
        <v>1</v>
      </c>
      <c r="S208" s="9" t="s">
        <v>371</v>
      </c>
      <c r="T208" s="9" t="s">
        <v>107</v>
      </c>
      <c r="U208" s="553"/>
      <c r="V208" s="553"/>
      <c r="Y208" s="15"/>
      <c r="Z208" s="394"/>
      <c r="AA208" s="15"/>
      <c r="AB208" s="15"/>
      <c r="AC208" s="15"/>
      <c r="AD208" s="15"/>
      <c r="AE208" s="15"/>
      <c r="AF208" s="53"/>
      <c r="AG208" s="15"/>
    </row>
    <row r="209" spans="1:33" x14ac:dyDescent="0.35">
      <c r="A209" s="557"/>
      <c r="B209" s="305">
        <f t="shared" si="16"/>
        <v>178</v>
      </c>
      <c r="C209" s="623"/>
      <c r="E209"/>
      <c r="H209" s="226"/>
      <c r="I209" s="15"/>
      <c r="J209" s="399"/>
      <c r="K209" s="227"/>
      <c r="L209" s="227"/>
      <c r="M209" s="227"/>
      <c r="N209" s="227"/>
      <c r="O209" s="9"/>
      <c r="P209" s="9"/>
      <c r="Q209" s="9"/>
      <c r="R209" s="553"/>
      <c r="S209" s="553"/>
      <c r="T209" s="553"/>
      <c r="U209" s="218" t="b">
        <v>0</v>
      </c>
      <c r="V209" s="9" t="s">
        <v>166</v>
      </c>
      <c r="W209" s="9"/>
      <c r="Y209" s="15"/>
      <c r="Z209" s="394"/>
      <c r="AA209" s="15"/>
      <c r="AB209" s="15"/>
      <c r="AC209" s="15"/>
      <c r="AD209" s="15"/>
      <c r="AE209" s="15"/>
      <c r="AF209" s="53"/>
      <c r="AG209" s="15"/>
    </row>
    <row r="210" spans="1:33" ht="30" customHeight="1" thickBot="1" x14ac:dyDescent="0.4">
      <c r="A210" s="558"/>
      <c r="B210" s="305">
        <f t="shared" si="16"/>
        <v>179</v>
      </c>
      <c r="C210" s="624"/>
      <c r="D210" s="55"/>
      <c r="E210" s="55"/>
      <c r="F210" s="55"/>
      <c r="G210" s="55"/>
      <c r="H210" s="56"/>
      <c r="I210" s="56"/>
      <c r="J210" s="400"/>
      <c r="K210" s="57"/>
      <c r="L210" s="57"/>
      <c r="M210" s="57"/>
      <c r="N210" s="57"/>
      <c r="O210" s="58"/>
      <c r="P210" s="58"/>
      <c r="Q210" s="58"/>
      <c r="R210" s="553"/>
      <c r="S210" s="553"/>
      <c r="T210" s="553"/>
      <c r="U210" s="553"/>
      <c r="V210" s="553"/>
      <c r="W210" s="58"/>
      <c r="X210" s="418"/>
      <c r="Y210" s="56"/>
      <c r="Z210" s="395"/>
      <c r="AA210" s="56"/>
      <c r="AB210" s="56"/>
      <c r="AC210" s="56"/>
      <c r="AD210" s="56"/>
      <c r="AE210" s="56"/>
      <c r="AF210" s="59"/>
      <c r="AG210" s="15"/>
    </row>
    <row r="211" spans="1:33" ht="15" hidden="1" customHeight="1" thickBot="1" x14ac:dyDescent="0.4">
      <c r="A211" s="88"/>
      <c r="B211" s="246"/>
      <c r="C211" s="408"/>
      <c r="D211" s="409"/>
      <c r="E211" s="409"/>
      <c r="F211" s="409"/>
      <c r="G211" s="409"/>
      <c r="H211" s="409"/>
      <c r="I211" s="409"/>
      <c r="J211" s="410"/>
      <c r="K211" s="409"/>
      <c r="L211" s="409"/>
      <c r="M211" s="409"/>
      <c r="N211" s="409"/>
      <c r="O211" s="409"/>
      <c r="P211" s="409"/>
      <c r="Q211" s="409"/>
      <c r="R211" s="409"/>
      <c r="S211" s="409"/>
      <c r="T211" s="409"/>
      <c r="U211" s="410"/>
      <c r="V211" s="409"/>
      <c r="W211" s="409"/>
      <c r="X211" s="410"/>
      <c r="Y211" s="409"/>
      <c r="Z211" s="411"/>
      <c r="AA211" s="409"/>
      <c r="AB211" s="409"/>
      <c r="AC211" s="409"/>
      <c r="AD211" s="409"/>
      <c r="AE211" s="409"/>
      <c r="AF211" s="412"/>
      <c r="AG211" s="15"/>
    </row>
    <row r="212" spans="1:33" ht="5" customHeight="1" thickBot="1" x14ac:dyDescent="0.4">
      <c r="A212" s="88"/>
      <c r="B212" s="246"/>
      <c r="C212" s="407"/>
      <c r="D212" s="243"/>
      <c r="E212" s="243"/>
      <c r="F212" s="243"/>
      <c r="G212" s="243"/>
      <c r="H212" s="243"/>
      <c r="I212" s="243"/>
      <c r="J212" s="405"/>
      <c r="K212" s="243"/>
      <c r="L212" s="243"/>
      <c r="M212" s="243"/>
      <c r="N212" s="243"/>
      <c r="O212" s="243"/>
      <c r="P212" s="243"/>
      <c r="Q212" s="243"/>
      <c r="R212" s="243"/>
      <c r="S212" s="243"/>
      <c r="T212" s="243"/>
      <c r="U212" s="405"/>
      <c r="V212" s="243"/>
      <c r="W212" s="243"/>
      <c r="X212" s="405"/>
      <c r="Y212" s="243"/>
      <c r="Z212" s="406"/>
      <c r="AA212" s="243"/>
      <c r="AB212" s="243"/>
      <c r="AC212" s="243"/>
      <c r="AD212" s="243"/>
      <c r="AE212" s="243"/>
      <c r="AF212" s="321"/>
      <c r="AG212" s="88"/>
    </row>
    <row r="213" spans="1:33" ht="15" hidden="1" customHeight="1" thickBot="1" x14ac:dyDescent="0.4">
      <c r="A213" s="88"/>
      <c r="B213" s="246"/>
      <c r="C213" s="407"/>
      <c r="D213" s="243"/>
      <c r="E213" s="243"/>
      <c r="F213" s="243"/>
      <c r="G213" s="243"/>
      <c r="H213" s="243"/>
      <c r="I213" s="243"/>
      <c r="J213" s="405"/>
      <c r="K213" s="243"/>
      <c r="L213" s="243"/>
      <c r="M213" s="243"/>
      <c r="N213" s="243"/>
      <c r="O213" s="243"/>
      <c r="P213" s="243"/>
      <c r="Q213" s="243"/>
      <c r="R213" s="243"/>
      <c r="S213" s="243"/>
      <c r="T213" s="243"/>
      <c r="U213" s="405"/>
      <c r="V213" s="243"/>
      <c r="W213" s="243"/>
      <c r="X213" s="405"/>
      <c r="Y213" s="243"/>
      <c r="Z213" s="406"/>
      <c r="AA213" s="243"/>
      <c r="AB213" s="243"/>
      <c r="AC213" s="243"/>
      <c r="AD213" s="243"/>
      <c r="AE213" s="243"/>
      <c r="AF213" s="321"/>
      <c r="AG213"/>
    </row>
    <row r="214" spans="1:33" ht="29" customHeight="1" x14ac:dyDescent="0.35">
      <c r="A214" s="556">
        <f>A202+1</f>
        <v>18</v>
      </c>
      <c r="B214" s="305">
        <f>B202+10</f>
        <v>181</v>
      </c>
      <c r="C214" s="622" t="str">
        <f>VLOOKUP(A214,INputs!$G$3:$O$22,7,FALSE)</f>
        <v>Please fill out Sensitivity Labels Tab</v>
      </c>
      <c r="D214" s="47"/>
      <c r="E214" s="47"/>
      <c r="F214" s="576" t="s">
        <v>108</v>
      </c>
      <c r="G214" s="576"/>
      <c r="H214" s="576" t="s">
        <v>108</v>
      </c>
      <c r="I214" s="576"/>
      <c r="J214" s="578" t="str">
        <f>J$10</f>
        <v>Select a check box</v>
      </c>
      <c r="K214" s="578"/>
      <c r="L214" s="578" t="s">
        <v>108</v>
      </c>
      <c r="M214" s="578"/>
      <c r="N214" s="578"/>
      <c r="O214" s="578" t="s">
        <v>108</v>
      </c>
      <c r="P214" s="578"/>
      <c r="Q214" s="578"/>
      <c r="R214" s="580" t="s">
        <v>147</v>
      </c>
      <c r="S214" s="580"/>
      <c r="T214" s="423" t="s">
        <v>107</v>
      </c>
      <c r="U214" s="554" t="s">
        <v>148</v>
      </c>
      <c r="V214" s="554"/>
      <c r="W214" s="50"/>
      <c r="X214" s="417"/>
      <c r="Y214" s="577" t="s">
        <v>108</v>
      </c>
      <c r="Z214" s="577"/>
      <c r="AA214" s="51"/>
      <c r="AB214" s="576"/>
      <c r="AC214" s="576"/>
      <c r="AD214" s="48"/>
      <c r="AE214" s="49" t="s">
        <v>365</v>
      </c>
      <c r="AF214" s="52"/>
      <c r="AG214" s="20"/>
    </row>
    <row r="215" spans="1:33" x14ac:dyDescent="0.35">
      <c r="A215" s="557"/>
      <c r="B215" s="305">
        <f>B214+1</f>
        <v>182</v>
      </c>
      <c r="C215" s="623"/>
      <c r="D215" s="8"/>
      <c r="E215" s="8"/>
      <c r="F215" s="222"/>
      <c r="G215" s="222"/>
      <c r="H215" s="222"/>
      <c r="I215" s="222"/>
      <c r="J215" s="402"/>
      <c r="K215" s="402"/>
      <c r="L215" s="402"/>
      <c r="M215" s="402"/>
      <c r="N215" s="402"/>
      <c r="O215" s="402"/>
      <c r="P215" s="402"/>
      <c r="Q215" s="402"/>
      <c r="R215" s="553"/>
      <c r="S215" s="553"/>
      <c r="T215" s="553"/>
      <c r="U215" s="422"/>
      <c r="V215" s="416" t="s">
        <v>109</v>
      </c>
      <c r="W215" s="230"/>
      <c r="X215" s="419"/>
      <c r="Y215" s="421"/>
      <c r="Z215" s="421"/>
      <c r="AA215" s="20"/>
      <c r="AB215" s="222"/>
      <c r="AC215" s="222" t="s">
        <v>108</v>
      </c>
      <c r="AD215" s="222"/>
      <c r="AE215" s="402"/>
      <c r="AF215" s="54"/>
      <c r="AG215" s="20"/>
    </row>
    <row r="216" spans="1:33" ht="30.5" x14ac:dyDescent="0.35">
      <c r="A216" s="557"/>
      <c r="B216" s="305">
        <f t="shared" ref="B216:B222" si="17">B215+1</f>
        <v>183</v>
      </c>
      <c r="C216" s="623"/>
      <c r="E216" s="214" t="b">
        <v>0</v>
      </c>
      <c r="F216" s="3" t="s">
        <v>333</v>
      </c>
      <c r="H216" s="214" t="b">
        <v>0</v>
      </c>
      <c r="I216" s="224" t="s">
        <v>150</v>
      </c>
      <c r="J216" s="215" t="b">
        <v>0</v>
      </c>
      <c r="K216" s="216" t="s">
        <v>151</v>
      </c>
      <c r="L216" s="217" t="b">
        <v>0</v>
      </c>
      <c r="M216" s="9" t="s">
        <v>152</v>
      </c>
      <c r="N216" s="227"/>
      <c r="O216" s="217" t="b">
        <v>0</v>
      </c>
      <c r="P216" s="9" t="s">
        <v>153</v>
      </c>
      <c r="Q216" s="9"/>
      <c r="R216" s="553"/>
      <c r="S216" s="553"/>
      <c r="T216" s="553"/>
      <c r="U216" s="553"/>
      <c r="V216" s="553"/>
      <c r="W216" s="230"/>
      <c r="X216" s="218" t="b">
        <v>0</v>
      </c>
      <c r="Y216" s="219" t="s">
        <v>154</v>
      </c>
      <c r="Z216" s="397" t="s">
        <v>372</v>
      </c>
      <c r="AA216" s="15"/>
      <c r="AB216" s="220" t="b">
        <v>0</v>
      </c>
      <c r="AC216" s="15" t="s">
        <v>155</v>
      </c>
      <c r="AD216" s="15"/>
      <c r="AE216" s="15"/>
      <c r="AF216" s="53"/>
      <c r="AG216" s="15"/>
    </row>
    <row r="217" spans="1:33" ht="35" customHeight="1" x14ac:dyDescent="0.35">
      <c r="A217" s="557"/>
      <c r="B217" s="305">
        <f t="shared" si="17"/>
        <v>184</v>
      </c>
      <c r="C217" s="623"/>
      <c r="E217" s="214" t="b">
        <v>0</v>
      </c>
      <c r="F217" s="210" t="s">
        <v>332</v>
      </c>
      <c r="H217" s="15"/>
      <c r="I217" s="224"/>
      <c r="J217" s="218" t="b">
        <v>0</v>
      </c>
      <c r="K217" s="579" t="s">
        <v>157</v>
      </c>
      <c r="L217" s="218" t="b">
        <v>0</v>
      </c>
      <c r="M217" s="219" t="s">
        <v>158</v>
      </c>
      <c r="N217" s="413">
        <v>44197</v>
      </c>
      <c r="O217" s="218" t="b">
        <v>0</v>
      </c>
      <c r="P217" s="219" t="s">
        <v>152</v>
      </c>
      <c r="Q217" s="219"/>
      <c r="R217" s="217" t="b">
        <v>1</v>
      </c>
      <c r="S217" s="9" t="s">
        <v>370</v>
      </c>
      <c r="T217" s="9" t="s">
        <v>107</v>
      </c>
      <c r="U217" s="218" t="b">
        <v>0</v>
      </c>
      <c r="V217" s="416" t="s">
        <v>164</v>
      </c>
      <c r="W217" s="229"/>
      <c r="X217" s="218" t="b">
        <v>0</v>
      </c>
      <c r="Y217" s="219" t="s">
        <v>159</v>
      </c>
      <c r="Z217" s="397"/>
      <c r="AA217" s="15"/>
      <c r="AB217" s="231"/>
      <c r="AC217" s="222" t="s">
        <v>109</v>
      </c>
      <c r="AD217" s="223"/>
      <c r="AE217" s="402" t="s">
        <v>366</v>
      </c>
      <c r="AF217" s="54"/>
      <c r="AG217" s="15"/>
    </row>
    <row r="218" spans="1:33" ht="14.5" customHeight="1" x14ac:dyDescent="0.35">
      <c r="A218" s="557"/>
      <c r="B218" s="305">
        <f t="shared" si="17"/>
        <v>185</v>
      </c>
      <c r="C218" s="623"/>
      <c r="E218" s="214" t="b">
        <v>0</v>
      </c>
      <c r="F218" s="581" t="s">
        <v>169</v>
      </c>
      <c r="H218" s="214" t="b">
        <v>0</v>
      </c>
      <c r="I218" s="224" t="s">
        <v>161</v>
      </c>
      <c r="J218" s="219"/>
      <c r="K218" s="579"/>
      <c r="L218" s="217" t="b">
        <v>0</v>
      </c>
      <c r="M218" s="44" t="s">
        <v>162</v>
      </c>
      <c r="N218" s="225">
        <v>6</v>
      </c>
      <c r="O218" s="217" t="b">
        <v>0</v>
      </c>
      <c r="P218" s="9" t="s">
        <v>162</v>
      </c>
      <c r="Q218" s="225">
        <v>0</v>
      </c>
      <c r="R218" s="553"/>
      <c r="S218" s="553"/>
      <c r="T218" s="553"/>
      <c r="U218" s="555" t="s">
        <v>108</v>
      </c>
      <c r="V218" s="555"/>
      <c r="W218" s="555"/>
      <c r="X218" s="218" t="b">
        <v>0</v>
      </c>
      <c r="Y218" s="9" t="s">
        <v>331</v>
      </c>
      <c r="Z218" s="553"/>
      <c r="AA218" s="15"/>
      <c r="AB218" s="231"/>
      <c r="AC218" s="22"/>
      <c r="AD218" s="15"/>
      <c r="AE218" s="626"/>
      <c r="AF218" s="53"/>
      <c r="AG218" s="15"/>
    </row>
    <row r="219" spans="1:33" x14ac:dyDescent="0.35">
      <c r="A219" s="557"/>
      <c r="B219" s="305">
        <f t="shared" si="17"/>
        <v>186</v>
      </c>
      <c r="C219" s="623"/>
      <c r="F219" s="581"/>
      <c r="H219" s="15"/>
      <c r="I219" s="15"/>
      <c r="J219" s="219"/>
      <c r="K219" s="9"/>
      <c r="L219" s="15"/>
      <c r="M219" s="15"/>
      <c r="N219" s="232"/>
      <c r="O219" s="9"/>
      <c r="P219" s="9"/>
      <c r="Q219" s="9"/>
      <c r="R219" s="553"/>
      <c r="S219" s="553"/>
      <c r="T219" s="553"/>
      <c r="U219" s="218" t="b">
        <v>0</v>
      </c>
      <c r="V219" s="219" t="s">
        <v>165</v>
      </c>
      <c r="W219" s="230"/>
      <c r="Y219" s="15"/>
      <c r="Z219" s="553"/>
      <c r="AA219" s="15"/>
      <c r="AB219" s="15"/>
      <c r="AC219" s="15"/>
      <c r="AD219" s="15"/>
      <c r="AE219" s="626"/>
      <c r="AF219" s="53"/>
      <c r="AG219" s="15"/>
    </row>
    <row r="220" spans="1:33" ht="30" customHeight="1" x14ac:dyDescent="0.35">
      <c r="A220" s="557"/>
      <c r="B220" s="305">
        <f t="shared" si="17"/>
        <v>187</v>
      </c>
      <c r="C220" s="623"/>
      <c r="E220"/>
      <c r="H220" s="15"/>
      <c r="I220" s="15"/>
      <c r="J220" s="399"/>
      <c r="K220" s="227"/>
      <c r="L220" s="227"/>
      <c r="M220" s="227"/>
      <c r="N220" s="227"/>
      <c r="O220" s="9"/>
      <c r="P220" s="9"/>
      <c r="Q220" s="9"/>
      <c r="R220" s="217" t="b">
        <v>1</v>
      </c>
      <c r="S220" s="9" t="s">
        <v>371</v>
      </c>
      <c r="T220" s="9" t="s">
        <v>107</v>
      </c>
      <c r="U220" s="553"/>
      <c r="V220" s="553"/>
      <c r="Y220" s="15"/>
      <c r="Z220" s="394"/>
      <c r="AA220" s="15"/>
      <c r="AB220" s="15"/>
      <c r="AC220" s="15"/>
      <c r="AD220" s="15"/>
      <c r="AE220" s="15"/>
      <c r="AF220" s="53"/>
      <c r="AG220" s="15"/>
    </row>
    <row r="221" spans="1:33" x14ac:dyDescent="0.35">
      <c r="A221" s="557"/>
      <c r="B221" s="305">
        <f t="shared" si="17"/>
        <v>188</v>
      </c>
      <c r="C221" s="623"/>
      <c r="E221"/>
      <c r="H221" s="226"/>
      <c r="I221" s="15"/>
      <c r="J221" s="399"/>
      <c r="K221" s="227"/>
      <c r="L221" s="227"/>
      <c r="M221" s="227"/>
      <c r="N221" s="227"/>
      <c r="O221" s="9"/>
      <c r="P221" s="9"/>
      <c r="Q221" s="9"/>
      <c r="R221" s="553"/>
      <c r="S221" s="553"/>
      <c r="T221" s="553"/>
      <c r="U221" s="218" t="b">
        <v>0</v>
      </c>
      <c r="V221" s="9" t="s">
        <v>166</v>
      </c>
      <c r="W221" s="9"/>
      <c r="Y221" s="15"/>
      <c r="Z221" s="394"/>
      <c r="AA221" s="15"/>
      <c r="AB221" s="15"/>
      <c r="AC221" s="15"/>
      <c r="AD221" s="15"/>
      <c r="AE221" s="15"/>
      <c r="AF221" s="53"/>
      <c r="AG221" s="15"/>
    </row>
    <row r="222" spans="1:33" ht="30" customHeight="1" thickBot="1" x14ac:dyDescent="0.4">
      <c r="A222" s="558"/>
      <c r="B222" s="305">
        <f t="shared" si="17"/>
        <v>189</v>
      </c>
      <c r="C222" s="624"/>
      <c r="D222" s="55"/>
      <c r="E222" s="55"/>
      <c r="F222" s="55"/>
      <c r="G222" s="55"/>
      <c r="H222" s="56"/>
      <c r="I222" s="56"/>
      <c r="J222" s="400"/>
      <c r="K222" s="57"/>
      <c r="L222" s="57"/>
      <c r="M222" s="57"/>
      <c r="N222" s="57"/>
      <c r="O222" s="58"/>
      <c r="P222" s="58"/>
      <c r="Q222" s="58"/>
      <c r="R222" s="553"/>
      <c r="S222" s="553"/>
      <c r="T222" s="553"/>
      <c r="U222" s="553"/>
      <c r="V222" s="553"/>
      <c r="W222" s="58"/>
      <c r="X222" s="418"/>
      <c r="Y222" s="56"/>
      <c r="Z222" s="395"/>
      <c r="AA222" s="56"/>
      <c r="AB222" s="56"/>
      <c r="AC222" s="56"/>
      <c r="AD222" s="56"/>
      <c r="AE222" s="56"/>
      <c r="AF222" s="59"/>
      <c r="AG222" s="15"/>
    </row>
    <row r="223" spans="1:33" ht="15" hidden="1" customHeight="1" thickBot="1" x14ac:dyDescent="0.4">
      <c r="A223" s="88"/>
      <c r="B223" s="246"/>
      <c r="C223" s="408"/>
      <c r="D223" s="409"/>
      <c r="E223" s="409"/>
      <c r="F223" s="409"/>
      <c r="G223" s="409"/>
      <c r="H223" s="409"/>
      <c r="I223" s="409"/>
      <c r="J223" s="410"/>
      <c r="K223" s="409"/>
      <c r="L223" s="409"/>
      <c r="M223" s="409"/>
      <c r="N223" s="409"/>
      <c r="O223" s="409"/>
      <c r="P223" s="409"/>
      <c r="Q223" s="409"/>
      <c r="R223" s="409"/>
      <c r="S223" s="409"/>
      <c r="T223" s="409"/>
      <c r="U223" s="410"/>
      <c r="V223" s="409"/>
      <c r="W223" s="409"/>
      <c r="X223" s="410"/>
      <c r="Y223" s="409"/>
      <c r="Z223" s="411"/>
      <c r="AA223" s="409"/>
      <c r="AB223" s="409"/>
      <c r="AC223" s="409"/>
      <c r="AD223" s="409"/>
      <c r="AE223" s="409"/>
      <c r="AF223" s="412"/>
      <c r="AG223" s="88"/>
    </row>
    <row r="224" spans="1:33" ht="5" customHeight="1" thickBot="1" x14ac:dyDescent="0.4">
      <c r="A224" s="88"/>
      <c r="B224" s="246"/>
      <c r="C224" s="407"/>
      <c r="D224" s="243"/>
      <c r="E224" s="243"/>
      <c r="F224" s="243"/>
      <c r="G224" s="243"/>
      <c r="H224" s="243"/>
      <c r="I224" s="243"/>
      <c r="J224" s="405"/>
      <c r="K224" s="243"/>
      <c r="L224" s="243"/>
      <c r="M224" s="243"/>
      <c r="N224" s="243"/>
      <c r="O224" s="243"/>
      <c r="P224" s="243"/>
      <c r="Q224" s="243"/>
      <c r="R224" s="243"/>
      <c r="S224" s="243"/>
      <c r="T224" s="243"/>
      <c r="U224" s="405"/>
      <c r="V224" s="243"/>
      <c r="W224" s="243"/>
      <c r="X224" s="405"/>
      <c r="Y224" s="243"/>
      <c r="Z224" s="406"/>
      <c r="AA224" s="243"/>
      <c r="AB224" s="243"/>
      <c r="AC224" s="243"/>
      <c r="AD224" s="243"/>
      <c r="AE224" s="243"/>
      <c r="AF224" s="321"/>
      <c r="AG224" s="88"/>
    </row>
    <row r="225" spans="1:33" ht="15" hidden="1" customHeight="1" thickBot="1" x14ac:dyDescent="0.4">
      <c r="A225" s="88"/>
      <c r="B225" s="246"/>
      <c r="C225" s="233"/>
      <c r="D225" s="234"/>
      <c r="E225" s="234"/>
      <c r="F225" s="234"/>
      <c r="G225" s="234"/>
      <c r="H225" s="234"/>
      <c r="I225" s="234"/>
      <c r="J225" s="398"/>
      <c r="K225" s="234"/>
      <c r="L225" s="234"/>
      <c r="M225" s="234"/>
      <c r="N225" s="234"/>
      <c r="O225" s="234"/>
      <c r="P225" s="234"/>
      <c r="Q225" s="234"/>
      <c r="R225" s="234"/>
      <c r="S225" s="234"/>
      <c r="T225" s="234"/>
      <c r="U225" s="398"/>
      <c r="V225" s="234"/>
      <c r="W225" s="234"/>
      <c r="X225" s="398"/>
      <c r="Y225" s="234"/>
      <c r="Z225" s="396"/>
      <c r="AA225" s="234"/>
      <c r="AB225" s="234"/>
      <c r="AC225" s="234"/>
      <c r="AD225" s="234"/>
      <c r="AE225" s="234"/>
      <c r="AF225" s="235"/>
      <c r="AG225" s="88"/>
    </row>
    <row r="226" spans="1:33" ht="29" customHeight="1" x14ac:dyDescent="0.35">
      <c r="A226" s="556">
        <f>A214+1</f>
        <v>19</v>
      </c>
      <c r="B226" s="305">
        <f>B214+10</f>
        <v>191</v>
      </c>
      <c r="C226" s="622" t="str">
        <f>VLOOKUP(A226,INputs!$G$3:$O$22,7,FALSE)</f>
        <v>Please fill out Sensitivity Labels Tab</v>
      </c>
      <c r="D226" s="47"/>
      <c r="E226" s="47"/>
      <c r="F226" s="576" t="s">
        <v>108</v>
      </c>
      <c r="G226" s="576"/>
      <c r="H226" s="576" t="s">
        <v>108</v>
      </c>
      <c r="I226" s="576"/>
      <c r="J226" s="578" t="str">
        <f>J$10</f>
        <v>Select a check box</v>
      </c>
      <c r="K226" s="578"/>
      <c r="L226" s="578" t="s">
        <v>108</v>
      </c>
      <c r="M226" s="578"/>
      <c r="N226" s="578"/>
      <c r="O226" s="578" t="s">
        <v>108</v>
      </c>
      <c r="P226" s="578"/>
      <c r="Q226" s="578"/>
      <c r="R226" s="580" t="s">
        <v>147</v>
      </c>
      <c r="S226" s="580"/>
      <c r="T226" s="423" t="s">
        <v>107</v>
      </c>
      <c r="U226" s="554" t="s">
        <v>148</v>
      </c>
      <c r="V226" s="554"/>
      <c r="W226" s="50"/>
      <c r="X226" s="417"/>
      <c r="Y226" s="577" t="s">
        <v>108</v>
      </c>
      <c r="Z226" s="577"/>
      <c r="AA226" s="51"/>
      <c r="AB226" s="576"/>
      <c r="AC226" s="576"/>
      <c r="AD226" s="48"/>
      <c r="AE226" s="49" t="s">
        <v>365</v>
      </c>
      <c r="AF226" s="52"/>
      <c r="AG226" s="20"/>
    </row>
    <row r="227" spans="1:33" x14ac:dyDescent="0.35">
      <c r="A227" s="557"/>
      <c r="B227" s="305">
        <f>B226+1</f>
        <v>192</v>
      </c>
      <c r="C227" s="623"/>
      <c r="D227" s="8"/>
      <c r="E227" s="8"/>
      <c r="F227" s="222"/>
      <c r="G227" s="222"/>
      <c r="H227" s="222"/>
      <c r="I227" s="222"/>
      <c r="J227" s="402"/>
      <c r="K227" s="402"/>
      <c r="L227" s="402"/>
      <c r="M227" s="402"/>
      <c r="N227" s="402"/>
      <c r="O227" s="402"/>
      <c r="P227" s="402"/>
      <c r="Q227" s="402"/>
      <c r="R227" s="553"/>
      <c r="S227" s="553"/>
      <c r="T227" s="553"/>
      <c r="U227" s="422"/>
      <c r="V227" s="416" t="s">
        <v>109</v>
      </c>
      <c r="W227" s="230"/>
      <c r="X227" s="419"/>
      <c r="Y227" s="421"/>
      <c r="Z227" s="421"/>
      <c r="AA227" s="20"/>
      <c r="AB227" s="222"/>
      <c r="AC227" s="222" t="s">
        <v>108</v>
      </c>
      <c r="AD227" s="222"/>
      <c r="AE227" s="402"/>
      <c r="AF227" s="54"/>
      <c r="AG227" s="20"/>
    </row>
    <row r="228" spans="1:33" ht="30.5" x14ac:dyDescent="0.35">
      <c r="A228" s="557"/>
      <c r="B228" s="305">
        <f t="shared" ref="B228:B234" si="18">B227+1</f>
        <v>193</v>
      </c>
      <c r="C228" s="623"/>
      <c r="E228" s="214" t="b">
        <v>0</v>
      </c>
      <c r="F228" s="3" t="s">
        <v>333</v>
      </c>
      <c r="H228" s="214" t="b">
        <v>0</v>
      </c>
      <c r="I228" s="224" t="s">
        <v>150</v>
      </c>
      <c r="J228" s="215" t="b">
        <v>0</v>
      </c>
      <c r="K228" s="216" t="s">
        <v>151</v>
      </c>
      <c r="L228" s="217" t="b">
        <v>0</v>
      </c>
      <c r="M228" s="9" t="s">
        <v>152</v>
      </c>
      <c r="N228" s="227"/>
      <c r="O228" s="217" t="b">
        <v>0</v>
      </c>
      <c r="P228" s="9" t="s">
        <v>153</v>
      </c>
      <c r="Q228" s="9"/>
      <c r="R228" s="553"/>
      <c r="S228" s="553"/>
      <c r="T228" s="553"/>
      <c r="U228" s="553"/>
      <c r="V228" s="553"/>
      <c r="W228" s="230"/>
      <c r="X228" s="218" t="b">
        <v>0</v>
      </c>
      <c r="Y228" s="219" t="s">
        <v>154</v>
      </c>
      <c r="Z228" s="397" t="s">
        <v>372</v>
      </c>
      <c r="AA228" s="15"/>
      <c r="AB228" s="220" t="b">
        <v>0</v>
      </c>
      <c r="AC228" s="15" t="s">
        <v>155</v>
      </c>
      <c r="AD228" s="15"/>
      <c r="AE228" s="15"/>
      <c r="AF228" s="53"/>
      <c r="AG228" s="15"/>
    </row>
    <row r="229" spans="1:33" ht="35" customHeight="1" x14ac:dyDescent="0.35">
      <c r="A229" s="557"/>
      <c r="B229" s="305">
        <f t="shared" si="18"/>
        <v>194</v>
      </c>
      <c r="C229" s="623"/>
      <c r="E229" s="214" t="b">
        <v>0</v>
      </c>
      <c r="F229" s="210" t="s">
        <v>332</v>
      </c>
      <c r="H229" s="15"/>
      <c r="I229" s="224"/>
      <c r="J229" s="218" t="b">
        <v>0</v>
      </c>
      <c r="K229" s="579" t="s">
        <v>157</v>
      </c>
      <c r="L229" s="218" t="b">
        <v>0</v>
      </c>
      <c r="M229" s="219" t="s">
        <v>158</v>
      </c>
      <c r="N229" s="413">
        <v>44197</v>
      </c>
      <c r="O229" s="218" t="b">
        <v>0</v>
      </c>
      <c r="P229" s="219" t="s">
        <v>152</v>
      </c>
      <c r="Q229" s="219"/>
      <c r="R229" s="217" t="b">
        <v>1</v>
      </c>
      <c r="S229" s="9" t="s">
        <v>370</v>
      </c>
      <c r="T229" s="9" t="s">
        <v>107</v>
      </c>
      <c r="U229" s="218" t="b">
        <v>0</v>
      </c>
      <c r="V229" s="416" t="s">
        <v>164</v>
      </c>
      <c r="W229" s="229"/>
      <c r="X229" s="218" t="b">
        <v>0</v>
      </c>
      <c r="Y229" s="219" t="s">
        <v>159</v>
      </c>
      <c r="Z229" s="397"/>
      <c r="AA229" s="15"/>
      <c r="AB229" s="231"/>
      <c r="AC229" s="222" t="s">
        <v>109</v>
      </c>
      <c r="AD229" s="223"/>
      <c r="AE229" s="402" t="s">
        <v>366</v>
      </c>
      <c r="AF229" s="54"/>
      <c r="AG229" s="15"/>
    </row>
    <row r="230" spans="1:33" ht="14.5" customHeight="1" x14ac:dyDescent="0.35">
      <c r="A230" s="557"/>
      <c r="B230" s="305">
        <f t="shared" si="18"/>
        <v>195</v>
      </c>
      <c r="C230" s="623"/>
      <c r="E230" s="214" t="b">
        <v>0</v>
      </c>
      <c r="F230" s="581" t="s">
        <v>169</v>
      </c>
      <c r="H230" s="214" t="b">
        <v>0</v>
      </c>
      <c r="I230" s="224" t="s">
        <v>161</v>
      </c>
      <c r="J230" s="219"/>
      <c r="K230" s="579"/>
      <c r="L230" s="217" t="b">
        <v>0</v>
      </c>
      <c r="M230" s="44" t="s">
        <v>162</v>
      </c>
      <c r="N230" s="225">
        <v>6</v>
      </c>
      <c r="O230" s="217" t="b">
        <v>0</v>
      </c>
      <c r="P230" s="9" t="s">
        <v>162</v>
      </c>
      <c r="Q230" s="225">
        <v>0</v>
      </c>
      <c r="R230" s="553"/>
      <c r="S230" s="553"/>
      <c r="T230" s="553"/>
      <c r="U230" s="555" t="s">
        <v>108</v>
      </c>
      <c r="V230" s="555"/>
      <c r="W230" s="555"/>
      <c r="X230" s="218" t="b">
        <v>0</v>
      </c>
      <c r="Y230" s="9" t="s">
        <v>331</v>
      </c>
      <c r="Z230" s="553"/>
      <c r="AA230" s="15"/>
      <c r="AB230" s="231"/>
      <c r="AC230" s="22"/>
      <c r="AD230" s="15"/>
      <c r="AE230" s="626"/>
      <c r="AF230" s="53"/>
      <c r="AG230" s="15"/>
    </row>
    <row r="231" spans="1:33" x14ac:dyDescent="0.35">
      <c r="A231" s="557"/>
      <c r="B231" s="305">
        <f t="shared" si="18"/>
        <v>196</v>
      </c>
      <c r="C231" s="623"/>
      <c r="F231" s="581"/>
      <c r="H231" s="15"/>
      <c r="I231" s="15"/>
      <c r="J231" s="219"/>
      <c r="K231" s="9"/>
      <c r="L231" s="15"/>
      <c r="M231" s="15"/>
      <c r="N231" s="232"/>
      <c r="O231" s="9"/>
      <c r="P231" s="9"/>
      <c r="Q231" s="9"/>
      <c r="R231" s="553"/>
      <c r="S231" s="553"/>
      <c r="T231" s="553"/>
      <c r="U231" s="218" t="b">
        <v>0</v>
      </c>
      <c r="V231" s="219" t="s">
        <v>165</v>
      </c>
      <c r="W231" s="230"/>
      <c r="Y231" s="15"/>
      <c r="Z231" s="553"/>
      <c r="AA231" s="15"/>
      <c r="AB231" s="15"/>
      <c r="AC231" s="15"/>
      <c r="AD231" s="15"/>
      <c r="AE231" s="626"/>
      <c r="AF231" s="53"/>
      <c r="AG231" s="15"/>
    </row>
    <row r="232" spans="1:33" ht="30" customHeight="1" x14ac:dyDescent="0.35">
      <c r="A232" s="557"/>
      <c r="B232" s="305">
        <f t="shared" si="18"/>
        <v>197</v>
      </c>
      <c r="C232" s="623"/>
      <c r="E232"/>
      <c r="H232" s="15"/>
      <c r="I232" s="15"/>
      <c r="J232" s="399"/>
      <c r="K232" s="227"/>
      <c r="L232" s="227"/>
      <c r="M232" s="227"/>
      <c r="N232" s="227"/>
      <c r="O232" s="9"/>
      <c r="P232" s="9"/>
      <c r="Q232" s="9"/>
      <c r="R232" s="217" t="b">
        <v>1</v>
      </c>
      <c r="S232" s="9" t="s">
        <v>371</v>
      </c>
      <c r="T232" s="9" t="s">
        <v>107</v>
      </c>
      <c r="U232" s="553"/>
      <c r="V232" s="553"/>
      <c r="Y232" s="15"/>
      <c r="Z232" s="394"/>
      <c r="AA232" s="15"/>
      <c r="AB232" s="15"/>
      <c r="AC232" s="15"/>
      <c r="AD232" s="15"/>
      <c r="AE232" s="15"/>
      <c r="AF232" s="53"/>
      <c r="AG232" s="15"/>
    </row>
    <row r="233" spans="1:33" x14ac:dyDescent="0.35">
      <c r="A233" s="557"/>
      <c r="B233" s="305">
        <f t="shared" si="18"/>
        <v>198</v>
      </c>
      <c r="C233" s="623"/>
      <c r="E233"/>
      <c r="H233" s="226"/>
      <c r="I233" s="15"/>
      <c r="J233" s="399"/>
      <c r="K233" s="227"/>
      <c r="L233" s="227"/>
      <c r="M233" s="227"/>
      <c r="N233" s="227"/>
      <c r="O233" s="9"/>
      <c r="P233" s="9"/>
      <c r="Q233" s="9"/>
      <c r="R233" s="553"/>
      <c r="S233" s="553"/>
      <c r="T233" s="553"/>
      <c r="U233" s="218" t="b">
        <v>0</v>
      </c>
      <c r="V233" s="9" t="s">
        <v>166</v>
      </c>
      <c r="W233" s="9"/>
      <c r="Y233" s="15"/>
      <c r="Z233" s="394"/>
      <c r="AA233" s="15"/>
      <c r="AB233" s="15"/>
      <c r="AC233" s="15"/>
      <c r="AD233" s="15"/>
      <c r="AE233" s="15"/>
      <c r="AF233" s="53"/>
      <c r="AG233" s="15"/>
    </row>
    <row r="234" spans="1:33" ht="30" customHeight="1" thickBot="1" x14ac:dyDescent="0.4">
      <c r="A234" s="558"/>
      <c r="B234" s="305">
        <f t="shared" si="18"/>
        <v>199</v>
      </c>
      <c r="C234" s="624"/>
      <c r="D234" s="55"/>
      <c r="E234" s="55"/>
      <c r="F234" s="55"/>
      <c r="G234" s="55"/>
      <c r="H234" s="56"/>
      <c r="I234" s="56"/>
      <c r="J234" s="400"/>
      <c r="K234" s="57"/>
      <c r="L234" s="57"/>
      <c r="M234" s="57"/>
      <c r="N234" s="57"/>
      <c r="O234" s="58"/>
      <c r="P234" s="58"/>
      <c r="Q234" s="58"/>
      <c r="R234" s="553"/>
      <c r="S234" s="553"/>
      <c r="T234" s="553"/>
      <c r="U234" s="553"/>
      <c r="V234" s="553"/>
      <c r="W234" s="58"/>
      <c r="X234" s="418"/>
      <c r="Y234" s="56"/>
      <c r="Z234" s="395"/>
      <c r="AA234" s="56"/>
      <c r="AB234" s="56"/>
      <c r="AC234" s="56"/>
      <c r="AD234" s="56"/>
      <c r="AE234" s="56"/>
      <c r="AF234" s="59"/>
      <c r="AG234" s="15"/>
    </row>
    <row r="235" spans="1:33" ht="15" hidden="1" customHeight="1" thickBot="1" x14ac:dyDescent="0.4">
      <c r="A235" s="88"/>
      <c r="B235" s="246"/>
      <c r="C235" s="408"/>
      <c r="D235" s="409"/>
      <c r="E235" s="409"/>
      <c r="F235" s="409"/>
      <c r="G235" s="409"/>
      <c r="H235" s="409"/>
      <c r="I235" s="409"/>
      <c r="J235" s="410"/>
      <c r="K235" s="409"/>
      <c r="L235" s="409"/>
      <c r="M235" s="409"/>
      <c r="N235" s="409"/>
      <c r="O235" s="409"/>
      <c r="P235" s="409"/>
      <c r="Q235" s="409"/>
      <c r="R235" s="409"/>
      <c r="S235" s="409"/>
      <c r="T235" s="409"/>
      <c r="U235" s="410"/>
      <c r="V235" s="409"/>
      <c r="W235" s="409"/>
      <c r="X235" s="410"/>
      <c r="Y235" s="409"/>
      <c r="Z235" s="411"/>
      <c r="AA235" s="409"/>
      <c r="AB235" s="409"/>
      <c r="AC235" s="409"/>
      <c r="AD235" s="409"/>
      <c r="AE235" s="409"/>
      <c r="AF235" s="412"/>
      <c r="AG235" s="15"/>
    </row>
    <row r="236" spans="1:33" ht="5" customHeight="1" thickBot="1" x14ac:dyDescent="0.4">
      <c r="A236" s="88"/>
      <c r="B236" s="246"/>
      <c r="C236" s="407"/>
      <c r="D236" s="243"/>
      <c r="E236" s="243"/>
      <c r="F236" s="243"/>
      <c r="G236" s="243"/>
      <c r="H236" s="243"/>
      <c r="I236" s="243"/>
      <c r="J236" s="405"/>
      <c r="K236" s="243"/>
      <c r="L236" s="243"/>
      <c r="M236" s="243"/>
      <c r="N236" s="243"/>
      <c r="O236" s="243"/>
      <c r="P236" s="243"/>
      <c r="Q236" s="243"/>
      <c r="R236" s="243"/>
      <c r="S236" s="243"/>
      <c r="T236" s="243"/>
      <c r="U236" s="405"/>
      <c r="V236" s="243"/>
      <c r="W236" s="243"/>
      <c r="X236" s="405"/>
      <c r="Y236" s="243"/>
      <c r="Z236" s="406"/>
      <c r="AA236" s="243"/>
      <c r="AB236" s="243"/>
      <c r="AC236" s="243"/>
      <c r="AD236" s="243"/>
      <c r="AE236" s="243"/>
      <c r="AF236" s="321"/>
      <c r="AG236" s="88"/>
    </row>
    <row r="237" spans="1:33" ht="15" hidden="1" customHeight="1" thickBot="1" x14ac:dyDescent="0.4">
      <c r="A237" s="88"/>
      <c r="B237" s="246"/>
      <c r="C237" s="233"/>
      <c r="D237" s="234"/>
      <c r="E237" s="234"/>
      <c r="F237" s="234"/>
      <c r="G237" s="234"/>
      <c r="H237" s="234"/>
      <c r="I237" s="234"/>
      <c r="J237" s="398"/>
      <c r="K237" s="234"/>
      <c r="L237" s="234"/>
      <c r="M237" s="234"/>
      <c r="N237" s="234"/>
      <c r="O237" s="234"/>
      <c r="P237" s="234"/>
      <c r="Q237" s="234"/>
      <c r="R237" s="234"/>
      <c r="S237" s="234"/>
      <c r="T237" s="234"/>
      <c r="U237" s="398"/>
      <c r="V237" s="234"/>
      <c r="W237" s="234"/>
      <c r="X237" s="398"/>
      <c r="Y237" s="234"/>
      <c r="Z237" s="396"/>
      <c r="AA237" s="234"/>
      <c r="AB237" s="234"/>
      <c r="AC237" s="234"/>
      <c r="AD237" s="234"/>
      <c r="AE237" s="234"/>
      <c r="AF237" s="235"/>
      <c r="AG237"/>
    </row>
    <row r="238" spans="1:33" ht="29" customHeight="1" x14ac:dyDescent="0.35">
      <c r="A238" s="556">
        <f>A226+1</f>
        <v>20</v>
      </c>
      <c r="B238" s="305">
        <f>B226+10</f>
        <v>201</v>
      </c>
      <c r="C238" s="622" t="str">
        <f>VLOOKUP(A238,INputs!$G$3:$O$22,7,FALSE)</f>
        <v>Please fill out Sensitivity Labels Tab</v>
      </c>
      <c r="D238" s="47"/>
      <c r="E238" s="47"/>
      <c r="F238" s="576" t="s">
        <v>108</v>
      </c>
      <c r="G238" s="576"/>
      <c r="H238" s="576" t="s">
        <v>108</v>
      </c>
      <c r="I238" s="576"/>
      <c r="J238" s="578" t="str">
        <f>J$10</f>
        <v>Select a check box</v>
      </c>
      <c r="K238" s="578"/>
      <c r="L238" s="578" t="s">
        <v>108</v>
      </c>
      <c r="M238" s="578"/>
      <c r="N238" s="578"/>
      <c r="O238" s="578" t="s">
        <v>108</v>
      </c>
      <c r="P238" s="578"/>
      <c r="Q238" s="578"/>
      <c r="R238" s="580" t="s">
        <v>147</v>
      </c>
      <c r="S238" s="580"/>
      <c r="T238" s="423" t="s">
        <v>107</v>
      </c>
      <c r="U238" s="554" t="s">
        <v>148</v>
      </c>
      <c r="V238" s="554"/>
      <c r="W238" s="50"/>
      <c r="X238" s="417"/>
      <c r="Y238" s="577" t="s">
        <v>108</v>
      </c>
      <c r="Z238" s="577"/>
      <c r="AA238" s="51"/>
      <c r="AB238" s="576"/>
      <c r="AC238" s="576"/>
      <c r="AD238" s="48"/>
      <c r="AE238" s="49" t="s">
        <v>365</v>
      </c>
      <c r="AF238" s="52"/>
      <c r="AG238" s="20"/>
    </row>
    <row r="239" spans="1:33" x14ac:dyDescent="0.35">
      <c r="A239" s="557"/>
      <c r="B239" s="305">
        <f>B238+1</f>
        <v>202</v>
      </c>
      <c r="C239" s="623"/>
      <c r="D239" s="8"/>
      <c r="E239" s="8"/>
      <c r="F239" s="222"/>
      <c r="G239" s="222"/>
      <c r="H239" s="222"/>
      <c r="I239" s="222"/>
      <c r="J239" s="402"/>
      <c r="K239" s="402"/>
      <c r="L239" s="402"/>
      <c r="M239" s="402"/>
      <c r="N239" s="402"/>
      <c r="O239" s="402"/>
      <c r="P239" s="402"/>
      <c r="Q239" s="402"/>
      <c r="R239" s="553"/>
      <c r="S239" s="553"/>
      <c r="T239" s="553"/>
      <c r="U239" s="422"/>
      <c r="V239" s="416" t="s">
        <v>109</v>
      </c>
      <c r="W239" s="230"/>
      <c r="X239" s="419"/>
      <c r="Y239" s="421"/>
      <c r="Z239" s="421"/>
      <c r="AA239" s="20"/>
      <c r="AB239" s="222"/>
      <c r="AC239" s="222" t="s">
        <v>108</v>
      </c>
      <c r="AD239" s="222"/>
      <c r="AE239" s="402"/>
      <c r="AF239" s="54"/>
      <c r="AG239" s="20"/>
    </row>
    <row r="240" spans="1:33" ht="30.5" x14ac:dyDescent="0.35">
      <c r="A240" s="557"/>
      <c r="B240" s="305">
        <f t="shared" ref="B240:B246" si="19">B239+1</f>
        <v>203</v>
      </c>
      <c r="C240" s="623"/>
      <c r="E240" s="214" t="b">
        <v>0</v>
      </c>
      <c r="F240" s="3" t="s">
        <v>333</v>
      </c>
      <c r="H240" s="214" t="b">
        <v>0</v>
      </c>
      <c r="I240" s="224" t="s">
        <v>150</v>
      </c>
      <c r="J240" s="215" t="b">
        <v>0</v>
      </c>
      <c r="K240" s="216" t="s">
        <v>151</v>
      </c>
      <c r="L240" s="217" t="b">
        <v>0</v>
      </c>
      <c r="M240" s="9" t="s">
        <v>152</v>
      </c>
      <c r="N240" s="227"/>
      <c r="O240" s="217" t="b">
        <v>0</v>
      </c>
      <c r="P240" s="9" t="s">
        <v>153</v>
      </c>
      <c r="Q240" s="9"/>
      <c r="R240" s="553"/>
      <c r="S240" s="553"/>
      <c r="T240" s="553"/>
      <c r="U240" s="553"/>
      <c r="V240" s="553"/>
      <c r="W240" s="230"/>
      <c r="X240" s="218" t="b">
        <v>0</v>
      </c>
      <c r="Y240" s="219" t="s">
        <v>154</v>
      </c>
      <c r="Z240" s="397" t="s">
        <v>372</v>
      </c>
      <c r="AA240" s="15"/>
      <c r="AB240" s="220" t="b">
        <v>0</v>
      </c>
      <c r="AC240" s="15" t="s">
        <v>155</v>
      </c>
      <c r="AD240" s="15"/>
      <c r="AE240" s="15"/>
      <c r="AF240" s="53"/>
      <c r="AG240" s="15"/>
    </row>
    <row r="241" spans="1:33" ht="35" customHeight="1" x14ac:dyDescent="0.35">
      <c r="A241" s="557"/>
      <c r="B241" s="305">
        <f t="shared" si="19"/>
        <v>204</v>
      </c>
      <c r="C241" s="623"/>
      <c r="E241" s="214" t="b">
        <v>0</v>
      </c>
      <c r="F241" s="210" t="s">
        <v>332</v>
      </c>
      <c r="H241" s="15"/>
      <c r="I241" s="224"/>
      <c r="J241" s="218" t="b">
        <v>0</v>
      </c>
      <c r="K241" s="579" t="s">
        <v>157</v>
      </c>
      <c r="L241" s="218" t="b">
        <v>0</v>
      </c>
      <c r="M241" s="219" t="s">
        <v>158</v>
      </c>
      <c r="N241" s="413">
        <v>44197</v>
      </c>
      <c r="O241" s="218" t="b">
        <v>0</v>
      </c>
      <c r="P241" s="219" t="s">
        <v>152</v>
      </c>
      <c r="Q241" s="219"/>
      <c r="R241" s="217" t="b">
        <v>0</v>
      </c>
      <c r="S241" s="9" t="s">
        <v>370</v>
      </c>
      <c r="T241" s="9" t="s">
        <v>107</v>
      </c>
      <c r="U241" s="218" t="b">
        <v>0</v>
      </c>
      <c r="V241" s="416" t="s">
        <v>164</v>
      </c>
      <c r="W241" s="229"/>
      <c r="X241" s="218" t="b">
        <v>0</v>
      </c>
      <c r="Y241" s="219" t="s">
        <v>159</v>
      </c>
      <c r="Z241" s="397"/>
      <c r="AA241" s="15"/>
      <c r="AB241" s="231"/>
      <c r="AC241" s="222" t="s">
        <v>109</v>
      </c>
      <c r="AD241" s="223"/>
      <c r="AE241" s="402" t="s">
        <v>366</v>
      </c>
      <c r="AF241" s="54"/>
      <c r="AG241" s="15"/>
    </row>
    <row r="242" spans="1:33" ht="17" customHeight="1" x14ac:dyDescent="0.35">
      <c r="A242" s="557"/>
      <c r="B242" s="305">
        <f t="shared" si="19"/>
        <v>205</v>
      </c>
      <c r="C242" s="623"/>
      <c r="E242" s="214" t="b">
        <v>0</v>
      </c>
      <c r="F242" s="581" t="s">
        <v>169</v>
      </c>
      <c r="H242" s="214" t="b">
        <v>0</v>
      </c>
      <c r="I242" s="224" t="s">
        <v>161</v>
      </c>
      <c r="J242" s="219"/>
      <c r="K242" s="579"/>
      <c r="L242" s="217" t="b">
        <v>0</v>
      </c>
      <c r="M242" s="44" t="s">
        <v>162</v>
      </c>
      <c r="N242" s="225">
        <v>6</v>
      </c>
      <c r="O242" s="217" t="b">
        <v>0</v>
      </c>
      <c r="P242" s="9" t="s">
        <v>162</v>
      </c>
      <c r="Q242" s="225">
        <v>1</v>
      </c>
      <c r="R242" s="553"/>
      <c r="S242" s="553"/>
      <c r="T242" s="553"/>
      <c r="U242" s="555" t="s">
        <v>108</v>
      </c>
      <c r="V242" s="555"/>
      <c r="W242" s="555"/>
      <c r="X242" s="218" t="b">
        <v>0</v>
      </c>
      <c r="Y242" s="9" t="s">
        <v>331</v>
      </c>
      <c r="Z242" s="553"/>
      <c r="AA242" s="15"/>
      <c r="AB242" s="231"/>
      <c r="AC242" s="22"/>
      <c r="AD242" s="15"/>
      <c r="AE242" s="626"/>
      <c r="AF242" s="53"/>
      <c r="AG242" s="15"/>
    </row>
    <row r="243" spans="1:33" ht="29.5" customHeight="1" x14ac:dyDescent="0.35">
      <c r="A243" s="557"/>
      <c r="B243" s="305">
        <f t="shared" si="19"/>
        <v>206</v>
      </c>
      <c r="C243" s="623"/>
      <c r="F243" s="581"/>
      <c r="H243" s="15"/>
      <c r="I243" s="15"/>
      <c r="J243" s="219"/>
      <c r="K243" s="9"/>
      <c r="L243" s="15"/>
      <c r="M243" s="15"/>
      <c r="N243" s="232"/>
      <c r="O243" s="9"/>
      <c r="P243" s="9"/>
      <c r="Q243" s="9"/>
      <c r="R243" s="553"/>
      <c r="S243" s="553"/>
      <c r="T243" s="553"/>
      <c r="U243" s="218" t="b">
        <v>0</v>
      </c>
      <c r="V243" s="219" t="s">
        <v>165</v>
      </c>
      <c r="W243" s="230"/>
      <c r="Y243" s="15"/>
      <c r="Z243" s="553"/>
      <c r="AA243" s="15"/>
      <c r="AB243" s="15"/>
      <c r="AC243" s="15"/>
      <c r="AD243" s="15"/>
      <c r="AE243" s="626"/>
      <c r="AF243" s="53"/>
      <c r="AG243" s="15"/>
    </row>
    <row r="244" spans="1:33" ht="30" customHeight="1" x14ac:dyDescent="0.35">
      <c r="A244" s="557"/>
      <c r="B244" s="305">
        <f t="shared" si="19"/>
        <v>207</v>
      </c>
      <c r="C244" s="623"/>
      <c r="E244"/>
      <c r="H244" s="15"/>
      <c r="I244" s="15"/>
      <c r="J244" s="399"/>
      <c r="K244" s="227"/>
      <c r="L244" s="227"/>
      <c r="M244" s="227"/>
      <c r="N244" s="227"/>
      <c r="O244" s="9"/>
      <c r="P244" s="9"/>
      <c r="Q244" s="9"/>
      <c r="R244" s="217" t="b">
        <v>0</v>
      </c>
      <c r="S244" s="9" t="s">
        <v>371</v>
      </c>
      <c r="T244" s="9" t="s">
        <v>107</v>
      </c>
      <c r="U244" s="553"/>
      <c r="V244" s="553"/>
      <c r="Y244" s="15"/>
      <c r="Z244" s="394"/>
      <c r="AA244" s="15"/>
      <c r="AB244" s="15"/>
      <c r="AC244" s="15"/>
      <c r="AD244" s="15"/>
      <c r="AE244" s="15"/>
      <c r="AF244" s="53"/>
      <c r="AG244" s="15"/>
    </row>
    <row r="245" spans="1:33" ht="14.5" customHeight="1" x14ac:dyDescent="0.35">
      <c r="A245" s="557"/>
      <c r="B245" s="305">
        <f t="shared" si="19"/>
        <v>208</v>
      </c>
      <c r="C245" s="623"/>
      <c r="E245"/>
      <c r="H245" s="226"/>
      <c r="I245" s="15"/>
      <c r="J245" s="399"/>
      <c r="K245" s="227"/>
      <c r="L245" s="227"/>
      <c r="M245" s="227"/>
      <c r="N245" s="227"/>
      <c r="O245" s="9"/>
      <c r="P245" s="9"/>
      <c r="Q245" s="9"/>
      <c r="R245" s="553"/>
      <c r="S245" s="553"/>
      <c r="T245" s="553"/>
      <c r="U245" s="218" t="b">
        <v>0</v>
      </c>
      <c r="V245" s="9" t="s">
        <v>166</v>
      </c>
      <c r="W245" s="9"/>
      <c r="Y245" s="15"/>
      <c r="Z245" s="394"/>
      <c r="AA245" s="15"/>
      <c r="AB245" s="15"/>
      <c r="AC245" s="15"/>
      <c r="AD245" s="15"/>
      <c r="AE245" s="15"/>
      <c r="AF245" s="53"/>
      <c r="AG245" s="15"/>
    </row>
    <row r="246" spans="1:33" ht="30" customHeight="1" thickBot="1" x14ac:dyDescent="0.4">
      <c r="A246" s="558"/>
      <c r="B246" s="305">
        <f t="shared" si="19"/>
        <v>209</v>
      </c>
      <c r="C246" s="624"/>
      <c r="D246" s="55"/>
      <c r="E246" s="55"/>
      <c r="F246" s="55"/>
      <c r="G246" s="55"/>
      <c r="H246" s="56"/>
      <c r="I246" s="56"/>
      <c r="J246" s="400"/>
      <c r="K246" s="57"/>
      <c r="L246" s="57"/>
      <c r="M246" s="57"/>
      <c r="N246" s="57"/>
      <c r="O246" s="58"/>
      <c r="P246" s="58"/>
      <c r="Q246" s="58"/>
      <c r="R246" s="553"/>
      <c r="S246" s="553"/>
      <c r="T246" s="553"/>
      <c r="U246" s="553"/>
      <c r="V246" s="553"/>
      <c r="W246" s="58"/>
      <c r="X246" s="418"/>
      <c r="Y246" s="56"/>
      <c r="Z246" s="395"/>
      <c r="AA246" s="56"/>
      <c r="AB246" s="56"/>
      <c r="AC246" s="56"/>
      <c r="AD246" s="56"/>
      <c r="AE246" s="56"/>
      <c r="AF246" s="59"/>
      <c r="AG246" s="15"/>
    </row>
    <row r="247" spans="1:33" ht="5" customHeight="1" thickBot="1" x14ac:dyDescent="0.4">
      <c r="A247" s="88"/>
      <c r="B247" s="246"/>
      <c r="C247" s="407"/>
      <c r="D247" s="243"/>
      <c r="E247" s="243"/>
      <c r="F247" s="243"/>
      <c r="G247" s="243"/>
      <c r="H247" s="243"/>
      <c r="I247" s="243"/>
      <c r="J247" s="405"/>
      <c r="K247" s="243"/>
      <c r="L247" s="243"/>
      <c r="M247" s="243"/>
      <c r="N247" s="243"/>
      <c r="O247" s="243"/>
      <c r="P247" s="243"/>
      <c r="Q247" s="243"/>
      <c r="R247" s="243"/>
      <c r="S247" s="243"/>
      <c r="T247" s="243"/>
      <c r="U247" s="405"/>
      <c r="V247" s="243"/>
      <c r="W247" s="243"/>
      <c r="X247" s="405"/>
      <c r="Y247" s="243"/>
      <c r="Z247" s="406"/>
      <c r="AA247" s="243"/>
      <c r="AB247" s="243"/>
      <c r="AC247" s="243"/>
      <c r="AD247" s="243"/>
      <c r="AE247" s="243"/>
      <c r="AF247" s="321"/>
      <c r="AG247" s="88"/>
    </row>
    <row r="248" spans="1:33" hidden="1" x14ac:dyDescent="0.35">
      <c r="A248" s="88"/>
      <c r="B248" s="246"/>
      <c r="C248" s="201"/>
      <c r="D248" s="30"/>
      <c r="E248" s="30"/>
      <c r="F248" s="30"/>
      <c r="G248" s="30"/>
      <c r="H248" s="30"/>
      <c r="I248" s="30"/>
      <c r="J248" s="31"/>
      <c r="K248" s="30"/>
      <c r="L248" s="30"/>
      <c r="M248" s="30"/>
      <c r="N248" s="30"/>
      <c r="O248" s="30"/>
      <c r="P248" s="30"/>
      <c r="Q248" s="30"/>
      <c r="R248" s="30"/>
      <c r="S248" s="30"/>
      <c r="T248" s="30"/>
      <c r="U248" s="31"/>
      <c r="V248" s="30"/>
      <c r="W248" s="30"/>
      <c r="X248" s="31"/>
      <c r="Y248" s="30"/>
      <c r="Z248" s="201"/>
      <c r="AA248" s="30"/>
      <c r="AB248" s="30"/>
      <c r="AC248" s="30"/>
      <c r="AD248" s="30"/>
      <c r="AE248" s="30"/>
      <c r="AF248" s="30"/>
      <c r="AG248"/>
    </row>
  </sheetData>
  <mergeCells count="505">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C226:C234"/>
    <mergeCell ref="C238:C246"/>
    <mergeCell ref="C118:C126"/>
    <mergeCell ref="C130:C138"/>
    <mergeCell ref="C142:C150"/>
    <mergeCell ref="C154:C162"/>
    <mergeCell ref="C166:C174"/>
    <mergeCell ref="C178:C186"/>
    <mergeCell ref="C190:C198"/>
    <mergeCell ref="C202:C210"/>
    <mergeCell ref="C214:C222"/>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F82:G82"/>
    <mergeCell ref="H82:I82"/>
    <mergeCell ref="J82:K82"/>
    <mergeCell ref="L82:N82"/>
    <mergeCell ref="O82:Q82"/>
    <mergeCell ref="C46:C54"/>
    <mergeCell ref="C58:C66"/>
    <mergeCell ref="C70:C78"/>
    <mergeCell ref="C82:C90"/>
    <mergeCell ref="K85:K86"/>
    <mergeCell ref="F86:F87"/>
    <mergeCell ref="K61:K62"/>
    <mergeCell ref="F62:F63"/>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R142:S142"/>
    <mergeCell ref="U142:V142"/>
    <mergeCell ref="U144:V144"/>
    <mergeCell ref="U146:W146"/>
    <mergeCell ref="R134:T135"/>
    <mergeCell ref="R143:T144"/>
    <mergeCell ref="R146:T147"/>
    <mergeCell ref="U170:W170"/>
    <mergeCell ref="U172:V172"/>
    <mergeCell ref="R170:T171"/>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U178:V178"/>
    <mergeCell ref="U72:V72"/>
    <mergeCell ref="U74:W74"/>
    <mergeCell ref="U76:V76"/>
    <mergeCell ref="U78:V78"/>
    <mergeCell ref="U82:V82"/>
    <mergeCell ref="U84:V84"/>
    <mergeCell ref="U86:W86"/>
    <mergeCell ref="U88:V88"/>
    <mergeCell ref="U90:V90"/>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s>
  <conditionalFormatting sqref="H12">
    <cfRule type="expression" dxfId="3035" priority="1880">
      <formula>$H$14=TRUE</formula>
    </cfRule>
  </conditionalFormatting>
  <conditionalFormatting sqref="H24">
    <cfRule type="expression" dxfId="3034" priority="1875">
      <formula>$H$26=TRUE</formula>
    </cfRule>
  </conditionalFormatting>
  <conditionalFormatting sqref="H36">
    <cfRule type="expression" dxfId="3033" priority="1874">
      <formula>$H$38=TRUE</formula>
    </cfRule>
  </conditionalFormatting>
  <conditionalFormatting sqref="H38">
    <cfRule type="expression" dxfId="3032" priority="1872">
      <formula>$H$36=TRUE</formula>
    </cfRule>
  </conditionalFormatting>
  <conditionalFormatting sqref="H48">
    <cfRule type="expression" dxfId="3031" priority="1867">
      <formula>$H$50=TRUE</formula>
    </cfRule>
  </conditionalFormatting>
  <conditionalFormatting sqref="H60">
    <cfRule type="expression" dxfId="3030" priority="1863">
      <formula>$H$62=TRUE</formula>
    </cfRule>
  </conditionalFormatting>
  <conditionalFormatting sqref="H72">
    <cfRule type="expression" dxfId="3029" priority="1859">
      <formula>$H$74=TRUE</formula>
    </cfRule>
  </conditionalFormatting>
  <conditionalFormatting sqref="H84">
    <cfRule type="expression" dxfId="3028" priority="1857">
      <formula>$H$86=TRUE</formula>
    </cfRule>
  </conditionalFormatting>
  <conditionalFormatting sqref="H96">
    <cfRule type="expression" dxfId="3027" priority="1851">
      <formula>$H$98=TRUE</formula>
    </cfRule>
  </conditionalFormatting>
  <conditionalFormatting sqref="H108">
    <cfRule type="expression" dxfId="3026" priority="1847">
      <formula>$H$110=TRUE</formula>
    </cfRule>
  </conditionalFormatting>
  <conditionalFormatting sqref="H120">
    <cfRule type="expression" dxfId="3025" priority="1843">
      <formula>$H$122=TRUE</formula>
    </cfRule>
  </conditionalFormatting>
  <conditionalFormatting sqref="H132">
    <cfRule type="expression" dxfId="3024" priority="1841">
      <formula>$H$134=TRUE</formula>
    </cfRule>
  </conditionalFormatting>
  <conditionalFormatting sqref="H144">
    <cfRule type="expression" dxfId="3023" priority="1835">
      <formula>$H$146=TRUE</formula>
    </cfRule>
  </conditionalFormatting>
  <conditionalFormatting sqref="H156">
    <cfRule type="expression" dxfId="3022" priority="1830">
      <formula>$H$158=TRUE</formula>
    </cfRule>
  </conditionalFormatting>
  <conditionalFormatting sqref="H168">
    <cfRule type="expression" dxfId="3021" priority="1826">
      <formula>$H$170=TRUE</formula>
    </cfRule>
  </conditionalFormatting>
  <conditionalFormatting sqref="H180">
    <cfRule type="expression" dxfId="3020" priority="1824">
      <formula>$H$182=TRUE</formula>
    </cfRule>
  </conditionalFormatting>
  <conditionalFormatting sqref="H192">
    <cfRule type="expression" dxfId="3019" priority="1820">
      <formula>$H$194=TRUE</formula>
    </cfRule>
  </conditionalFormatting>
  <conditionalFormatting sqref="H204">
    <cfRule type="expression" dxfId="3018" priority="1815">
      <formula>$H$206=TRUE</formula>
    </cfRule>
  </conditionalFormatting>
  <conditionalFormatting sqref="H216">
    <cfRule type="expression" dxfId="3017" priority="1812">
      <formula>$H$218=TRUE</formula>
    </cfRule>
  </conditionalFormatting>
  <conditionalFormatting sqref="H228">
    <cfRule type="expression" dxfId="3016" priority="1808">
      <formula>$H$230=TRUE</formula>
    </cfRule>
  </conditionalFormatting>
  <conditionalFormatting sqref="H240">
    <cfRule type="expression" dxfId="3015" priority="1804">
      <formula>$H$242=TRUE</formula>
    </cfRule>
  </conditionalFormatting>
  <conditionalFormatting sqref="H10:I18">
    <cfRule type="expression" dxfId="3014" priority="1667">
      <formula>$E$12=FALSE</formula>
    </cfRule>
  </conditionalFormatting>
  <conditionalFormatting sqref="H14:I14">
    <cfRule type="expression" dxfId="3013" priority="1879">
      <formula>$H$12=TRUE</formula>
    </cfRule>
  </conditionalFormatting>
  <conditionalFormatting sqref="H22:I26">
    <cfRule type="expression" dxfId="3012" priority="1387">
      <formula>$E$24=FALSE</formula>
    </cfRule>
  </conditionalFormatting>
  <conditionalFormatting sqref="H26:I26">
    <cfRule type="expression" dxfId="3011" priority="1877">
      <formula>$H$24=TRUE</formula>
    </cfRule>
  </conditionalFormatting>
  <conditionalFormatting sqref="H34:I38">
    <cfRule type="expression" dxfId="3010" priority="1385">
      <formula>$E$36=FALSE</formula>
    </cfRule>
  </conditionalFormatting>
  <conditionalFormatting sqref="H46:I50">
    <cfRule type="expression" dxfId="3009" priority="1382">
      <formula>$E$48=FALSE</formula>
    </cfRule>
  </conditionalFormatting>
  <conditionalFormatting sqref="H50:I50">
    <cfRule type="expression" dxfId="3008" priority="1869">
      <formula>$H$48=TRUE</formula>
    </cfRule>
  </conditionalFormatting>
  <conditionalFormatting sqref="H58:I62">
    <cfRule type="expression" dxfId="3007" priority="1380">
      <formula>$E$60=FALSE</formula>
    </cfRule>
  </conditionalFormatting>
  <conditionalFormatting sqref="H62:I62">
    <cfRule type="expression" dxfId="3006" priority="1865">
      <formula>$H$60=TRUE</formula>
    </cfRule>
  </conditionalFormatting>
  <conditionalFormatting sqref="H70:I74">
    <cfRule type="expression" dxfId="3005" priority="1378">
      <formula>$E$72=FALSE</formula>
    </cfRule>
  </conditionalFormatting>
  <conditionalFormatting sqref="H74:I74">
    <cfRule type="expression" dxfId="3004" priority="1861">
      <formula>$H$72=TRUE</formula>
    </cfRule>
  </conditionalFormatting>
  <conditionalFormatting sqref="H82:I86">
    <cfRule type="expression" dxfId="3003" priority="6372">
      <formula>$E$84=FALSE</formula>
    </cfRule>
  </conditionalFormatting>
  <conditionalFormatting sqref="H86:I86">
    <cfRule type="expression" dxfId="3002" priority="1855">
      <formula>$H$84=TRUE</formula>
    </cfRule>
  </conditionalFormatting>
  <conditionalFormatting sqref="H94:I98">
    <cfRule type="expression" dxfId="3001" priority="1374">
      <formula>$E$96=FALSE</formula>
    </cfRule>
  </conditionalFormatting>
  <conditionalFormatting sqref="H98:I98">
    <cfRule type="expression" dxfId="3000" priority="1853">
      <formula>$H$96=TRUE</formula>
    </cfRule>
  </conditionalFormatting>
  <conditionalFormatting sqref="H106:I110">
    <cfRule type="expression" dxfId="2999" priority="1372">
      <formula>$E$108=FALSE</formula>
    </cfRule>
  </conditionalFormatting>
  <conditionalFormatting sqref="H110:I110">
    <cfRule type="expression" dxfId="2998" priority="1849">
      <formula>$H$108=TRUE</formula>
    </cfRule>
  </conditionalFormatting>
  <conditionalFormatting sqref="H118:I122">
    <cfRule type="expression" dxfId="2997" priority="1370">
      <formula>$E$120=FALSE</formula>
    </cfRule>
  </conditionalFormatting>
  <conditionalFormatting sqref="H122:I122">
    <cfRule type="expression" dxfId="2996" priority="1845">
      <formula>$H$120=TRUE</formula>
    </cfRule>
  </conditionalFormatting>
  <conditionalFormatting sqref="H130:I134">
    <cfRule type="expression" dxfId="2995" priority="1368">
      <formula>$E$132=FALSE</formula>
    </cfRule>
  </conditionalFormatting>
  <conditionalFormatting sqref="H134:I134">
    <cfRule type="expression" dxfId="2994" priority="1839">
      <formula>$H$132=TRUE</formula>
    </cfRule>
  </conditionalFormatting>
  <conditionalFormatting sqref="H142:I146">
    <cfRule type="expression" dxfId="2993" priority="1366">
      <formula>$E$144=FALSE</formula>
    </cfRule>
  </conditionalFormatting>
  <conditionalFormatting sqref="H146:I146">
    <cfRule type="expression" dxfId="2992" priority="1837">
      <formula>$H$144=TRUE</formula>
    </cfRule>
  </conditionalFormatting>
  <conditionalFormatting sqref="H154:I158">
    <cfRule type="expression" dxfId="2991" priority="1364">
      <formula>$E$156=FALSE</formula>
    </cfRule>
  </conditionalFormatting>
  <conditionalFormatting sqref="H158:I158">
    <cfRule type="expression" dxfId="2990" priority="1832">
      <formula>$H$156=TRUE</formula>
    </cfRule>
  </conditionalFormatting>
  <conditionalFormatting sqref="H166:I170">
    <cfRule type="expression" dxfId="2989" priority="1362">
      <formula>$E$168=FALSE</formula>
    </cfRule>
  </conditionalFormatting>
  <conditionalFormatting sqref="H170:I170">
    <cfRule type="expression" dxfId="2988" priority="1828">
      <formula>$H$168=TRUE</formula>
    </cfRule>
  </conditionalFormatting>
  <conditionalFormatting sqref="H178:I182">
    <cfRule type="expression" dxfId="2987" priority="1360">
      <formula>$E$180=FALSE</formula>
    </cfRule>
  </conditionalFormatting>
  <conditionalFormatting sqref="H182:I182">
    <cfRule type="expression" dxfId="2986" priority="1822">
      <formula>$H$180=TRUE</formula>
    </cfRule>
  </conditionalFormatting>
  <conditionalFormatting sqref="H190:I194">
    <cfRule type="expression" dxfId="2985" priority="1357">
      <formula>$E$192=FALSE</formula>
    </cfRule>
  </conditionalFormatting>
  <conditionalFormatting sqref="H194:I194">
    <cfRule type="expression" dxfId="2984" priority="1818">
      <formula>$H$192=TRUE</formula>
    </cfRule>
  </conditionalFormatting>
  <conditionalFormatting sqref="H202:I206">
    <cfRule type="expression" dxfId="2983" priority="1355">
      <formula>$E$204=FALSE</formula>
    </cfRule>
  </conditionalFormatting>
  <conditionalFormatting sqref="H206:I206">
    <cfRule type="expression" dxfId="2982" priority="1816">
      <formula>$H$204=TRUE</formula>
    </cfRule>
  </conditionalFormatting>
  <conditionalFormatting sqref="H214:I218">
    <cfRule type="expression" dxfId="2981" priority="1353">
      <formula>$E$216=FALSE</formula>
    </cfRule>
  </conditionalFormatting>
  <conditionalFormatting sqref="H218:I218">
    <cfRule type="expression" dxfId="2980" priority="1810">
      <formula>$H$216=TRUE</formula>
    </cfRule>
  </conditionalFormatting>
  <conditionalFormatting sqref="H226:I230">
    <cfRule type="expression" dxfId="2979" priority="1351">
      <formula>$E$228=FALSE</formula>
    </cfRule>
  </conditionalFormatting>
  <conditionalFormatting sqref="H230:I230">
    <cfRule type="expression" dxfId="2978" priority="1806">
      <formula>$H$228=TRUE</formula>
    </cfRule>
  </conditionalFormatting>
  <conditionalFormatting sqref="H238:I242">
    <cfRule type="expression" dxfId="2977" priority="1329">
      <formula>$E$240=FALSE</formula>
    </cfRule>
  </conditionalFormatting>
  <conditionalFormatting sqref="H242:I242">
    <cfRule type="expression" dxfId="2976" priority="1802">
      <formula>$H$240=TRUE</formula>
    </cfRule>
  </conditionalFormatting>
  <conditionalFormatting sqref="I12:I13">
    <cfRule type="expression" dxfId="2975" priority="1881">
      <formula>$H$14=TRUE</formula>
    </cfRule>
  </conditionalFormatting>
  <conditionalFormatting sqref="I24:I25">
    <cfRule type="expression" dxfId="2974" priority="1876">
      <formula>$H$26=TRUE</formula>
    </cfRule>
  </conditionalFormatting>
  <conditionalFormatting sqref="I36:I37">
    <cfRule type="expression" dxfId="2973" priority="2109">
      <formula>$H$38=TRUE</formula>
    </cfRule>
  </conditionalFormatting>
  <conditionalFormatting sqref="I38">
    <cfRule type="expression" dxfId="2972" priority="1871">
      <formula>TRUE=$H$36</formula>
    </cfRule>
  </conditionalFormatting>
  <conditionalFormatting sqref="I48:I49">
    <cfRule type="expression" dxfId="2971" priority="1868">
      <formula>$H$50=TRUE</formula>
    </cfRule>
  </conditionalFormatting>
  <conditionalFormatting sqref="I60:I61">
    <cfRule type="expression" dxfId="2970" priority="1864">
      <formula>$H$62=TRUE</formula>
    </cfRule>
  </conditionalFormatting>
  <conditionalFormatting sqref="I72:I73">
    <cfRule type="expression" dxfId="2969" priority="1860">
      <formula>$H$74=TRUE</formula>
    </cfRule>
  </conditionalFormatting>
  <conditionalFormatting sqref="I84:I85">
    <cfRule type="expression" dxfId="2968" priority="1858">
      <formula>$H$86=TRUE</formula>
    </cfRule>
  </conditionalFormatting>
  <conditionalFormatting sqref="I96:I97">
    <cfRule type="expression" dxfId="2967" priority="1852">
      <formula>$H$98=TRUE</formula>
    </cfRule>
  </conditionalFormatting>
  <conditionalFormatting sqref="I108:I109">
    <cfRule type="expression" dxfId="2966" priority="1848">
      <formula>$H$110=TRUE</formula>
    </cfRule>
  </conditionalFormatting>
  <conditionalFormatting sqref="I120:I121">
    <cfRule type="expression" dxfId="2965" priority="1844">
      <formula>$H$122=TRUE</formula>
    </cfRule>
  </conditionalFormatting>
  <conditionalFormatting sqref="I132:I133">
    <cfRule type="expression" dxfId="2964" priority="1842">
      <formula>$H$134=TRUE</formula>
    </cfRule>
  </conditionalFormatting>
  <conditionalFormatting sqref="I144:I145">
    <cfRule type="expression" dxfId="2963" priority="1836">
      <formula>$H$146=TRUE</formula>
    </cfRule>
  </conditionalFormatting>
  <conditionalFormatting sqref="I156:I157">
    <cfRule type="expression" dxfId="2962" priority="1831">
      <formula>$H$158=TRUE</formula>
    </cfRule>
  </conditionalFormatting>
  <conditionalFormatting sqref="I168:I169">
    <cfRule type="expression" dxfId="2961" priority="1827">
      <formula>$H$170=TRUE</formula>
    </cfRule>
  </conditionalFormatting>
  <conditionalFormatting sqref="I180:I181">
    <cfRule type="expression" dxfId="2960" priority="1825">
      <formula>$H$182=TRUE</formula>
    </cfRule>
  </conditionalFormatting>
  <conditionalFormatting sqref="I192:I193">
    <cfRule type="expression" dxfId="2959" priority="1821">
      <formula>$H$194=TRUE</formula>
    </cfRule>
  </conditionalFormatting>
  <conditionalFormatting sqref="I204:I205">
    <cfRule type="expression" dxfId="2958" priority="1814">
      <formula>$H$206=TRUE</formula>
    </cfRule>
  </conditionalFormatting>
  <conditionalFormatting sqref="I216:I217">
    <cfRule type="expression" dxfId="2957" priority="1813">
      <formula>$H$218=TRUE</formula>
    </cfRule>
  </conditionalFormatting>
  <conditionalFormatting sqref="I228:I229">
    <cfRule type="expression" dxfId="2956" priority="1809">
      <formula>$H$230=TRUE</formula>
    </cfRule>
  </conditionalFormatting>
  <conditionalFormatting sqref="I240:I241">
    <cfRule type="expression" dxfId="2955" priority="1805">
      <formula>$H$242=TRUE</formula>
    </cfRule>
  </conditionalFormatting>
  <conditionalFormatting sqref="J12">
    <cfRule type="expression" dxfId="2954" priority="3581">
      <formula>H14=TRUE</formula>
    </cfRule>
  </conditionalFormatting>
  <conditionalFormatting sqref="J13">
    <cfRule type="expression" dxfId="2953" priority="1958">
      <formula>$J$12=TRUE</formula>
    </cfRule>
    <cfRule type="expression" dxfId="2952" priority="3582">
      <formula>H14=TRUE</formula>
    </cfRule>
  </conditionalFormatting>
  <conditionalFormatting sqref="J24">
    <cfRule type="expression" dxfId="2951" priority="3514">
      <formula>H26=TRUE</formula>
    </cfRule>
  </conditionalFormatting>
  <conditionalFormatting sqref="J25">
    <cfRule type="expression" dxfId="2950" priority="1955">
      <formula>$J$24=TRUE</formula>
    </cfRule>
    <cfRule type="expression" dxfId="2949" priority="3515">
      <formula>H26=TRUE</formula>
    </cfRule>
  </conditionalFormatting>
  <conditionalFormatting sqref="J36">
    <cfRule type="expression" dxfId="2948" priority="3451">
      <formula>H38=TRUE</formula>
    </cfRule>
  </conditionalFormatting>
  <conditionalFormatting sqref="J37">
    <cfRule type="expression" dxfId="2947" priority="1953">
      <formula>$J$36=TRUE</formula>
    </cfRule>
    <cfRule type="expression" dxfId="2946" priority="3452">
      <formula>H38=TRUE</formula>
    </cfRule>
  </conditionalFormatting>
  <conditionalFormatting sqref="J48">
    <cfRule type="expression" dxfId="2945" priority="3389">
      <formula>H50=TRUE</formula>
    </cfRule>
  </conditionalFormatting>
  <conditionalFormatting sqref="J49">
    <cfRule type="expression" dxfId="2944" priority="1951">
      <formula>$J$48=TRUE</formula>
    </cfRule>
    <cfRule type="expression" dxfId="2943" priority="3390">
      <formula>H50=TRUE</formula>
    </cfRule>
  </conditionalFormatting>
  <conditionalFormatting sqref="J60">
    <cfRule type="expression" dxfId="2942" priority="3327">
      <formula>H62=TRUE</formula>
    </cfRule>
  </conditionalFormatting>
  <conditionalFormatting sqref="J61">
    <cfRule type="expression" dxfId="2941" priority="1949">
      <formula>$J$60=TRUE</formula>
    </cfRule>
    <cfRule type="expression" dxfId="2940" priority="3328">
      <formula>H62=TRUE</formula>
    </cfRule>
  </conditionalFormatting>
  <conditionalFormatting sqref="J72">
    <cfRule type="expression" dxfId="2939" priority="3265">
      <formula>H74=TRUE</formula>
    </cfRule>
  </conditionalFormatting>
  <conditionalFormatting sqref="J73">
    <cfRule type="expression" dxfId="2938" priority="1947">
      <formula>$J$72=TRUE</formula>
    </cfRule>
    <cfRule type="expression" dxfId="2937" priority="3266">
      <formula>H74=TRUE</formula>
    </cfRule>
  </conditionalFormatting>
  <conditionalFormatting sqref="J84">
    <cfRule type="expression" dxfId="2936" priority="3203">
      <formula>H86=TRUE</formula>
    </cfRule>
  </conditionalFormatting>
  <conditionalFormatting sqref="J85">
    <cfRule type="expression" dxfId="2935" priority="1945">
      <formula>$J$84=TRUE</formula>
    </cfRule>
    <cfRule type="expression" dxfId="2934" priority="3204">
      <formula>H86=TRUE</formula>
    </cfRule>
  </conditionalFormatting>
  <conditionalFormatting sqref="J96">
    <cfRule type="expression" dxfId="2933" priority="3141">
      <formula>H98=TRUE</formula>
    </cfRule>
  </conditionalFormatting>
  <conditionalFormatting sqref="J97">
    <cfRule type="expression" dxfId="2932" priority="1943">
      <formula>$J$96=TRUE</formula>
    </cfRule>
    <cfRule type="expression" dxfId="2931" priority="3142">
      <formula>H98=TRUE</formula>
    </cfRule>
  </conditionalFormatting>
  <conditionalFormatting sqref="J108">
    <cfRule type="expression" dxfId="2930" priority="3053">
      <formula>H110=TRUE</formula>
    </cfRule>
  </conditionalFormatting>
  <conditionalFormatting sqref="J109">
    <cfRule type="expression" dxfId="2929" priority="1941">
      <formula>$J$108=TRUE</formula>
    </cfRule>
    <cfRule type="expression" dxfId="2928" priority="3054">
      <formula>H110=TRUE</formula>
    </cfRule>
  </conditionalFormatting>
  <conditionalFormatting sqref="J120">
    <cfRule type="expression" dxfId="2927" priority="2991">
      <formula>H122=TRUE</formula>
    </cfRule>
  </conditionalFormatting>
  <conditionalFormatting sqref="J121">
    <cfRule type="expression" dxfId="2926" priority="1939">
      <formula>$J$120=TRUE</formula>
    </cfRule>
    <cfRule type="expression" dxfId="2925" priority="2992">
      <formula>H122=TRUE</formula>
    </cfRule>
  </conditionalFormatting>
  <conditionalFormatting sqref="J132">
    <cfRule type="expression" dxfId="2924" priority="2929">
      <formula>H134=TRUE</formula>
    </cfRule>
  </conditionalFormatting>
  <conditionalFormatting sqref="J133">
    <cfRule type="expression" dxfId="2923" priority="1937">
      <formula>$J$132=TRUE</formula>
    </cfRule>
    <cfRule type="expression" dxfId="2922" priority="2930">
      <formula>H134=TRUE</formula>
    </cfRule>
  </conditionalFormatting>
  <conditionalFormatting sqref="J145">
    <cfRule type="expression" dxfId="2921" priority="1935">
      <formula>$J$144=TRUE</formula>
    </cfRule>
    <cfRule type="expression" dxfId="2920" priority="2868">
      <formula>H146=TRUE</formula>
    </cfRule>
  </conditionalFormatting>
  <conditionalFormatting sqref="J156">
    <cfRule type="expression" dxfId="2919" priority="2805">
      <formula>H158=TRUE</formula>
    </cfRule>
  </conditionalFormatting>
  <conditionalFormatting sqref="J157">
    <cfRule type="expression" dxfId="2918" priority="1933">
      <formula>$J$156=TRUE</formula>
    </cfRule>
    <cfRule type="expression" dxfId="2917" priority="2806">
      <formula>H158=TRUE</formula>
    </cfRule>
  </conditionalFormatting>
  <conditionalFormatting sqref="J168">
    <cfRule type="expression" dxfId="2916" priority="2743">
      <formula>H170=TRUE</formula>
    </cfRule>
  </conditionalFormatting>
  <conditionalFormatting sqref="J169">
    <cfRule type="expression" dxfId="2915" priority="1931">
      <formula>$J$168=TRUE</formula>
    </cfRule>
    <cfRule type="expression" dxfId="2914" priority="2744">
      <formula>H170=TRUE</formula>
    </cfRule>
  </conditionalFormatting>
  <conditionalFormatting sqref="J180">
    <cfRule type="expression" dxfId="2913" priority="2681">
      <formula>H182=TRUE</formula>
    </cfRule>
  </conditionalFormatting>
  <conditionalFormatting sqref="J181">
    <cfRule type="expression" dxfId="2912" priority="1929">
      <formula>$J$180=TRUE</formula>
    </cfRule>
    <cfRule type="expression" dxfId="2911" priority="2682">
      <formula>H182=TRUE</formula>
    </cfRule>
  </conditionalFormatting>
  <conditionalFormatting sqref="J192">
    <cfRule type="expression" dxfId="2910" priority="2619">
      <formula>H194=TRUE</formula>
    </cfRule>
  </conditionalFormatting>
  <conditionalFormatting sqref="J193">
    <cfRule type="expression" dxfId="2909" priority="1927">
      <formula>$J$192=TRUE</formula>
    </cfRule>
    <cfRule type="expression" dxfId="2908" priority="2620">
      <formula>H194=TRUE</formula>
    </cfRule>
  </conditionalFormatting>
  <conditionalFormatting sqref="J204">
    <cfRule type="expression" dxfId="2907" priority="2557">
      <formula>H206=TRUE</formula>
    </cfRule>
  </conditionalFormatting>
  <conditionalFormatting sqref="J205">
    <cfRule type="expression" dxfId="2906" priority="1926">
      <formula>$J$204=TRUE</formula>
    </cfRule>
    <cfRule type="expression" dxfId="2905" priority="2558">
      <formula>H206=TRUE</formula>
    </cfRule>
  </conditionalFormatting>
  <conditionalFormatting sqref="J216">
    <cfRule type="expression" dxfId="2904" priority="2495">
      <formula>H218=TRUE</formula>
    </cfRule>
  </conditionalFormatting>
  <conditionalFormatting sqref="J217">
    <cfRule type="expression" dxfId="2903" priority="1923">
      <formula>$J$216=TRUE</formula>
    </cfRule>
    <cfRule type="expression" dxfId="2902" priority="2496">
      <formula>H218=TRUE</formula>
    </cfRule>
  </conditionalFormatting>
  <conditionalFormatting sqref="J228">
    <cfRule type="expression" dxfId="2901" priority="2433">
      <formula>H230=TRUE</formula>
    </cfRule>
  </conditionalFormatting>
  <conditionalFormatting sqref="J229">
    <cfRule type="expression" dxfId="2900" priority="1921">
      <formula>$J$228=TRUE</formula>
    </cfRule>
    <cfRule type="expression" dxfId="2899" priority="2434">
      <formula>H230=TRUE</formula>
    </cfRule>
  </conditionalFormatting>
  <conditionalFormatting sqref="J240">
    <cfRule type="expression" dxfId="2898" priority="2371">
      <formula>H242=TRUE</formula>
    </cfRule>
  </conditionalFormatting>
  <conditionalFormatting sqref="J241">
    <cfRule type="expression" dxfId="2897" priority="1919">
      <formula>$J$240=TRUE</formula>
    </cfRule>
    <cfRule type="expression" dxfId="2896" priority="2372">
      <formula>H242=TRUE</formula>
    </cfRule>
  </conditionalFormatting>
  <conditionalFormatting sqref="J3:K3">
    <cfRule type="expression" dxfId="2895" priority="6374">
      <formula>OR(H14,H26,H38,H50,H62,H74,H86,H98,H110,H122,H134,H146,H158,H170,H182,H194,H206,H218,H230,H242)</formula>
    </cfRule>
  </conditionalFormatting>
  <conditionalFormatting sqref="J12:K12">
    <cfRule type="expression" dxfId="2894" priority="1917">
      <formula>$J$13=TRUE</formula>
    </cfRule>
  </conditionalFormatting>
  <conditionalFormatting sqref="J22:K23">
    <cfRule type="expression" dxfId="2893" priority="3471">
      <formula>H26=TRUE</formula>
    </cfRule>
  </conditionalFormatting>
  <conditionalFormatting sqref="J24:K24">
    <cfRule type="expression" dxfId="2892" priority="1915">
      <formula>$J$25=TRUE</formula>
    </cfRule>
  </conditionalFormatting>
  <conditionalFormatting sqref="J34:K35">
    <cfRule type="expression" dxfId="2891" priority="3409">
      <formula>H38=TRUE</formula>
    </cfRule>
  </conditionalFormatting>
  <conditionalFormatting sqref="J36:K36">
    <cfRule type="expression" dxfId="2890" priority="1913">
      <formula>$J$37=TRUE</formula>
    </cfRule>
  </conditionalFormatting>
  <conditionalFormatting sqref="J46:K47">
    <cfRule type="expression" dxfId="2889" priority="3347">
      <formula>H50=TRUE</formula>
    </cfRule>
  </conditionalFormatting>
  <conditionalFormatting sqref="J48:K48">
    <cfRule type="expression" dxfId="2888" priority="1911">
      <formula>$J$49=TRUE</formula>
    </cfRule>
  </conditionalFormatting>
  <conditionalFormatting sqref="J58:K59">
    <cfRule type="expression" dxfId="2887" priority="3285">
      <formula>H62=TRUE</formula>
    </cfRule>
  </conditionalFormatting>
  <conditionalFormatting sqref="J60:K60">
    <cfRule type="expression" dxfId="2886" priority="1909">
      <formula>$J$61=TRUE</formula>
    </cfRule>
  </conditionalFormatting>
  <conditionalFormatting sqref="J70:K71">
    <cfRule type="expression" dxfId="2885" priority="3223">
      <formula>H74=TRUE</formula>
    </cfRule>
  </conditionalFormatting>
  <conditionalFormatting sqref="J72:K72">
    <cfRule type="expression" dxfId="2884" priority="1907">
      <formula>$J$73=TRUE</formula>
    </cfRule>
  </conditionalFormatting>
  <conditionalFormatting sqref="J82:K83 J10:K11">
    <cfRule type="expression" dxfId="2883" priority="3472">
      <formula>H14=TRUE</formula>
    </cfRule>
  </conditionalFormatting>
  <conditionalFormatting sqref="J84:K84">
    <cfRule type="expression" dxfId="2882" priority="3">
      <formula>$J$85=TRUE</formula>
    </cfRule>
  </conditionalFormatting>
  <conditionalFormatting sqref="J94:K95">
    <cfRule type="expression" dxfId="2881" priority="3099">
      <formula>H98=TRUE</formula>
    </cfRule>
  </conditionalFormatting>
  <conditionalFormatting sqref="J96:K96">
    <cfRule type="expression" dxfId="2880" priority="1905">
      <formula>$J$97=TRUE</formula>
    </cfRule>
  </conditionalFormatting>
  <conditionalFormatting sqref="J106:K107">
    <cfRule type="expression" dxfId="2879" priority="3017">
      <formula>H110=TRUE</formula>
    </cfRule>
  </conditionalFormatting>
  <conditionalFormatting sqref="J108:K108">
    <cfRule type="expression" dxfId="2878" priority="1903">
      <formula>$J$109=TRUE</formula>
    </cfRule>
  </conditionalFormatting>
  <conditionalFormatting sqref="J118:K119">
    <cfRule type="expression" dxfId="2877" priority="2955">
      <formula>H122=TRUE</formula>
    </cfRule>
  </conditionalFormatting>
  <conditionalFormatting sqref="J120:K120">
    <cfRule type="expression" dxfId="2876" priority="1901">
      <formula>$J$121=TRUE</formula>
    </cfRule>
  </conditionalFormatting>
  <conditionalFormatting sqref="J130:K131">
    <cfRule type="expression" dxfId="2875" priority="2893">
      <formula>H134=TRUE</formula>
    </cfRule>
  </conditionalFormatting>
  <conditionalFormatting sqref="J132:K132">
    <cfRule type="expression" dxfId="2874" priority="1899">
      <formula>$J$133=TRUE</formula>
    </cfRule>
  </conditionalFormatting>
  <conditionalFormatting sqref="J142:K143">
    <cfRule type="expression" dxfId="2873" priority="2831">
      <formula>H146=TRUE</formula>
    </cfRule>
  </conditionalFormatting>
  <conditionalFormatting sqref="J144:K144">
    <cfRule type="expression" dxfId="2872" priority="22">
      <formula>$H$146=FALSE</formula>
    </cfRule>
    <cfRule type="expression" dxfId="2871" priority="2867">
      <formula>$J$145=TRUE</formula>
    </cfRule>
  </conditionalFormatting>
  <conditionalFormatting sqref="J154:K155">
    <cfRule type="expression" dxfId="2870" priority="2769">
      <formula>H158=TRUE</formula>
    </cfRule>
  </conditionalFormatting>
  <conditionalFormatting sqref="J156:K156">
    <cfRule type="expression" dxfId="2869" priority="1897">
      <formula>$J$157=TRUE</formula>
    </cfRule>
  </conditionalFormatting>
  <conditionalFormatting sqref="J166:K167">
    <cfRule type="expression" dxfId="2868" priority="2707">
      <formula>H170=TRUE</formula>
    </cfRule>
  </conditionalFormatting>
  <conditionalFormatting sqref="J168:K168">
    <cfRule type="expression" dxfId="2867" priority="1895">
      <formula>$J$169=TRUE</formula>
    </cfRule>
  </conditionalFormatting>
  <conditionalFormatting sqref="J178:K179">
    <cfRule type="expression" dxfId="2866" priority="2645">
      <formula>H182=TRUE</formula>
    </cfRule>
  </conditionalFormatting>
  <conditionalFormatting sqref="J180:K180">
    <cfRule type="expression" dxfId="2865" priority="1893">
      <formula>$J$181=TRUE</formula>
    </cfRule>
  </conditionalFormatting>
  <conditionalFormatting sqref="J190:K191">
    <cfRule type="expression" dxfId="2864" priority="2583">
      <formula>H194=TRUE</formula>
    </cfRule>
  </conditionalFormatting>
  <conditionalFormatting sqref="J192:K192">
    <cfRule type="expression" dxfId="2863" priority="1891">
      <formula>$J$193=TRUE</formula>
    </cfRule>
  </conditionalFormatting>
  <conditionalFormatting sqref="J202:K203">
    <cfRule type="expression" dxfId="2862" priority="2521">
      <formula>H206=TRUE</formula>
    </cfRule>
  </conditionalFormatting>
  <conditionalFormatting sqref="J204:K204">
    <cfRule type="expression" dxfId="2861" priority="1889">
      <formula>$J$205=TRUE</formula>
    </cfRule>
  </conditionalFormatting>
  <conditionalFormatting sqref="J214:K215">
    <cfRule type="expression" dxfId="2860" priority="2459">
      <formula>H218=TRUE</formula>
    </cfRule>
  </conditionalFormatting>
  <conditionalFormatting sqref="J216:K216">
    <cfRule type="expression" dxfId="2859" priority="1887">
      <formula>$J$217=TRUE</formula>
    </cfRule>
  </conditionalFormatting>
  <conditionalFormatting sqref="J226:K227">
    <cfRule type="expression" dxfId="2858" priority="2397">
      <formula>H230=TRUE</formula>
    </cfRule>
  </conditionalFormatting>
  <conditionalFormatting sqref="J228:K228">
    <cfRule type="expression" dxfId="2857" priority="1885">
      <formula>$J$229=TRUE</formula>
    </cfRule>
  </conditionalFormatting>
  <conditionalFormatting sqref="J238:K239">
    <cfRule type="expression" dxfId="2856" priority="2335">
      <formula>H242=TRUE</formula>
    </cfRule>
  </conditionalFormatting>
  <conditionalFormatting sqref="J240:K240">
    <cfRule type="expression" dxfId="2855" priority="1883">
      <formula>$J$241=TRUE</formula>
    </cfRule>
  </conditionalFormatting>
  <conditionalFormatting sqref="K12">
    <cfRule type="expression" dxfId="2854" priority="3585">
      <formula>H14=TRUE</formula>
    </cfRule>
  </conditionalFormatting>
  <conditionalFormatting sqref="K13:K14">
    <cfRule type="expression" dxfId="2853" priority="1957">
      <formula>$J$12=TRUE</formula>
    </cfRule>
    <cfRule type="expression" dxfId="2852" priority="3584">
      <formula>H14=TRUE</formula>
    </cfRule>
  </conditionalFormatting>
  <conditionalFormatting sqref="K24">
    <cfRule type="expression" dxfId="2851" priority="3517">
      <formula>H26=TRUE</formula>
    </cfRule>
  </conditionalFormatting>
  <conditionalFormatting sqref="K25:K26">
    <cfRule type="expression" dxfId="2850" priority="1956">
      <formula>$J$24=TRUE</formula>
    </cfRule>
    <cfRule type="expression" dxfId="2849" priority="3516">
      <formula>H26=TRUE</formula>
    </cfRule>
  </conditionalFormatting>
  <conditionalFormatting sqref="K36">
    <cfRule type="expression" dxfId="2848" priority="3454">
      <formula>H38=TRUE</formula>
    </cfRule>
  </conditionalFormatting>
  <conditionalFormatting sqref="K37:K38">
    <cfRule type="expression" dxfId="2847" priority="1954">
      <formula>$J$36=TRUE</formula>
    </cfRule>
    <cfRule type="expression" dxfId="2846" priority="3453">
      <formula>H38=TRUE</formula>
    </cfRule>
  </conditionalFormatting>
  <conditionalFormatting sqref="K48">
    <cfRule type="expression" dxfId="2845" priority="3392">
      <formula>H50=TRUE</formula>
    </cfRule>
  </conditionalFormatting>
  <conditionalFormatting sqref="K49:K50">
    <cfRule type="expression" dxfId="2844" priority="1952">
      <formula>$J$48=TRUE</formula>
    </cfRule>
    <cfRule type="expression" dxfId="2843" priority="3391">
      <formula>H50=TRUE</formula>
    </cfRule>
  </conditionalFormatting>
  <conditionalFormatting sqref="K60">
    <cfRule type="expression" dxfId="2842" priority="3330">
      <formula>H62=TRUE</formula>
    </cfRule>
  </conditionalFormatting>
  <conditionalFormatting sqref="K61:K62">
    <cfRule type="expression" dxfId="2841" priority="1950">
      <formula>$J$60=TRUE</formula>
    </cfRule>
    <cfRule type="expression" dxfId="2840" priority="3329">
      <formula>H62=TRUE</formula>
    </cfRule>
  </conditionalFormatting>
  <conditionalFormatting sqref="K72">
    <cfRule type="expression" dxfId="2839" priority="3268">
      <formula>H74=TRUE</formula>
    </cfRule>
  </conditionalFormatting>
  <conditionalFormatting sqref="K73:K74">
    <cfRule type="expression" dxfId="2838" priority="1948">
      <formula>$J$72</formula>
    </cfRule>
    <cfRule type="expression" dxfId="2837" priority="3267">
      <formula>H74=TRUE</formula>
    </cfRule>
  </conditionalFormatting>
  <conditionalFormatting sqref="K84">
    <cfRule type="expression" dxfId="2836" priority="3206">
      <formula>H86=TRUE</formula>
    </cfRule>
  </conditionalFormatting>
  <conditionalFormatting sqref="K85:K86">
    <cfRule type="expression" dxfId="2835" priority="1946">
      <formula>$J$84=TRUE</formula>
    </cfRule>
    <cfRule type="expression" dxfId="2834" priority="3205">
      <formula>H86=TRUE</formula>
    </cfRule>
  </conditionalFormatting>
  <conditionalFormatting sqref="K96">
    <cfRule type="expression" dxfId="2833" priority="3144">
      <formula>H98=TRUE</formula>
    </cfRule>
  </conditionalFormatting>
  <conditionalFormatting sqref="K97:K98">
    <cfRule type="expression" dxfId="2832" priority="1944">
      <formula>$J$96=TRUE</formula>
    </cfRule>
    <cfRule type="expression" dxfId="2831" priority="3143">
      <formula>H98=TRUE</formula>
    </cfRule>
  </conditionalFormatting>
  <conditionalFormatting sqref="K108">
    <cfRule type="expression" dxfId="2830" priority="3056">
      <formula>H110=TRUE</formula>
    </cfRule>
  </conditionalFormatting>
  <conditionalFormatting sqref="K109:K110">
    <cfRule type="expression" dxfId="2829" priority="1942">
      <formula>$J$108=TRUE</formula>
    </cfRule>
    <cfRule type="expression" dxfId="2828" priority="3055">
      <formula>H110=TRUE</formula>
    </cfRule>
  </conditionalFormatting>
  <conditionalFormatting sqref="K120">
    <cfRule type="expression" dxfId="2827" priority="2994">
      <formula>H122=TRUE</formula>
    </cfRule>
  </conditionalFormatting>
  <conditionalFormatting sqref="K121:K122">
    <cfRule type="expression" dxfId="2826" priority="1940">
      <formula>$J$120=TRUE</formula>
    </cfRule>
    <cfRule type="expression" dxfId="2825" priority="2993">
      <formula>H122=TRUE</formula>
    </cfRule>
  </conditionalFormatting>
  <conditionalFormatting sqref="K132">
    <cfRule type="expression" dxfId="2824" priority="2932">
      <formula>H134=TRUE</formula>
    </cfRule>
  </conditionalFormatting>
  <conditionalFormatting sqref="K133:K134">
    <cfRule type="expression" dxfId="2823" priority="1938">
      <formula>$J$132=TRUE</formula>
    </cfRule>
    <cfRule type="expression" dxfId="2822" priority="2931">
      <formula>H134=TRUE</formula>
    </cfRule>
  </conditionalFormatting>
  <conditionalFormatting sqref="K145:K146">
    <cfRule type="expression" dxfId="2821" priority="1936">
      <formula>$J$144=TRUE</formula>
    </cfRule>
    <cfRule type="expression" dxfId="2820" priority="2869">
      <formula>H146=TRUE</formula>
    </cfRule>
  </conditionalFormatting>
  <conditionalFormatting sqref="K156">
    <cfRule type="expression" dxfId="2819" priority="2808">
      <formula>H158=TRUE</formula>
    </cfRule>
  </conditionalFormatting>
  <conditionalFormatting sqref="K157:K158">
    <cfRule type="expression" dxfId="2818" priority="1934">
      <formula>$J$156=TRUE</formula>
    </cfRule>
    <cfRule type="expression" dxfId="2817" priority="2807">
      <formula>H158=TRUE</formula>
    </cfRule>
  </conditionalFormatting>
  <conditionalFormatting sqref="K168">
    <cfRule type="expression" dxfId="2816" priority="2746">
      <formula>H170=TRUE</formula>
    </cfRule>
  </conditionalFormatting>
  <conditionalFormatting sqref="K169:K170">
    <cfRule type="expression" dxfId="2815" priority="1932">
      <formula>$J$168=TRUE</formula>
    </cfRule>
    <cfRule type="expression" dxfId="2814" priority="2745">
      <formula>H170=TRUE</formula>
    </cfRule>
  </conditionalFormatting>
  <conditionalFormatting sqref="K180">
    <cfRule type="expression" dxfId="2813" priority="2684">
      <formula>H182=TRUE</formula>
    </cfRule>
  </conditionalFormatting>
  <conditionalFormatting sqref="K181:K182">
    <cfRule type="expression" dxfId="2812" priority="1930">
      <formula>$J$180=TRUE</formula>
    </cfRule>
    <cfRule type="expression" dxfId="2811" priority="2683">
      <formula>H182=TRUE</formula>
    </cfRule>
  </conditionalFormatting>
  <conditionalFormatting sqref="K192">
    <cfRule type="expression" dxfId="2810" priority="2622">
      <formula>H194=TRUE</formula>
    </cfRule>
  </conditionalFormatting>
  <conditionalFormatting sqref="K193:K194">
    <cfRule type="expression" dxfId="2809" priority="1928">
      <formula>$J$192=TRUE</formula>
    </cfRule>
    <cfRule type="expression" dxfId="2808" priority="2621">
      <formula>H194=TRUE</formula>
    </cfRule>
  </conditionalFormatting>
  <conditionalFormatting sqref="K204">
    <cfRule type="expression" dxfId="2807" priority="2560">
      <formula>H206=TRUE</formula>
    </cfRule>
  </conditionalFormatting>
  <conditionalFormatting sqref="K205:K206">
    <cfRule type="expression" dxfId="2806" priority="1925">
      <formula>$J$204=TRUE</formula>
    </cfRule>
    <cfRule type="expression" dxfId="2805" priority="2559">
      <formula>H206=TRUE</formula>
    </cfRule>
  </conditionalFormatting>
  <conditionalFormatting sqref="K216">
    <cfRule type="expression" dxfId="2804" priority="2498">
      <formula>H218=TRUE</formula>
    </cfRule>
  </conditionalFormatting>
  <conditionalFormatting sqref="K217:K218">
    <cfRule type="expression" dxfId="2803" priority="1924">
      <formula>$J$216=TRUE</formula>
    </cfRule>
    <cfRule type="expression" dxfId="2802" priority="2497">
      <formula>H218=TRUE</formula>
    </cfRule>
  </conditionalFormatting>
  <conditionalFormatting sqref="K228">
    <cfRule type="expression" dxfId="2801" priority="2436">
      <formula>H230=TRUE</formula>
    </cfRule>
  </conditionalFormatting>
  <conditionalFormatting sqref="K229:K230">
    <cfRule type="expression" dxfId="2800" priority="1922">
      <formula>$J$228=TRUE</formula>
    </cfRule>
    <cfRule type="expression" dxfId="2799" priority="2435">
      <formula>H230=TRUE</formula>
    </cfRule>
  </conditionalFormatting>
  <conditionalFormatting sqref="K240">
    <cfRule type="expression" dxfId="2798" priority="2374">
      <formula>H242=TRUE</formula>
    </cfRule>
  </conditionalFormatting>
  <conditionalFormatting sqref="K241:K242">
    <cfRule type="expression" dxfId="2797" priority="1920">
      <formula>$J$240=TRUE</formula>
    </cfRule>
    <cfRule type="expression" dxfId="2796" priority="2373">
      <formula>H242=TRUE</formula>
    </cfRule>
  </conditionalFormatting>
  <conditionalFormatting sqref="L12 L24 L36 L48 L60 L72 L84 L96 L108 L120 L132 L144 L156 L168 L180 L192 L204 L216 L228 L240">
    <cfRule type="expression" dxfId="2795" priority="3936">
      <formula>AND(H14=TRUE,J12=TRUE)</formula>
    </cfRule>
  </conditionalFormatting>
  <conditionalFormatting sqref="L13 L25 L37 L49 L61 L73 L85 L97 L109 L121 L133 L145 L157 L169 L229 L241 L217 L205 L193 L181">
    <cfRule type="expression" dxfId="2794" priority="3937">
      <formula>AND(H14=TRUE,J12=TRUE)</formula>
    </cfRule>
  </conditionalFormatting>
  <conditionalFormatting sqref="L14 L26 L38 L50 L62 L74 L86 L98 L110 L122 L134 L146 L158 L170 L230 L242 L218 L206 L194 L182">
    <cfRule type="expression" dxfId="2793" priority="3938">
      <formula>AND(H14=TRUE,J12=TRUE)</formula>
    </cfRule>
  </conditionalFormatting>
  <conditionalFormatting sqref="L12:M12">
    <cfRule type="expression" dxfId="2792" priority="1775">
      <formula>$L$13=TRUE</formula>
    </cfRule>
  </conditionalFormatting>
  <conditionalFormatting sqref="L24:M24 L26:M26">
    <cfRule type="expression" dxfId="2791" priority="1754">
      <formula>$L$25=TRUE</formula>
    </cfRule>
  </conditionalFormatting>
  <conditionalFormatting sqref="L36:M36 L38:M38">
    <cfRule type="expression" dxfId="2790" priority="1753">
      <formula>$L$37=TRUE</formula>
    </cfRule>
  </conditionalFormatting>
  <conditionalFormatting sqref="L48:M48 L50:M50">
    <cfRule type="expression" dxfId="2789" priority="1752">
      <formula>$L$49=TRUE</formula>
    </cfRule>
  </conditionalFormatting>
  <conditionalFormatting sqref="L60:M60 L62:M62">
    <cfRule type="expression" dxfId="2788" priority="1751">
      <formula>$L$61=TRUE</formula>
    </cfRule>
  </conditionalFormatting>
  <conditionalFormatting sqref="L72:M72 L74:N74">
    <cfRule type="expression" dxfId="2787" priority="1750">
      <formula>$L$73=TRUE</formula>
    </cfRule>
  </conditionalFormatting>
  <conditionalFormatting sqref="L84:M84 L86:N86">
    <cfRule type="expression" dxfId="2786" priority="1749">
      <formula>$L$85=TRUE</formula>
    </cfRule>
  </conditionalFormatting>
  <conditionalFormatting sqref="L96:M96 L98:N98">
    <cfRule type="expression" dxfId="2785" priority="1748">
      <formula>$L$97=TRUE</formula>
    </cfRule>
  </conditionalFormatting>
  <conditionalFormatting sqref="L108:M108 L110:N110">
    <cfRule type="expression" dxfId="2784" priority="1747">
      <formula>$L$109=TRUE</formula>
    </cfRule>
  </conditionalFormatting>
  <conditionalFormatting sqref="L120:M120 L122:N122">
    <cfRule type="expression" dxfId="2783" priority="1746">
      <formula>$L$121=TRUE</formula>
    </cfRule>
  </conditionalFormatting>
  <conditionalFormatting sqref="L132:M132 L134:N134">
    <cfRule type="expression" dxfId="2782" priority="1745">
      <formula>$L$133=TRUE</formula>
    </cfRule>
  </conditionalFormatting>
  <conditionalFormatting sqref="L144:M144 L146:N146">
    <cfRule type="expression" dxfId="2781" priority="1744">
      <formula>$L$145=TRUE</formula>
    </cfRule>
  </conditionalFormatting>
  <conditionalFormatting sqref="L156:M156 L158:N158">
    <cfRule type="expression" dxfId="2780" priority="1743">
      <formula>$L$157=TRUE</formula>
    </cfRule>
  </conditionalFormatting>
  <conditionalFormatting sqref="L168:M168 L170:N170">
    <cfRule type="expression" dxfId="2779" priority="1742">
      <formula>$L$169=TRUE</formula>
    </cfRule>
  </conditionalFormatting>
  <conditionalFormatting sqref="L180:M180 L182:N182">
    <cfRule type="expression" dxfId="2778" priority="1741">
      <formula>$L$181=TRUE</formula>
    </cfRule>
  </conditionalFormatting>
  <conditionalFormatting sqref="L192:M192 L194:N194">
    <cfRule type="expression" dxfId="2777" priority="1740">
      <formula>$L$193=TRUE</formula>
    </cfRule>
  </conditionalFormatting>
  <conditionalFormatting sqref="L204:M204 L206:N206">
    <cfRule type="expression" dxfId="2776" priority="1739">
      <formula>$L$205=TRUE</formula>
    </cfRule>
  </conditionalFormatting>
  <conditionalFormatting sqref="L216:M216 L218:N218">
    <cfRule type="expression" dxfId="2775" priority="1738">
      <formula>$L$217=TRUE</formula>
    </cfRule>
  </conditionalFormatting>
  <conditionalFormatting sqref="L228:M228 L230:N230">
    <cfRule type="expression" dxfId="2774" priority="1737">
      <formula>$L$229=TRUE</formula>
    </cfRule>
  </conditionalFormatting>
  <conditionalFormatting sqref="L240:M240 L242:N242">
    <cfRule type="expression" dxfId="2773" priority="1736">
      <formula>$L$241=TRUE</formula>
    </cfRule>
  </conditionalFormatting>
  <conditionalFormatting sqref="L3:N3">
    <cfRule type="expression" dxfId="2772"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771" priority="1776">
      <formula>$L$14=TRUE</formula>
    </cfRule>
  </conditionalFormatting>
  <conditionalFormatting sqref="L13:N15">
    <cfRule type="expression" dxfId="2770" priority="1796">
      <formula>$L$12=TRUE</formula>
    </cfRule>
  </conditionalFormatting>
  <conditionalFormatting sqref="L14:N14">
    <cfRule type="expression" dxfId="2769" priority="1774">
      <formula>$L$13=TRUE</formula>
    </cfRule>
  </conditionalFormatting>
  <conditionalFormatting sqref="L22:N23 L130:N131 L34:N35 L46:N47 L58:N59 L70:N71 L82:N83 L94:N95 L106:N107 L118:N119 L142:N143 L154:N155 L166:N167 L178:N179 L190:N191 L202:N203 L214:N215 L238:N239 L10:N11">
    <cfRule type="expression" dxfId="2768" priority="6279">
      <formula>AND(H14=TRUE,J12=TRUE)</formula>
    </cfRule>
  </conditionalFormatting>
  <conditionalFormatting sqref="L24:N25">
    <cfRule type="expression" dxfId="2767" priority="1773">
      <formula>$L$26=TRUE</formula>
    </cfRule>
  </conditionalFormatting>
  <conditionalFormatting sqref="L25:N27">
    <cfRule type="expression" dxfId="2766" priority="1795">
      <formula>$L$24=TRUE</formula>
    </cfRule>
  </conditionalFormatting>
  <conditionalFormatting sqref="L36:N37">
    <cfRule type="expression" dxfId="2765" priority="1772">
      <formula>$L$38=TRUE</formula>
    </cfRule>
  </conditionalFormatting>
  <conditionalFormatting sqref="L37:N39">
    <cfRule type="expression" dxfId="2764" priority="1794">
      <formula>$L$36=TRUE</formula>
    </cfRule>
  </conditionalFormatting>
  <conditionalFormatting sqref="L48:N49">
    <cfRule type="expression" dxfId="2763" priority="1771">
      <formula>$L$50=TRUE</formula>
    </cfRule>
  </conditionalFormatting>
  <conditionalFormatting sqref="L49:N51">
    <cfRule type="expression" dxfId="2762" priority="1793">
      <formula>$L$48=TRUE</formula>
    </cfRule>
  </conditionalFormatting>
  <conditionalFormatting sqref="L60:N61">
    <cfRule type="expression" dxfId="2761" priority="1770">
      <formula>$L$62=TRUE</formula>
    </cfRule>
  </conditionalFormatting>
  <conditionalFormatting sqref="L61:N63">
    <cfRule type="expression" dxfId="2760" priority="1792">
      <formula>$L$60=TRUE</formula>
    </cfRule>
  </conditionalFormatting>
  <conditionalFormatting sqref="L72:N73">
    <cfRule type="expression" dxfId="2759" priority="1769">
      <formula>$L$74=TRUE</formula>
    </cfRule>
  </conditionalFormatting>
  <conditionalFormatting sqref="L73:N75">
    <cfRule type="expression" dxfId="2758" priority="1791">
      <formula>$L$72=TRUE</formula>
    </cfRule>
  </conditionalFormatting>
  <conditionalFormatting sqref="L84:N85">
    <cfRule type="expression" dxfId="2757" priority="1768">
      <formula>$L$86=TRUE</formula>
    </cfRule>
  </conditionalFormatting>
  <conditionalFormatting sqref="L85:N87">
    <cfRule type="expression" dxfId="2756" priority="1790">
      <formula>$L$84=TRUE</formula>
    </cfRule>
  </conditionalFormatting>
  <conditionalFormatting sqref="L96:N97">
    <cfRule type="expression" dxfId="2755" priority="1767">
      <formula>$L$98=TRUE</formula>
    </cfRule>
  </conditionalFormatting>
  <conditionalFormatting sqref="L97:N100">
    <cfRule type="expression" dxfId="2754" priority="1789">
      <formula>$L$96=TRUE</formula>
    </cfRule>
  </conditionalFormatting>
  <conditionalFormatting sqref="L108:N109">
    <cfRule type="expression" dxfId="2753" priority="1766">
      <formula>$L$110=TRUE</formula>
    </cfRule>
  </conditionalFormatting>
  <conditionalFormatting sqref="L109:N111">
    <cfRule type="expression" dxfId="2752" priority="1788">
      <formula>$L$108=TRUE</formula>
    </cfRule>
  </conditionalFormatting>
  <conditionalFormatting sqref="L120:N121">
    <cfRule type="expression" dxfId="2751" priority="1765">
      <formula>$L$122=TRUE</formula>
    </cfRule>
  </conditionalFormatting>
  <conditionalFormatting sqref="L121:N124">
    <cfRule type="expression" dxfId="2750" priority="1787">
      <formula>$L$120=TRUE</formula>
    </cfRule>
  </conditionalFormatting>
  <conditionalFormatting sqref="L132:N133">
    <cfRule type="expression" dxfId="2749" priority="1764">
      <formula>$L$134=TRUE</formula>
    </cfRule>
  </conditionalFormatting>
  <conditionalFormatting sqref="L133:N136">
    <cfRule type="expression" dxfId="2748" priority="1786">
      <formula>$L$132=TRUE</formula>
    </cfRule>
  </conditionalFormatting>
  <conditionalFormatting sqref="L144:N145">
    <cfRule type="expression" dxfId="2747" priority="1763">
      <formula>$L$146=TRUE</formula>
    </cfRule>
  </conditionalFormatting>
  <conditionalFormatting sqref="L145:N148">
    <cfRule type="expression" dxfId="2746" priority="1785">
      <formula>$L$144=TRUE</formula>
    </cfRule>
  </conditionalFormatting>
  <conditionalFormatting sqref="L156:N157">
    <cfRule type="expression" dxfId="2745" priority="1762">
      <formula>$L$158=TRUE</formula>
    </cfRule>
  </conditionalFormatting>
  <conditionalFormatting sqref="L157:N160">
    <cfRule type="expression" dxfId="2744" priority="1784">
      <formula>$L$156=TRUE</formula>
    </cfRule>
  </conditionalFormatting>
  <conditionalFormatting sqref="L168:N169">
    <cfRule type="expression" dxfId="2743" priority="1761">
      <formula>$L$170=TRUE</formula>
    </cfRule>
  </conditionalFormatting>
  <conditionalFormatting sqref="L169:N172">
    <cfRule type="expression" dxfId="2742" priority="1783">
      <formula>$L$168=TRUE</formula>
    </cfRule>
  </conditionalFormatting>
  <conditionalFormatting sqref="L180:N181">
    <cfRule type="expression" dxfId="2741" priority="1760">
      <formula>$L$182=TRUE</formula>
    </cfRule>
  </conditionalFormatting>
  <conditionalFormatting sqref="L181:N184">
    <cfRule type="expression" dxfId="2740" priority="1777">
      <formula>$L$180=TRUE</formula>
    </cfRule>
  </conditionalFormatting>
  <conditionalFormatting sqref="L192:N193">
    <cfRule type="expression" dxfId="2739" priority="1759">
      <formula>$L$194=TRUE</formula>
    </cfRule>
  </conditionalFormatting>
  <conditionalFormatting sqref="L193:N196">
    <cfRule type="expression" dxfId="2738" priority="1778">
      <formula>$L$192=TRUE</formula>
    </cfRule>
  </conditionalFormatting>
  <conditionalFormatting sqref="L204:N205">
    <cfRule type="expression" dxfId="2737" priority="1758">
      <formula>$L$206=TRUE</formula>
    </cfRule>
  </conditionalFormatting>
  <conditionalFormatting sqref="L205:N208">
    <cfRule type="expression" dxfId="2736" priority="1779">
      <formula>$L$204=TRUE</formula>
    </cfRule>
  </conditionalFormatting>
  <conditionalFormatting sqref="L216:N217">
    <cfRule type="expression" dxfId="2735" priority="1757">
      <formula>$L$218=TRUE</formula>
    </cfRule>
  </conditionalFormatting>
  <conditionalFormatting sqref="L217:N219">
    <cfRule type="expression" dxfId="2734" priority="1780">
      <formula>$L$216=TRUE</formula>
    </cfRule>
  </conditionalFormatting>
  <conditionalFormatting sqref="L226:N227">
    <cfRule type="expression" dxfId="2733" priority="3997">
      <formula>AND(H230=TRUE,J228=TRUE)</formula>
    </cfRule>
  </conditionalFormatting>
  <conditionalFormatting sqref="L228:N229">
    <cfRule type="expression" dxfId="2732" priority="1756">
      <formula>$L$230=TRUE</formula>
    </cfRule>
  </conditionalFormatting>
  <conditionalFormatting sqref="L229:N232">
    <cfRule type="expression" dxfId="2731" priority="1782">
      <formula>$L$228=TRUE</formula>
    </cfRule>
  </conditionalFormatting>
  <conditionalFormatting sqref="L240:N241">
    <cfRule type="expression" dxfId="2730" priority="1755">
      <formula>$L$242=TRUE</formula>
    </cfRule>
  </conditionalFormatting>
  <conditionalFormatting sqref="L241:N243">
    <cfRule type="expression" dxfId="2729" priority="1781">
      <formula>$L$240=TRUE</formula>
    </cfRule>
  </conditionalFormatting>
  <conditionalFormatting sqref="M12 M24 M36 M48 M60 M72 M84 M96 M108 M120 M132 M144 M156 M168 M180 M192 M204 M216 M228 M240">
    <cfRule type="expression" dxfId="2728" priority="4017">
      <formula>AND(H14=TRUE,J12=TRUE)</formula>
    </cfRule>
  </conditionalFormatting>
  <conditionalFormatting sqref="M13 M25 M37 M49 M61 M73 M85 M97 M109 M121 M133 M145 M157 M169 M229 M241 M217 M205 M193 M181">
    <cfRule type="expression" dxfId="2727" priority="4018">
      <formula>AND(H14=TRUE,J12=TRUE)</formula>
    </cfRule>
  </conditionalFormatting>
  <conditionalFormatting sqref="M14 M26 M38 M50 M62 M74 M86 M98 M110 M122 M134 M146 M158 M170 M230 M242 M218 M206 M194 M182">
    <cfRule type="expression" dxfId="2726" priority="4019">
      <formula>AND(H14=TRUE,J12=TRUE)</formula>
    </cfRule>
  </conditionalFormatting>
  <conditionalFormatting sqref="N13 N25 N37 N49 N61 N73 N85 N97 N109 N121 N133 N145 N157 N169 N229 N241 N217 N205 N193 N181">
    <cfRule type="expression" dxfId="2725" priority="4793">
      <formula>AND(L13=TRUE,H14=TRUE,J12=TRUE)</formula>
    </cfRule>
  </conditionalFormatting>
  <conditionalFormatting sqref="N14 N26 N38 N50 N62 N74 N86 N98 N110 N122 N134 N146 N158 N170 N230 N242 N218 N206 N194 N182">
    <cfRule type="expression" dxfId="2724" priority="4813">
      <formula>AND(L14=TRUE,H14=TRUE,J12=TRUE)</formula>
    </cfRule>
  </conditionalFormatting>
  <conditionalFormatting sqref="O12 O24 O36 O48 O60 O72 O84 O96 O108 O120 O132 O144 O156 O168 O192 O204 O216 O228 O240 O180">
    <cfRule type="expression" dxfId="2723" priority="4117">
      <formula>AND(H14=TRUE,J12=TRUE)</formula>
    </cfRule>
  </conditionalFormatting>
  <conditionalFormatting sqref="O13 O25 O37 O49 O61 O73 O85 O97 O109 O121 O133 O145 O157 O169 O181 O193 O205 O217 O229 O241">
    <cfRule type="expression" dxfId="2722" priority="4118">
      <formula>AND(H14=TRUE,J12=TRUE)</formula>
    </cfRule>
  </conditionalFormatting>
  <conditionalFormatting sqref="O14 O26 O38 O50 O62 O74 O86 O98 O110 O122 O134 O146 O158 O170 O182 O194 O206 O218 O230 O242">
    <cfRule type="expression" dxfId="2721" priority="4119">
      <formula>AND(H14=TRUE,J12=TRUE)</formula>
    </cfRule>
  </conditionalFormatting>
  <conditionalFormatting sqref="O12:P12 O14:Q14">
    <cfRule type="expression" dxfId="2720" priority="1733">
      <formula>$O$13=TRUE</formula>
    </cfRule>
  </conditionalFormatting>
  <conditionalFormatting sqref="O12:P13">
    <cfRule type="expression" dxfId="2719" priority="1713">
      <formula>$O$14=TRUE</formula>
    </cfRule>
  </conditionalFormatting>
  <conditionalFormatting sqref="O24:P24 O26:Q26">
    <cfRule type="expression" dxfId="2718" priority="1675">
      <formula>$O$25=TRUE</formula>
    </cfRule>
  </conditionalFormatting>
  <conditionalFormatting sqref="O24:P25">
    <cfRule type="expression" dxfId="2717" priority="1712">
      <formula>$O$26=TRUE</formula>
    </cfRule>
  </conditionalFormatting>
  <conditionalFormatting sqref="O36:P36 O38:Q38">
    <cfRule type="expression" dxfId="2716" priority="1676">
      <formula>$O$37=TRUE</formula>
    </cfRule>
  </conditionalFormatting>
  <conditionalFormatting sqref="O36:P37">
    <cfRule type="expression" dxfId="2715" priority="1711">
      <formula>$O$38=TRUE</formula>
    </cfRule>
  </conditionalFormatting>
  <conditionalFormatting sqref="O48:P48 O50:Q50">
    <cfRule type="expression" dxfId="2714" priority="1677">
      <formula>$O$49=TRUE</formula>
    </cfRule>
  </conditionalFormatting>
  <conditionalFormatting sqref="O48:P49">
    <cfRule type="expression" dxfId="2713" priority="1710">
      <formula>$O$50=TRUE</formula>
    </cfRule>
  </conditionalFormatting>
  <conditionalFormatting sqref="O60:P60 O62:Q62">
    <cfRule type="expression" dxfId="2712" priority="1678">
      <formula>$O$61=TRUE</formula>
    </cfRule>
  </conditionalFormatting>
  <conditionalFormatting sqref="O60:P61">
    <cfRule type="expression" dxfId="2711" priority="1709">
      <formula>$O$62=TRUE</formula>
    </cfRule>
  </conditionalFormatting>
  <conditionalFormatting sqref="O72:P72 O74:Q74">
    <cfRule type="expression" dxfId="2710" priority="1679">
      <formula>$O$73=TRUE</formula>
    </cfRule>
  </conditionalFormatting>
  <conditionalFormatting sqref="O72:P73">
    <cfRule type="expression" dxfId="2709" priority="1708">
      <formula>$O$74=TRUE</formula>
    </cfRule>
  </conditionalFormatting>
  <conditionalFormatting sqref="O84:P84 O86:Q86">
    <cfRule type="expression" dxfId="2708" priority="1680">
      <formula>$O$85=TRUE</formula>
    </cfRule>
  </conditionalFormatting>
  <conditionalFormatting sqref="O84:P85">
    <cfRule type="expression" dxfId="2707" priority="1707">
      <formula>$O$86=TRUE</formula>
    </cfRule>
  </conditionalFormatting>
  <conditionalFormatting sqref="O96:P96 O98:Q98">
    <cfRule type="expression" dxfId="2706" priority="1681">
      <formula>$O$97=TRUE</formula>
    </cfRule>
  </conditionalFormatting>
  <conditionalFormatting sqref="O96:P97">
    <cfRule type="expression" dxfId="2705" priority="1706">
      <formula>$O$98=TRUE</formula>
    </cfRule>
  </conditionalFormatting>
  <conditionalFormatting sqref="O108:P108 O110:Q110">
    <cfRule type="expression" dxfId="2704" priority="1682">
      <formula>$O$109=TRUE</formula>
    </cfRule>
  </conditionalFormatting>
  <conditionalFormatting sqref="O108:P109">
    <cfRule type="expression" dxfId="2703" priority="1705">
      <formula>$O$110=TRUE</formula>
    </cfRule>
  </conditionalFormatting>
  <conditionalFormatting sqref="O120:P120 O122:Q122">
    <cfRule type="expression" dxfId="2702" priority="1683">
      <formula>$O$121=TRUE</formula>
    </cfRule>
  </conditionalFormatting>
  <conditionalFormatting sqref="O120:P121">
    <cfRule type="expression" dxfId="2701" priority="1704">
      <formula>$O$122=TRUE</formula>
    </cfRule>
  </conditionalFormatting>
  <conditionalFormatting sqref="O132:P132 O134:Q134">
    <cfRule type="expression" dxfId="2700" priority="1684">
      <formula>$O$133=TRUE</formula>
    </cfRule>
  </conditionalFormatting>
  <conditionalFormatting sqref="O132:P133">
    <cfRule type="expression" dxfId="2699" priority="1703">
      <formula>$O$134=TRUE</formula>
    </cfRule>
  </conditionalFormatting>
  <conditionalFormatting sqref="O144:P144 O146:Q146">
    <cfRule type="expression" dxfId="2698" priority="1685">
      <formula>$O$145=TRUE</formula>
    </cfRule>
  </conditionalFormatting>
  <conditionalFormatting sqref="O144:P145">
    <cfRule type="expression" dxfId="2697" priority="1702">
      <formula>$O$146=TRUE</formula>
    </cfRule>
  </conditionalFormatting>
  <conditionalFormatting sqref="O156:P156 O158:Q158">
    <cfRule type="expression" dxfId="2696" priority="1686">
      <formula>$O$157=TRUE</formula>
    </cfRule>
  </conditionalFormatting>
  <conditionalFormatting sqref="O156:P157">
    <cfRule type="expression" dxfId="2695" priority="1701">
      <formula>$O$158=TRUE</formula>
    </cfRule>
  </conditionalFormatting>
  <conditionalFormatting sqref="O168:P168 O170:Q170">
    <cfRule type="expression" dxfId="2694" priority="1687">
      <formula>$O$169=TRUE</formula>
    </cfRule>
  </conditionalFormatting>
  <conditionalFormatting sqref="O168:P169">
    <cfRule type="expression" dxfId="2693" priority="1700">
      <formula>$O$170=TRUE</formula>
    </cfRule>
  </conditionalFormatting>
  <conditionalFormatting sqref="O180:P180 O182:Q182">
    <cfRule type="expression" dxfId="2692" priority="1688">
      <formula>$O$181=TRUE</formula>
    </cfRule>
  </conditionalFormatting>
  <conditionalFormatting sqref="O180:P181">
    <cfRule type="expression" dxfId="2691" priority="1691">
      <formula>$O$182=TRUE</formula>
    </cfRule>
  </conditionalFormatting>
  <conditionalFormatting sqref="O192:P192 O194:Q194">
    <cfRule type="expression" dxfId="2690" priority="1689">
      <formula>$O$193=TRUE</formula>
    </cfRule>
  </conditionalFormatting>
  <conditionalFormatting sqref="O192:P193">
    <cfRule type="expression" dxfId="2689" priority="1699">
      <formula>$O$194=TRUE</formula>
    </cfRule>
  </conditionalFormatting>
  <conditionalFormatting sqref="O204:P204 O206:Q206">
    <cfRule type="expression" dxfId="2688" priority="1690">
      <formula>$O$205=TRUE</formula>
    </cfRule>
  </conditionalFormatting>
  <conditionalFormatting sqref="O204:P205">
    <cfRule type="expression" dxfId="2687" priority="1698">
      <formula>$O$206=TRUE</formula>
    </cfRule>
  </conditionalFormatting>
  <conditionalFormatting sqref="O216:P216 O218:Q218">
    <cfRule type="expression" dxfId="2686" priority="1692">
      <formula>$O$217=TRUE</formula>
    </cfRule>
  </conditionalFormatting>
  <conditionalFormatting sqref="O216:P217">
    <cfRule type="expression" dxfId="2685" priority="1697">
      <formula>$O$218=TRUE</formula>
    </cfRule>
  </conditionalFormatting>
  <conditionalFormatting sqref="O228:P228 O230:Q230">
    <cfRule type="expression" dxfId="2684" priority="1693">
      <formula>$O$229=TRUE</formula>
    </cfRule>
  </conditionalFormatting>
  <conditionalFormatting sqref="O228:P229">
    <cfRule type="expression" dxfId="2683" priority="1696">
      <formula>$O$230=TRUE</formula>
    </cfRule>
  </conditionalFormatting>
  <conditionalFormatting sqref="O240:P240 O242:Q242">
    <cfRule type="expression" dxfId="2682" priority="1694">
      <formula>$O$241=TRUE</formula>
    </cfRule>
  </conditionalFormatting>
  <conditionalFormatting sqref="O240:P241">
    <cfRule type="expression" dxfId="2681" priority="1695">
      <formula>$O$242=TRUE</formula>
    </cfRule>
  </conditionalFormatting>
  <conditionalFormatting sqref="O3:Q3">
    <cfRule type="expression" dxfId="2680"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679" priority="1735">
      <formula>$O$12=TRUE</formula>
    </cfRule>
  </conditionalFormatting>
  <conditionalFormatting sqref="O22:Q23 O130:Q131 O34:Q35 O46:Q47 O58:Q59 O70:Q71 O82:Q83 O94:Q95 O106:Q107 O118:Q119 O142:Q143 O154:Q155 O166:Q167 O178:Q179 O190:Q191 O202:Q203 O214:Q215 O238:Q239 O10:Q11">
    <cfRule type="expression" dxfId="2678" priority="6300">
      <formula>AND(H14=TRUE,J12=TRUE)</formula>
    </cfRule>
  </conditionalFormatting>
  <conditionalFormatting sqref="O25:Q27">
    <cfRule type="expression" dxfId="2677" priority="1732">
      <formula>$O$24=TRUE</formula>
    </cfRule>
  </conditionalFormatting>
  <conditionalFormatting sqref="O37:Q39">
    <cfRule type="expression" dxfId="2676" priority="1731">
      <formula>$O$36=TRUE</formula>
    </cfRule>
  </conditionalFormatting>
  <conditionalFormatting sqref="O49:Q52">
    <cfRule type="expression" dxfId="2675" priority="1730">
      <formula>$O$48=TRUE</formula>
    </cfRule>
  </conditionalFormatting>
  <conditionalFormatting sqref="O61:Q64">
    <cfRule type="expression" dxfId="2674" priority="1729">
      <formula>$O$60=TRUE</formula>
    </cfRule>
  </conditionalFormatting>
  <conditionalFormatting sqref="O73:Q76">
    <cfRule type="expression" dxfId="2673" priority="1728">
      <formula>$O$72=TRUE</formula>
    </cfRule>
  </conditionalFormatting>
  <conditionalFormatting sqref="O85:Q88">
    <cfRule type="expression" dxfId="2672" priority="1727">
      <formula>$O$84=TRUE</formula>
    </cfRule>
  </conditionalFormatting>
  <conditionalFormatting sqref="O97:Q100">
    <cfRule type="expression" dxfId="2671" priority="1726">
      <formula>$O$96=TRUE</formula>
    </cfRule>
  </conditionalFormatting>
  <conditionalFormatting sqref="O109:Q112">
    <cfRule type="expression" dxfId="2670" priority="1725">
      <formula>$O$108=TRUE</formula>
    </cfRule>
  </conditionalFormatting>
  <conditionalFormatting sqref="O121:Q124">
    <cfRule type="expression" dxfId="2669" priority="1724">
      <formula>$O$120=TRUE</formula>
    </cfRule>
  </conditionalFormatting>
  <conditionalFormatting sqref="O133:Q136">
    <cfRule type="expression" dxfId="2668" priority="1723">
      <formula>$O$132=TRUE</formula>
    </cfRule>
  </conditionalFormatting>
  <conditionalFormatting sqref="O145:Q148">
    <cfRule type="expression" dxfId="2667" priority="1722">
      <formula>$O$144=TRUE</formula>
    </cfRule>
  </conditionalFormatting>
  <conditionalFormatting sqref="O157:Q160">
    <cfRule type="expression" dxfId="2666" priority="1721">
      <formula>$O$156=TRUE</formula>
    </cfRule>
  </conditionalFormatting>
  <conditionalFormatting sqref="O169:Q172">
    <cfRule type="expression" dxfId="2665" priority="1720">
      <formula>$O$168=TRUE</formula>
    </cfRule>
  </conditionalFormatting>
  <conditionalFormatting sqref="O181:Q184">
    <cfRule type="expression" dxfId="2664" priority="1719">
      <formula>$O$180=TRUE</formula>
    </cfRule>
  </conditionalFormatting>
  <conditionalFormatting sqref="O193:Q196">
    <cfRule type="expression" dxfId="2663" priority="1718">
      <formula>$O$192=TRUE</formula>
    </cfRule>
  </conditionalFormatting>
  <conditionalFormatting sqref="O205:Q208">
    <cfRule type="expression" dxfId="2662" priority="1717">
      <formula>$O$204=TRUE</formula>
    </cfRule>
  </conditionalFormatting>
  <conditionalFormatting sqref="O217:Q220">
    <cfRule type="expression" dxfId="2661" priority="1716">
      <formula>$O$216=TRUE</formula>
    </cfRule>
  </conditionalFormatting>
  <conditionalFormatting sqref="O226:Q227">
    <cfRule type="expression" dxfId="2660" priority="4178">
      <formula>AND(H230=TRUE,J228=TRUE)</formula>
    </cfRule>
  </conditionalFormatting>
  <conditionalFormatting sqref="O229:Q232">
    <cfRule type="expression" dxfId="2659" priority="1715">
      <formula>$O$228=TRUE</formula>
    </cfRule>
  </conditionalFormatting>
  <conditionalFormatting sqref="O241:Q244">
    <cfRule type="expression" dxfId="2658" priority="1714">
      <formula>$O$240=TRUE</formula>
    </cfRule>
  </conditionalFormatting>
  <conditionalFormatting sqref="P12 P24 P36 P48 P60 P72 P84 P96 P108 P120 P132 P144 P156 P168 P192 P204 P216 P228 P240 P180">
    <cfRule type="expression" dxfId="2657" priority="4198">
      <formula>AND(H14=TRUE,J12=TRUE)</formula>
    </cfRule>
  </conditionalFormatting>
  <conditionalFormatting sqref="P13 P25 P37 P49 P61 P73 P85 P97 P109 P121 P133 P145 P157 P169 P181 P193 P205 P217 P229 P241">
    <cfRule type="expression" dxfId="2656" priority="4199">
      <formula>AND(H14=TRUE,J12=TRUE)</formula>
    </cfRule>
  </conditionalFormatting>
  <conditionalFormatting sqref="P14 P26 P38 P50 P62 P74 P86 P98 P110 P122 P134 P146 P158 P170 P182 P194 P206 P218 P230 P242">
    <cfRule type="expression" dxfId="2655" priority="4200">
      <formula>AND(H14=TRUE,J12=TRUE)</formula>
    </cfRule>
  </conditionalFormatting>
  <conditionalFormatting sqref="Q14 Q26 Q38 Q50 Q62 Q74 Q86 Q98 Q110 Q122 Q134 Q146 Q158 Q170 Q182 Q194 Q206 Q218 Q230 Q242">
    <cfRule type="expression" dxfId="2654" priority="5824">
      <formula>AND(H14=TRUE,J12=TRUE,O14=TRUE)</formula>
    </cfRule>
  </conditionalFormatting>
  <conditionalFormatting sqref="R3">
    <cfRule type="expression" dxfId="2653"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652" priority="6489">
      <formula>AND(H14=TRUE,J12=TRUE)</formula>
    </cfRule>
  </conditionalFormatting>
  <conditionalFormatting sqref="R22:R23">
    <cfRule type="expression" dxfId="2651" priority="489">
      <formula>AND(H26=TRUE,J24=TRUE)</formula>
    </cfRule>
  </conditionalFormatting>
  <conditionalFormatting sqref="R25">
    <cfRule type="expression" dxfId="2650" priority="491">
      <formula>AND(H26=TRUE,J24=TRUE)</formula>
    </cfRule>
  </conditionalFormatting>
  <conditionalFormatting sqref="R28 R136 R40 R52 R64 R76 R88 R100 R112 R124 R148 R160 R172 R184 R196 R220 R232 R244 R16">
    <cfRule type="expression" dxfId="2649" priority="6239">
      <formula>AND(H14=TRUE,J12=TRUE)</formula>
    </cfRule>
  </conditionalFormatting>
  <conditionalFormatting sqref="R34:R35">
    <cfRule type="expression" dxfId="2648" priority="469">
      <formula>AND(H38=TRUE,J36=TRUE)</formula>
    </cfRule>
  </conditionalFormatting>
  <conditionalFormatting sqref="R37">
    <cfRule type="expression" dxfId="2647" priority="471">
      <formula>AND(H38=TRUE,J36=TRUE)</formula>
    </cfRule>
  </conditionalFormatting>
  <conditionalFormatting sqref="R46:R47">
    <cfRule type="expression" dxfId="2646" priority="450">
      <formula>AND(H50=TRUE,J48=TRUE)</formula>
    </cfRule>
  </conditionalFormatting>
  <conditionalFormatting sqref="R49">
    <cfRule type="expression" dxfId="2645" priority="452">
      <formula>AND(H50=TRUE,J48=TRUE)</formula>
    </cfRule>
  </conditionalFormatting>
  <conditionalFormatting sqref="R58:R59">
    <cfRule type="expression" dxfId="2644" priority="431">
      <formula>AND(H62=TRUE,J60=TRUE)</formula>
    </cfRule>
  </conditionalFormatting>
  <conditionalFormatting sqref="R61">
    <cfRule type="expression" dxfId="2643" priority="433">
      <formula>AND(H62=TRUE,J60=TRUE)</formula>
    </cfRule>
  </conditionalFormatting>
  <conditionalFormatting sqref="R70:R71">
    <cfRule type="expression" dxfId="2642" priority="412">
      <formula>AND(H74=TRUE,J72=TRUE)</formula>
    </cfRule>
  </conditionalFormatting>
  <conditionalFormatting sqref="R73">
    <cfRule type="expression" dxfId="2641" priority="414">
      <formula>AND(H74=TRUE,J72=TRUE)</formula>
    </cfRule>
  </conditionalFormatting>
  <conditionalFormatting sqref="R82:R83 R10:R11">
    <cfRule type="expression" dxfId="2640" priority="6257">
      <formula>AND(H14=TRUE,J12=TRUE)</formula>
    </cfRule>
  </conditionalFormatting>
  <conditionalFormatting sqref="R85">
    <cfRule type="expression" dxfId="2639" priority="395">
      <formula>AND(H86=TRUE,J84=TRUE)</formula>
    </cfRule>
  </conditionalFormatting>
  <conditionalFormatting sqref="R94:R95">
    <cfRule type="expression" dxfId="2638" priority="378">
      <formula>AND(H98=TRUE,J96=TRUE)</formula>
    </cfRule>
  </conditionalFormatting>
  <conditionalFormatting sqref="R97">
    <cfRule type="expression" dxfId="2637" priority="380">
      <formula>AND(H98=TRUE,J96=TRUE)</formula>
    </cfRule>
  </conditionalFormatting>
  <conditionalFormatting sqref="R106:R107">
    <cfRule type="expression" dxfId="2636" priority="359">
      <formula>AND(H110=TRUE,J108=TRUE)</formula>
    </cfRule>
  </conditionalFormatting>
  <conditionalFormatting sqref="R109">
    <cfRule type="expression" dxfId="2635" priority="361">
      <formula>AND(H110=TRUE,J108=TRUE)</formula>
    </cfRule>
  </conditionalFormatting>
  <conditionalFormatting sqref="R118:R119">
    <cfRule type="expression" dxfId="2634" priority="340">
      <formula>AND(H122=TRUE,J120=TRUE)</formula>
    </cfRule>
  </conditionalFormatting>
  <conditionalFormatting sqref="R121">
    <cfRule type="expression" dxfId="2633" priority="342">
      <formula>AND(H122=TRUE,J120=TRUE)</formula>
    </cfRule>
  </conditionalFormatting>
  <conditionalFormatting sqref="R130:R131">
    <cfRule type="expression" dxfId="2632" priority="323">
      <formula>AND(H134=TRUE,J132=TRUE)</formula>
    </cfRule>
  </conditionalFormatting>
  <conditionalFormatting sqref="R133">
    <cfRule type="expression" dxfId="2631" priority="325">
      <formula>AND(H134=TRUE,J132=TRUE)</formula>
    </cfRule>
  </conditionalFormatting>
  <conditionalFormatting sqref="R142:R143">
    <cfRule type="expression" dxfId="2630" priority="302">
      <formula>AND(H146=TRUE,J144=TRUE)</formula>
    </cfRule>
  </conditionalFormatting>
  <conditionalFormatting sqref="R145">
    <cfRule type="expression" dxfId="2629" priority="304">
      <formula>AND(H146=TRUE,J144=TRUE)</formula>
    </cfRule>
  </conditionalFormatting>
  <conditionalFormatting sqref="R154:R155">
    <cfRule type="expression" dxfId="2628" priority="283">
      <formula>AND(H158=TRUE,J156=TRUE)</formula>
    </cfRule>
  </conditionalFormatting>
  <conditionalFormatting sqref="R157">
    <cfRule type="expression" dxfId="2627" priority="285">
      <formula>AND(H158=TRUE,J156=TRUE)</formula>
    </cfRule>
  </conditionalFormatting>
  <conditionalFormatting sqref="R166:R167">
    <cfRule type="expression" dxfId="2626" priority="264">
      <formula>AND(H170=TRUE,J168=TRUE)</formula>
    </cfRule>
  </conditionalFormatting>
  <conditionalFormatting sqref="R169">
    <cfRule type="expression" dxfId="2625" priority="266">
      <formula>AND(H170=TRUE,J168=TRUE)</formula>
    </cfRule>
  </conditionalFormatting>
  <conditionalFormatting sqref="R178:R179">
    <cfRule type="expression" dxfId="2624" priority="245">
      <formula>AND(H182=TRUE,J180=TRUE)</formula>
    </cfRule>
  </conditionalFormatting>
  <conditionalFormatting sqref="R181">
    <cfRule type="expression" dxfId="2623" priority="247">
      <formula>AND(H182=TRUE,J180=TRUE)</formula>
    </cfRule>
  </conditionalFormatting>
  <conditionalFormatting sqref="R190:R191">
    <cfRule type="expression" dxfId="2622" priority="226">
      <formula>AND(H194=TRUE,J192=TRUE)</formula>
    </cfRule>
  </conditionalFormatting>
  <conditionalFormatting sqref="R193">
    <cfRule type="expression" dxfId="2621" priority="228">
      <formula>AND(H194=TRUE,J192=TRUE)</formula>
    </cfRule>
  </conditionalFormatting>
  <conditionalFormatting sqref="R202:R203">
    <cfRule type="expression" dxfId="2620" priority="207">
      <formula>AND(H206=TRUE,J204=TRUE)</formula>
    </cfRule>
  </conditionalFormatting>
  <conditionalFormatting sqref="R205">
    <cfRule type="expression" dxfId="2619" priority="209">
      <formula>AND(H206=TRUE,J204=TRUE)</formula>
    </cfRule>
  </conditionalFormatting>
  <conditionalFormatting sqref="R208">
    <cfRule type="expression" dxfId="2618" priority="203">
      <formula>AND(H206=TRUE,J204=TRUE)</formula>
    </cfRule>
  </conditionalFormatting>
  <conditionalFormatting sqref="R214:R215">
    <cfRule type="expression" dxfId="2617" priority="186">
      <formula>AND(H218=TRUE,J216=TRUE)</formula>
    </cfRule>
  </conditionalFormatting>
  <conditionalFormatting sqref="R217">
    <cfRule type="expression" dxfId="2616" priority="188">
      <formula>AND(H218=TRUE,J216=TRUE)</formula>
    </cfRule>
  </conditionalFormatting>
  <conditionalFormatting sqref="R226:R227">
    <cfRule type="expression" dxfId="2615" priority="167">
      <formula>AND(H230=TRUE,J228=TRUE)</formula>
    </cfRule>
  </conditionalFormatting>
  <conditionalFormatting sqref="R229">
    <cfRule type="expression" dxfId="2614" priority="169">
      <formula>AND(H230=TRUE,J228=TRUE)</formula>
    </cfRule>
  </conditionalFormatting>
  <conditionalFormatting sqref="R238:R239">
    <cfRule type="expression" dxfId="2613" priority="148">
      <formula>AND(H242=TRUE,J240=TRUE)</formula>
    </cfRule>
  </conditionalFormatting>
  <conditionalFormatting sqref="R241">
    <cfRule type="expression" dxfId="2612" priority="150">
      <formula>AND(H242=TRUE,J240=TRUE)</formula>
    </cfRule>
  </conditionalFormatting>
  <conditionalFormatting sqref="R11:T12">
    <cfRule type="expression" dxfId="2611" priority="6488">
      <formula>AND(H14=TRUE,J12=TRUE)</formula>
    </cfRule>
  </conditionalFormatting>
  <conditionalFormatting sqref="R14:T15">
    <cfRule type="expression" dxfId="2610" priority="682">
      <formula>AND(H14=TRUE,J12=TRUE,$R13=TRUE)</formula>
    </cfRule>
  </conditionalFormatting>
  <conditionalFormatting sqref="R23:T24">
    <cfRule type="expression" dxfId="2609" priority="490">
      <formula>AND(H26=TRUE,J24=TRUE)</formula>
    </cfRule>
  </conditionalFormatting>
  <conditionalFormatting sqref="R26:T27">
    <cfRule type="expression" dxfId="2608" priority="476">
      <formula>AND(H26=TRUE,J24=TRUE,$R25=TRUE)</formula>
    </cfRule>
  </conditionalFormatting>
  <conditionalFormatting sqref="R29:T30">
    <cfRule type="expression" dxfId="2607" priority="484">
      <formula>AND($R28=TRUE,$J24=TRUE,H26=TRUE)</formula>
    </cfRule>
  </conditionalFormatting>
  <conditionalFormatting sqref="R35:T36">
    <cfRule type="expression" dxfId="2606" priority="470">
      <formula>AND(H38=TRUE,J36=TRUE)</formula>
    </cfRule>
  </conditionalFormatting>
  <conditionalFormatting sqref="R38:T39">
    <cfRule type="expression" dxfId="2605" priority="457">
      <formula>AND(H38=TRUE,J36=TRUE,$R37=TRUE)</formula>
    </cfRule>
  </conditionalFormatting>
  <conditionalFormatting sqref="R47:T48">
    <cfRule type="expression" dxfId="2604" priority="451">
      <formula>AND(H50=TRUE,J48=TRUE)</formula>
    </cfRule>
  </conditionalFormatting>
  <conditionalFormatting sqref="R50:T51">
    <cfRule type="expression" dxfId="2603" priority="438">
      <formula>AND(H50=TRUE,J48=TRUE,$R49=TRUE)</formula>
    </cfRule>
  </conditionalFormatting>
  <conditionalFormatting sqref="R59:T60">
    <cfRule type="expression" dxfId="2602" priority="432">
      <formula>AND(H62=TRUE,J60=TRUE)</formula>
    </cfRule>
  </conditionalFormatting>
  <conditionalFormatting sqref="R62:T63">
    <cfRule type="expression" dxfId="2601" priority="419">
      <formula>AND(H62=TRUE,J60=TRUE,$R61=TRUE)</formula>
    </cfRule>
  </conditionalFormatting>
  <conditionalFormatting sqref="R71:T72">
    <cfRule type="expression" dxfId="2600" priority="413">
      <formula>AND(H74=TRUE,J72=TRUE)</formula>
    </cfRule>
  </conditionalFormatting>
  <conditionalFormatting sqref="R74:T75">
    <cfRule type="expression" dxfId="2599" priority="400">
      <formula>AND(H74=TRUE,J72=TRUE,$R73=TRUE)</formula>
    </cfRule>
  </conditionalFormatting>
  <conditionalFormatting sqref="R83:T84">
    <cfRule type="expression" dxfId="2598" priority="394">
      <formula>AND(H86=TRUE,J84=TRUE)</formula>
    </cfRule>
  </conditionalFormatting>
  <conditionalFormatting sqref="R86:T87">
    <cfRule type="expression" dxfId="2597" priority="385">
      <formula>AND(H86=TRUE,J84=TRUE,$R85=TRUE)</formula>
    </cfRule>
  </conditionalFormatting>
  <conditionalFormatting sqref="R95:T96">
    <cfRule type="expression" dxfId="2596" priority="379">
      <formula>AND(H98=TRUE,J96=TRUE)</formula>
    </cfRule>
  </conditionalFormatting>
  <conditionalFormatting sqref="R98:T99">
    <cfRule type="expression" dxfId="2595" priority="366">
      <formula>AND(H98=TRUE,J96=TRUE,$R97=TRUE)</formula>
    </cfRule>
  </conditionalFormatting>
  <conditionalFormatting sqref="R107:T108">
    <cfRule type="expression" dxfId="2594" priority="360">
      <formula>AND(H110=TRUE,J108=TRUE)</formula>
    </cfRule>
  </conditionalFormatting>
  <conditionalFormatting sqref="R110:T111">
    <cfRule type="expression" dxfId="2593" priority="347">
      <formula>AND(H110=TRUE,J108=TRUE,$R109=TRUE)</formula>
    </cfRule>
  </conditionalFormatting>
  <conditionalFormatting sqref="R119:T120">
    <cfRule type="expression" dxfId="2592" priority="341">
      <formula>AND(H122=TRUE,J120=TRUE)</formula>
    </cfRule>
  </conditionalFormatting>
  <conditionalFormatting sqref="R122:T123">
    <cfRule type="expression" dxfId="2591" priority="328">
      <formula>AND(H122=TRUE,J120=TRUE,$R121=TRUE)</formula>
    </cfRule>
  </conditionalFormatting>
  <conditionalFormatting sqref="R131:T132">
    <cfRule type="expression" dxfId="2590" priority="324">
      <formula>AND(H134=TRUE,J132=TRUE)</formula>
    </cfRule>
  </conditionalFormatting>
  <conditionalFormatting sqref="R134:T135">
    <cfRule type="expression" dxfId="2589"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588" priority="1671">
      <formula>AND($R16=TRUE,$J12=TRUE,H14=TRUE)</formula>
    </cfRule>
  </conditionalFormatting>
  <conditionalFormatting sqref="R143:T144">
    <cfRule type="expression" dxfId="2587" priority="303">
      <formula>AND(H146=TRUE,J144=TRUE)</formula>
    </cfRule>
  </conditionalFormatting>
  <conditionalFormatting sqref="R146:T147">
    <cfRule type="expression" dxfId="2586" priority="290">
      <formula>AND(H146=TRUE,J144=TRUE,$R145=TRUE)</formula>
    </cfRule>
  </conditionalFormatting>
  <conditionalFormatting sqref="R155:T156">
    <cfRule type="expression" dxfId="2585" priority="284">
      <formula>AND(H158=TRUE,J156=TRUE)</formula>
    </cfRule>
  </conditionalFormatting>
  <conditionalFormatting sqref="R158:T159">
    <cfRule type="expression" dxfId="2584" priority="271">
      <formula>AND(H158=TRUE,J156=TRUE,$R157=TRUE)</formula>
    </cfRule>
  </conditionalFormatting>
  <conditionalFormatting sqref="R167:T168">
    <cfRule type="expression" dxfId="2583" priority="265">
      <formula>AND(H170=TRUE,J168=TRUE)</formula>
    </cfRule>
  </conditionalFormatting>
  <conditionalFormatting sqref="R170:T171">
    <cfRule type="expression" dxfId="2582" priority="252">
      <formula>AND(H170=TRUE,J168=TRUE,$R169=TRUE)</formula>
    </cfRule>
  </conditionalFormatting>
  <conditionalFormatting sqref="R179:T180">
    <cfRule type="expression" dxfId="2581" priority="246">
      <formula>AND(H182=TRUE,J180=TRUE)</formula>
    </cfRule>
  </conditionalFormatting>
  <conditionalFormatting sqref="R182:T183">
    <cfRule type="expression" dxfId="2580" priority="233">
      <formula>AND(H182=TRUE,J180=TRUE,$R181=TRUE)</formula>
    </cfRule>
  </conditionalFormatting>
  <conditionalFormatting sqref="R191:T192">
    <cfRule type="expression" dxfId="2579" priority="227">
      <formula>AND(H194=TRUE,J192=TRUE)</formula>
    </cfRule>
  </conditionalFormatting>
  <conditionalFormatting sqref="R194:T195">
    <cfRule type="expression" dxfId="2578" priority="214">
      <formula>AND(H194=TRUE,J192=TRUE,$R193=TRUE)</formula>
    </cfRule>
  </conditionalFormatting>
  <conditionalFormatting sqref="R203:T204">
    <cfRule type="expression" dxfId="2577" priority="208">
      <formula>AND(H206=TRUE,J204=TRUE)</formula>
    </cfRule>
  </conditionalFormatting>
  <conditionalFormatting sqref="R206:T207">
    <cfRule type="expression" dxfId="2576" priority="193">
      <formula>AND(H206=TRUE,J204=TRUE,$R205=TRUE)</formula>
    </cfRule>
  </conditionalFormatting>
  <conditionalFormatting sqref="R215:T216">
    <cfRule type="expression" dxfId="2575" priority="187">
      <formula>AND(H218=TRUE,J216=TRUE)</formula>
    </cfRule>
  </conditionalFormatting>
  <conditionalFormatting sqref="R218:T219">
    <cfRule type="expression" dxfId="2574" priority="174">
      <formula>AND(H218=TRUE,J216=TRUE,$R217=TRUE)</formula>
    </cfRule>
  </conditionalFormatting>
  <conditionalFormatting sqref="R227:T228">
    <cfRule type="expression" dxfId="2573" priority="168">
      <formula>AND(H230=TRUE,J228=TRUE)</formula>
    </cfRule>
  </conditionalFormatting>
  <conditionalFormatting sqref="R230:T231">
    <cfRule type="expression" dxfId="2572" priority="155">
      <formula>AND(H230=TRUE,J228=TRUE,$R229=TRUE)</formula>
    </cfRule>
  </conditionalFormatting>
  <conditionalFormatting sqref="R239:T240">
    <cfRule type="expression" dxfId="2571" priority="149">
      <formula>AND(H242=TRUE,J240=TRUE)</formula>
    </cfRule>
  </conditionalFormatting>
  <conditionalFormatting sqref="R242:T243">
    <cfRule type="expression" dxfId="2570" priority="136">
      <formula>AND(H242=TRUE,J240=TRUE,$R241=TRUE)</formula>
    </cfRule>
  </conditionalFormatting>
  <conditionalFormatting sqref="S13">
    <cfRule type="expression" dxfId="2569" priority="6528">
      <formula>AND(H15=TRUE,J13=TRUE)</formula>
    </cfRule>
    <cfRule type="expression" dxfId="2568" priority="6529">
      <formula>AND(H14=TRUE,J12=TRUE)</formula>
    </cfRule>
  </conditionalFormatting>
  <conditionalFormatting sqref="S25">
    <cfRule type="expression" dxfId="2567" priority="492">
      <formula>AND(H27=TRUE,J25=TRUE)</formula>
    </cfRule>
    <cfRule type="expression" dxfId="2566" priority="493">
      <formula>AND(H26=TRUE,J24=TRUE)</formula>
    </cfRule>
  </conditionalFormatting>
  <conditionalFormatting sqref="S28 S136 S40 S52 S64 S76 S88 S100 S112 S124 S148 S160 S172 S184 S196 S208 S220 S232 S244 S16">
    <cfRule type="expression" dxfId="2565" priority="4321">
      <formula>AND(H17=TRUE,J15=TRUE)</formula>
    </cfRule>
  </conditionalFormatting>
  <conditionalFormatting sqref="S28 S136 S40 S52 S64 S76 S88 S100 S112 S124 S148 S160 S172 S184 S196 S220 S232 S244 S16">
    <cfRule type="expression" dxfId="2564" priority="6236">
      <formula>AND(H14=TRUE,J12=TRUE)</formula>
    </cfRule>
  </conditionalFormatting>
  <conditionalFormatting sqref="S37">
    <cfRule type="expression" dxfId="2563" priority="472">
      <formula>AND(H39=TRUE,J37=TRUE)</formula>
    </cfRule>
    <cfRule type="expression" dxfId="2562" priority="473">
      <formula>AND(H38=TRUE,J36=TRUE)</formula>
    </cfRule>
  </conditionalFormatting>
  <conditionalFormatting sqref="S49">
    <cfRule type="expression" dxfId="2561" priority="453">
      <formula>AND(H51=TRUE,J49=TRUE)</formula>
    </cfRule>
    <cfRule type="expression" dxfId="2560" priority="454">
      <formula>AND(H50=TRUE,J48=TRUE)</formula>
    </cfRule>
  </conditionalFormatting>
  <conditionalFormatting sqref="S61">
    <cfRule type="expression" dxfId="2559" priority="434">
      <formula>AND(H63=TRUE,J61=TRUE)</formula>
    </cfRule>
    <cfRule type="expression" dxfId="2558" priority="435">
      <formula>AND(H62=TRUE,J60=TRUE)</formula>
    </cfRule>
  </conditionalFormatting>
  <conditionalFormatting sqref="S73">
    <cfRule type="expression" dxfId="2557" priority="415">
      <formula>AND(H75=TRUE,J73=TRUE)</formula>
    </cfRule>
    <cfRule type="expression" dxfId="2556" priority="416">
      <formula>AND(H74=TRUE,J72=TRUE)</formula>
    </cfRule>
  </conditionalFormatting>
  <conditionalFormatting sqref="S85">
    <cfRule type="expression" dxfId="2555" priority="396">
      <formula>AND(H87=TRUE,J85=TRUE)</formula>
    </cfRule>
    <cfRule type="expression" dxfId="2554" priority="397">
      <formula>AND(H86=TRUE,J84=TRUE)</formula>
    </cfRule>
  </conditionalFormatting>
  <conditionalFormatting sqref="S97">
    <cfRule type="expression" dxfId="2553" priority="381">
      <formula>AND(H99=TRUE,J97=TRUE)</formula>
    </cfRule>
    <cfRule type="expression" dxfId="2552" priority="382">
      <formula>AND(H98=TRUE,J96=TRUE)</formula>
    </cfRule>
  </conditionalFormatting>
  <conditionalFormatting sqref="S109">
    <cfRule type="expression" dxfId="2551" priority="362">
      <formula>AND(H111=TRUE,J109=TRUE)</formula>
    </cfRule>
    <cfRule type="expression" dxfId="2550" priority="363">
      <formula>AND(H110=TRUE,J108=TRUE)</formula>
    </cfRule>
  </conditionalFormatting>
  <conditionalFormatting sqref="S121">
    <cfRule type="expression" dxfId="2549" priority="343">
      <formula>AND(H123=TRUE,J121=TRUE)</formula>
    </cfRule>
    <cfRule type="expression" dxfId="2548" priority="344">
      <formula>AND(H122=TRUE,J120=TRUE)</formula>
    </cfRule>
  </conditionalFormatting>
  <conditionalFormatting sqref="S133">
    <cfRule type="expression" dxfId="2547" priority="1287">
      <formula>AND(H135=TRUE,J133=TRUE)</formula>
    </cfRule>
    <cfRule type="expression" dxfId="2546" priority="1288">
      <formula>AND(H134=TRUE,J132=TRUE)</formula>
    </cfRule>
  </conditionalFormatting>
  <conditionalFormatting sqref="S145">
    <cfRule type="expression" dxfId="2545" priority="305">
      <formula>AND(H147=TRUE,J145=TRUE)</formula>
    </cfRule>
    <cfRule type="expression" dxfId="2544" priority="306">
      <formula>AND(H146=TRUE,J144=TRUE)</formula>
    </cfRule>
  </conditionalFormatting>
  <conditionalFormatting sqref="S157">
    <cfRule type="expression" dxfId="2543" priority="286">
      <formula>AND(H159=TRUE,J157=TRUE)</formula>
    </cfRule>
    <cfRule type="expression" dxfId="2542" priority="287">
      <formula>AND(H158=TRUE,J156=TRUE)</formula>
    </cfRule>
  </conditionalFormatting>
  <conditionalFormatting sqref="S169">
    <cfRule type="expression" dxfId="2541" priority="267">
      <formula>AND(H171=TRUE,J169=TRUE)</formula>
    </cfRule>
    <cfRule type="expression" dxfId="2540" priority="268">
      <formula>AND(H170=TRUE,J168=TRUE)</formula>
    </cfRule>
  </conditionalFormatting>
  <conditionalFormatting sqref="S181">
    <cfRule type="expression" dxfId="2539" priority="248">
      <formula>AND(H183=TRUE,J181=TRUE)</formula>
    </cfRule>
    <cfRule type="expression" dxfId="2538" priority="249">
      <formula>AND(H182=TRUE,J180=TRUE)</formula>
    </cfRule>
  </conditionalFormatting>
  <conditionalFormatting sqref="S193">
    <cfRule type="expression" dxfId="2537" priority="229">
      <formula>AND(H195=TRUE,J193=TRUE)</formula>
    </cfRule>
    <cfRule type="expression" dxfId="2536" priority="230">
      <formula>AND(H194=TRUE,J192=TRUE)</formula>
    </cfRule>
  </conditionalFormatting>
  <conditionalFormatting sqref="S205">
    <cfRule type="expression" dxfId="2535" priority="210">
      <formula>AND(H207=TRUE,J205=TRUE)</formula>
    </cfRule>
    <cfRule type="expression" dxfId="2534" priority="211">
      <formula>AND(H206=TRUE,J204=TRUE)</formula>
    </cfRule>
  </conditionalFormatting>
  <conditionalFormatting sqref="S208">
    <cfRule type="expression" dxfId="2533" priority="202">
      <formula>AND(H206=TRUE,J204=TRUE)</formula>
    </cfRule>
  </conditionalFormatting>
  <conditionalFormatting sqref="S217">
    <cfRule type="expression" dxfId="2532" priority="189">
      <formula>AND(H219=TRUE,J217=TRUE)</formula>
    </cfRule>
    <cfRule type="expression" dxfId="2531" priority="190">
      <formula>AND(H218=TRUE,J216=TRUE)</formula>
    </cfRule>
  </conditionalFormatting>
  <conditionalFormatting sqref="S229">
    <cfRule type="expression" dxfId="2530" priority="170">
      <formula>AND(H231=TRUE,J229=TRUE)</formula>
    </cfRule>
    <cfRule type="expression" dxfId="2529" priority="171">
      <formula>AND(H230=TRUE,J228=TRUE)</formula>
    </cfRule>
  </conditionalFormatting>
  <conditionalFormatting sqref="S241">
    <cfRule type="expression" dxfId="2528" priority="151">
      <formula>AND(H243=TRUE,J241=TRUE)</formula>
    </cfRule>
    <cfRule type="expression" dxfId="2527" priority="152">
      <formula>AND(H242=TRUE,J240=TRUE)</formula>
    </cfRule>
  </conditionalFormatting>
  <conditionalFormatting sqref="T13">
    <cfRule type="expression" dxfId="2526" priority="1669">
      <formula>AND($R16=TRUE,$J12=TRUE,H14=TRUE)</formula>
    </cfRule>
  </conditionalFormatting>
  <conditionalFormatting sqref="T16">
    <cfRule type="expression" dxfId="2525" priority="874">
      <formula>AND($R$16=TRUE,$J$12=TRUE,$H$14=TRUE)</formula>
    </cfRule>
  </conditionalFormatting>
  <conditionalFormatting sqref="T22">
    <cfRule type="expression" dxfId="2524" priority="481">
      <formula>AND(H26=TRUE,J24=TRUE)</formula>
    </cfRule>
  </conditionalFormatting>
  <conditionalFormatting sqref="T25">
    <cfRule type="expression" dxfId="2523" priority="77">
      <formula>AND($R$25=TRUE,$J$24=TRUE,$H$26=TRUE)</formula>
    </cfRule>
  </conditionalFormatting>
  <conditionalFormatting sqref="T28">
    <cfRule type="expression" dxfId="2522" priority="133">
      <formula>AND($R$28=TRUE,$J$24=TRUE,$H$26=TRUE)</formula>
    </cfRule>
  </conditionalFormatting>
  <conditionalFormatting sqref="T34">
    <cfRule type="expression" dxfId="2521" priority="462">
      <formula>AND(H38=TRUE,J36=TRUE)</formula>
    </cfRule>
  </conditionalFormatting>
  <conditionalFormatting sqref="T37">
    <cfRule type="expression" dxfId="2520" priority="458">
      <formula>AND($R$37=TRUE,$J$36=TRUE,$H$38=TRUE)</formula>
    </cfRule>
  </conditionalFormatting>
  <conditionalFormatting sqref="T40">
    <cfRule type="expression" dxfId="2519" priority="459">
      <formula>AND($R$40=TRUE,$J$36=TRUE,$H$38=TRUE)</formula>
    </cfRule>
  </conditionalFormatting>
  <conditionalFormatting sqref="T46">
    <cfRule type="expression" dxfId="2518" priority="443">
      <formula>AND(H50=TRUE,J48=TRUE)</formula>
    </cfRule>
  </conditionalFormatting>
  <conditionalFormatting sqref="T49">
    <cfRule type="expression" dxfId="2517" priority="61">
      <formula>AND($R$49=TRUE,$J$48=TRUE,$H$50=TRUE)</formula>
    </cfRule>
  </conditionalFormatting>
  <conditionalFormatting sqref="T52">
    <cfRule type="expression" dxfId="2516" priority="440">
      <formula>AND($R$52=TRUE,$J$48=TRUE,$H$50=TRUE)</formula>
    </cfRule>
  </conditionalFormatting>
  <conditionalFormatting sqref="T58">
    <cfRule type="expression" dxfId="2515" priority="424">
      <formula>AND(H62=TRUE,J60=TRUE)</formula>
    </cfRule>
  </conditionalFormatting>
  <conditionalFormatting sqref="T61">
    <cfRule type="expression" dxfId="2514" priority="421">
      <formula>AND($R$61=TRUE,$J$60=TRUE,$H$62=TRUE)</formula>
    </cfRule>
  </conditionalFormatting>
  <conditionalFormatting sqref="T64">
    <cfRule type="expression" dxfId="2513" priority="58">
      <formula>AND($R$64=TRUE,$J$60=TRUE,$H$62=TRUE)</formula>
    </cfRule>
  </conditionalFormatting>
  <conditionalFormatting sqref="T70">
    <cfRule type="expression" dxfId="2512" priority="405">
      <formula>AND(H74=TRUE,J72=TRUE)</formula>
    </cfRule>
  </conditionalFormatting>
  <conditionalFormatting sqref="T73">
    <cfRule type="expression" dxfId="2511" priority="57">
      <formula>AND($R$73=TRUE,$J$72=TRUE,$H$74=TRUE)</formula>
    </cfRule>
  </conditionalFormatting>
  <conditionalFormatting sqref="T76">
    <cfRule type="expression" dxfId="2510" priority="56">
      <formula>AND($R$76=TRUE,$J$72=TRUE,$H$74=TRUE)</formula>
    </cfRule>
  </conditionalFormatting>
  <conditionalFormatting sqref="T82 T10">
    <cfRule type="expression" dxfId="2509" priority="1232">
      <formula>AND(H14=TRUE,J12=TRUE)</formula>
    </cfRule>
  </conditionalFormatting>
  <conditionalFormatting sqref="T85">
    <cfRule type="expression" dxfId="2508" priority="52">
      <formula>AND($R$85=TRUE,$J$84=TRUE,$H$86=TRUE)</formula>
    </cfRule>
  </conditionalFormatting>
  <conditionalFormatting sqref="T88">
    <cfRule type="expression" dxfId="2507" priority="51">
      <formula>AND($R$88=TRUE,$J$84=TRUE,$H$86=TRUE)</formula>
    </cfRule>
  </conditionalFormatting>
  <conditionalFormatting sqref="T94">
    <cfRule type="expression" dxfId="2506" priority="371">
      <formula>AND(H98=TRUE,J96=TRUE)</formula>
    </cfRule>
  </conditionalFormatting>
  <conditionalFormatting sqref="T97">
    <cfRule type="expression" dxfId="2505" priority="50">
      <formula>AND($R$97=TRUE,$J$96=TRUE,$H$98=TRUE)</formula>
    </cfRule>
  </conditionalFormatting>
  <conditionalFormatting sqref="T100">
    <cfRule type="expression" dxfId="2504" priority="49">
      <formula>AND($R$100=TRUE,$J$96=TRUE,$H$98=TRUE)</formula>
    </cfRule>
  </conditionalFormatting>
  <conditionalFormatting sqref="T106">
    <cfRule type="expression" dxfId="2503" priority="352">
      <formula>AND(H110=TRUE,J108=TRUE)</formula>
    </cfRule>
  </conditionalFormatting>
  <conditionalFormatting sqref="T109">
    <cfRule type="expression" dxfId="2502" priority="44">
      <formula>AND($R$109=TRUE,$J$108=TRUE,$H$110=TRUE)</formula>
    </cfRule>
  </conditionalFormatting>
  <conditionalFormatting sqref="T112">
    <cfRule type="expression" dxfId="2501" priority="43">
      <formula>AND($R$112=TRUE,$J$108=TRUE,$H$110=TRUE)</formula>
    </cfRule>
  </conditionalFormatting>
  <conditionalFormatting sqref="T118">
    <cfRule type="expression" dxfId="2500" priority="333">
      <formula>AND(H122=TRUE,J120=TRUE)</formula>
    </cfRule>
  </conditionalFormatting>
  <conditionalFormatting sqref="T121">
    <cfRule type="expression" dxfId="2499" priority="42">
      <formula>AND($R$121=TRUE,$J$120=TRUE,$H$122=TRUE)</formula>
    </cfRule>
  </conditionalFormatting>
  <conditionalFormatting sqref="T124">
    <cfRule type="expression" dxfId="2498" priority="41">
      <formula>AND($R$124=TRUE,$J$120=TRUE,$H$122=TRUE)</formula>
    </cfRule>
  </conditionalFormatting>
  <conditionalFormatting sqref="T130">
    <cfRule type="expression" dxfId="2497" priority="316">
      <formula>AND(H134=TRUE,J132=TRUE)</formula>
    </cfRule>
  </conditionalFormatting>
  <conditionalFormatting sqref="T133">
    <cfRule type="expression" dxfId="2496" priority="309">
      <formula>AND($R$133=TRUE,$J$132=TRUE,$H$134=TRUE)</formula>
    </cfRule>
  </conditionalFormatting>
  <conditionalFormatting sqref="T136">
    <cfRule type="expression" dxfId="2495" priority="108">
      <formula>AND($R$136=TRUE,$J$132=TRUE,$H$134=TRUE)</formula>
    </cfRule>
  </conditionalFormatting>
  <conditionalFormatting sqref="T142">
    <cfRule type="expression" dxfId="2494" priority="295">
      <formula>AND(H146=TRUE,J144=TRUE)</formula>
    </cfRule>
  </conditionalFormatting>
  <conditionalFormatting sqref="T145">
    <cfRule type="expression" dxfId="2493" priority="46">
      <formula>AND($R$145=TRUE,$J$144=TRUE,$H$146=TRUE)</formula>
    </cfRule>
  </conditionalFormatting>
  <conditionalFormatting sqref="T148">
    <cfRule type="expression" dxfId="2492" priority="45">
      <formula>AND($R$148=TRUE,$J$144=TRUE,$H$146=TRUE)</formula>
    </cfRule>
  </conditionalFormatting>
  <conditionalFormatting sqref="T154">
    <cfRule type="expression" dxfId="2491" priority="276">
      <formula>AND(H158=TRUE,J156=TRUE)</formula>
    </cfRule>
  </conditionalFormatting>
  <conditionalFormatting sqref="T157">
    <cfRule type="expression" dxfId="2490" priority="48">
      <formula>AND($R$157=TRUE,$J$156=TRUE,$H$158=TRUE)</formula>
    </cfRule>
  </conditionalFormatting>
  <conditionalFormatting sqref="T160">
    <cfRule type="expression" dxfId="2489" priority="47">
      <formula>AND($R$160=TRUE,$J$156=TRUE,$H$158=TRUE)</formula>
    </cfRule>
  </conditionalFormatting>
  <conditionalFormatting sqref="T166">
    <cfRule type="expression" dxfId="2488" priority="257">
      <formula>AND(H170=TRUE,J168=TRUE)</formula>
    </cfRule>
  </conditionalFormatting>
  <conditionalFormatting sqref="T169">
    <cfRule type="expression" dxfId="2487" priority="54">
      <formula>AND($R$169=TRUE,$J$168=TRUE,$H$170=TRUE)</formula>
    </cfRule>
  </conditionalFormatting>
  <conditionalFormatting sqref="T172">
    <cfRule type="expression" dxfId="2486" priority="53">
      <formula>AND($R$172=TRUE,$J$168=TRUE,$H$170=TRUE)</formula>
    </cfRule>
  </conditionalFormatting>
  <conditionalFormatting sqref="T178">
    <cfRule type="expression" dxfId="2485" priority="238">
      <formula>AND(H182=TRUE,J180=TRUE)</formula>
    </cfRule>
  </conditionalFormatting>
  <conditionalFormatting sqref="T181">
    <cfRule type="expression" dxfId="2484" priority="63">
      <formula>AND($R$181=TRUE,$J$180=TRUE,$H$182=TRUE)</formula>
    </cfRule>
  </conditionalFormatting>
  <conditionalFormatting sqref="T184">
    <cfRule type="expression" dxfId="2483" priority="235">
      <formula>AND($R$184=TRUE,$J$180=TRUE,$H$182=TRUE)</formula>
    </cfRule>
  </conditionalFormatting>
  <conditionalFormatting sqref="T190">
    <cfRule type="expression" dxfId="2482" priority="219">
      <formula>AND(H194=TRUE,J192=TRUE)</formula>
    </cfRule>
  </conditionalFormatting>
  <conditionalFormatting sqref="T193">
    <cfRule type="expression" dxfId="2481" priority="216">
      <formula>AND($R$193=TRUE,$J$192=TRUE,$H$194=TRUE)</formula>
    </cfRule>
  </conditionalFormatting>
  <conditionalFormatting sqref="T196">
    <cfRule type="expression" dxfId="2480" priority="65">
      <formula>AND($R$196=TRUE,$J$192=TRUE,$H$194=TRUE)</formula>
    </cfRule>
  </conditionalFormatting>
  <conditionalFormatting sqref="T202">
    <cfRule type="expression" dxfId="2479" priority="198">
      <formula>AND(H206=TRUE,J204=TRUE)</formula>
    </cfRule>
  </conditionalFormatting>
  <conditionalFormatting sqref="T205">
    <cfRule type="expression" dxfId="2478" priority="194">
      <formula>AND($R$205=TRUE,$J$204=TRUE,$H$206=TRUE)</formula>
    </cfRule>
  </conditionalFormatting>
  <conditionalFormatting sqref="T208">
    <cfRule type="expression" dxfId="2477" priority="195">
      <formula>AND($R$208=TRUE,$J$204=TRUE,$H$206=TRUE)</formula>
    </cfRule>
  </conditionalFormatting>
  <conditionalFormatting sqref="T214">
    <cfRule type="expression" dxfId="2476" priority="179">
      <formula>AND(H218=TRUE,J216=TRUE)</formula>
    </cfRule>
  </conditionalFormatting>
  <conditionalFormatting sqref="T217">
    <cfRule type="expression" dxfId="2475" priority="176">
      <formula>AND($R$217=TRUE,$J$216=TRUE,$H$218=TRUE)</formula>
    </cfRule>
  </conditionalFormatting>
  <conditionalFormatting sqref="T220">
    <cfRule type="expression" dxfId="2474" priority="175">
      <formula>AND($R$220=TRUE,$J$216=TRUE,$H$218=TRUE)</formula>
    </cfRule>
  </conditionalFormatting>
  <conditionalFormatting sqref="T226">
    <cfRule type="expression" dxfId="2473" priority="160">
      <formula>AND(H230=TRUE,J228=TRUE)</formula>
    </cfRule>
  </conditionalFormatting>
  <conditionalFormatting sqref="T229">
    <cfRule type="expression" dxfId="2472" priority="73">
      <formula>AND($R$229=TRUE,$J$228=TRUE,$H$230=TRUE)</formula>
    </cfRule>
  </conditionalFormatting>
  <conditionalFormatting sqref="T232">
    <cfRule type="expression" dxfId="2471" priority="157">
      <formula>AND($R$232=TRUE,$J$228=TRUE,$H$230=TRUE)</formula>
    </cfRule>
  </conditionalFormatting>
  <conditionalFormatting sqref="T238">
    <cfRule type="expression" dxfId="2470" priority="141">
      <formula>AND(H242=TRUE,J240=TRUE)</formula>
    </cfRule>
  </conditionalFormatting>
  <conditionalFormatting sqref="T241">
    <cfRule type="expression" dxfId="2469" priority="138">
      <formula>AND($R$241=TRUE,$J$240=TRUE,$H$242=TRUE)</formula>
    </cfRule>
  </conditionalFormatting>
  <conditionalFormatting sqref="T244">
    <cfRule type="expression" dxfId="2468" priority="137">
      <formula>AND($R$244=TRUE,$J$240=TRUE,$H$242=TRUE)</formula>
    </cfRule>
  </conditionalFormatting>
  <conditionalFormatting sqref="U13">
    <cfRule type="expression" dxfId="2467" priority="6244">
      <formula>AND(H14=TRUE,J13=TRUE)</formula>
    </cfRule>
  </conditionalFormatting>
  <conditionalFormatting sqref="U25">
    <cfRule type="expression" dxfId="2466" priority="486">
      <formula>AND(H26=TRUE,J25=TRUE)</formula>
    </cfRule>
  </conditionalFormatting>
  <conditionalFormatting sqref="U27 U135 U39 U51 U63 U75 U87 U99 U111 U123 U147 U159 U171 U183 U195 U207 U219 U231 U243 U15">
    <cfRule type="expression" dxfId="2465" priority="4418">
      <formula>AND(H14=TRUE,J13=TRUE)</formula>
    </cfRule>
  </conditionalFormatting>
  <conditionalFormatting sqref="U29 U137 U41 U53 U65 U77 U89 U101 U113 U125 U149 U161 U173 U185 U197 U209 U221 U233 U245 U17">
    <cfRule type="expression" dxfId="2464" priority="4419">
      <formula>AND(H14=TRUE,J13=TRUE)</formula>
    </cfRule>
  </conditionalFormatting>
  <conditionalFormatting sqref="U37">
    <cfRule type="expression" dxfId="2463" priority="466">
      <formula>AND(H38=TRUE,J37=TRUE)</formula>
    </cfRule>
  </conditionalFormatting>
  <conditionalFormatting sqref="U49">
    <cfRule type="expression" dxfId="2462" priority="447">
      <formula>AND(H50=TRUE,J49=TRUE)</formula>
    </cfRule>
  </conditionalFormatting>
  <conditionalFormatting sqref="U61">
    <cfRule type="expression" dxfId="2461" priority="428">
      <formula>AND(H62=TRUE,J61=TRUE)</formula>
    </cfRule>
  </conditionalFormatting>
  <conditionalFormatting sqref="U73">
    <cfRule type="expression" dxfId="2460" priority="409">
      <formula>AND(H74=TRUE,J73=TRUE)</formula>
    </cfRule>
  </conditionalFormatting>
  <conditionalFormatting sqref="U85">
    <cfRule type="expression" dxfId="2459" priority="391">
      <formula>AND(H86=TRUE,J85=TRUE)</formula>
    </cfRule>
  </conditionalFormatting>
  <conditionalFormatting sqref="U97">
    <cfRule type="expression" dxfId="2458" priority="375">
      <formula>AND(H98=TRUE,J97=TRUE)</formula>
    </cfRule>
  </conditionalFormatting>
  <conditionalFormatting sqref="U109">
    <cfRule type="expression" dxfId="2457" priority="356">
      <formula>AND(H110=TRUE,J109=TRUE)</formula>
    </cfRule>
  </conditionalFormatting>
  <conditionalFormatting sqref="U121">
    <cfRule type="expression" dxfId="2456" priority="337">
      <formula>AND(H122=TRUE,J121=TRUE)</formula>
    </cfRule>
  </conditionalFormatting>
  <conditionalFormatting sqref="U133">
    <cfRule type="expression" dxfId="2455" priority="320">
      <formula>AND(H134=TRUE,J133=TRUE)</formula>
    </cfRule>
  </conditionalFormatting>
  <conditionalFormatting sqref="U145">
    <cfRule type="expression" dxfId="2454" priority="299">
      <formula>AND(H146=TRUE,J145=TRUE)</formula>
    </cfRule>
  </conditionalFormatting>
  <conditionalFormatting sqref="U157">
    <cfRule type="expression" dxfId="2453" priority="280">
      <formula>AND(H158=TRUE,J157=TRUE)</formula>
    </cfRule>
  </conditionalFormatting>
  <conditionalFormatting sqref="U169">
    <cfRule type="expression" dxfId="2452" priority="261">
      <formula>AND(H170=TRUE,J169=TRUE)</formula>
    </cfRule>
  </conditionalFormatting>
  <conditionalFormatting sqref="U181">
    <cfRule type="expression" dxfId="2451" priority="242">
      <formula>AND(H182=TRUE,J181=TRUE)</formula>
    </cfRule>
  </conditionalFormatting>
  <conditionalFormatting sqref="U193">
    <cfRule type="expression" dxfId="2450" priority="223">
      <formula>AND(H194=TRUE,J193=TRUE)</formula>
    </cfRule>
  </conditionalFormatting>
  <conditionalFormatting sqref="U205">
    <cfRule type="expression" dxfId="2449" priority="204">
      <formula>AND(H206=TRUE,J205=TRUE)</formula>
    </cfRule>
  </conditionalFormatting>
  <conditionalFormatting sqref="U217">
    <cfRule type="expression" dxfId="2448" priority="183">
      <formula>AND(H218=TRUE,J217=TRUE)</formula>
    </cfRule>
  </conditionalFormatting>
  <conditionalFormatting sqref="U229">
    <cfRule type="expression" dxfId="2447" priority="164">
      <formula>AND(H230=TRUE,J229=TRUE)</formula>
    </cfRule>
  </conditionalFormatting>
  <conditionalFormatting sqref="U241">
    <cfRule type="expression" dxfId="2446" priority="145">
      <formula>AND(H242=TRUE,J241=TRUE)</formula>
    </cfRule>
  </conditionalFormatting>
  <conditionalFormatting sqref="U3:V3">
    <cfRule type="expression" dxfId="2445"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444" priority="918">
      <formula>AND(J13=TRUE,H14=TRUE)</formula>
    </cfRule>
  </conditionalFormatting>
  <conditionalFormatting sqref="U12:V12">
    <cfRule type="expression" dxfId="2443" priority="1978">
      <formula>AND($J13=TRUE,H14=TRUE)</formula>
    </cfRule>
  </conditionalFormatting>
  <conditionalFormatting sqref="U16:V16">
    <cfRule type="expression" dxfId="2442" priority="1259">
      <formula>AND(U15=TRUE,J13=TRUE,H14=TRUE)</formula>
    </cfRule>
  </conditionalFormatting>
  <conditionalFormatting sqref="U18:V18">
    <cfRule type="expression" dxfId="2441" priority="1258">
      <formula>AND(U17=TRUE,J13=TRUE,H14=TRUE)</formula>
    </cfRule>
  </conditionalFormatting>
  <conditionalFormatting sqref="U22:V22">
    <cfRule type="expression" dxfId="2440" priority="479">
      <formula>AND(J25=TRUE,H26=TRUE)</formula>
    </cfRule>
  </conditionalFormatting>
  <conditionalFormatting sqref="U24:V24">
    <cfRule type="expression" dxfId="2439" priority="485">
      <formula>AND($J25=TRUE,H26=TRUE)</formula>
    </cfRule>
  </conditionalFormatting>
  <conditionalFormatting sqref="U28:V28">
    <cfRule type="expression" dxfId="2438" priority="483">
      <formula>AND(U27=TRUE,J25=TRUE,H26=TRUE)</formula>
    </cfRule>
  </conditionalFormatting>
  <conditionalFormatting sqref="U30:V30">
    <cfRule type="expression" dxfId="2437" priority="482">
      <formula>AND(U29=TRUE,J25=TRUE,H26=TRUE)</formula>
    </cfRule>
  </conditionalFormatting>
  <conditionalFormatting sqref="U34:V34">
    <cfRule type="expression" dxfId="2436" priority="460">
      <formula>AND(J37=TRUE,H38=TRUE)</formula>
    </cfRule>
  </conditionalFormatting>
  <conditionalFormatting sqref="U36:V36">
    <cfRule type="expression" dxfId="2435" priority="465">
      <formula>AND($J37=TRUE,H38=TRUE)</formula>
    </cfRule>
  </conditionalFormatting>
  <conditionalFormatting sqref="U40:V40">
    <cfRule type="expression" dxfId="2434" priority="464">
      <formula>AND(U39=TRUE,J37=TRUE,H38=TRUE)</formula>
    </cfRule>
  </conditionalFormatting>
  <conditionalFormatting sqref="U42:V42">
    <cfRule type="expression" dxfId="2433" priority="463">
      <formula>AND(U41=TRUE,J37=TRUE,H38=TRUE)</formula>
    </cfRule>
  </conditionalFormatting>
  <conditionalFormatting sqref="U46:V46">
    <cfRule type="expression" dxfId="2432" priority="441">
      <formula>AND(J49=TRUE,H50=TRUE)</formula>
    </cfRule>
  </conditionalFormatting>
  <conditionalFormatting sqref="U48:V48">
    <cfRule type="expression" dxfId="2431" priority="446">
      <formula>AND($J49=TRUE,H50=TRUE)</formula>
    </cfRule>
  </conditionalFormatting>
  <conditionalFormatting sqref="U52:V52">
    <cfRule type="expression" dxfId="2430" priority="445">
      <formula>AND(U51=TRUE,J49=TRUE,H50=TRUE)</formula>
    </cfRule>
  </conditionalFormatting>
  <conditionalFormatting sqref="U54:V54">
    <cfRule type="expression" dxfId="2429" priority="444">
      <formula>AND(U53=TRUE,J49=TRUE,H50=TRUE)</formula>
    </cfRule>
  </conditionalFormatting>
  <conditionalFormatting sqref="U58:V58">
    <cfRule type="expression" dxfId="2428" priority="422">
      <formula>AND(J61=TRUE,H62=TRUE)</formula>
    </cfRule>
  </conditionalFormatting>
  <conditionalFormatting sqref="U60:V60">
    <cfRule type="expression" dxfId="2427" priority="427">
      <formula>AND($J61=TRUE,H62=TRUE)</formula>
    </cfRule>
  </conditionalFormatting>
  <conditionalFormatting sqref="U64:V64">
    <cfRule type="expression" dxfId="2426" priority="426">
      <formula>AND(U63=TRUE,J61=TRUE,H62=TRUE)</formula>
    </cfRule>
  </conditionalFormatting>
  <conditionalFormatting sqref="U66:V66">
    <cfRule type="expression" dxfId="2425" priority="425">
      <formula>AND(U65=TRUE,J61=TRUE,H62=TRUE)</formula>
    </cfRule>
  </conditionalFormatting>
  <conditionalFormatting sqref="U70:V70">
    <cfRule type="expression" dxfId="2424" priority="403">
      <formula>AND(J73=TRUE,H74=TRUE)</formula>
    </cfRule>
  </conditionalFormatting>
  <conditionalFormatting sqref="U72:V72">
    <cfRule type="expression" dxfId="2423" priority="408">
      <formula>AND($J73=TRUE,H74=TRUE)</formula>
    </cfRule>
  </conditionalFormatting>
  <conditionalFormatting sqref="U76:V76">
    <cfRule type="expression" dxfId="2422" priority="407">
      <formula>AND(U75=TRUE,J73=TRUE,H74=TRUE)</formula>
    </cfRule>
  </conditionalFormatting>
  <conditionalFormatting sqref="U78:V78">
    <cfRule type="expression" dxfId="2421" priority="406">
      <formula>AND(U77=TRUE,J73=TRUE,H74=TRUE)</formula>
    </cfRule>
  </conditionalFormatting>
  <conditionalFormatting sqref="U82:V82">
    <cfRule type="expression" dxfId="2420" priority="386">
      <formula>AND(J85=TRUE,H86=TRUE)</formula>
    </cfRule>
  </conditionalFormatting>
  <conditionalFormatting sqref="U84:V84">
    <cfRule type="expression" dxfId="2419" priority="390">
      <formula>AND($J85=TRUE,H86=TRUE)</formula>
    </cfRule>
  </conditionalFormatting>
  <conditionalFormatting sqref="U88:V88">
    <cfRule type="expression" dxfId="2418" priority="389">
      <formula>AND(U87=TRUE,J85=TRUE,H86=TRUE)</formula>
    </cfRule>
  </conditionalFormatting>
  <conditionalFormatting sqref="U90:V90">
    <cfRule type="expression" dxfId="2417" priority="388">
      <formula>AND(U89=TRUE,J85=TRUE,H86=TRUE)</formula>
    </cfRule>
  </conditionalFormatting>
  <conditionalFormatting sqref="U94:V94">
    <cfRule type="expression" dxfId="2416" priority="369">
      <formula>AND(J97=TRUE,H98=TRUE)</formula>
    </cfRule>
  </conditionalFormatting>
  <conditionalFormatting sqref="U96:V96">
    <cfRule type="expression" dxfId="2415" priority="374">
      <formula>AND($J97=TRUE,H98=TRUE)</formula>
    </cfRule>
  </conditionalFormatting>
  <conditionalFormatting sqref="U100:V100">
    <cfRule type="expression" dxfId="2414" priority="373">
      <formula>AND(U99=TRUE,J97=TRUE,H98=TRUE)</formula>
    </cfRule>
  </conditionalFormatting>
  <conditionalFormatting sqref="U102:V102">
    <cfRule type="expression" dxfId="2413" priority="372">
      <formula>AND(U101=TRUE,J97=TRUE,H98=TRUE)</formula>
    </cfRule>
  </conditionalFormatting>
  <conditionalFormatting sqref="U106:V106">
    <cfRule type="expression" dxfId="2412" priority="350">
      <formula>AND(J109=TRUE,H110=TRUE)</formula>
    </cfRule>
  </conditionalFormatting>
  <conditionalFormatting sqref="U108:V108">
    <cfRule type="expression" dxfId="2411" priority="355">
      <formula>AND($J109=TRUE,H110=TRUE)</formula>
    </cfRule>
  </conditionalFormatting>
  <conditionalFormatting sqref="U112:V112">
    <cfRule type="expression" dxfId="2410" priority="354">
      <formula>AND(U111=TRUE,J109=TRUE,H110=TRUE)</formula>
    </cfRule>
  </conditionalFormatting>
  <conditionalFormatting sqref="U114:V114">
    <cfRule type="expression" dxfId="2409" priority="353">
      <formula>AND(U113=TRUE,J109=TRUE,H110=TRUE)</formula>
    </cfRule>
  </conditionalFormatting>
  <conditionalFormatting sqref="U118:V118">
    <cfRule type="expression" dxfId="2408" priority="331">
      <formula>AND(J121=TRUE,H122=TRUE)</formula>
    </cfRule>
  </conditionalFormatting>
  <conditionalFormatting sqref="U120:V120">
    <cfRule type="expression" dxfId="2407" priority="336">
      <formula>AND($J121=TRUE,H122=TRUE)</formula>
    </cfRule>
  </conditionalFormatting>
  <conditionalFormatting sqref="U124:V124">
    <cfRule type="expression" dxfId="2406" priority="335">
      <formula>AND(U123=TRUE,J121=TRUE,H122=TRUE)</formula>
    </cfRule>
  </conditionalFormatting>
  <conditionalFormatting sqref="U126:V126">
    <cfRule type="expression" dxfId="2405" priority="334">
      <formula>AND(U125=TRUE,J121=TRUE,H122=TRUE)</formula>
    </cfRule>
  </conditionalFormatting>
  <conditionalFormatting sqref="U130:V130">
    <cfRule type="expression" dxfId="2404" priority="314">
      <formula>AND(J133=TRUE,H134=TRUE)</formula>
    </cfRule>
  </conditionalFormatting>
  <conditionalFormatting sqref="U132:V132">
    <cfRule type="expression" dxfId="2403" priority="319">
      <formula>AND($J133=TRUE,H134=TRUE)</formula>
    </cfRule>
  </conditionalFormatting>
  <conditionalFormatting sqref="U136:V136">
    <cfRule type="expression" dxfId="2402" priority="318">
      <formula>AND(U135=TRUE,J133=TRUE,H134=TRUE)</formula>
    </cfRule>
  </conditionalFormatting>
  <conditionalFormatting sqref="U138:V138">
    <cfRule type="expression" dxfId="2401" priority="317">
      <formula>AND(U137=TRUE,J133=TRUE,H134=TRUE)</formula>
    </cfRule>
  </conditionalFormatting>
  <conditionalFormatting sqref="U142:V142">
    <cfRule type="expression" dxfId="2400" priority="293">
      <formula>AND(J145=TRUE,H146=TRUE)</formula>
    </cfRule>
  </conditionalFormatting>
  <conditionalFormatting sqref="U144:V144">
    <cfRule type="expression" dxfId="2399" priority="298">
      <formula>AND($J145=TRUE,H146=TRUE)</formula>
    </cfRule>
  </conditionalFormatting>
  <conditionalFormatting sqref="U148:V148">
    <cfRule type="expression" dxfId="2398" priority="297">
      <formula>AND(U147=TRUE,J145=TRUE,H146=TRUE)</formula>
    </cfRule>
  </conditionalFormatting>
  <conditionalFormatting sqref="U150:V150">
    <cfRule type="expression" dxfId="2397" priority="296">
      <formula>AND(U149=TRUE,J145=TRUE,H146=TRUE)</formula>
    </cfRule>
  </conditionalFormatting>
  <conditionalFormatting sqref="U154:V154">
    <cfRule type="expression" dxfId="2396" priority="274">
      <formula>AND(J157=TRUE,H158=TRUE)</formula>
    </cfRule>
  </conditionalFormatting>
  <conditionalFormatting sqref="U156:V156">
    <cfRule type="expression" dxfId="2395" priority="279">
      <formula>AND($J157=TRUE,H158=TRUE)</formula>
    </cfRule>
  </conditionalFormatting>
  <conditionalFormatting sqref="U160:V160">
    <cfRule type="expression" dxfId="2394" priority="278">
      <formula>AND(U159=TRUE,J157=TRUE,H158=TRUE)</formula>
    </cfRule>
  </conditionalFormatting>
  <conditionalFormatting sqref="U162:V162">
    <cfRule type="expression" dxfId="2393" priority="277">
      <formula>AND(U161=TRUE,J157=TRUE,H158=TRUE)</formula>
    </cfRule>
  </conditionalFormatting>
  <conditionalFormatting sqref="U166:V166">
    <cfRule type="expression" dxfId="2392" priority="255">
      <formula>AND(J169=TRUE,H170=TRUE)</formula>
    </cfRule>
  </conditionalFormatting>
  <conditionalFormatting sqref="U168:V168">
    <cfRule type="expression" dxfId="2391" priority="260">
      <formula>AND($J169=TRUE,H170=TRUE)</formula>
    </cfRule>
  </conditionalFormatting>
  <conditionalFormatting sqref="U172:V172">
    <cfRule type="expression" dxfId="2390" priority="259">
      <formula>AND(U171=TRUE,J169=TRUE,H170=TRUE)</formula>
    </cfRule>
  </conditionalFormatting>
  <conditionalFormatting sqref="U174:V174">
    <cfRule type="expression" dxfId="2389" priority="258">
      <formula>AND(U173=TRUE,J169=TRUE,H170=TRUE)</formula>
    </cfRule>
  </conditionalFormatting>
  <conditionalFormatting sqref="U178:V178">
    <cfRule type="expression" dxfId="2388" priority="236">
      <formula>AND(J181=TRUE,H182=TRUE)</formula>
    </cfRule>
  </conditionalFormatting>
  <conditionalFormatting sqref="U180:V180">
    <cfRule type="expression" dxfId="2387" priority="241">
      <formula>AND($J181=TRUE,H182=TRUE)</formula>
    </cfRule>
  </conditionalFormatting>
  <conditionalFormatting sqref="U184:V184">
    <cfRule type="expression" dxfId="2386" priority="240">
      <formula>AND(U183=TRUE,J181=TRUE,H182=TRUE)</formula>
    </cfRule>
  </conditionalFormatting>
  <conditionalFormatting sqref="U186:V186">
    <cfRule type="expression" dxfId="2385" priority="239">
      <formula>AND(U185=TRUE,J181=TRUE,H182=TRUE)</formula>
    </cfRule>
  </conditionalFormatting>
  <conditionalFormatting sqref="U190:V190">
    <cfRule type="expression" dxfId="2384" priority="217">
      <formula>AND(J193=TRUE,H194=TRUE)</formula>
    </cfRule>
  </conditionalFormatting>
  <conditionalFormatting sqref="U192:V192">
    <cfRule type="expression" dxfId="2383" priority="222">
      <formula>AND($J193=TRUE,H194=TRUE)</formula>
    </cfRule>
  </conditionalFormatting>
  <conditionalFormatting sqref="U196:V196">
    <cfRule type="expression" dxfId="2382" priority="221">
      <formula>AND(U195=TRUE,J193=TRUE,H194=TRUE)</formula>
    </cfRule>
  </conditionalFormatting>
  <conditionalFormatting sqref="U198:V198">
    <cfRule type="expression" dxfId="2381" priority="220">
      <formula>AND(U197=TRUE,J193=TRUE,H194=TRUE)</formula>
    </cfRule>
  </conditionalFormatting>
  <conditionalFormatting sqref="U202:V202">
    <cfRule type="expression" dxfId="2380" priority="196">
      <formula>AND(J205=TRUE,H206=TRUE)</formula>
    </cfRule>
  </conditionalFormatting>
  <conditionalFormatting sqref="U204:V204">
    <cfRule type="expression" dxfId="2379" priority="201">
      <formula>AND($J205=TRUE,H206=TRUE)</formula>
    </cfRule>
  </conditionalFormatting>
  <conditionalFormatting sqref="U208:V208">
    <cfRule type="expression" dxfId="2378" priority="200">
      <formula>AND(U207=TRUE,J205=TRUE,H206=TRUE)</formula>
    </cfRule>
  </conditionalFormatting>
  <conditionalFormatting sqref="U210:V210">
    <cfRule type="expression" dxfId="2377" priority="199">
      <formula>AND(U209=TRUE,J205=TRUE,H206=TRUE)</formula>
    </cfRule>
  </conditionalFormatting>
  <conditionalFormatting sqref="U214:V214">
    <cfRule type="expression" dxfId="2376" priority="177">
      <formula>AND(J217=TRUE,H218=TRUE)</formula>
    </cfRule>
  </conditionalFormatting>
  <conditionalFormatting sqref="U216:V216">
    <cfRule type="expression" dxfId="2375" priority="182">
      <formula>AND($J217=TRUE,H218=TRUE)</formula>
    </cfRule>
  </conditionalFormatting>
  <conditionalFormatting sqref="U220:V220">
    <cfRule type="expression" dxfId="2374" priority="181">
      <formula>AND(U219=TRUE,J217=TRUE,H218=TRUE)</formula>
    </cfRule>
  </conditionalFormatting>
  <conditionalFormatting sqref="U222:V222">
    <cfRule type="expression" dxfId="2373" priority="180">
      <formula>AND(U221=TRUE,J217=TRUE,H218=TRUE)</formula>
    </cfRule>
  </conditionalFormatting>
  <conditionalFormatting sqref="U226:V226">
    <cfRule type="expression" dxfId="2372" priority="158">
      <formula>AND(J229=TRUE,H230=TRUE)</formula>
    </cfRule>
  </conditionalFormatting>
  <conditionalFormatting sqref="U228:V228">
    <cfRule type="expression" dxfId="2371" priority="163">
      <formula>AND($J229=TRUE,H230=TRUE)</formula>
    </cfRule>
  </conditionalFormatting>
  <conditionalFormatting sqref="U232:V232">
    <cfRule type="expression" dxfId="2370" priority="162">
      <formula>AND(U231=TRUE,J229=TRUE,H230=TRUE)</formula>
    </cfRule>
  </conditionalFormatting>
  <conditionalFormatting sqref="U234:V234">
    <cfRule type="expression" dxfId="2369" priority="161">
      <formula>AND(U233=TRUE,J229=TRUE,H230=TRUE)</formula>
    </cfRule>
  </conditionalFormatting>
  <conditionalFormatting sqref="U238:V238">
    <cfRule type="expression" dxfId="2368" priority="139">
      <formula>AND(J241=TRUE,H242=TRUE)</formula>
    </cfRule>
  </conditionalFormatting>
  <conditionalFormatting sqref="U240:V240">
    <cfRule type="expression" dxfId="2367" priority="144">
      <formula>AND($J241=TRUE,H242=TRUE)</formula>
    </cfRule>
  </conditionalFormatting>
  <conditionalFormatting sqref="U244:V244">
    <cfRule type="expression" dxfId="2366" priority="143">
      <formula>AND(U243=TRUE,J241=TRUE,H242=TRUE)</formula>
    </cfRule>
  </conditionalFormatting>
  <conditionalFormatting sqref="U246:V246">
    <cfRule type="expression" dxfId="2365" priority="142">
      <formula>AND(U245=TRUE,J241=TRUE,H242=TRUE)</formula>
    </cfRule>
  </conditionalFormatting>
  <conditionalFormatting sqref="U14:W14">
    <cfRule type="expression" dxfId="2364" priority="6250">
      <formula>AND(H14=TRUE,J13=TRUE)</formula>
    </cfRule>
  </conditionalFormatting>
  <conditionalFormatting sqref="U26:W26">
    <cfRule type="expression" dxfId="2363" priority="488">
      <formula>AND(H26=TRUE,J25=TRUE)</formula>
    </cfRule>
  </conditionalFormatting>
  <conditionalFormatting sqref="U38:W38">
    <cfRule type="expression" dxfId="2362" priority="468">
      <formula>AND(H38=TRUE,J37=TRUE)</formula>
    </cfRule>
  </conditionalFormatting>
  <conditionalFormatting sqref="U50:W50">
    <cfRule type="expression" dxfId="2361" priority="449">
      <formula>AND(H50=TRUE,J49=TRUE)</formula>
    </cfRule>
  </conditionalFormatting>
  <conditionalFormatting sqref="U62:W62">
    <cfRule type="expression" dxfId="2360" priority="430">
      <formula>AND(H62=TRUE,J61=TRUE)</formula>
    </cfRule>
  </conditionalFormatting>
  <conditionalFormatting sqref="U74:W74">
    <cfRule type="expression" dxfId="2359" priority="411">
      <formula>AND(H74=TRUE,J73=TRUE)</formula>
    </cfRule>
  </conditionalFormatting>
  <conditionalFormatting sqref="U86:W86">
    <cfRule type="expression" dxfId="2358" priority="393">
      <formula>AND(H86=TRUE,J85=TRUE)</formula>
    </cfRule>
  </conditionalFormatting>
  <conditionalFormatting sqref="U98:W98">
    <cfRule type="expression" dxfId="2357" priority="377">
      <formula>AND(H98=TRUE,J97=TRUE)</formula>
    </cfRule>
  </conditionalFormatting>
  <conditionalFormatting sqref="U110:W110">
    <cfRule type="expression" dxfId="2356" priority="358">
      <formula>AND(H110=TRUE,J109=TRUE)</formula>
    </cfRule>
  </conditionalFormatting>
  <conditionalFormatting sqref="U122:W122">
    <cfRule type="expression" dxfId="2355" priority="339">
      <formula>AND(H122=TRUE,J121=TRUE)</formula>
    </cfRule>
  </conditionalFormatting>
  <conditionalFormatting sqref="U134:W134">
    <cfRule type="expression" dxfId="2354" priority="322">
      <formula>AND(H134=TRUE,J133=TRUE)</formula>
    </cfRule>
  </conditionalFormatting>
  <conditionalFormatting sqref="U146:W146">
    <cfRule type="expression" dxfId="2353" priority="301">
      <formula>AND(H146=TRUE,J145=TRUE)</formula>
    </cfRule>
  </conditionalFormatting>
  <conditionalFormatting sqref="U158:W158">
    <cfRule type="expression" dxfId="2352" priority="282">
      <formula>AND(H158=TRUE,J157=TRUE)</formula>
    </cfRule>
  </conditionalFormatting>
  <conditionalFormatting sqref="U170:W170">
    <cfRule type="expression" dxfId="2351" priority="263">
      <formula>AND(H170=TRUE,J169=TRUE)</formula>
    </cfRule>
  </conditionalFormatting>
  <conditionalFormatting sqref="U182:W182">
    <cfRule type="expression" dxfId="2350" priority="244">
      <formula>AND(H182=TRUE,J181=TRUE)</formula>
    </cfRule>
  </conditionalFormatting>
  <conditionalFormatting sqref="U194:W194">
    <cfRule type="expression" dxfId="2349" priority="225">
      <formula>AND(H194=TRUE,J193=TRUE)</formula>
    </cfRule>
  </conditionalFormatting>
  <conditionalFormatting sqref="U206:W206">
    <cfRule type="expression" dxfId="2348" priority="206">
      <formula>AND(H206=TRUE,J205=TRUE)</formula>
    </cfRule>
  </conditionalFormatting>
  <conditionalFormatting sqref="U218:W218">
    <cfRule type="expression" dxfId="2347" priority="185">
      <formula>AND(H218=TRUE,J217=TRUE)</formula>
    </cfRule>
  </conditionalFormatting>
  <conditionalFormatting sqref="U230:W230">
    <cfRule type="expression" dxfId="2346" priority="166">
      <formula>AND(H230=TRUE,J229=TRUE)</formula>
    </cfRule>
  </conditionalFormatting>
  <conditionalFormatting sqref="U242:W242">
    <cfRule type="expression" dxfId="2345" priority="147">
      <formula>AND(H242=TRUE,J241=TRUE)</formula>
    </cfRule>
  </conditionalFormatting>
  <conditionalFormatting sqref="V11">
    <cfRule type="expression" dxfId="2344" priority="919">
      <formula>AND($J13=TRUE,$H14=TRUE)</formula>
    </cfRule>
  </conditionalFormatting>
  <conditionalFormatting sqref="V13">
    <cfRule type="expression" dxfId="2343" priority="6245">
      <formula>AND(H14=TRUE,J13=TRUE)</formula>
    </cfRule>
  </conditionalFormatting>
  <conditionalFormatting sqref="V23">
    <cfRule type="expression" dxfId="2342" priority="480">
      <formula>AND($J25=TRUE,$H26=TRUE)</formula>
    </cfRule>
  </conditionalFormatting>
  <conditionalFormatting sqref="V25">
    <cfRule type="expression" dxfId="2341" priority="487">
      <formula>AND(H26=TRUE,J25=TRUE)</formula>
    </cfRule>
  </conditionalFormatting>
  <conditionalFormatting sqref="V27 V135 V39 V51 V63 V75 V87 V99 V111 V123 V147 V159 V171 V183 V195 V207 V219 V231 V243 V15">
    <cfRule type="expression" dxfId="2340" priority="4559">
      <formula>AND(H14=TRUE,J13=TRUE)</formula>
    </cfRule>
  </conditionalFormatting>
  <conditionalFormatting sqref="V29 V137 V41 V53 V65 V77 V89 V101 V113 V125 V149 V161 V173 V185 V197 V209 V221 V233 V245 V17">
    <cfRule type="expression" dxfId="2339" priority="4560">
      <formula>AND(H14=TRUE,J13=TRUE)</formula>
    </cfRule>
  </conditionalFormatting>
  <conditionalFormatting sqref="V35">
    <cfRule type="expression" dxfId="2338" priority="461">
      <formula>AND($J37=TRUE,$H38=TRUE)</formula>
    </cfRule>
  </conditionalFormatting>
  <conditionalFormatting sqref="V37">
    <cfRule type="expression" dxfId="2337" priority="467">
      <formula>AND(H38=TRUE,J37=TRUE)</formula>
    </cfRule>
  </conditionalFormatting>
  <conditionalFormatting sqref="V47">
    <cfRule type="expression" dxfId="2336" priority="442">
      <formula>AND($J49=TRUE,$H50=TRUE)</formula>
    </cfRule>
  </conditionalFormatting>
  <conditionalFormatting sqref="V49">
    <cfRule type="expression" dxfId="2335" priority="448">
      <formula>AND(H50=TRUE,J49=TRUE)</formula>
    </cfRule>
  </conditionalFormatting>
  <conditionalFormatting sqref="V59">
    <cfRule type="expression" dxfId="2334" priority="423">
      <formula>AND($J61=TRUE,$H62=TRUE)</formula>
    </cfRule>
  </conditionalFormatting>
  <conditionalFormatting sqref="V61">
    <cfRule type="expression" dxfId="2333" priority="429">
      <formula>AND(H62=TRUE,J61=TRUE)</formula>
    </cfRule>
  </conditionalFormatting>
  <conditionalFormatting sqref="V71">
    <cfRule type="expression" dxfId="2332" priority="404">
      <formula>AND($J73=TRUE,$H74=TRUE)</formula>
    </cfRule>
  </conditionalFormatting>
  <conditionalFormatting sqref="V73">
    <cfRule type="expression" dxfId="2331" priority="410">
      <formula>AND(H74=TRUE,J73=TRUE)</formula>
    </cfRule>
  </conditionalFormatting>
  <conditionalFormatting sqref="V83">
    <cfRule type="expression" dxfId="2330" priority="387">
      <formula>AND($J85=TRUE,$H86=TRUE)</formula>
    </cfRule>
  </conditionalFormatting>
  <conditionalFormatting sqref="V85">
    <cfRule type="expression" dxfId="2329" priority="392">
      <formula>AND(H86=TRUE,J85=TRUE)</formula>
    </cfRule>
  </conditionalFormatting>
  <conditionalFormatting sqref="V95">
    <cfRule type="expression" dxfId="2328" priority="370">
      <formula>AND($J97=TRUE,$H98=TRUE)</formula>
    </cfRule>
  </conditionalFormatting>
  <conditionalFormatting sqref="V97">
    <cfRule type="expression" dxfId="2327" priority="376">
      <formula>AND(H98=TRUE,J97=TRUE)</formula>
    </cfRule>
  </conditionalFormatting>
  <conditionalFormatting sqref="V107">
    <cfRule type="expression" dxfId="2326" priority="351">
      <formula>AND($J109=TRUE,$H110=TRUE)</formula>
    </cfRule>
  </conditionalFormatting>
  <conditionalFormatting sqref="V109">
    <cfRule type="expression" dxfId="2325" priority="357">
      <formula>AND(H110=TRUE,J109=TRUE)</formula>
    </cfRule>
  </conditionalFormatting>
  <conditionalFormatting sqref="V119">
    <cfRule type="expression" dxfId="2324" priority="332">
      <formula>AND($J121=TRUE,$H122=TRUE)</formula>
    </cfRule>
  </conditionalFormatting>
  <conditionalFormatting sqref="V121">
    <cfRule type="expression" dxfId="2323" priority="338">
      <formula>AND(H122=TRUE,J121=TRUE)</formula>
    </cfRule>
  </conditionalFormatting>
  <conditionalFormatting sqref="V131">
    <cfRule type="expression" dxfId="2322" priority="315">
      <formula>AND($J133=TRUE,$H134=TRUE)</formula>
    </cfRule>
  </conditionalFormatting>
  <conditionalFormatting sqref="V133">
    <cfRule type="expression" dxfId="2321" priority="321">
      <formula>AND(H134=TRUE,J133=TRUE)</formula>
    </cfRule>
  </conditionalFormatting>
  <conditionalFormatting sqref="V143">
    <cfRule type="expression" dxfId="2320" priority="294">
      <formula>AND($J145=TRUE,$H146=TRUE)</formula>
    </cfRule>
  </conditionalFormatting>
  <conditionalFormatting sqref="V145">
    <cfRule type="expression" dxfId="2319" priority="300">
      <formula>AND(H146=TRUE,J145=TRUE)</formula>
    </cfRule>
  </conditionalFormatting>
  <conditionalFormatting sqref="V155">
    <cfRule type="expression" dxfId="2318" priority="275">
      <formula>AND($J157=TRUE,$H158=TRUE)</formula>
    </cfRule>
  </conditionalFormatting>
  <conditionalFormatting sqref="V157">
    <cfRule type="expression" dxfId="2317" priority="281">
      <formula>AND(H158=TRUE,J157=TRUE)</formula>
    </cfRule>
  </conditionalFormatting>
  <conditionalFormatting sqref="V167">
    <cfRule type="expression" dxfId="2316" priority="256">
      <formula>AND($J169=TRUE,$H170=TRUE)</formula>
    </cfRule>
  </conditionalFormatting>
  <conditionalFormatting sqref="V169">
    <cfRule type="expression" dxfId="2315" priority="262">
      <formula>AND(H170=TRUE,J169=TRUE)</formula>
    </cfRule>
  </conditionalFormatting>
  <conditionalFormatting sqref="V179">
    <cfRule type="expression" dxfId="2314" priority="237">
      <formula>AND($J181=TRUE,$H182=TRUE)</formula>
    </cfRule>
  </conditionalFormatting>
  <conditionalFormatting sqref="V181">
    <cfRule type="expression" dxfId="2313" priority="243">
      <formula>AND(H182=TRUE,J181=TRUE)</formula>
    </cfRule>
  </conditionalFormatting>
  <conditionalFormatting sqref="V191">
    <cfRule type="expression" dxfId="2312" priority="218">
      <formula>AND($J193=TRUE,$H194=TRUE)</formula>
    </cfRule>
  </conditionalFormatting>
  <conditionalFormatting sqref="V193">
    <cfRule type="expression" dxfId="2311" priority="224">
      <formula>AND(H194=TRUE,J193=TRUE)</formula>
    </cfRule>
  </conditionalFormatting>
  <conditionalFormatting sqref="V203">
    <cfRule type="expression" dxfId="2310" priority="197">
      <formula>AND($J205=TRUE,$H206=TRUE)</formula>
    </cfRule>
  </conditionalFormatting>
  <conditionalFormatting sqref="V205">
    <cfRule type="expression" dxfId="2309" priority="205">
      <formula>AND(H206=TRUE,J205=TRUE)</formula>
    </cfRule>
  </conditionalFormatting>
  <conditionalFormatting sqref="V215">
    <cfRule type="expression" dxfId="2308" priority="178">
      <formula>AND($J217=TRUE,$H218=TRUE)</formula>
    </cfRule>
  </conditionalFormatting>
  <conditionalFormatting sqref="V217">
    <cfRule type="expression" dxfId="2307" priority="184">
      <formula>AND(H218=TRUE,J217=TRUE)</formula>
    </cfRule>
  </conditionalFormatting>
  <conditionalFormatting sqref="V227">
    <cfRule type="expression" dxfId="2306" priority="159">
      <formula>AND($J229=TRUE,$H230=TRUE)</formula>
    </cfRule>
  </conditionalFormatting>
  <conditionalFormatting sqref="V229">
    <cfRule type="expression" dxfId="2305" priority="165">
      <formula>AND(H230=TRUE,J229=TRUE)</formula>
    </cfRule>
  </conditionalFormatting>
  <conditionalFormatting sqref="V239">
    <cfRule type="expression" dxfId="2304" priority="140">
      <formula>AND($J241=TRUE,$H242=TRUE)</formula>
    </cfRule>
  </conditionalFormatting>
  <conditionalFormatting sqref="V241">
    <cfRule type="expression" dxfId="2303" priority="146">
      <formula>AND(H242=TRUE,J241=TRUE)</formula>
    </cfRule>
  </conditionalFormatting>
  <conditionalFormatting sqref="X3">
    <cfRule type="expression" dxfId="2302" priority="6421">
      <formula>OR(E13,E25,E37,E49,E61,E73,E85,E97,E109,E121,E133,E145,E157,E169,E181,E193,E205,E217,E229,E241)=TRUE</formula>
    </cfRule>
  </conditionalFormatting>
  <conditionalFormatting sqref="X12">
    <cfRule type="expression" dxfId="2301" priority="3601">
      <formula>E13=TRUE</formula>
    </cfRule>
  </conditionalFormatting>
  <conditionalFormatting sqref="X13">
    <cfRule type="expression" dxfId="2300" priority="3667">
      <formula>E13=TRUE</formula>
    </cfRule>
  </conditionalFormatting>
  <conditionalFormatting sqref="X14">
    <cfRule type="expression" dxfId="2299" priority="3666">
      <formula>E13=TRUE</formula>
    </cfRule>
  </conditionalFormatting>
  <conditionalFormatting sqref="X24">
    <cfRule type="expression" dxfId="2297" priority="3518">
      <formula>E25=TRUE</formula>
    </cfRule>
  </conditionalFormatting>
  <conditionalFormatting sqref="X25">
    <cfRule type="expression" dxfId="2296" priority="3527">
      <formula>E25=TRUE</formula>
    </cfRule>
  </conditionalFormatting>
  <conditionalFormatting sqref="X26">
    <cfRule type="expression" dxfId="2295" priority="3526">
      <formula>E25=TRUE</formula>
    </cfRule>
  </conditionalFormatting>
  <conditionalFormatting sqref="X36">
    <cfRule type="expression" dxfId="2293" priority="3455">
      <formula>E37=TRUE</formula>
    </cfRule>
  </conditionalFormatting>
  <conditionalFormatting sqref="X37">
    <cfRule type="expression" dxfId="2292" priority="3464">
      <formula>E37=TRUE</formula>
    </cfRule>
  </conditionalFormatting>
  <conditionalFormatting sqref="X38">
    <cfRule type="expression" dxfId="2291" priority="3463">
      <formula>E37=TRUE</formula>
    </cfRule>
  </conditionalFormatting>
  <conditionalFormatting sqref="X48">
    <cfRule type="expression" dxfId="2289" priority="3393">
      <formula>E49=TRUE</formula>
    </cfRule>
  </conditionalFormatting>
  <conditionalFormatting sqref="X49">
    <cfRule type="expression" dxfId="2288" priority="3402">
      <formula>E49=TRUE</formula>
    </cfRule>
  </conditionalFormatting>
  <conditionalFormatting sqref="X50">
    <cfRule type="expression" dxfId="2287" priority="3401">
      <formula>E49=TRUE</formula>
    </cfRule>
  </conditionalFormatting>
  <conditionalFormatting sqref="X60">
    <cfRule type="expression" dxfId="2285" priority="3331">
      <formula>E61=TRUE</formula>
    </cfRule>
  </conditionalFormatting>
  <conditionalFormatting sqref="X61">
    <cfRule type="expression" dxfId="2284" priority="3340">
      <formula>E61=TRUE</formula>
    </cfRule>
  </conditionalFormatting>
  <conditionalFormatting sqref="X62">
    <cfRule type="expression" dxfId="2283" priority="3339">
      <formula>E61=TRUE</formula>
    </cfRule>
  </conditionalFormatting>
  <conditionalFormatting sqref="X72">
    <cfRule type="expression" dxfId="2281" priority="3269">
      <formula>E73=TRUE</formula>
    </cfRule>
  </conditionalFormatting>
  <conditionalFormatting sqref="X73">
    <cfRule type="expression" dxfId="2280" priority="3278">
      <formula>E73=TRUE</formula>
    </cfRule>
  </conditionalFormatting>
  <conditionalFormatting sqref="X74">
    <cfRule type="expression" dxfId="2279" priority="3277">
      <formula>E73=TRUE</formula>
    </cfRule>
  </conditionalFormatting>
  <conditionalFormatting sqref="X84">
    <cfRule type="expression" dxfId="2277" priority="3207">
      <formula>E85=TRUE</formula>
    </cfRule>
  </conditionalFormatting>
  <conditionalFormatting sqref="X85">
    <cfRule type="expression" dxfId="2276" priority="3216">
      <formula>E85=TRUE</formula>
    </cfRule>
  </conditionalFormatting>
  <conditionalFormatting sqref="X86">
    <cfRule type="expression" dxfId="2275" priority="3215">
      <formula>E85=TRUE</formula>
    </cfRule>
  </conditionalFormatting>
  <conditionalFormatting sqref="X96">
    <cfRule type="expression" dxfId="2273" priority="3145">
      <formula>E97=TRUE</formula>
    </cfRule>
  </conditionalFormatting>
  <conditionalFormatting sqref="X97">
    <cfRule type="expression" dxfId="2272" priority="3154">
      <formula>E97=TRUE</formula>
    </cfRule>
  </conditionalFormatting>
  <conditionalFormatting sqref="X98">
    <cfRule type="expression" dxfId="2271" priority="3153">
      <formula>E97=TRUE</formula>
    </cfRule>
  </conditionalFormatting>
  <conditionalFormatting sqref="X108">
    <cfRule type="expression" dxfId="2269" priority="3057">
      <formula>E109=TRUE</formula>
    </cfRule>
  </conditionalFormatting>
  <conditionalFormatting sqref="X109">
    <cfRule type="expression" dxfId="2268" priority="3066">
      <formula>E109=TRUE</formula>
    </cfRule>
  </conditionalFormatting>
  <conditionalFormatting sqref="X110">
    <cfRule type="expression" dxfId="2267" priority="3065">
      <formula>E109=TRUE</formula>
    </cfRule>
  </conditionalFormatting>
  <conditionalFormatting sqref="X120">
    <cfRule type="expression" dxfId="2265" priority="2995">
      <formula>E121=TRUE</formula>
    </cfRule>
  </conditionalFormatting>
  <conditionalFormatting sqref="X121">
    <cfRule type="expression" dxfId="2264" priority="3004">
      <formula>E121=TRUE</formula>
    </cfRule>
  </conditionalFormatting>
  <conditionalFormatting sqref="X122">
    <cfRule type="expression" dxfId="2263" priority="3003">
      <formula>E121=TRUE</formula>
    </cfRule>
  </conditionalFormatting>
  <conditionalFormatting sqref="X132">
    <cfRule type="expression" dxfId="2261" priority="2933">
      <formula>E133=TRUE</formula>
    </cfRule>
  </conditionalFormatting>
  <conditionalFormatting sqref="X133">
    <cfRule type="expression" dxfId="2260" priority="2942">
      <formula>E133=TRUE</formula>
    </cfRule>
  </conditionalFormatting>
  <conditionalFormatting sqref="X134">
    <cfRule type="expression" dxfId="2259" priority="2941">
      <formula>E133=TRUE</formula>
    </cfRule>
  </conditionalFormatting>
  <conditionalFormatting sqref="X144">
    <cfRule type="expression" dxfId="2257" priority="2871">
      <formula>E145=TRUE</formula>
    </cfRule>
  </conditionalFormatting>
  <conditionalFormatting sqref="X145">
    <cfRule type="expression" dxfId="2256" priority="2880">
      <formula>E145=TRUE</formula>
    </cfRule>
  </conditionalFormatting>
  <conditionalFormatting sqref="X146">
    <cfRule type="expression" dxfId="2255" priority="2879">
      <formula>E145=TRUE</formula>
    </cfRule>
  </conditionalFormatting>
  <conditionalFormatting sqref="X156">
    <cfRule type="expression" dxfId="2253" priority="2809">
      <formula>E157=TRUE</formula>
    </cfRule>
  </conditionalFormatting>
  <conditionalFormatting sqref="X157">
    <cfRule type="expression" dxfId="2252" priority="2818">
      <formula>E157=TRUE</formula>
    </cfRule>
  </conditionalFormatting>
  <conditionalFormatting sqref="X158">
    <cfRule type="expression" dxfId="2251" priority="2817">
      <formula>E157=TRUE</formula>
    </cfRule>
  </conditionalFormatting>
  <conditionalFormatting sqref="X168">
    <cfRule type="expression" dxfId="2249" priority="2747">
      <formula>E169=TRUE</formula>
    </cfRule>
  </conditionalFormatting>
  <conditionalFormatting sqref="X169">
    <cfRule type="expression" dxfId="2248" priority="2756">
      <formula>E169=TRUE</formula>
    </cfRule>
  </conditionalFormatting>
  <conditionalFormatting sqref="X170">
    <cfRule type="expression" dxfId="2247" priority="2755">
      <formula>E169=TRUE</formula>
    </cfRule>
  </conditionalFormatting>
  <conditionalFormatting sqref="X180">
    <cfRule type="expression" dxfId="2245" priority="2685">
      <formula>E181=TRUE</formula>
    </cfRule>
  </conditionalFormatting>
  <conditionalFormatting sqref="X181">
    <cfRule type="expression" dxfId="2244" priority="2694">
      <formula>E181=TRUE</formula>
    </cfRule>
  </conditionalFormatting>
  <conditionalFormatting sqref="X182">
    <cfRule type="expression" dxfId="2243" priority="2693">
      <formula>E181=TRUE</formula>
    </cfRule>
  </conditionalFormatting>
  <conditionalFormatting sqref="X192">
    <cfRule type="expression" dxfId="2241" priority="2623">
      <formula>E193=TRUE</formula>
    </cfRule>
  </conditionalFormatting>
  <conditionalFormatting sqref="X193">
    <cfRule type="expression" dxfId="2240" priority="2632">
      <formula>E193=TRUE</formula>
    </cfRule>
  </conditionalFormatting>
  <conditionalFormatting sqref="X194">
    <cfRule type="expression" dxfId="2239" priority="2631">
      <formula>E193=TRUE</formula>
    </cfRule>
  </conditionalFormatting>
  <conditionalFormatting sqref="X204">
    <cfRule type="expression" dxfId="2237" priority="2561">
      <formula>E205=TRUE</formula>
    </cfRule>
  </conditionalFormatting>
  <conditionalFormatting sqref="X205">
    <cfRule type="expression" dxfId="2236" priority="2570">
      <formula>E205=TRUE</formula>
    </cfRule>
  </conditionalFormatting>
  <conditionalFormatting sqref="X206">
    <cfRule type="expression" dxfId="2235" priority="2569">
      <formula>E205=TRUE</formula>
    </cfRule>
  </conditionalFormatting>
  <conditionalFormatting sqref="X216">
    <cfRule type="expression" dxfId="2233" priority="2499">
      <formula>E217=TRUE</formula>
    </cfRule>
  </conditionalFormatting>
  <conditionalFormatting sqref="X217">
    <cfRule type="expression" dxfId="2232" priority="2508">
      <formula>E217=TRUE</formula>
    </cfRule>
  </conditionalFormatting>
  <conditionalFormatting sqref="X218">
    <cfRule type="expression" dxfId="2231" priority="2507">
      <formula>E217=TRUE</formula>
    </cfRule>
  </conditionalFormatting>
  <conditionalFormatting sqref="X228">
    <cfRule type="expression" dxfId="2229" priority="2437">
      <formula>E229=TRUE</formula>
    </cfRule>
  </conditionalFormatting>
  <conditionalFormatting sqref="X229">
    <cfRule type="expression" dxfId="2228" priority="2446">
      <formula>E229=TRUE</formula>
    </cfRule>
  </conditionalFormatting>
  <conditionalFormatting sqref="X230">
    <cfRule type="expression" dxfId="2227" priority="2445">
      <formula>E229=TRUE</formula>
    </cfRule>
  </conditionalFormatting>
  <conditionalFormatting sqref="X240">
    <cfRule type="expression" dxfId="2225" priority="2375">
      <formula>E241=TRUE</formula>
    </cfRule>
  </conditionalFormatting>
  <conditionalFormatting sqref="X241">
    <cfRule type="expression" dxfId="2224" priority="2384">
      <formula>E241=TRUE</formula>
    </cfRule>
  </conditionalFormatting>
  <conditionalFormatting sqref="X242">
    <cfRule type="expression" dxfId="2223" priority="2383">
      <formula>E241=TRUE</formula>
    </cfRule>
  </conditionalFormatting>
  <conditionalFormatting sqref="Y12">
    <cfRule type="expression" dxfId="2222" priority="3671">
      <formula>E13=TRUE</formula>
    </cfRule>
  </conditionalFormatting>
  <conditionalFormatting sqref="Y13">
    <cfRule type="expression" dxfId="2221" priority="3670">
      <formula>E13=TRUE</formula>
    </cfRule>
  </conditionalFormatting>
  <conditionalFormatting sqref="Y14">
    <cfRule type="expression" dxfId="2220" priority="3669">
      <formula>E13=TRUE</formula>
    </cfRule>
  </conditionalFormatting>
  <conditionalFormatting sqref="Y22:Y23">
    <cfRule type="expression" dxfId="2219" priority="3479">
      <formula>E25=TRUE</formula>
    </cfRule>
  </conditionalFormatting>
  <conditionalFormatting sqref="Y24">
    <cfRule type="expression" dxfId="2218" priority="3530">
      <formula>E25=TRUE</formula>
    </cfRule>
  </conditionalFormatting>
  <conditionalFormatting sqref="Y25">
    <cfRule type="expression" dxfId="2217" priority="3529">
      <formula>E25=TRUE</formula>
    </cfRule>
  </conditionalFormatting>
  <conditionalFormatting sqref="Y26">
    <cfRule type="expression" dxfId="2216" priority="3528">
      <formula>E25=TRUE</formula>
    </cfRule>
  </conditionalFormatting>
  <conditionalFormatting sqref="Y34:Y35">
    <cfRule type="expression" dxfId="2215" priority="3082">
      <formula>E37=TRUE</formula>
    </cfRule>
  </conditionalFormatting>
  <conditionalFormatting sqref="Y36">
    <cfRule type="expression" dxfId="2214" priority="3467">
      <formula>E37=TRUE</formula>
    </cfRule>
  </conditionalFormatting>
  <conditionalFormatting sqref="Y37">
    <cfRule type="expression" dxfId="2213" priority="3466">
      <formula>E37=TRUE</formula>
    </cfRule>
  </conditionalFormatting>
  <conditionalFormatting sqref="Y38">
    <cfRule type="expression" dxfId="2212" priority="3465">
      <formula>E37=TRUE</formula>
    </cfRule>
  </conditionalFormatting>
  <conditionalFormatting sqref="Y46:Y47">
    <cfRule type="expression" dxfId="2211" priority="3081">
      <formula>E49=TRUE</formula>
    </cfRule>
  </conditionalFormatting>
  <conditionalFormatting sqref="Y48">
    <cfRule type="expression" dxfId="2210" priority="3405">
      <formula>E49=TRUE</formula>
    </cfRule>
  </conditionalFormatting>
  <conditionalFormatting sqref="Y49">
    <cfRule type="expression" dxfId="2209" priority="3404">
      <formula>E49=TRUE</formula>
    </cfRule>
  </conditionalFormatting>
  <conditionalFormatting sqref="Y50">
    <cfRule type="expression" dxfId="2208" priority="3403">
      <formula>E49=TRUE</formula>
    </cfRule>
  </conditionalFormatting>
  <conditionalFormatting sqref="Y58:Y59">
    <cfRule type="expression" dxfId="2207" priority="3080">
      <formula>E61=TRUE</formula>
    </cfRule>
  </conditionalFormatting>
  <conditionalFormatting sqref="Y60">
    <cfRule type="expression" dxfId="2206" priority="3343">
      <formula>E61=TRUE</formula>
    </cfRule>
  </conditionalFormatting>
  <conditionalFormatting sqref="Y61">
    <cfRule type="expression" dxfId="2205" priority="3342">
      <formula>E61=TRUE</formula>
    </cfRule>
  </conditionalFormatting>
  <conditionalFormatting sqref="Y62">
    <cfRule type="expression" dxfId="2204" priority="3341">
      <formula>E61=TRUE</formula>
    </cfRule>
  </conditionalFormatting>
  <conditionalFormatting sqref="Y70:Y71">
    <cfRule type="expression" dxfId="2203" priority="3079">
      <formula>E73=TRUE</formula>
    </cfRule>
  </conditionalFormatting>
  <conditionalFormatting sqref="Y72">
    <cfRule type="expression" dxfId="2202" priority="3281">
      <formula>E73=TRUE</formula>
    </cfRule>
  </conditionalFormatting>
  <conditionalFormatting sqref="Y73">
    <cfRule type="expression" dxfId="2201" priority="3280">
      <formula>E73=TRUE</formula>
    </cfRule>
  </conditionalFormatting>
  <conditionalFormatting sqref="Y74">
    <cfRule type="expression" dxfId="2200" priority="3279">
      <formula>E73=TRUE</formula>
    </cfRule>
  </conditionalFormatting>
  <conditionalFormatting sqref="Y82:Y83 Y10:Y11">
    <cfRule type="expression" dxfId="2199" priority="3083">
      <formula>E13=TRUE</formula>
    </cfRule>
  </conditionalFormatting>
  <conditionalFormatting sqref="Y84">
    <cfRule type="expression" dxfId="2198" priority="3219">
      <formula>E85=TRUE</formula>
    </cfRule>
  </conditionalFormatting>
  <conditionalFormatting sqref="Y85">
    <cfRule type="expression" dxfId="2197" priority="3218">
      <formula>E85=TRUE</formula>
    </cfRule>
  </conditionalFormatting>
  <conditionalFormatting sqref="Y86">
    <cfRule type="expression" dxfId="2196" priority="3217">
      <formula>E85=TRUE</formula>
    </cfRule>
  </conditionalFormatting>
  <conditionalFormatting sqref="Y94:Y95">
    <cfRule type="expression" dxfId="2195" priority="3077">
      <formula>E97=TRUE</formula>
    </cfRule>
  </conditionalFormatting>
  <conditionalFormatting sqref="Y96">
    <cfRule type="expression" dxfId="2194" priority="3157">
      <formula>E97=TRUE</formula>
    </cfRule>
  </conditionalFormatting>
  <conditionalFormatting sqref="Y97">
    <cfRule type="expression" dxfId="2193" priority="3156">
      <formula>E97=TRUE</formula>
    </cfRule>
  </conditionalFormatting>
  <conditionalFormatting sqref="Y98">
    <cfRule type="expression" dxfId="2192" priority="3155">
      <formula>E97=TRUE</formula>
    </cfRule>
  </conditionalFormatting>
  <conditionalFormatting sqref="Y106:Y107">
    <cfRule type="expression" dxfId="2191" priority="3015">
      <formula>E109=TRUE</formula>
    </cfRule>
  </conditionalFormatting>
  <conditionalFormatting sqref="Y108">
    <cfRule type="expression" dxfId="2190" priority="3069">
      <formula>E109=TRUE</formula>
    </cfRule>
  </conditionalFormatting>
  <conditionalFormatting sqref="Y109">
    <cfRule type="expression" dxfId="2189" priority="3068">
      <formula>E109=TRUE</formula>
    </cfRule>
  </conditionalFormatting>
  <conditionalFormatting sqref="Y110">
    <cfRule type="expression" dxfId="2188" priority="3067">
      <formula>E109=TRUE</formula>
    </cfRule>
  </conditionalFormatting>
  <conditionalFormatting sqref="Y118:Y119">
    <cfRule type="expression" dxfId="2187" priority="2953">
      <formula>E121=TRUE</formula>
    </cfRule>
  </conditionalFormatting>
  <conditionalFormatting sqref="Y120">
    <cfRule type="expression" dxfId="2186" priority="3007">
      <formula>E121=TRUE</formula>
    </cfRule>
  </conditionalFormatting>
  <conditionalFormatting sqref="Y121">
    <cfRule type="expression" dxfId="2185" priority="3006">
      <formula>E121=TRUE</formula>
    </cfRule>
  </conditionalFormatting>
  <conditionalFormatting sqref="Y122">
    <cfRule type="expression" dxfId="2184" priority="3005">
      <formula>E121=TRUE</formula>
    </cfRule>
  </conditionalFormatting>
  <conditionalFormatting sqref="Y130:Y131">
    <cfRule type="expression" dxfId="2183" priority="2891">
      <formula>E133=TRUE</formula>
    </cfRule>
  </conditionalFormatting>
  <conditionalFormatting sqref="Y132">
    <cfRule type="expression" dxfId="2182" priority="2945">
      <formula>E133=TRUE</formula>
    </cfRule>
  </conditionalFormatting>
  <conditionalFormatting sqref="Y133">
    <cfRule type="expression" dxfId="2181" priority="2944">
      <formula>E133=TRUE</formula>
    </cfRule>
  </conditionalFormatting>
  <conditionalFormatting sqref="Y134">
    <cfRule type="expression" dxfId="2180" priority="2943">
      <formula>E133=TRUE</formula>
    </cfRule>
  </conditionalFormatting>
  <conditionalFormatting sqref="Y142:Y143">
    <cfRule type="expression" dxfId="2179" priority="2829">
      <formula>E145=TRUE</formula>
    </cfRule>
  </conditionalFormatting>
  <conditionalFormatting sqref="Y144">
    <cfRule type="expression" dxfId="2178" priority="2883">
      <formula>E145=TRUE</formula>
    </cfRule>
  </conditionalFormatting>
  <conditionalFormatting sqref="Y145">
    <cfRule type="expression" dxfId="2177" priority="2882">
      <formula>E145=TRUE</formula>
    </cfRule>
  </conditionalFormatting>
  <conditionalFormatting sqref="Y146">
    <cfRule type="expression" dxfId="2176" priority="2881">
      <formula>E145=TRUE</formula>
    </cfRule>
  </conditionalFormatting>
  <conditionalFormatting sqref="Y154:Y155">
    <cfRule type="expression" dxfId="2175" priority="2767">
      <formula>E157=TRUE</formula>
    </cfRule>
  </conditionalFormatting>
  <conditionalFormatting sqref="Y156">
    <cfRule type="expression" dxfId="2174" priority="2821">
      <formula>E157=TRUE</formula>
    </cfRule>
  </conditionalFormatting>
  <conditionalFormatting sqref="Y157">
    <cfRule type="expression" dxfId="2173" priority="2820">
      <formula>E157=TRUE</formula>
    </cfRule>
  </conditionalFormatting>
  <conditionalFormatting sqref="Y158">
    <cfRule type="expression" dxfId="2172" priority="2819">
      <formula>E157=TRUE</formula>
    </cfRule>
  </conditionalFormatting>
  <conditionalFormatting sqref="Y166:Y167">
    <cfRule type="expression" dxfId="2171" priority="2705">
      <formula>E169=TRUE</formula>
    </cfRule>
  </conditionalFormatting>
  <conditionalFormatting sqref="Y168">
    <cfRule type="expression" dxfId="2170" priority="2759">
      <formula>E169=TRUE</formula>
    </cfRule>
  </conditionalFormatting>
  <conditionalFormatting sqref="Y169">
    <cfRule type="expression" dxfId="2169" priority="2758">
      <formula>E169=TRUE</formula>
    </cfRule>
  </conditionalFormatting>
  <conditionalFormatting sqref="Y170">
    <cfRule type="expression" dxfId="2168" priority="2757">
      <formula>E169=TRUE</formula>
    </cfRule>
  </conditionalFormatting>
  <conditionalFormatting sqref="Y178:Y179">
    <cfRule type="expression" dxfId="2167" priority="2643">
      <formula>E181=TRUE</formula>
    </cfRule>
  </conditionalFormatting>
  <conditionalFormatting sqref="Y180">
    <cfRule type="expression" dxfId="2166" priority="2697">
      <formula>E181=TRUE</formula>
    </cfRule>
  </conditionalFormatting>
  <conditionalFormatting sqref="Y181">
    <cfRule type="expression" dxfId="2165" priority="2696">
      <formula>E181=TRUE</formula>
    </cfRule>
  </conditionalFormatting>
  <conditionalFormatting sqref="Y182">
    <cfRule type="expression" dxfId="2164" priority="2695">
      <formula>E181=TRUE</formula>
    </cfRule>
  </conditionalFormatting>
  <conditionalFormatting sqref="Y190:Y191">
    <cfRule type="expression" dxfId="2163" priority="2581">
      <formula>E193=TRUE</formula>
    </cfRule>
  </conditionalFormatting>
  <conditionalFormatting sqref="Y192">
    <cfRule type="expression" dxfId="2162" priority="2635">
      <formula>E193=TRUE</formula>
    </cfRule>
  </conditionalFormatting>
  <conditionalFormatting sqref="Y193">
    <cfRule type="expression" dxfId="2161" priority="2634">
      <formula>E193=TRUE</formula>
    </cfRule>
  </conditionalFormatting>
  <conditionalFormatting sqref="Y194">
    <cfRule type="expression" dxfId="2160" priority="2633">
      <formula>E193=TRUE</formula>
    </cfRule>
  </conditionalFormatting>
  <conditionalFormatting sqref="Y202:Y203">
    <cfRule type="expression" dxfId="2159" priority="2519">
      <formula>E205=TRUE</formula>
    </cfRule>
  </conditionalFormatting>
  <conditionalFormatting sqref="Y204">
    <cfRule type="expression" dxfId="2158" priority="2573">
      <formula>E205=TRUE</formula>
    </cfRule>
  </conditionalFormatting>
  <conditionalFormatting sqref="Y205">
    <cfRule type="expression" dxfId="2157" priority="2572">
      <formula>E205=TRUE</formula>
    </cfRule>
  </conditionalFormatting>
  <conditionalFormatting sqref="Y206">
    <cfRule type="expression" dxfId="2156" priority="2571">
      <formula>E205=TRUE</formula>
    </cfRule>
  </conditionalFormatting>
  <conditionalFormatting sqref="Y214:Y215">
    <cfRule type="expression" dxfId="2155" priority="2457">
      <formula>E217=TRUE</formula>
    </cfRule>
  </conditionalFormatting>
  <conditionalFormatting sqref="Y216">
    <cfRule type="expression" dxfId="2154" priority="2511">
      <formula>E217=TRUE</formula>
    </cfRule>
  </conditionalFormatting>
  <conditionalFormatting sqref="Y217">
    <cfRule type="expression" dxfId="2153" priority="2510">
      <formula>E217=TRUE</formula>
    </cfRule>
  </conditionalFormatting>
  <conditionalFormatting sqref="Y218">
    <cfRule type="expression" dxfId="2152" priority="2509">
      <formula>E217=TRUE</formula>
    </cfRule>
  </conditionalFormatting>
  <conditionalFormatting sqref="Y226:Y227">
    <cfRule type="expression" dxfId="2151" priority="2395">
      <formula>E229=TRUE</formula>
    </cfRule>
  </conditionalFormatting>
  <conditionalFormatting sqref="Y228">
    <cfRule type="expression" dxfId="2150" priority="2449">
      <formula>E229=TRUE</formula>
    </cfRule>
  </conditionalFormatting>
  <conditionalFormatting sqref="Y229">
    <cfRule type="expression" dxfId="2149" priority="2448">
      <formula>E229=TRUE</formula>
    </cfRule>
  </conditionalFormatting>
  <conditionalFormatting sqref="Y230">
    <cfRule type="expression" dxfId="2148" priority="2447">
      <formula>E229=TRUE</formula>
    </cfRule>
  </conditionalFormatting>
  <conditionalFormatting sqref="Y238:Y239">
    <cfRule type="expression" dxfId="2147" priority="2333">
      <formula>E241=TRUE</formula>
    </cfRule>
  </conditionalFormatting>
  <conditionalFormatting sqref="Y240">
    <cfRule type="expression" dxfId="2146" priority="2387">
      <formula>E241=TRUE</formula>
    </cfRule>
  </conditionalFormatting>
  <conditionalFormatting sqref="Y241">
    <cfRule type="expression" dxfId="2145" priority="2386">
      <formula>E241=TRUE</formula>
    </cfRule>
  </conditionalFormatting>
  <conditionalFormatting sqref="Y242">
    <cfRule type="expression" dxfId="2144" priority="2385">
      <formula>E241=TRUE</formula>
    </cfRule>
  </conditionalFormatting>
  <conditionalFormatting sqref="Z12">
    <cfRule type="expression" dxfId="2143" priority="1322">
      <formula>AND($X12=TRUE,$E13=TRUE)</formula>
    </cfRule>
  </conditionalFormatting>
  <conditionalFormatting sqref="Z13">
    <cfRule type="expression" dxfId="2142" priority="1321">
      <formula>AND($X13=TRUE,$E13=TRUE)</formula>
    </cfRule>
  </conditionalFormatting>
  <conditionalFormatting sqref="Z14:Z15">
    <cfRule type="expression" dxfId="2141" priority="1320">
      <formula>AND($X14=TRUE,$E13=TRUE)</formula>
    </cfRule>
  </conditionalFormatting>
  <conditionalFormatting sqref="Z24">
    <cfRule type="expression" dxfId="2140" priority="1316">
      <formula>AND($X24=TRUE,$E25=TRUE)</formula>
    </cfRule>
  </conditionalFormatting>
  <conditionalFormatting sqref="Z25">
    <cfRule type="expression" dxfId="2139" priority="1315">
      <formula>AND($X25=TRUE,$E25=TRUE)</formula>
    </cfRule>
  </conditionalFormatting>
  <conditionalFormatting sqref="Z26:Z27">
    <cfRule type="expression" dxfId="2138" priority="1314">
      <formula>AND($X26=TRUE,$E25=TRUE)</formula>
    </cfRule>
  </conditionalFormatting>
  <conditionalFormatting sqref="Z36">
    <cfRule type="expression" dxfId="2137" priority="1313">
      <formula>AND($X36=TRUE,$E37=TRUE)</formula>
    </cfRule>
  </conditionalFormatting>
  <conditionalFormatting sqref="Z37">
    <cfRule type="expression" dxfId="2136" priority="1312">
      <formula>AND($X37=TRUE,$E37=TRUE)</formula>
    </cfRule>
  </conditionalFormatting>
  <conditionalFormatting sqref="Z38:Z39">
    <cfRule type="expression" dxfId="2135" priority="1311">
      <formula>AND($X38=TRUE,$E37=TRUE)</formula>
    </cfRule>
  </conditionalFormatting>
  <conditionalFormatting sqref="Z48">
    <cfRule type="expression" dxfId="2134" priority="1310">
      <formula>AND($X48=TRUE,$E49=TRUE)</formula>
    </cfRule>
  </conditionalFormatting>
  <conditionalFormatting sqref="Z49">
    <cfRule type="expression" dxfId="2133" priority="1309">
      <formula>AND($X49=TRUE,$E49=TRUE)</formula>
    </cfRule>
  </conditionalFormatting>
  <conditionalFormatting sqref="Z50:Z51">
    <cfRule type="expression" dxfId="2132" priority="1308">
      <formula>AND($X50=TRUE,$E49=TRUE)</formula>
    </cfRule>
  </conditionalFormatting>
  <conditionalFormatting sqref="Z60">
    <cfRule type="expression" dxfId="2131" priority="1307">
      <formula>AND($X60=TRUE,$E61=TRUE)</formula>
    </cfRule>
  </conditionalFormatting>
  <conditionalFormatting sqref="Z61">
    <cfRule type="expression" dxfId="2130" priority="1306">
      <formula>AND($X61=TRUE,$E61=TRUE)</formula>
    </cfRule>
  </conditionalFormatting>
  <conditionalFormatting sqref="Z62:Z63">
    <cfRule type="expression" dxfId="2129" priority="1305">
      <formula>AND($X62=TRUE,$E61=TRUE)</formula>
    </cfRule>
  </conditionalFormatting>
  <conditionalFormatting sqref="Z72">
    <cfRule type="expression" dxfId="2128" priority="1304">
      <formula>AND($X72=TRUE,$E73=TRUE)</formula>
    </cfRule>
  </conditionalFormatting>
  <conditionalFormatting sqref="Z73">
    <cfRule type="expression" dxfId="2127" priority="1303">
      <formula>AND($X73=TRUE,$E73=TRUE)</formula>
    </cfRule>
  </conditionalFormatting>
  <conditionalFormatting sqref="Z74:Z75">
    <cfRule type="expression" dxfId="2126" priority="1302">
      <formula>AND($X74=TRUE,$E73=TRUE)</formula>
    </cfRule>
  </conditionalFormatting>
  <conditionalFormatting sqref="Z84">
    <cfRule type="expression" dxfId="2125" priority="1301">
      <formula>AND($X84=TRUE,$E85=TRUE)</formula>
    </cfRule>
  </conditionalFormatting>
  <conditionalFormatting sqref="Z85">
    <cfRule type="expression" dxfId="2124" priority="1300">
      <formula>AND($X85=TRUE,$E85=TRUE)</formula>
    </cfRule>
  </conditionalFormatting>
  <conditionalFormatting sqref="Z86:Z87">
    <cfRule type="expression" dxfId="2123" priority="1299">
      <formula>AND($X86=TRUE,$E85=TRUE)</formula>
    </cfRule>
  </conditionalFormatting>
  <conditionalFormatting sqref="Z96">
    <cfRule type="expression" dxfId="2122" priority="1298">
      <formula>AND($X96=TRUE,$E97=TRUE)</formula>
    </cfRule>
  </conditionalFormatting>
  <conditionalFormatting sqref="Z97">
    <cfRule type="expression" dxfId="2121" priority="1297">
      <formula>AND($X97=TRUE,$E97=TRUE)</formula>
    </cfRule>
  </conditionalFormatting>
  <conditionalFormatting sqref="Z98:Z99">
    <cfRule type="expression" dxfId="2120" priority="1296">
      <formula>AND($X98=TRUE,$E97=TRUE)</formula>
    </cfRule>
  </conditionalFormatting>
  <conditionalFormatting sqref="Z108">
    <cfRule type="expression" dxfId="2119" priority="1295">
      <formula>AND($X108=TRUE,$E109=TRUE)</formula>
    </cfRule>
  </conditionalFormatting>
  <conditionalFormatting sqref="Z109">
    <cfRule type="expression" dxfId="2118" priority="1294">
      <formula>AND($X109=TRUE,$E109=TRUE)</formula>
    </cfRule>
  </conditionalFormatting>
  <conditionalFormatting sqref="Z110:Z111">
    <cfRule type="expression" dxfId="2117" priority="1293">
      <formula>AND($X110=TRUE,$E109=TRUE)</formula>
    </cfRule>
  </conditionalFormatting>
  <conditionalFormatting sqref="Z120">
    <cfRule type="expression" dxfId="2116" priority="1292">
      <formula>AND($X120=TRUE,$E121=TRUE)</formula>
    </cfRule>
  </conditionalFormatting>
  <conditionalFormatting sqref="Z121">
    <cfRule type="expression" dxfId="2115" priority="1291">
      <formula>AND($X121=TRUE,$E121=TRUE)</formula>
    </cfRule>
  </conditionalFormatting>
  <conditionalFormatting sqref="Z122:Z123">
    <cfRule type="expression" dxfId="2114" priority="1290">
      <formula>AND($X122=TRUE,$E121=TRUE)</formula>
    </cfRule>
  </conditionalFormatting>
  <conditionalFormatting sqref="Z132">
    <cfRule type="expression" dxfId="2113" priority="1367">
      <formula>AND($X132=TRUE,$E133=TRUE)</formula>
    </cfRule>
  </conditionalFormatting>
  <conditionalFormatting sqref="Z133">
    <cfRule type="expression" dxfId="2112" priority="1338">
      <formula>AND($X133=TRUE,$E133=TRUE)</formula>
    </cfRule>
  </conditionalFormatting>
  <conditionalFormatting sqref="Z134:Z135">
    <cfRule type="expression" dxfId="2111" priority="1289">
      <formula>AND($X134=TRUE,$E133=TRUE)</formula>
    </cfRule>
  </conditionalFormatting>
  <conditionalFormatting sqref="Z144">
    <cfRule type="expression" dxfId="2110" priority="1286">
      <formula>AND($X144=TRUE,$E145=TRUE)</formula>
    </cfRule>
  </conditionalFormatting>
  <conditionalFormatting sqref="Z145">
    <cfRule type="expression" dxfId="2109" priority="1285">
      <formula>AND($X145=TRUE,$E145=TRUE)</formula>
    </cfRule>
  </conditionalFormatting>
  <conditionalFormatting sqref="Z146:Z147">
    <cfRule type="expression" dxfId="2108" priority="1284">
      <formula>AND($X146=TRUE,$E145=TRUE)</formula>
    </cfRule>
  </conditionalFormatting>
  <conditionalFormatting sqref="Z156">
    <cfRule type="expression" dxfId="2107" priority="1283">
      <formula>AND($X156=TRUE,$E157=TRUE)</formula>
    </cfRule>
  </conditionalFormatting>
  <conditionalFormatting sqref="Z157">
    <cfRule type="expression" dxfId="2106" priority="1282">
      <formula>AND($X157=TRUE,$E157=TRUE)</formula>
    </cfRule>
  </conditionalFormatting>
  <conditionalFormatting sqref="Z158:Z159">
    <cfRule type="expression" dxfId="2105" priority="1281">
      <formula>AND($X158=TRUE,$E157=TRUE)</formula>
    </cfRule>
  </conditionalFormatting>
  <conditionalFormatting sqref="Z168">
    <cfRule type="expression" dxfId="2104" priority="1280">
      <formula>AND($X168=TRUE,$E169=TRUE)</formula>
    </cfRule>
  </conditionalFormatting>
  <conditionalFormatting sqref="Z169">
    <cfRule type="expression" dxfId="2103" priority="1279">
      <formula>AND($X169=TRUE,$E169=TRUE)</formula>
    </cfRule>
  </conditionalFormatting>
  <conditionalFormatting sqref="Z170:Z171">
    <cfRule type="expression" dxfId="2102" priority="1278">
      <formula>AND($X170=TRUE,$E169=TRUE)</formula>
    </cfRule>
  </conditionalFormatting>
  <conditionalFormatting sqref="Z180">
    <cfRule type="expression" dxfId="2101" priority="1277">
      <formula>AND($X180=TRUE,$E181=TRUE)</formula>
    </cfRule>
  </conditionalFormatting>
  <conditionalFormatting sqref="Z181">
    <cfRule type="expression" dxfId="2100" priority="1276">
      <formula>AND($X181=TRUE,$E181=TRUE)</formula>
    </cfRule>
  </conditionalFormatting>
  <conditionalFormatting sqref="Z182:Z183">
    <cfRule type="expression" dxfId="2099" priority="1275">
      <formula>AND($X182=TRUE,$E181=TRUE)</formula>
    </cfRule>
  </conditionalFormatting>
  <conditionalFormatting sqref="Z192">
    <cfRule type="expression" dxfId="2098" priority="1274">
      <formula>AND($X192=TRUE,$E193=TRUE)</formula>
    </cfRule>
  </conditionalFormatting>
  <conditionalFormatting sqref="Z193">
    <cfRule type="expression" dxfId="2097" priority="1273">
      <formula>AND($X193=TRUE,$E193=TRUE)</formula>
    </cfRule>
  </conditionalFormatting>
  <conditionalFormatting sqref="Z194:Z195">
    <cfRule type="expression" dxfId="2096" priority="1272">
      <formula>AND($X194=TRUE,$E193=TRUE)</formula>
    </cfRule>
  </conditionalFormatting>
  <conditionalFormatting sqref="Z204">
    <cfRule type="expression" dxfId="2095" priority="1271">
      <formula>AND($X204=TRUE,$E205=TRUE)</formula>
    </cfRule>
  </conditionalFormatting>
  <conditionalFormatting sqref="Z205">
    <cfRule type="expression" dxfId="2094" priority="1270">
      <formula>AND($X205=TRUE,$E205=TRUE)</formula>
    </cfRule>
  </conditionalFormatting>
  <conditionalFormatting sqref="Z206:Z207">
    <cfRule type="expression" dxfId="2093" priority="1269">
      <formula>AND($X206=TRUE,$E205=TRUE)</formula>
    </cfRule>
  </conditionalFormatting>
  <conditionalFormatting sqref="Z216">
    <cfRule type="expression" dxfId="2092" priority="1268">
      <formula>AND($X216=TRUE,$E217=TRUE)</formula>
    </cfRule>
  </conditionalFormatting>
  <conditionalFormatting sqref="Z217">
    <cfRule type="expression" dxfId="2091" priority="1267">
      <formula>AND($X217=TRUE,$E217=TRUE)</formula>
    </cfRule>
  </conditionalFormatting>
  <conditionalFormatting sqref="Z218:Z219">
    <cfRule type="expression" dxfId="2090" priority="1266">
      <formula>AND($X218=TRUE,$E217=TRUE)</formula>
    </cfRule>
  </conditionalFormatting>
  <conditionalFormatting sqref="Z228">
    <cfRule type="expression" dxfId="2089" priority="1265">
      <formula>AND($X228=TRUE,$E229=TRUE)</formula>
    </cfRule>
  </conditionalFormatting>
  <conditionalFormatting sqref="Z229">
    <cfRule type="expression" dxfId="2088" priority="1264">
      <formula>AND($X229=TRUE,$E229=TRUE)</formula>
    </cfRule>
  </conditionalFormatting>
  <conditionalFormatting sqref="Z230:Z231">
    <cfRule type="expression" dxfId="2087" priority="1263">
      <formula>AND($X230=TRUE,$E229=TRUE)</formula>
    </cfRule>
  </conditionalFormatting>
  <conditionalFormatting sqref="Z240">
    <cfRule type="expression" dxfId="2086" priority="1262">
      <formula>AND($X240=TRUE,$E241=TRUE)</formula>
    </cfRule>
  </conditionalFormatting>
  <conditionalFormatting sqref="Z241">
    <cfRule type="expression" dxfId="2085" priority="1261">
      <formula>AND($X241=TRUE,$E241=TRUE)</formula>
    </cfRule>
  </conditionalFormatting>
  <conditionalFormatting sqref="Z242:Z243">
    <cfRule type="expression" dxfId="2084"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2001" priority="5349">
      <formula>AND(#REF!=TRUE,Q13=TRUE)</formula>
    </cfRule>
  </conditionalFormatting>
  <conditionalFormatting sqref="AE12:AF12">
    <cfRule type="expression" dxfId="1942" priority="3674">
      <formula>AB12=TRUE</formula>
    </cfRule>
  </conditionalFormatting>
  <conditionalFormatting sqref="AE22:AF23">
    <cfRule type="expression" dxfId="1940" priority="3093">
      <formula>AB24=TRUE</formula>
    </cfRule>
  </conditionalFormatting>
  <conditionalFormatting sqref="AE24:AF24">
    <cfRule type="expression" dxfId="1938" priority="3532">
      <formula>AB24=TRUE</formula>
    </cfRule>
  </conditionalFormatting>
  <conditionalFormatting sqref="AE34:AF35">
    <cfRule type="expression" dxfId="1936" priority="3094">
      <formula>AB36=TRUE</formula>
    </cfRule>
  </conditionalFormatting>
  <conditionalFormatting sqref="AE36:AF36">
    <cfRule type="expression" dxfId="1934" priority="3469">
      <formula>AB36=TRUE</formula>
    </cfRule>
  </conditionalFormatting>
  <conditionalFormatting sqref="AE46:AF47">
    <cfRule type="expression" dxfId="1932" priority="3095">
      <formula>AB48=TRUE</formula>
    </cfRule>
  </conditionalFormatting>
  <conditionalFormatting sqref="AE48:AF48">
    <cfRule type="expression" dxfId="1930" priority="3407">
      <formula>AB48=TRUE</formula>
    </cfRule>
  </conditionalFormatting>
  <conditionalFormatting sqref="AE58:AF59">
    <cfRule type="expression" dxfId="1928" priority="3096">
      <formula>AB60=TRUE</formula>
    </cfRule>
  </conditionalFormatting>
  <conditionalFormatting sqref="AE60:AF60">
    <cfRule type="expression" dxfId="1926" priority="3345">
      <formula>AB60=TRUE</formula>
    </cfRule>
  </conditionalFormatting>
  <conditionalFormatting sqref="AE70:AF71">
    <cfRule type="expression" dxfId="1924" priority="3097">
      <formula>AB72=TRUE</formula>
    </cfRule>
  </conditionalFormatting>
  <conditionalFormatting sqref="AE72:AF72">
    <cfRule type="expression" dxfId="1922" priority="3283">
      <formula>AB72=TRUE</formula>
    </cfRule>
  </conditionalFormatting>
  <conditionalFormatting sqref="AE82:AF83 AE10:AF11">
    <cfRule type="expression" dxfId="1920" priority="3092">
      <formula>AB12=TRUE</formula>
    </cfRule>
  </conditionalFormatting>
  <conditionalFormatting sqref="AE84:AF84">
    <cfRule type="expression" dxfId="1918" priority="3221">
      <formula>AB84=TRUE</formula>
    </cfRule>
  </conditionalFormatting>
  <conditionalFormatting sqref="AE94:AF95">
    <cfRule type="expression" dxfId="1916" priority="3101">
      <formula>AB96=TRUE</formula>
    </cfRule>
  </conditionalFormatting>
  <conditionalFormatting sqref="AE96:AF96">
    <cfRule type="expression" dxfId="1914" priority="3159">
      <formula>AB96=TRUE</formula>
    </cfRule>
  </conditionalFormatting>
  <conditionalFormatting sqref="AE106:AF107">
    <cfRule type="expression" dxfId="1912" priority="3019">
      <formula>AB108=TRUE</formula>
    </cfRule>
  </conditionalFormatting>
  <conditionalFormatting sqref="AE108:AF108">
    <cfRule type="expression" dxfId="1910" priority="3071">
      <formula>AB108=TRUE</formula>
    </cfRule>
  </conditionalFormatting>
  <conditionalFormatting sqref="AE118:AF119">
    <cfRule type="expression" dxfId="1908" priority="2957">
      <formula>AB120=TRUE</formula>
    </cfRule>
  </conditionalFormatting>
  <conditionalFormatting sqref="AE120:AF120">
    <cfRule type="expression" dxfId="1906" priority="3009">
      <formula>AB120=TRUE</formula>
    </cfRule>
  </conditionalFormatting>
  <conditionalFormatting sqref="AE130:AF131">
    <cfRule type="expression" dxfId="1904" priority="2895">
      <formula>AB132=TRUE</formula>
    </cfRule>
  </conditionalFormatting>
  <conditionalFormatting sqref="AE132:AF132">
    <cfRule type="expression" dxfId="1902" priority="2947">
      <formula>AB132=TRUE</formula>
    </cfRule>
  </conditionalFormatting>
  <conditionalFormatting sqref="AE142:AF143">
    <cfRule type="expression" dxfId="1900" priority="2833">
      <formula>AB144=TRUE</formula>
    </cfRule>
  </conditionalFormatting>
  <conditionalFormatting sqref="AE144:AF144">
    <cfRule type="expression" dxfId="1898" priority="2885">
      <formula>AB144=TRUE</formula>
    </cfRule>
  </conditionalFormatting>
  <conditionalFormatting sqref="AE154:AF155">
    <cfRule type="expression" dxfId="1896" priority="2771">
      <formula>AB156=TRUE</formula>
    </cfRule>
  </conditionalFormatting>
  <conditionalFormatting sqref="AE156:AF156">
    <cfRule type="expression" dxfId="1894" priority="2823">
      <formula>AB156=TRUE</formula>
    </cfRule>
  </conditionalFormatting>
  <conditionalFormatting sqref="AE166:AF167">
    <cfRule type="expression" dxfId="1892" priority="2709">
      <formula>AB168=TRUE</formula>
    </cfRule>
  </conditionalFormatting>
  <conditionalFormatting sqref="AE168:AF168">
    <cfRule type="expression" dxfId="1890" priority="2761">
      <formula>AB168=TRUE</formula>
    </cfRule>
  </conditionalFormatting>
  <conditionalFormatting sqref="AE178:AF179">
    <cfRule type="expression" dxfId="1888" priority="2647">
      <formula>AB180=TRUE</formula>
    </cfRule>
  </conditionalFormatting>
  <conditionalFormatting sqref="AE180:AF180">
    <cfRule type="expression" dxfId="1886" priority="2699">
      <formula>AB180=TRUE</formula>
    </cfRule>
  </conditionalFormatting>
  <conditionalFormatting sqref="AE190:AF191">
    <cfRule type="expression" dxfId="1884" priority="2585">
      <formula>AB192=TRUE</formula>
    </cfRule>
  </conditionalFormatting>
  <conditionalFormatting sqref="AE192:AF192">
    <cfRule type="expression" dxfId="1882" priority="2637">
      <formula>AB192=TRUE</formula>
    </cfRule>
  </conditionalFormatting>
  <conditionalFormatting sqref="AE202:AF203">
    <cfRule type="expression" dxfId="1880" priority="2523">
      <formula>AB204=TRUE</formula>
    </cfRule>
  </conditionalFormatting>
  <conditionalFormatting sqref="AE204:AF204">
    <cfRule type="expression" dxfId="1878" priority="2575">
      <formula>AB204=TRUE</formula>
    </cfRule>
  </conditionalFormatting>
  <conditionalFormatting sqref="AE214:AF215">
    <cfRule type="expression" dxfId="1876" priority="2461">
      <formula>AB216=TRUE</formula>
    </cfRule>
  </conditionalFormatting>
  <conditionalFormatting sqref="AE216:AF216">
    <cfRule type="expression" dxfId="1874" priority="2513">
      <formula>AB216=TRUE</formula>
    </cfRule>
  </conditionalFormatting>
  <conditionalFormatting sqref="AE226:AF227">
    <cfRule type="expression" dxfId="1872" priority="2399">
      <formula>AB228=TRUE</formula>
    </cfRule>
  </conditionalFormatting>
  <conditionalFormatting sqref="AE228:AF228">
    <cfRule type="expression" dxfId="1870" priority="2451">
      <formula>AB228=TRUE</formula>
    </cfRule>
  </conditionalFormatting>
  <conditionalFormatting sqref="AE238:AF239">
    <cfRule type="expression" dxfId="1868" priority="2337">
      <formula>AB240=TRUE</formula>
    </cfRule>
  </conditionalFormatting>
  <conditionalFormatting sqref="AE240:AF240">
    <cfRule type="expression" dxfId="1866"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32" id="{EA8942A0-91F4-4AB6-8237-0A34C747BBDC}">
            <xm:f>$C10=INputs!$P$4</xm:f>
            <x14:dxf>
              <font>
                <color theme="2" tint="-0.24994659260841701"/>
              </font>
            </x14:dxf>
          </x14:cfRule>
          <x14:cfRule type="expression" priority="2051" id="{18BE2822-ED04-4D2C-867E-2A3BD55D5A25}">
            <xm:f>$C10=INputs!$P$3</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D3" sqref="D3:G3"/>
    </sheetView>
  </sheetViews>
  <sheetFormatPr defaultRowHeight="14.5" outlineLevelRow="1" x14ac:dyDescent="0.35"/>
  <cols>
    <col min="1" max="1" width="3.26953125" style="88"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582" t="s">
        <v>75</v>
      </c>
      <c r="C1" s="582"/>
      <c r="D1" s="582"/>
    </row>
    <row r="2" spans="1:26" s="13" customFormat="1" ht="37.5" thickBot="1" x14ac:dyDescent="0.4">
      <c r="A2" s="91"/>
      <c r="B2" s="98" t="s">
        <v>117</v>
      </c>
      <c r="C2" s="41"/>
      <c r="D2" s="591" t="s">
        <v>170</v>
      </c>
      <c r="E2" s="629"/>
      <c r="F2" s="629"/>
      <c r="G2" s="592"/>
      <c r="H2" s="41"/>
      <c r="I2" s="98" t="s">
        <v>171</v>
      </c>
      <c r="J2" s="41"/>
      <c r="K2" s="98" t="s">
        <v>172</v>
      </c>
      <c r="L2" s="41"/>
      <c r="M2" s="98" t="s">
        <v>173</v>
      </c>
      <c r="N2" s="41"/>
      <c r="O2" s="98" t="s">
        <v>174</v>
      </c>
      <c r="P2" s="41"/>
      <c r="Q2" s="591" t="s">
        <v>175</v>
      </c>
      <c r="R2" s="629"/>
      <c r="S2" s="592"/>
      <c r="T2" s="41"/>
      <c r="U2" s="98" t="s">
        <v>311</v>
      </c>
      <c r="V2" s="41"/>
      <c r="W2" s="98" t="s">
        <v>176</v>
      </c>
      <c r="X2" s="41"/>
      <c r="Y2" s="98" t="s">
        <v>177</v>
      </c>
    </row>
    <row r="3" spans="1:26" ht="230" hidden="1" customHeight="1" outlineLevel="1" x14ac:dyDescent="0.35">
      <c r="A3" s="387" t="s">
        <v>322</v>
      </c>
      <c r="B3" s="167" t="s">
        <v>126</v>
      </c>
      <c r="C3" s="162"/>
      <c r="D3" s="633" t="s">
        <v>178</v>
      </c>
      <c r="E3" s="633"/>
      <c r="F3" s="633"/>
      <c r="G3" s="633"/>
      <c r="H3" s="162"/>
      <c r="I3" s="168"/>
      <c r="J3" s="162"/>
      <c r="K3" s="170" t="s">
        <v>179</v>
      </c>
      <c r="L3" s="166"/>
      <c r="M3" s="171" t="s">
        <v>180</v>
      </c>
      <c r="N3" s="166"/>
      <c r="O3" s="171" t="s">
        <v>181</v>
      </c>
      <c r="P3" s="166"/>
      <c r="Q3" s="630" t="s">
        <v>182</v>
      </c>
      <c r="R3" s="631"/>
      <c r="S3" s="632"/>
      <c r="T3" s="189"/>
      <c r="U3" s="188" t="s">
        <v>310</v>
      </c>
      <c r="V3" s="166"/>
      <c r="W3" s="164"/>
      <c r="X3" s="166"/>
      <c r="Y3" s="164" t="s">
        <v>183</v>
      </c>
      <c r="Z3" s="155"/>
    </row>
    <row r="4" spans="1:26" ht="29" hidden="1" outlineLevel="1" x14ac:dyDescent="0.35">
      <c r="A4" s="635" t="s">
        <v>99</v>
      </c>
      <c r="B4" s="384" t="s">
        <v>184</v>
      </c>
      <c r="C4" s="174"/>
      <c r="D4" s="566" t="s">
        <v>185</v>
      </c>
      <c r="E4" s="566"/>
      <c r="F4" s="566"/>
      <c r="G4" s="566"/>
      <c r="H4" s="174"/>
      <c r="I4" s="173"/>
      <c r="J4" s="174"/>
      <c r="K4" s="173"/>
      <c r="L4" s="132"/>
      <c r="M4" s="175"/>
      <c r="N4" s="132"/>
      <c r="O4" s="175"/>
      <c r="P4" s="132"/>
      <c r="Q4" s="568"/>
      <c r="R4" s="568"/>
      <c r="S4" s="568"/>
      <c r="T4" s="132"/>
      <c r="U4" s="175"/>
      <c r="V4" s="132"/>
      <c r="W4" s="175"/>
      <c r="X4" s="132"/>
      <c r="Y4" s="172" t="s">
        <v>186</v>
      </c>
    </row>
    <row r="5" spans="1:26" ht="15" hidden="1" customHeight="1" outlineLevel="1" x14ac:dyDescent="0.35">
      <c r="A5" s="635"/>
      <c r="B5" s="385"/>
      <c r="C5" s="174"/>
      <c r="D5" s="603"/>
      <c r="E5" s="603"/>
      <c r="F5" s="603"/>
      <c r="G5" s="603"/>
      <c r="H5" s="174"/>
      <c r="I5" s="173"/>
      <c r="J5" s="174"/>
      <c r="K5" s="173"/>
      <c r="L5" s="132"/>
      <c r="M5" s="175"/>
      <c r="N5" s="132"/>
      <c r="O5" s="175"/>
      <c r="P5" s="132"/>
      <c r="Q5" s="568"/>
      <c r="R5" s="568"/>
      <c r="S5" s="568"/>
      <c r="T5" s="132"/>
      <c r="U5" s="175"/>
      <c r="V5" s="132"/>
      <c r="W5" s="175"/>
      <c r="X5" s="132"/>
      <c r="Y5" s="175"/>
    </row>
    <row r="6" spans="1:26" ht="15" hidden="1" customHeight="1" outlineLevel="1" x14ac:dyDescent="0.35">
      <c r="A6" s="635"/>
      <c r="B6" s="385"/>
      <c r="C6" s="174"/>
      <c r="D6" s="603"/>
      <c r="E6" s="603"/>
      <c r="F6" s="603"/>
      <c r="G6" s="603"/>
      <c r="H6" s="174"/>
      <c r="I6" s="173"/>
      <c r="J6" s="174"/>
      <c r="K6" s="173"/>
      <c r="L6" s="132"/>
      <c r="M6" s="175"/>
      <c r="N6" s="132"/>
      <c r="O6" s="175"/>
      <c r="P6" s="132"/>
      <c r="Q6" s="568"/>
      <c r="R6" s="568"/>
      <c r="S6" s="568"/>
      <c r="T6" s="132"/>
      <c r="U6" s="175"/>
      <c r="V6" s="132"/>
      <c r="W6" s="175"/>
      <c r="X6" s="132"/>
      <c r="Y6" s="175"/>
    </row>
    <row r="7" spans="1:26" ht="15" hidden="1" customHeight="1" outlineLevel="1" x14ac:dyDescent="0.35">
      <c r="A7" s="635"/>
      <c r="B7" s="385"/>
      <c r="C7" s="174"/>
      <c r="D7" s="603"/>
      <c r="E7" s="603"/>
      <c r="F7" s="603"/>
      <c r="G7" s="603"/>
      <c r="H7" s="174"/>
      <c r="I7" s="173"/>
      <c r="J7" s="174"/>
      <c r="K7" s="173"/>
      <c r="L7" s="132"/>
      <c r="M7" s="175"/>
      <c r="N7" s="132"/>
      <c r="O7" s="175"/>
      <c r="P7" s="132"/>
      <c r="Q7" s="568"/>
      <c r="R7" s="568"/>
      <c r="S7" s="568"/>
      <c r="T7" s="132"/>
      <c r="U7" s="175"/>
      <c r="V7" s="132"/>
      <c r="W7" s="175"/>
      <c r="X7" s="132"/>
      <c r="Y7" s="175"/>
    </row>
    <row r="8" spans="1:26" ht="15" hidden="1" customHeight="1" outlineLevel="1" x14ac:dyDescent="0.35">
      <c r="A8" s="635"/>
      <c r="B8" s="385"/>
      <c r="C8" s="174"/>
      <c r="D8" s="603"/>
      <c r="E8" s="603"/>
      <c r="F8" s="603"/>
      <c r="G8" s="603"/>
      <c r="H8" s="174"/>
      <c r="I8" s="173"/>
      <c r="J8" s="174"/>
      <c r="K8" s="173"/>
      <c r="L8" s="132"/>
      <c r="M8" s="175"/>
      <c r="N8" s="132"/>
      <c r="O8" s="175"/>
      <c r="P8" s="132"/>
      <c r="Q8" s="568"/>
      <c r="R8" s="568"/>
      <c r="S8" s="568"/>
      <c r="T8" s="132"/>
      <c r="U8" s="175"/>
      <c r="V8" s="132"/>
      <c r="W8" s="175"/>
      <c r="X8" s="132"/>
      <c r="Y8" s="175"/>
    </row>
    <row r="9" spans="1:26" s="13" customFormat="1" ht="15" customHeight="1" collapsed="1" x14ac:dyDescent="0.35">
      <c r="A9" s="91"/>
      <c r="B9" s="8"/>
      <c r="D9" s="8" t="s">
        <v>109</v>
      </c>
      <c r="E9" s="8"/>
      <c r="F9" s="634" t="s">
        <v>108</v>
      </c>
      <c r="G9" s="634"/>
      <c r="I9" s="8" t="s">
        <v>109</v>
      </c>
      <c r="K9" s="8" t="s">
        <v>109</v>
      </c>
      <c r="M9" s="8" t="s">
        <v>109</v>
      </c>
      <c r="O9" s="8" t="s">
        <v>109</v>
      </c>
      <c r="Q9" s="8" t="s">
        <v>109</v>
      </c>
      <c r="R9" s="8"/>
      <c r="S9" s="8" t="s">
        <v>109</v>
      </c>
      <c r="U9" s="8" t="s">
        <v>109</v>
      </c>
      <c r="W9" s="8" t="s">
        <v>109</v>
      </c>
      <c r="Y9" s="8" t="s">
        <v>109</v>
      </c>
    </row>
    <row r="10" spans="1:26" ht="6" customHeight="1" thickBot="1" x14ac:dyDescent="0.4">
      <c r="A10" s="89"/>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5">
        <v>1</v>
      </c>
      <c r="B11" s="401" t="str">
        <f>VLOOKUP(A11,INputs!$G$3:$O$22,8,FALSE)</f>
        <v>Please fill out Sensitivity Labels Tab</v>
      </c>
      <c r="C11" s="190"/>
      <c r="D11" s="10"/>
      <c r="E11" s="190"/>
      <c r="F11" s="191" t="b">
        <v>0</v>
      </c>
      <c r="G11" s="190" t="s">
        <v>187</v>
      </c>
      <c r="H11" s="190"/>
      <c r="I11" s="10"/>
      <c r="J11" s="190"/>
      <c r="K11" s="10"/>
      <c r="L11" s="190"/>
      <c r="M11" s="10"/>
      <c r="N11" s="190"/>
      <c r="O11" s="10"/>
      <c r="P11" s="190"/>
      <c r="Q11" s="10"/>
      <c r="R11" s="190"/>
      <c r="S11" s="10"/>
      <c r="T11" s="190"/>
      <c r="U11" s="10"/>
      <c r="V11" s="190"/>
      <c r="W11" s="10"/>
      <c r="X11" s="190"/>
      <c r="Y11" s="10"/>
    </row>
    <row r="12" spans="1:26" ht="6" customHeight="1" thickBot="1" x14ac:dyDescent="0.4">
      <c r="A12" s="89"/>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5">
        <v>2</v>
      </c>
      <c r="B13" s="401" t="str">
        <f>VLOOKUP(A13,INputs!$G$3:$O$22,8,FALSE)</f>
        <v>Please fill out Sensitivity Labels Tab</v>
      </c>
      <c r="C13" s="190"/>
      <c r="D13" s="10"/>
      <c r="E13" s="190"/>
      <c r="F13" s="191" t="b">
        <v>0</v>
      </c>
      <c r="G13" s="190" t="s">
        <v>187</v>
      </c>
      <c r="H13" s="190"/>
      <c r="I13" s="10"/>
      <c r="J13" s="190"/>
      <c r="K13" s="10"/>
      <c r="L13" s="190"/>
      <c r="M13" s="10"/>
      <c r="N13" s="190"/>
      <c r="O13" s="10"/>
      <c r="P13" s="190"/>
      <c r="Q13" s="10"/>
      <c r="R13" s="190"/>
      <c r="S13" s="10"/>
      <c r="T13" s="190"/>
      <c r="U13" s="10"/>
      <c r="V13" s="190"/>
      <c r="W13" s="10"/>
      <c r="X13" s="190"/>
      <c r="Y13" s="10"/>
    </row>
    <row r="14" spans="1:26" ht="6" customHeight="1" thickBot="1" x14ac:dyDescent="0.4">
      <c r="A14" s="89"/>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5">
        <v>3</v>
      </c>
      <c r="B15" s="401" t="str">
        <f>VLOOKUP(A15,INputs!$G$3:$O$22,8,FALSE)</f>
        <v>Please fill out Sensitivity Labels Tab</v>
      </c>
      <c r="C15" s="190"/>
      <c r="D15" s="10"/>
      <c r="E15" s="190"/>
      <c r="F15" s="191" t="b">
        <v>0</v>
      </c>
      <c r="G15" s="190" t="s">
        <v>187</v>
      </c>
      <c r="H15" s="190"/>
      <c r="I15" s="10"/>
      <c r="J15" s="190"/>
      <c r="K15" s="10"/>
      <c r="L15" s="190"/>
      <c r="M15" s="10"/>
      <c r="N15" s="190"/>
      <c r="O15" s="10"/>
      <c r="P15" s="190"/>
      <c r="Q15" s="10"/>
      <c r="R15" s="190"/>
      <c r="S15" s="10"/>
      <c r="T15" s="190"/>
      <c r="U15" s="10"/>
      <c r="V15" s="190"/>
      <c r="W15" s="10"/>
      <c r="X15" s="190"/>
      <c r="Y15" s="10"/>
    </row>
    <row r="16" spans="1:26" ht="6" customHeight="1" thickBot="1" x14ac:dyDescent="0.4">
      <c r="A16" s="89"/>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5">
        <v>4</v>
      </c>
      <c r="B17" s="401" t="str">
        <f>VLOOKUP(A17,INputs!$G$3:$O$22,8,FALSE)</f>
        <v>Please fill out Sensitivity Labels Tab</v>
      </c>
      <c r="C17" s="190"/>
      <c r="D17" s="10"/>
      <c r="E17" s="190"/>
      <c r="F17" s="191" t="b">
        <v>0</v>
      </c>
      <c r="G17" s="190" t="s">
        <v>187</v>
      </c>
      <c r="H17" s="190"/>
      <c r="I17" s="10"/>
      <c r="J17" s="190"/>
      <c r="K17" s="10"/>
      <c r="L17" s="190"/>
      <c r="M17" s="10"/>
      <c r="N17" s="190"/>
      <c r="O17" s="10"/>
      <c r="P17" s="190"/>
      <c r="Q17" s="10"/>
      <c r="R17" s="190"/>
      <c r="S17" s="10"/>
      <c r="T17" s="190"/>
      <c r="U17" s="10"/>
      <c r="V17" s="190"/>
      <c r="W17" s="10"/>
      <c r="X17" s="190"/>
      <c r="Y17" s="10"/>
    </row>
    <row r="18" spans="1:25" ht="6" customHeight="1" thickBot="1" x14ac:dyDescent="0.4">
      <c r="A18" s="89"/>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5">
        <v>5</v>
      </c>
      <c r="B19" s="401" t="str">
        <f>VLOOKUP(A19,INputs!$G$3:$O$22,8,FALSE)</f>
        <v>Please fill out Sensitivity Labels Tab</v>
      </c>
      <c r="C19" s="190"/>
      <c r="D19" s="10"/>
      <c r="E19" s="190"/>
      <c r="F19" s="191" t="b">
        <v>0</v>
      </c>
      <c r="G19" s="190" t="s">
        <v>187</v>
      </c>
      <c r="H19" s="190"/>
      <c r="I19" s="10"/>
      <c r="J19" s="190"/>
      <c r="K19" s="10"/>
      <c r="L19" s="190"/>
      <c r="M19" s="10"/>
      <c r="N19" s="190"/>
      <c r="O19" s="10"/>
      <c r="P19" s="190"/>
      <c r="Q19" s="10"/>
      <c r="R19" s="190"/>
      <c r="S19" s="10"/>
      <c r="T19" s="190"/>
      <c r="U19" s="10"/>
      <c r="V19" s="190"/>
      <c r="W19" s="10"/>
      <c r="X19" s="190"/>
      <c r="Y19" s="10"/>
    </row>
    <row r="20" spans="1:25" ht="6" customHeight="1" thickBot="1" x14ac:dyDescent="0.4">
      <c r="A20" s="89"/>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5">
        <v>6</v>
      </c>
      <c r="B21" s="401" t="str">
        <f>VLOOKUP(A21,INputs!$G$3:$O$22,8,FALSE)</f>
        <v>Please fill out Sensitivity Labels Tab</v>
      </c>
      <c r="C21" s="190"/>
      <c r="D21" s="10"/>
      <c r="E21" s="190"/>
      <c r="F21" s="191" t="b">
        <v>0</v>
      </c>
      <c r="G21" s="190" t="s">
        <v>187</v>
      </c>
      <c r="H21" s="190"/>
      <c r="I21" s="10"/>
      <c r="J21" s="190"/>
      <c r="K21" s="10"/>
      <c r="L21" s="190"/>
      <c r="M21" s="10"/>
      <c r="N21" s="190"/>
      <c r="O21" s="10"/>
      <c r="P21" s="190"/>
      <c r="Q21" s="10"/>
      <c r="R21" s="190"/>
      <c r="S21" s="10"/>
      <c r="T21" s="190"/>
      <c r="U21" s="10"/>
      <c r="V21" s="190"/>
      <c r="W21" s="10"/>
      <c r="X21" s="190"/>
      <c r="Y21" s="10"/>
    </row>
    <row r="22" spans="1:25" ht="6" customHeight="1" thickBot="1" x14ac:dyDescent="0.4">
      <c r="A22" s="89"/>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5">
        <v>7</v>
      </c>
      <c r="B23" s="401" t="str">
        <f>VLOOKUP(A23,INputs!$G$3:$O$22,8,FALSE)</f>
        <v>Please fill out Sensitivity Labels Tab</v>
      </c>
      <c r="C23" s="190"/>
      <c r="D23" s="10"/>
      <c r="E23" s="190"/>
      <c r="F23" s="191" t="b">
        <v>0</v>
      </c>
      <c r="G23" s="190" t="s">
        <v>187</v>
      </c>
      <c r="H23" s="190"/>
      <c r="I23" s="10"/>
      <c r="J23" s="190"/>
      <c r="K23" s="10"/>
      <c r="L23" s="190"/>
      <c r="M23" s="10"/>
      <c r="N23" s="190"/>
      <c r="O23" s="10"/>
      <c r="P23" s="190"/>
      <c r="Q23" s="10"/>
      <c r="R23" s="190"/>
      <c r="S23" s="10"/>
      <c r="T23" s="190"/>
      <c r="U23" s="10"/>
      <c r="V23" s="190"/>
      <c r="W23" s="10"/>
      <c r="X23" s="190"/>
      <c r="Y23" s="10"/>
    </row>
    <row r="24" spans="1:25" ht="6" customHeight="1" thickBot="1" x14ac:dyDescent="0.4">
      <c r="A24" s="89"/>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5">
        <v>8</v>
      </c>
      <c r="B25" s="401" t="str">
        <f>VLOOKUP(A25,INputs!$G$3:$O$22,8,FALSE)</f>
        <v>Please fill out Sensitivity Labels Tab</v>
      </c>
      <c r="C25" s="190"/>
      <c r="D25" s="10"/>
      <c r="E25" s="190"/>
      <c r="F25" s="191" t="b">
        <v>0</v>
      </c>
      <c r="G25" s="190" t="s">
        <v>187</v>
      </c>
      <c r="H25" s="190"/>
      <c r="I25" s="10"/>
      <c r="J25" s="190"/>
      <c r="K25" s="10"/>
      <c r="L25" s="190"/>
      <c r="M25" s="10"/>
      <c r="N25" s="190"/>
      <c r="O25" s="10"/>
      <c r="P25" s="190"/>
      <c r="Q25" s="10"/>
      <c r="R25" s="190"/>
      <c r="S25" s="10"/>
      <c r="T25" s="190"/>
      <c r="U25" s="10"/>
      <c r="V25" s="190"/>
      <c r="W25" s="10"/>
      <c r="X25" s="190"/>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5">
        <v>9</v>
      </c>
      <c r="B27" s="401" t="str">
        <f>VLOOKUP(A27,INputs!$G$3:$O$22,8,FALSE)</f>
        <v>Please fill out Sensitivity Labels Tab</v>
      </c>
      <c r="C27" s="190"/>
      <c r="D27" s="10"/>
      <c r="E27" s="190"/>
      <c r="F27" s="191" t="b">
        <v>0</v>
      </c>
      <c r="G27" s="190" t="s">
        <v>187</v>
      </c>
      <c r="H27" s="190"/>
      <c r="I27" s="10"/>
      <c r="J27" s="190"/>
      <c r="K27" s="10"/>
      <c r="L27" s="190"/>
      <c r="M27" s="10"/>
      <c r="N27" s="190"/>
      <c r="O27" s="10"/>
      <c r="P27" s="190"/>
      <c r="Q27" s="10"/>
      <c r="R27" s="190"/>
      <c r="S27" s="10"/>
      <c r="T27" s="190"/>
      <c r="U27" s="10"/>
      <c r="V27" s="190"/>
      <c r="W27" s="10"/>
      <c r="X27" s="190"/>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5">
        <v>10</v>
      </c>
      <c r="B29" s="401" t="str">
        <f>VLOOKUP(A29,INputs!$G$3:$O$22,8,FALSE)</f>
        <v>Please fill out Sensitivity Labels Tab</v>
      </c>
      <c r="C29" s="190"/>
      <c r="D29" s="10"/>
      <c r="E29" s="190"/>
      <c r="F29" s="191" t="b">
        <v>0</v>
      </c>
      <c r="G29" s="190" t="s">
        <v>187</v>
      </c>
      <c r="H29" s="190"/>
      <c r="I29" s="10"/>
      <c r="J29" s="190"/>
      <c r="K29" s="10"/>
      <c r="L29" s="190"/>
      <c r="M29" s="10"/>
      <c r="N29" s="190"/>
      <c r="O29" s="10"/>
      <c r="P29" s="190"/>
      <c r="Q29" s="10"/>
      <c r="R29" s="190"/>
      <c r="S29" s="10"/>
      <c r="T29" s="190"/>
      <c r="U29" s="10"/>
      <c r="V29" s="190"/>
      <c r="W29" s="10"/>
      <c r="X29" s="190"/>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5">
        <f>A29+1</f>
        <v>11</v>
      </c>
      <c r="B31" s="401" t="str">
        <f>VLOOKUP(A31,INputs!$G$3:$O$22,8,FALSE)</f>
        <v>Please fill out Sensitivity Labels Tab</v>
      </c>
      <c r="C31" s="190"/>
      <c r="D31" s="10"/>
      <c r="E31" s="190"/>
      <c r="F31" s="191" t="b">
        <v>0</v>
      </c>
      <c r="G31" s="190" t="s">
        <v>187</v>
      </c>
      <c r="H31" s="190"/>
      <c r="I31" s="10"/>
      <c r="J31" s="190"/>
      <c r="K31" s="10"/>
      <c r="L31" s="190"/>
      <c r="M31" s="10"/>
      <c r="N31" s="190"/>
      <c r="O31" s="10"/>
      <c r="P31" s="190"/>
      <c r="Q31" s="10"/>
      <c r="R31" s="190"/>
      <c r="S31" s="10"/>
      <c r="T31" s="190"/>
      <c r="U31" s="10"/>
      <c r="V31" s="190"/>
      <c r="W31" s="10"/>
      <c r="X31" s="190"/>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5">
        <f>A31+1</f>
        <v>12</v>
      </c>
      <c r="B33" s="401" t="str">
        <f>VLOOKUP(A33,INputs!$G$3:$O$22,8,FALSE)</f>
        <v>Please fill out Sensitivity Labels Tab</v>
      </c>
      <c r="C33" s="190"/>
      <c r="D33" s="10"/>
      <c r="E33" s="190"/>
      <c r="F33" s="191" t="b">
        <v>0</v>
      </c>
      <c r="G33" s="190" t="s">
        <v>187</v>
      </c>
      <c r="H33" s="190"/>
      <c r="I33" s="10"/>
      <c r="J33" s="190"/>
      <c r="K33" s="10"/>
      <c r="L33" s="190"/>
      <c r="M33" s="10"/>
      <c r="N33" s="190"/>
      <c r="O33" s="10"/>
      <c r="P33" s="190"/>
      <c r="Q33" s="10"/>
      <c r="R33" s="190"/>
      <c r="S33" s="10"/>
      <c r="T33" s="190"/>
      <c r="U33" s="10"/>
      <c r="V33" s="190"/>
      <c r="W33" s="10"/>
      <c r="X33" s="190"/>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5">
        <f>A33+1</f>
        <v>13</v>
      </c>
      <c r="B35" s="401" t="str">
        <f>VLOOKUP(A35,INputs!$G$3:$O$22,8,FALSE)</f>
        <v>Please fill out Sensitivity Labels Tab</v>
      </c>
      <c r="C35" s="190"/>
      <c r="D35" s="10"/>
      <c r="E35" s="190"/>
      <c r="F35" s="191" t="b">
        <v>0</v>
      </c>
      <c r="G35" s="190" t="s">
        <v>187</v>
      </c>
      <c r="H35" s="190"/>
      <c r="I35" s="10"/>
      <c r="J35" s="190"/>
      <c r="K35" s="10"/>
      <c r="L35" s="190"/>
      <c r="M35" s="10"/>
      <c r="N35" s="190"/>
      <c r="O35" s="10"/>
      <c r="P35" s="190"/>
      <c r="Q35" s="10"/>
      <c r="R35" s="190"/>
      <c r="S35" s="10"/>
      <c r="T35" s="190"/>
      <c r="U35" s="10"/>
      <c r="V35" s="190"/>
      <c r="W35" s="10"/>
      <c r="X35" s="190"/>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5">
        <f>A35+1</f>
        <v>14</v>
      </c>
      <c r="B37" s="401" t="str">
        <f>VLOOKUP(A37,INputs!$G$3:$O$22,8,FALSE)</f>
        <v>Please fill out Sensitivity Labels Tab</v>
      </c>
      <c r="C37" s="190"/>
      <c r="D37" s="10"/>
      <c r="E37" s="190"/>
      <c r="F37" s="191" t="b">
        <v>0</v>
      </c>
      <c r="G37" s="190" t="s">
        <v>187</v>
      </c>
      <c r="H37" s="190"/>
      <c r="I37" s="10"/>
      <c r="J37" s="190"/>
      <c r="K37" s="10"/>
      <c r="L37" s="190"/>
      <c r="M37" s="10"/>
      <c r="N37" s="190"/>
      <c r="O37" s="10"/>
      <c r="P37" s="190"/>
      <c r="Q37" s="10"/>
      <c r="R37" s="190"/>
      <c r="S37" s="10"/>
      <c r="T37" s="190"/>
      <c r="U37" s="10"/>
      <c r="V37" s="190"/>
      <c r="W37" s="10"/>
      <c r="X37" s="190"/>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5">
        <f>A37+1</f>
        <v>15</v>
      </c>
      <c r="B39" s="401" t="str">
        <f>VLOOKUP(A39,INputs!$G$3:$O$22,8,FALSE)</f>
        <v>Please fill out Sensitivity Labels Tab</v>
      </c>
      <c r="C39" s="190"/>
      <c r="D39" s="10"/>
      <c r="E39" s="190"/>
      <c r="F39" s="191" t="b">
        <v>0</v>
      </c>
      <c r="G39" s="190" t="s">
        <v>187</v>
      </c>
      <c r="H39" s="190"/>
      <c r="I39" s="10"/>
      <c r="J39" s="190"/>
      <c r="K39" s="10"/>
      <c r="L39" s="190"/>
      <c r="M39" s="10"/>
      <c r="N39" s="190"/>
      <c r="O39" s="10"/>
      <c r="P39" s="190"/>
      <c r="Q39" s="10"/>
      <c r="R39" s="190"/>
      <c r="S39" s="10"/>
      <c r="T39" s="190"/>
      <c r="U39" s="10"/>
      <c r="V39" s="190"/>
      <c r="W39" s="10"/>
      <c r="X39" s="190"/>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5">
        <f>A39+1</f>
        <v>16</v>
      </c>
      <c r="B41" s="401" t="str">
        <f>VLOOKUP(A41,INputs!$G$3:$O$22,8,FALSE)</f>
        <v>Please fill out Sensitivity Labels Tab</v>
      </c>
      <c r="C41" s="190"/>
      <c r="D41" s="10"/>
      <c r="E41" s="190"/>
      <c r="F41" s="191" t="b">
        <v>0</v>
      </c>
      <c r="G41" s="190" t="s">
        <v>187</v>
      </c>
      <c r="H41" s="190"/>
      <c r="I41" s="10"/>
      <c r="J41" s="190"/>
      <c r="K41" s="10"/>
      <c r="L41" s="190"/>
      <c r="M41" s="10"/>
      <c r="N41" s="190"/>
      <c r="O41" s="10"/>
      <c r="P41" s="190"/>
      <c r="Q41" s="10"/>
      <c r="R41" s="190"/>
      <c r="S41" s="10"/>
      <c r="T41" s="190"/>
      <c r="U41" s="10"/>
      <c r="V41" s="190"/>
      <c r="W41" s="10"/>
      <c r="X41" s="190"/>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5">
        <f>A41+1</f>
        <v>17</v>
      </c>
      <c r="B43" s="401" t="str">
        <f>VLOOKUP(A43,INputs!$G$3:$O$22,8,FALSE)</f>
        <v>Please fill out Sensitivity Labels Tab</v>
      </c>
      <c r="C43" s="190"/>
      <c r="D43" s="10"/>
      <c r="E43" s="190"/>
      <c r="F43" s="191" t="b">
        <v>0</v>
      </c>
      <c r="G43" s="190" t="s">
        <v>187</v>
      </c>
      <c r="H43" s="190"/>
      <c r="I43" s="10"/>
      <c r="J43" s="190"/>
      <c r="K43" s="10"/>
      <c r="L43" s="190"/>
      <c r="M43" s="10"/>
      <c r="N43" s="190"/>
      <c r="O43" s="10"/>
      <c r="P43" s="190"/>
      <c r="Q43" s="10"/>
      <c r="R43" s="190"/>
      <c r="S43" s="10"/>
      <c r="T43" s="190"/>
      <c r="U43" s="10"/>
      <c r="V43" s="190"/>
      <c r="W43" s="10"/>
      <c r="X43" s="190"/>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5">
        <f>A43+1</f>
        <v>18</v>
      </c>
      <c r="B45" s="401" t="str">
        <f>VLOOKUP(A45,INputs!$G$3:$O$22,8,FALSE)</f>
        <v>Please fill out Sensitivity Labels Tab</v>
      </c>
      <c r="C45" s="190"/>
      <c r="D45" s="10"/>
      <c r="E45" s="190"/>
      <c r="F45" s="191" t="b">
        <v>0</v>
      </c>
      <c r="G45" s="190" t="s">
        <v>187</v>
      </c>
      <c r="H45" s="190"/>
      <c r="I45" s="10"/>
      <c r="J45" s="190"/>
      <c r="K45" s="10"/>
      <c r="L45" s="190"/>
      <c r="M45" s="10"/>
      <c r="N45" s="190"/>
      <c r="O45" s="10"/>
      <c r="P45" s="190"/>
      <c r="Q45" s="10"/>
      <c r="R45" s="190"/>
      <c r="S45" s="10"/>
      <c r="T45" s="190"/>
      <c r="U45" s="10"/>
      <c r="V45" s="190"/>
      <c r="W45" s="10"/>
      <c r="X45" s="190"/>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5">
        <f>A45+1</f>
        <v>19</v>
      </c>
      <c r="B47" s="401" t="str">
        <f>VLOOKUP(A47,INputs!$G$3:$O$22,8,FALSE)</f>
        <v>Please fill out Sensitivity Labels Tab</v>
      </c>
      <c r="C47" s="190"/>
      <c r="D47" s="10"/>
      <c r="E47" s="190"/>
      <c r="F47" s="191" t="b">
        <v>0</v>
      </c>
      <c r="G47" s="190" t="s">
        <v>187</v>
      </c>
      <c r="H47" s="190"/>
      <c r="I47" s="10"/>
      <c r="J47" s="190"/>
      <c r="K47" s="10"/>
      <c r="L47" s="190"/>
      <c r="M47" s="10"/>
      <c r="N47" s="190"/>
      <c r="O47" s="10"/>
      <c r="P47" s="190"/>
      <c r="Q47" s="10"/>
      <c r="R47" s="190"/>
      <c r="S47" s="10"/>
      <c r="T47" s="190"/>
      <c r="U47" s="403"/>
      <c r="V47" s="190"/>
      <c r="W47" s="10"/>
      <c r="X47" s="190"/>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5">
        <f>A47+1</f>
        <v>20</v>
      </c>
      <c r="B49" s="401" t="str">
        <f>VLOOKUP(A49,INputs!$G$3:$O$22,8,FALSE)</f>
        <v>Please fill out Sensitivity Labels Tab</v>
      </c>
      <c r="C49" s="190"/>
      <c r="D49" s="10"/>
      <c r="E49" s="190"/>
      <c r="F49" s="191" t="b">
        <v>0</v>
      </c>
      <c r="G49" s="190" t="s">
        <v>187</v>
      </c>
      <c r="H49" s="190"/>
      <c r="I49" s="10"/>
      <c r="J49" s="190"/>
      <c r="K49" s="10"/>
      <c r="L49" s="190"/>
      <c r="M49" s="10"/>
      <c r="N49" s="190"/>
      <c r="O49" s="10"/>
      <c r="P49" s="190"/>
      <c r="Q49" s="10"/>
      <c r="R49" s="190"/>
      <c r="S49" s="10"/>
      <c r="T49" s="190"/>
      <c r="U49" s="10"/>
      <c r="V49" s="190"/>
      <c r="W49" s="10"/>
      <c r="X49" s="190"/>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B1:D1"/>
    <mergeCell ref="D3:G3"/>
    <mergeCell ref="D2:G2"/>
    <mergeCell ref="F9:G9"/>
    <mergeCell ref="A4:A8"/>
    <mergeCell ref="D8:G8"/>
    <mergeCell ref="D7:G7"/>
    <mergeCell ref="D6:G6"/>
    <mergeCell ref="D5:G5"/>
    <mergeCell ref="D4:G4"/>
    <mergeCell ref="Q7:S7"/>
    <mergeCell ref="Q8:S8"/>
    <mergeCell ref="Q2:S2"/>
    <mergeCell ref="Q3:S3"/>
    <mergeCell ref="Q4:S4"/>
    <mergeCell ref="Q5:S5"/>
    <mergeCell ref="Q6:S6"/>
  </mergeCells>
  <conditionalFormatting sqref="O11">
    <cfRule type="expression" dxfId="1663" priority="553">
      <formula>$U11="yes"</formula>
    </cfRule>
  </conditionalFormatting>
  <conditionalFormatting sqref="O13">
    <cfRule type="expression" dxfId="1658" priority="429">
      <formula>$U13="yes"</formula>
    </cfRule>
  </conditionalFormatting>
  <conditionalFormatting sqref="O15">
    <cfRule type="expression" dxfId="1653" priority="424">
      <formula>$U15="yes"</formula>
    </cfRule>
  </conditionalFormatting>
  <conditionalFormatting sqref="O17">
    <cfRule type="expression" dxfId="1648" priority="419">
      <formula>$U17="yes"</formula>
    </cfRule>
  </conditionalFormatting>
  <conditionalFormatting sqref="O19">
    <cfRule type="expression" dxfId="1643" priority="414">
      <formula>$U19="yes"</formula>
    </cfRule>
  </conditionalFormatting>
  <conditionalFormatting sqref="O21">
    <cfRule type="expression" dxfId="1638" priority="409">
      <formula>$U21="yes"</formula>
    </cfRule>
  </conditionalFormatting>
  <conditionalFormatting sqref="O23">
    <cfRule type="expression" dxfId="1633" priority="404">
      <formula>$U23="yes"</formula>
    </cfRule>
  </conditionalFormatting>
  <conditionalFormatting sqref="O25">
    <cfRule type="expression" dxfId="1628" priority="399">
      <formula>$U25="yes"</formula>
    </cfRule>
  </conditionalFormatting>
  <conditionalFormatting sqref="O27">
    <cfRule type="expression" dxfId="1623" priority="394">
      <formula>$U27="yes"</formula>
    </cfRule>
  </conditionalFormatting>
  <conditionalFormatting sqref="O29">
    <cfRule type="expression" dxfId="1618" priority="389">
      <formula>$U29="yes"</formula>
    </cfRule>
  </conditionalFormatting>
  <conditionalFormatting sqref="O31">
    <cfRule type="expression" dxfId="1613" priority="384">
      <formula>$U31="yes"</formula>
    </cfRule>
  </conditionalFormatting>
  <conditionalFormatting sqref="O33">
    <cfRule type="expression" dxfId="1608" priority="379">
      <formula>$U33="yes"</formula>
    </cfRule>
  </conditionalFormatting>
  <conditionalFormatting sqref="O35">
    <cfRule type="expression" dxfId="1603" priority="374">
      <formula>$U35="yes"</formula>
    </cfRule>
  </conditionalFormatting>
  <conditionalFormatting sqref="O37">
    <cfRule type="expression" dxfId="1598" priority="369">
      <formula>$U37="yes"</formula>
    </cfRule>
  </conditionalFormatting>
  <conditionalFormatting sqref="O39">
    <cfRule type="expression" dxfId="1593" priority="364">
      <formula>$U39="yes"</formula>
    </cfRule>
  </conditionalFormatting>
  <conditionalFormatting sqref="O41">
    <cfRule type="expression" dxfId="1588" priority="359">
      <formula>$U41="yes"</formula>
    </cfRule>
  </conditionalFormatting>
  <conditionalFormatting sqref="O43">
    <cfRule type="expression" dxfId="1583" priority="354">
      <formula>$U43="yes"</formula>
    </cfRule>
  </conditionalFormatting>
  <conditionalFormatting sqref="O45">
    <cfRule type="expression" dxfId="1578" priority="349">
      <formula>$U45="yes"</formula>
    </cfRule>
  </conditionalFormatting>
  <conditionalFormatting sqref="O47">
    <cfRule type="expression" dxfId="1573" priority="344">
      <formula>$U47="yes"</formula>
    </cfRule>
  </conditionalFormatting>
  <conditionalFormatting sqref="O49">
    <cfRule type="expression" dxfId="1568"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79" id="{CF3DC6ED-8088-467D-8DCD-DD01D3620830}">
            <xm:f>$B15=INputs!$P$4</xm:f>
            <x14:dxf>
              <font>
                <color theme="2" tint="-0.24994659260841701"/>
              </font>
            </x14:dxf>
          </x14:cfRule>
          <x14:cfRule type="expression" priority="80" id="{165D9218-E7BA-4E1F-94C9-15EABD43B8FF}">
            <xm:f>$B15=INputs!$P$3</xm:f>
            <x14:dxf>
              <font>
                <color theme="2" tint="-0.24994659260841701"/>
              </font>
            </x14:dxf>
          </x14:cfRule>
          <xm:sqref>B15</xm:sqref>
        </x14:conditionalFormatting>
        <x14:conditionalFormatting xmlns:xm="http://schemas.microsoft.com/office/excel/2006/main">
          <x14:cfRule type="expression" priority="76" id="{B6F4F92C-539A-4F42-B917-E16CDB9FB686}">
            <xm:f>$B17=INputs!$P$4</xm:f>
            <x14:dxf>
              <font>
                <color theme="2" tint="-0.24994659260841701"/>
              </font>
            </x14:dxf>
          </x14:cfRule>
          <x14:cfRule type="expression" priority="77" id="{AE9664F9-C98F-4A50-A2B1-0132BF558EDC}">
            <xm:f>$B17=INputs!$P$3</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0" id="{E3078FB5-0FF3-4AC4-AB9D-78953336FEC4}">
            <xm:f>$B21=INputs!$P$4</xm:f>
            <x14:dxf>
              <font>
                <color theme="2" tint="-0.24994659260841701"/>
              </font>
            </x14:dxf>
          </x14:cfRule>
          <x14:cfRule type="expression" priority="71" id="{C3E2B02C-BD6D-4F01-B22D-E922B9F3F15B}">
            <xm:f>$B21=INputs!$P$3</xm:f>
            <x14:dxf>
              <font>
                <color theme="2" tint="-0.24994659260841701"/>
              </font>
            </x14:dxf>
          </x14:cfRule>
          <xm:sqref>B21</xm:sqref>
        </x14:conditionalFormatting>
        <x14:conditionalFormatting xmlns:xm="http://schemas.microsoft.com/office/excel/2006/main">
          <x14:cfRule type="expression" priority="61" id="{6986C262-5E49-4BDE-BD59-1AC73447AA35}">
            <xm:f>$B23=INputs!$P$4</xm:f>
            <x14:dxf>
              <font>
                <color theme="2" tint="-0.24994659260841701"/>
              </font>
            </x14:dxf>
          </x14:cfRule>
          <x14:cfRule type="expression" priority="62" id="{88F1EDC0-20D2-455F-87B7-4EE216FBC86E}">
            <xm:f>$B23=INputs!$P$3</xm:f>
            <x14:dxf>
              <font>
                <color theme="2" tint="-0.24994659260841701"/>
              </font>
            </x14:dxf>
          </x14:cfRule>
          <xm:sqref>B23</xm:sqref>
        </x14:conditionalFormatting>
        <x14:conditionalFormatting xmlns:xm="http://schemas.microsoft.com/office/excel/2006/main">
          <x14:cfRule type="expression" priority="58" id="{24DF76D5-A654-4A3E-BD25-CC31E6E7B72D}">
            <xm:f>$B25=INputs!$P$4</xm:f>
            <x14:dxf>
              <font>
                <color theme="2" tint="-0.24994659260841701"/>
              </font>
            </x14:dxf>
          </x14:cfRule>
          <x14:cfRule type="expression" priority="59" id="{D2801CA6-20FE-4204-9E23-E4DF202B276B}">
            <xm:f>$B25=INputs!$P$3</xm:f>
            <x14:dxf>
              <font>
                <color theme="2" tint="-0.24994659260841701"/>
              </font>
            </x14:dxf>
          </x14:cfRule>
          <xm:sqref>B25</xm:sqref>
        </x14:conditionalFormatting>
        <x14:conditionalFormatting xmlns:xm="http://schemas.microsoft.com/office/excel/2006/main">
          <x14:cfRule type="expression" priority="55" id="{A3D68865-F603-49EE-807F-A9E6A3057C6D}">
            <xm:f>$B27=INputs!$P$4</xm:f>
            <x14:dxf>
              <font>
                <color theme="2" tint="-0.24994659260841701"/>
              </font>
            </x14:dxf>
          </x14:cfRule>
          <x14:cfRule type="expression" priority="56" id="{F25AFE49-8D12-4534-977E-D89280287C82}">
            <xm:f>$B27=INputs!$P$3</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49" id="{12C1C490-B618-4187-B767-D0A7611008D8}">
            <xm:f>$B31=INputs!$P$4</xm:f>
            <x14:dxf>
              <font>
                <color theme="2" tint="-0.24994659260841701"/>
              </font>
            </x14:dxf>
          </x14:cfRule>
          <x14:cfRule type="expression" priority="50" id="{C4ACCD8F-2A9D-40BE-9B7F-FB77421DBF0E}">
            <xm:f>$B31=INputs!$P$3</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3" id="{84869F3F-AE5B-44B6-AE74-450E81D86D09}">
            <xm:f>$B35=INputs!$P$4</xm:f>
            <x14:dxf>
              <font>
                <color theme="2" tint="-0.24994659260841701"/>
              </font>
            </x14:dxf>
          </x14:cfRule>
          <x14:cfRule type="expression" priority="44" id="{110034F6-820B-40B7-8F3C-D7AF157DBB2E}">
            <xm:f>$B35=INputs!$P$3</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2" id="{99049A78-E626-49B2-928E-2D1516FE8D97}">
            <xm:f>$B49=INputs!$P$4</xm:f>
            <x14:dxf>
              <font>
                <color theme="2" tint="-0.24994659260841701"/>
              </font>
            </x14:dxf>
          </x14:cfRule>
          <x14:cfRule type="expression" priority="23" id="{6604531A-B5B7-4D91-881A-DDB321237C7F}">
            <xm:f>$B49=INputs!$P$3</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m:sqref>C15:Y15</xm:sqref>
        </x14:conditionalFormatting>
        <x14:conditionalFormatting xmlns:xm="http://schemas.microsoft.com/office/excel/2006/main">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m:sqref>C17:Y17</xm:sqref>
        </x14:conditionalFormatting>
        <x14:conditionalFormatting xmlns:xm="http://schemas.microsoft.com/office/excel/2006/main">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m:sqref>C29:Y29</xm:sqref>
        </x14:conditionalFormatting>
        <x14:conditionalFormatting xmlns:xm="http://schemas.microsoft.com/office/excel/2006/main">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m:sqref>C31:Y31</xm:sqref>
        </x14:conditionalFormatting>
        <x14:conditionalFormatting xmlns:xm="http://schemas.microsoft.com/office/excel/2006/main">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m:sqref>C47:Y47</xm:sqref>
        </x14:conditionalFormatting>
        <x14:conditionalFormatting xmlns:xm="http://schemas.microsoft.com/office/excel/2006/main">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4" id="{D6B84F38-513F-463C-88CC-ECACB2FD377B}">
            <xm:f>K13=INputs!$AB$4</xm:f>
            <x14:dxf>
              <font>
                <color theme="2" tint="-0.24994659260841701"/>
              </font>
              <fill>
                <patternFill>
                  <bgColor theme="2" tint="-0.24994659260841701"/>
                </patternFill>
              </fill>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M13</xm:sqref>
        </x14:conditionalFormatting>
        <x14:conditionalFormatting xmlns:xm="http://schemas.microsoft.com/office/excel/2006/main">
          <x14:cfRule type="expression" priority="311" id="{4B31E47A-DDD4-43CB-86A6-B75A021B6BE8}">
            <xm:f>K15=INputs!$AB$4</xm:f>
            <x14:dxf>
              <font>
                <color theme="2" tint="-0.24994659260841701"/>
              </font>
              <fill>
                <patternFill>
                  <bgColor theme="2" tint="-0.24994659260841701"/>
                </patternFill>
              </fill>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M15</xm:sqref>
        </x14:conditionalFormatting>
        <x14:conditionalFormatting xmlns:xm="http://schemas.microsoft.com/office/excel/2006/main">
          <x14:cfRule type="expression" priority="308" id="{8750F12D-54F1-4205-8228-AF56B494DC24}">
            <xm:f>K17=INputs!$AB$4</xm:f>
            <x14:dxf>
              <font>
                <color theme="2" tint="-0.24994659260841701"/>
              </font>
              <fill>
                <patternFill>
                  <bgColor theme="2" tint="-0.24994659260841701"/>
                </patternFill>
              </fill>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M17</xm:sqref>
        </x14:conditionalFormatting>
        <x14:conditionalFormatting xmlns:xm="http://schemas.microsoft.com/office/excel/2006/main">
          <x14:cfRule type="expression" priority="305" id="{2600AC97-8035-4ED6-B0C5-46CD6D1FAD82}">
            <xm:f>K19=INputs!$AB$4</xm:f>
            <x14:dxf>
              <font>
                <color theme="2" tint="-0.24994659260841701"/>
              </font>
              <fill>
                <patternFill>
                  <bgColor theme="2" tint="-0.24994659260841701"/>
                </patternFill>
              </fill>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M19</xm:sqref>
        </x14:conditionalFormatting>
        <x14:conditionalFormatting xmlns:xm="http://schemas.microsoft.com/office/excel/2006/main">
          <x14:cfRule type="expression" priority="302" id="{D879F0B6-29E3-4394-A5F4-D276A53116A9}">
            <xm:f>K21=INputs!$AB$4</xm:f>
            <x14:dxf>
              <font>
                <color theme="2" tint="-0.24994659260841701"/>
              </font>
              <fill>
                <patternFill>
                  <bgColor theme="2" tint="-0.24994659260841701"/>
                </patternFill>
              </fill>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M21</xm:sqref>
        </x14:conditionalFormatting>
        <x14:conditionalFormatting xmlns:xm="http://schemas.microsoft.com/office/excel/2006/main">
          <x14:cfRule type="expression" priority="299" id="{F44467AA-D0F6-4DE9-9047-3D6C0E512BAE}">
            <xm:f>K23=INputs!$AB$4</xm:f>
            <x14:dxf>
              <font>
                <color theme="2" tint="-0.24994659260841701"/>
              </font>
              <fill>
                <patternFill>
                  <bgColor theme="2" tint="-0.24994659260841701"/>
                </patternFill>
              </fill>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M23</xm:sqref>
        </x14:conditionalFormatting>
        <x14:conditionalFormatting xmlns:xm="http://schemas.microsoft.com/office/excel/2006/main">
          <x14:cfRule type="expression" priority="296" id="{BDDAA6D5-B5B0-4C20-87AE-0BAFB3A77FCB}">
            <xm:f>K25=INputs!$AB$4</xm:f>
            <x14:dxf>
              <font>
                <color theme="2" tint="-0.24994659260841701"/>
              </font>
              <fill>
                <patternFill>
                  <bgColor theme="2" tint="-0.24994659260841701"/>
                </patternFill>
              </fill>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M25</xm:sqref>
        </x14:conditionalFormatting>
        <x14:conditionalFormatting xmlns:xm="http://schemas.microsoft.com/office/excel/2006/main">
          <x14:cfRule type="expression" priority="293" id="{08EFB2B1-590D-4880-B4AE-D6EF2DCF6623}">
            <xm:f>K27=INputs!$AB$4</xm:f>
            <x14:dxf>
              <font>
                <color theme="2" tint="-0.24994659260841701"/>
              </font>
              <fill>
                <patternFill>
                  <bgColor theme="2" tint="-0.24994659260841701"/>
                </patternFill>
              </fill>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M27</xm:sqref>
        </x14:conditionalFormatting>
        <x14:conditionalFormatting xmlns:xm="http://schemas.microsoft.com/office/excel/2006/main">
          <x14:cfRule type="expression" priority="290" id="{4178F043-1728-404D-913F-9F90D8267C07}">
            <xm:f>K29=INputs!$AB$4</xm:f>
            <x14:dxf>
              <font>
                <color theme="2" tint="-0.24994659260841701"/>
              </font>
              <fill>
                <patternFill>
                  <bgColor theme="2" tint="-0.24994659260841701"/>
                </patternFill>
              </fill>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M29</xm:sqref>
        </x14:conditionalFormatting>
        <x14:conditionalFormatting xmlns:xm="http://schemas.microsoft.com/office/excel/2006/main">
          <x14:cfRule type="expression" priority="287" id="{AD28C35C-52F2-4680-84B0-8FEC0877BC23}">
            <xm:f>K31=INputs!$AB$4</xm:f>
            <x14:dxf>
              <font>
                <color theme="2" tint="-0.24994659260841701"/>
              </font>
              <fill>
                <patternFill>
                  <bgColor theme="2" tint="-0.24994659260841701"/>
                </patternFill>
              </fill>
            </x14:dxf>
          </x14:cfRule>
          <x14:cfRule type="expression" priority="288" id="{D6F42F17-42F9-4DC0-9036-D5C979A9E889}">
            <xm:f>K31=INputs!$AB$3</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4" id="{1B60E38A-F7DF-45F2-94B2-844B69B88757}">
            <xm:f>K33=INputs!$AB$4</xm:f>
            <x14:dxf>
              <font>
                <color theme="2" tint="-0.24994659260841701"/>
              </font>
              <fill>
                <patternFill>
                  <bgColor theme="2" tint="-0.24994659260841701"/>
                </patternFill>
              </fill>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69" id="{1D42F897-E99C-40ED-8BA9-3B41B286BD7C}">
            <xm:f>K43=INputs!$AB$4</xm:f>
            <x14:dxf>
              <font>
                <color theme="2" tint="-0.24994659260841701"/>
              </font>
              <fill>
                <patternFill>
                  <bgColor theme="2" tint="-0.24994659260841701"/>
                </patternFill>
              </fill>
            </x14:dxf>
          </x14:cfRule>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M43</xm:sqref>
        </x14:conditionalFormatting>
        <x14:conditionalFormatting xmlns:xm="http://schemas.microsoft.com/office/excel/2006/main">
          <x14:cfRule type="expression" priority="266" id="{227F732A-6305-41D1-AA95-3965AC1EF786}">
            <xm:f>K45=INputs!$AB$4</xm:f>
            <x14:dxf>
              <font>
                <color theme="2" tint="-0.24994659260841701"/>
              </font>
              <fill>
                <patternFill>
                  <bgColor theme="2" tint="-0.24994659260841701"/>
                </patternFill>
              </fill>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M45</xm:sqref>
        </x14:conditionalFormatting>
        <x14:conditionalFormatting xmlns:xm="http://schemas.microsoft.com/office/excel/2006/main">
          <x14:cfRule type="expression" priority="263" id="{C97330BD-49B5-4319-9D2A-1DF80708D027}">
            <xm:f>K47=INputs!$AB$4</xm:f>
            <x14:dxf>
              <font>
                <color theme="2" tint="-0.24994659260841701"/>
              </font>
              <fill>
                <patternFill>
                  <bgColor theme="2" tint="-0.24994659260841701"/>
                </patternFill>
              </fill>
            </x14:dxf>
          </x14:cfRule>
          <x14:cfRule type="expression" priority="264" id="{4316372E-14B3-40C1-95E3-ED39C37F8255}">
            <xm:f>K47=INputs!$AB$3</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0" id="{540F0393-6F20-486F-82C0-BC432B82C4BB}">
            <xm:f>K49=INputs!$AB$4</xm:f>
            <x14:dxf>
              <font>
                <color theme="2" tint="-0.24994659260841701"/>
              </font>
              <fill>
                <patternFill>
                  <bgColor theme="2" tint="-0.24994659260841701"/>
                </patternFill>
              </fill>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M49</xm:sqref>
        </x14:conditionalFormatting>
        <x14:conditionalFormatting xmlns:xm="http://schemas.microsoft.com/office/excel/2006/main">
          <x14:cfRule type="expression" priority="436" id="{6115F0E1-6AED-4633-8681-9A808329547C}">
            <xm:f>K11=INputs!$AB$4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554" id="{7466FE83-A79F-439B-A1AB-5FC1A9D9C1ED}">
            <xm:f>$M11=INputs!$AD$3</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26" id="{1DD889ED-068C-4672-BE2A-3D912F33931B}">
            <xm:f>K13=INputs!$AB$4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30" id="{46628ED0-6EE8-4F5D-A5BB-9FE38BBB247C}">
            <xm:f>$M13=INputs!$AD$3</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396" id="{CCB1ACAD-7E6B-4146-83E0-0ADDADB2E9BC}">
            <xm:f>K25=INputs!$AB$4</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400" id="{7C3F7432-97F2-4AD6-952E-3CB285A2A1F6}">
            <xm:f>$M25=INputs!$AD$3</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1" id="{39577506-6803-4602-B1AB-FFE459E6A688}">
            <xm:f>K27=INputs!$AB$4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5" id="{37A40A57-ED24-4F35-AE8E-6D9A7572070F}">
            <xm:f>$M27=INputs!$AD$3</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6" id="{11C7D194-C4EC-4B05-AC5B-D4415C2E7958}">
            <xm:f>K29=INputs!$AB$4</xm:f>
            <x14:dxf>
              <font>
                <color theme="2" tint="-0.24994659260841701"/>
              </font>
              <fill>
                <patternFill>
                  <bgColor theme="2" tint="-0.24994659260841701"/>
                </patternFill>
              </fill>
            </x14:dxf>
          </x14:cfRule>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1" id="{B83D9F77-1F56-43CB-BB73-5FFBCFF18C87}">
            <xm:f>K31=INputs!$AB$4</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14:cfRule type="expression" priority="385" id="{6392CE8C-F481-4CC8-9F3F-7DFFB4C0262D}">
            <xm:f>$M31=INputs!$AD$3</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6" id="{D2091834-7A04-4748-8451-13E5F2BFF53B}">
            <xm:f>K33=INputs!$AB$4</xm:f>
            <x14:dxf>
              <font>
                <color theme="2" tint="-0.24994659260841701"/>
              </font>
              <fill>
                <patternFill>
                  <bgColor theme="2" tint="-0.24994659260841701"/>
                </patternFill>
              </fill>
            </x14:dxf>
          </x14:cfRule>
          <x14:cfRule type="expression" priority="377" id="{D821A992-535B-4A66-AAB5-0CFF2A90A528}">
            <xm:f>$K33=INputs!$AB$3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66" id="{30439E21-BB8C-40CF-AB31-D550CF58B46D}">
            <xm:f>K37=INputs!$AB$4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70" id="{9A5FEB5F-CD74-4D82-BFAD-D429FFF927E1}">
            <xm:f>$M37=INputs!$AD$3</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1" id="{3C3DCCF5-21EB-4BC2-83E4-F3F9C171CBDA}">
            <xm:f>K39=INputs!$AB$4</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6" id="{7CFB8963-D569-44A7-8633-3FE0F381D610}">
            <xm:f>K41=INputs!$AB$4</xm:f>
            <x14:dxf>
              <font>
                <color theme="2" tint="-0.24994659260841701"/>
              </font>
              <fill>
                <patternFill>
                  <bgColor theme="2" tint="-0.24994659260841701"/>
                </patternFill>
              </fill>
            </x14:dxf>
          </x14:cfRule>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1" id="{E0458448-5A95-4A79-973B-B8D45E78F4C4}">
            <xm:f>K43=INputs!$AB$4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3" id="{07E17FD5-071F-45F6-9B9F-6D90EDD2509A}">
            <xm:f>$M43=INputs!$AD$4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1" id="{1D170F34-1647-4BED-A464-916BF43E1007}">
            <xm:f>K47=INputs!$AB$4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5" id="{07DEC570-6110-4D51-B89D-297CEF379199}">
            <xm:f>$M47=INputs!$AD$3</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36" id="{E4B9D2DF-66A3-48DB-85A1-2BC04FC4234E}">
            <xm:f>K49=INputs!$AB$4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40" id="{439197A7-B82A-4027-9F84-C15D8B53385F}">
            <xm:f>$M49=INputs!$AD$3</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2" activePane="bottomRight" state="frozen"/>
      <selection pane="topRight" activeCell="D1" sqref="D1"/>
      <selection pane="bottomLeft" activeCell="A12" sqref="A12"/>
      <selection pane="bottomRight" activeCell="L52" sqref="L52"/>
    </sheetView>
  </sheetViews>
  <sheetFormatPr defaultRowHeight="14.5" outlineLevelRow="1" x14ac:dyDescent="0.35"/>
  <cols>
    <col min="1" max="1" width="3.7265625" style="88" customWidth="1"/>
    <col min="2" max="2" width="9.1796875" style="88"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76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7" t="s">
        <v>117</v>
      </c>
      <c r="E3" s="656" t="s">
        <v>188</v>
      </c>
      <c r="F3" s="657"/>
      <c r="H3" s="650" t="s">
        <v>189</v>
      </c>
      <c r="I3" s="651"/>
      <c r="K3" s="650" t="s">
        <v>190</v>
      </c>
      <c r="L3" s="651"/>
      <c r="N3" s="99" t="s">
        <v>191</v>
      </c>
      <c r="P3" s="650" t="s">
        <v>192</v>
      </c>
      <c r="Q3" s="651"/>
      <c r="S3" s="650" t="s">
        <v>193</v>
      </c>
      <c r="T3" s="651"/>
    </row>
    <row r="4" spans="1:21" s="3" customFormat="1" ht="189" hidden="1" customHeight="1" outlineLevel="1" x14ac:dyDescent="0.35">
      <c r="A4" s="239" t="s">
        <v>322</v>
      </c>
      <c r="B4" s="159"/>
      <c r="C4" s="167" t="s">
        <v>126</v>
      </c>
      <c r="D4" s="166"/>
      <c r="E4" s="639" t="s">
        <v>77</v>
      </c>
      <c r="F4" s="639"/>
      <c r="G4" s="166"/>
      <c r="H4" s="639" t="s">
        <v>194</v>
      </c>
      <c r="I4" s="639"/>
      <c r="J4" s="166"/>
      <c r="K4" s="639" t="s">
        <v>195</v>
      </c>
      <c r="L4" s="639"/>
      <c r="M4" s="166"/>
      <c r="N4" s="169" t="s">
        <v>196</v>
      </c>
      <c r="O4" s="166"/>
      <c r="P4" s="639" t="s">
        <v>197</v>
      </c>
      <c r="Q4" s="639"/>
      <c r="R4" s="166"/>
      <c r="S4" s="639" t="s">
        <v>198</v>
      </c>
      <c r="T4" s="618"/>
    </row>
    <row r="5" spans="1:21" s="3" customFormat="1" ht="43.5" hidden="1" outlineLevel="1" x14ac:dyDescent="0.35">
      <c r="A5" s="636" t="s">
        <v>99</v>
      </c>
      <c r="B5" s="239"/>
      <c r="C5" s="172" t="s">
        <v>199</v>
      </c>
      <c r="D5" s="132"/>
      <c r="E5" s="568"/>
      <c r="F5" s="568"/>
      <c r="G5" s="132"/>
      <c r="H5" s="568"/>
      <c r="I5" s="568"/>
      <c r="J5" s="132"/>
      <c r="K5" s="568"/>
      <c r="L5" s="568"/>
      <c r="M5" s="132"/>
      <c r="N5" s="175"/>
      <c r="O5" s="132"/>
      <c r="P5" s="568"/>
      <c r="Q5" s="568"/>
      <c r="R5" s="132"/>
      <c r="S5" s="566" t="s">
        <v>200</v>
      </c>
      <c r="T5" s="566"/>
    </row>
    <row r="6" spans="1:21" s="3" customFormat="1" hidden="1" outlineLevel="1" x14ac:dyDescent="0.35">
      <c r="A6" s="636"/>
      <c r="B6" s="239"/>
      <c r="C6" s="175"/>
      <c r="D6" s="132"/>
      <c r="E6" s="568"/>
      <c r="F6" s="568"/>
      <c r="G6" s="132"/>
      <c r="H6" s="568"/>
      <c r="I6" s="568"/>
      <c r="J6" s="132"/>
      <c r="K6" s="568"/>
      <c r="L6" s="568"/>
      <c r="M6" s="132"/>
      <c r="N6" s="175"/>
      <c r="O6" s="132"/>
      <c r="P6" s="568"/>
      <c r="Q6" s="568"/>
      <c r="R6" s="132"/>
      <c r="S6" s="568"/>
      <c r="T6" s="568"/>
    </row>
    <row r="7" spans="1:21" s="3" customFormat="1" hidden="1" outlineLevel="1" x14ac:dyDescent="0.35">
      <c r="A7" s="636"/>
      <c r="B7" s="239"/>
      <c r="C7" s="175"/>
      <c r="D7" s="132"/>
      <c r="E7" s="568"/>
      <c r="F7" s="568"/>
      <c r="G7" s="132"/>
      <c r="H7" s="568"/>
      <c r="I7" s="568"/>
      <c r="J7" s="132"/>
      <c r="K7" s="568"/>
      <c r="L7" s="568"/>
      <c r="M7" s="132"/>
      <c r="N7" s="175"/>
      <c r="O7" s="132"/>
      <c r="P7" s="568"/>
      <c r="Q7" s="568"/>
      <c r="R7" s="132"/>
      <c r="S7" s="568"/>
      <c r="T7" s="568"/>
    </row>
    <row r="8" spans="1:21" s="3" customFormat="1" hidden="1" outlineLevel="1" x14ac:dyDescent="0.35">
      <c r="A8" s="636"/>
      <c r="B8" s="239"/>
      <c r="C8" s="175"/>
      <c r="D8" s="132"/>
      <c r="E8" s="572"/>
      <c r="F8" s="572"/>
      <c r="G8" s="132"/>
      <c r="H8" s="568"/>
      <c r="I8" s="568"/>
      <c r="J8" s="132"/>
      <c r="K8" s="568"/>
      <c r="L8" s="568"/>
      <c r="M8" s="132"/>
      <c r="N8" s="175"/>
      <c r="O8" s="132"/>
      <c r="P8" s="568"/>
      <c r="Q8" s="568"/>
      <c r="R8" s="132"/>
      <c r="S8" s="568"/>
      <c r="T8" s="568"/>
    </row>
    <row r="9" spans="1:21" s="3" customFormat="1" hidden="1" outlineLevel="1" x14ac:dyDescent="0.35">
      <c r="A9" s="636"/>
      <c r="B9" s="239"/>
      <c r="C9" s="175"/>
      <c r="D9" s="132"/>
      <c r="E9" s="637"/>
      <c r="F9" s="638"/>
      <c r="G9" s="132"/>
      <c r="H9" s="568"/>
      <c r="I9" s="572"/>
      <c r="J9" s="132"/>
      <c r="K9" s="568"/>
      <c r="L9" s="568"/>
      <c r="M9" s="132"/>
      <c r="N9" s="175"/>
      <c r="O9" s="132"/>
      <c r="P9" s="568"/>
      <c r="Q9" s="568"/>
      <c r="R9" s="132"/>
      <c r="S9" s="568"/>
      <c r="T9" s="568"/>
    </row>
    <row r="10" spans="1:21" ht="15" collapsed="1" thickBot="1" x14ac:dyDescent="0.4">
      <c r="C10" s="8"/>
      <c r="E10" s="659" t="s">
        <v>108</v>
      </c>
      <c r="F10" s="659"/>
      <c r="G10" s="187"/>
      <c r="H10" s="37"/>
      <c r="I10" s="186" t="s">
        <v>109</v>
      </c>
      <c r="K10" s="36"/>
      <c r="L10" s="24" t="s">
        <v>108</v>
      </c>
      <c r="M10" s="24"/>
      <c r="N10" s="16"/>
      <c r="P10" s="38"/>
      <c r="Q10" s="24" t="s">
        <v>108</v>
      </c>
      <c r="R10" s="24"/>
      <c r="S10" s="628" t="s">
        <v>108</v>
      </c>
      <c r="T10" s="628"/>
      <c r="U10" s="29"/>
    </row>
    <row r="11" spans="1:21" ht="3.5" customHeight="1" thickBot="1" x14ac:dyDescent="0.4">
      <c r="C11" s="320"/>
      <c r="D11" s="243"/>
      <c r="E11" s="243"/>
      <c r="F11" s="243"/>
      <c r="G11" s="243"/>
      <c r="H11" s="243"/>
      <c r="I11" s="243"/>
      <c r="J11" s="243"/>
      <c r="K11" s="243"/>
      <c r="L11" s="243"/>
      <c r="M11" s="243"/>
      <c r="N11" s="243"/>
      <c r="O11" s="243"/>
      <c r="P11" s="243"/>
      <c r="Q11" s="243"/>
      <c r="R11" s="243"/>
      <c r="S11" s="243"/>
      <c r="T11" s="321"/>
    </row>
    <row r="12" spans="1:21" ht="15" hidden="1" thickBot="1" x14ac:dyDescent="0.4">
      <c r="C12" s="30"/>
      <c r="D12" s="30"/>
      <c r="E12" s="30"/>
      <c r="F12" s="30"/>
      <c r="G12" s="30"/>
      <c r="H12" s="30"/>
      <c r="I12" s="234"/>
      <c r="J12" s="30"/>
      <c r="K12" s="30"/>
      <c r="L12" s="30"/>
      <c r="M12" s="30"/>
      <c r="N12" s="30"/>
      <c r="O12" s="30"/>
      <c r="P12" s="30"/>
      <c r="Q12" s="30"/>
      <c r="R12" s="30"/>
      <c r="S12" s="30"/>
      <c r="T12" s="30"/>
    </row>
    <row r="13" spans="1:21" ht="16.5" thickBot="1" x14ac:dyDescent="0.4">
      <c r="A13" s="653">
        <v>1</v>
      </c>
      <c r="B13" s="13">
        <f>A13+10</f>
        <v>11</v>
      </c>
      <c r="C13" s="647" t="str">
        <f>VLOOKUP(A13,INputs!$G$3:$O$22,9,FALSE)</f>
        <v>Please fill out Sensitivity Labels Tab</v>
      </c>
      <c r="D13" s="62"/>
      <c r="E13" s="60" t="b">
        <v>0</v>
      </c>
      <c r="F13" s="61" t="s">
        <v>201</v>
      </c>
      <c r="G13" s="62"/>
      <c r="H13" s="640"/>
      <c r="I13" s="640"/>
      <c r="J13" s="63"/>
      <c r="K13" s="78" t="b">
        <v>0</v>
      </c>
      <c r="L13" s="63" t="s">
        <v>202</v>
      </c>
      <c r="M13" s="62"/>
      <c r="N13" s="505" t="s">
        <v>203</v>
      </c>
      <c r="O13" s="62"/>
      <c r="P13" s="641" t="s">
        <v>204</v>
      </c>
      <c r="Q13" s="641"/>
      <c r="R13" s="62"/>
      <c r="S13" s="642" t="s">
        <v>205</v>
      </c>
      <c r="T13" s="643"/>
    </row>
    <row r="14" spans="1:21" ht="16" x14ac:dyDescent="0.35">
      <c r="A14" s="654"/>
      <c r="B14" s="256">
        <f>B13+1</f>
        <v>12</v>
      </c>
      <c r="C14" s="648"/>
      <c r="E14" s="64" t="b">
        <v>0</v>
      </c>
      <c r="F14" s="65" t="s">
        <v>206</v>
      </c>
      <c r="H14" s="44"/>
      <c r="I14" s="584" t="s">
        <v>108</v>
      </c>
      <c r="J14" s="584"/>
      <c r="K14" s="644" t="b">
        <v>0</v>
      </c>
      <c r="L14" s="627" t="s">
        <v>204</v>
      </c>
      <c r="N14" s="40" t="s">
        <v>109</v>
      </c>
      <c r="P14" s="45" t="b">
        <v>0</v>
      </c>
      <c r="Q14" s="44" t="s">
        <v>207</v>
      </c>
      <c r="S14" s="45" t="b">
        <v>0</v>
      </c>
      <c r="T14" s="73" t="s">
        <v>208</v>
      </c>
    </row>
    <row r="15" spans="1:21" ht="16" x14ac:dyDescent="0.35">
      <c r="A15" s="654"/>
      <c r="B15" s="256">
        <f>B14+1</f>
        <v>13</v>
      </c>
      <c r="C15" s="648"/>
      <c r="E15" s="64" t="b">
        <v>0</v>
      </c>
      <c r="F15" s="65" t="s">
        <v>209</v>
      </c>
      <c r="H15" s="45" t="b">
        <v>0</v>
      </c>
      <c r="I15" s="627" t="s">
        <v>210</v>
      </c>
      <c r="J15" s="44"/>
      <c r="K15" s="644"/>
      <c r="L15" s="627"/>
      <c r="N15" s="44"/>
      <c r="P15" s="44"/>
      <c r="Q15" s="46" t="s">
        <v>34</v>
      </c>
      <c r="S15" s="645" t="s">
        <v>211</v>
      </c>
      <c r="T15" s="646"/>
    </row>
    <row r="16" spans="1:21" x14ac:dyDescent="0.35">
      <c r="A16" s="654"/>
      <c r="B16" s="256">
        <f>B15+1</f>
        <v>14</v>
      </c>
      <c r="C16" s="648"/>
      <c r="H16" s="44"/>
      <c r="I16" s="627"/>
      <c r="J16" s="44"/>
      <c r="P16" s="45" t="b">
        <v>0</v>
      </c>
      <c r="Q16" s="44" t="s">
        <v>212</v>
      </c>
      <c r="S16" s="45" t="b">
        <v>0</v>
      </c>
      <c r="T16" s="73" t="s">
        <v>213</v>
      </c>
    </row>
    <row r="17" spans="1:20" x14ac:dyDescent="0.35">
      <c r="A17" s="654"/>
      <c r="B17" s="256">
        <f>B16+1</f>
        <v>15</v>
      </c>
      <c r="C17" s="648"/>
      <c r="H17" s="44"/>
      <c r="I17" s="44"/>
      <c r="J17" s="44"/>
      <c r="Q17" s="23" t="s">
        <v>107</v>
      </c>
      <c r="S17" s="45" t="b">
        <v>0</v>
      </c>
      <c r="T17" s="73" t="s">
        <v>214</v>
      </c>
    </row>
    <row r="18" spans="1:20" ht="15" thickBot="1" x14ac:dyDescent="0.4">
      <c r="A18" s="655"/>
      <c r="B18" s="256">
        <f>B17+1</f>
        <v>16</v>
      </c>
      <c r="C18" s="649"/>
      <c r="D18" s="67"/>
      <c r="E18" s="67"/>
      <c r="F18" s="67"/>
      <c r="G18" s="67"/>
      <c r="H18" s="75"/>
      <c r="I18" s="75"/>
      <c r="J18" s="75"/>
      <c r="K18" s="67"/>
      <c r="L18" s="67"/>
      <c r="M18" s="67"/>
      <c r="N18" s="67"/>
      <c r="O18" s="67"/>
      <c r="P18" s="67"/>
      <c r="Q18" s="68" t="s">
        <v>374</v>
      </c>
      <c r="R18" s="67"/>
      <c r="S18" s="125" t="b">
        <v>1</v>
      </c>
      <c r="T18" s="126" t="s">
        <v>215</v>
      </c>
    </row>
    <row r="19" spans="1:20" ht="15" hidden="1" thickBot="1" x14ac:dyDescent="0.4">
      <c r="C19" s="320"/>
      <c r="D19" s="243"/>
      <c r="E19" s="243"/>
      <c r="F19" s="243"/>
      <c r="G19" s="243"/>
      <c r="H19" s="243"/>
      <c r="I19" s="243"/>
      <c r="J19" s="243"/>
      <c r="K19" s="243"/>
      <c r="L19" s="243"/>
      <c r="M19" s="243"/>
      <c r="N19" s="243"/>
      <c r="O19" s="243"/>
      <c r="P19" s="243"/>
      <c r="Q19" s="243"/>
      <c r="R19" s="243"/>
      <c r="S19" s="243"/>
      <c r="T19" s="321"/>
    </row>
    <row r="20" spans="1:20" ht="3.5" customHeight="1" thickBot="1" x14ac:dyDescent="0.4">
      <c r="C20" s="320"/>
      <c r="D20" s="243"/>
      <c r="E20" s="243"/>
      <c r="F20" s="243"/>
      <c r="G20" s="243"/>
      <c r="H20" s="243"/>
      <c r="I20" s="243"/>
      <c r="J20" s="243"/>
      <c r="K20" s="243"/>
      <c r="L20" s="243"/>
      <c r="M20" s="243"/>
      <c r="N20" s="243"/>
      <c r="O20" s="243"/>
      <c r="P20" s="243"/>
      <c r="Q20" s="243"/>
      <c r="R20" s="243"/>
      <c r="S20" s="243"/>
      <c r="T20" s="321"/>
    </row>
    <row r="21" spans="1:20" ht="15" hidden="1" thickBot="1" x14ac:dyDescent="0.4">
      <c r="C21" s="320"/>
      <c r="D21" s="243"/>
      <c r="E21" s="243"/>
      <c r="F21" s="243"/>
      <c r="G21" s="243"/>
      <c r="H21" s="243"/>
      <c r="I21" s="243"/>
      <c r="J21" s="243"/>
      <c r="K21" s="243"/>
      <c r="L21" s="243"/>
      <c r="M21" s="243"/>
      <c r="N21" s="243"/>
      <c r="O21" s="243"/>
      <c r="P21" s="243"/>
      <c r="Q21" s="243"/>
      <c r="R21" s="243"/>
      <c r="S21" s="243"/>
      <c r="T21" s="321"/>
    </row>
    <row r="22" spans="1:20" ht="16.5" customHeight="1" thickBot="1" x14ac:dyDescent="0.4">
      <c r="A22" s="550">
        <f>A13+1</f>
        <v>2</v>
      </c>
      <c r="B22" s="13">
        <f>B13+10</f>
        <v>21</v>
      </c>
      <c r="C22" s="647" t="str">
        <f>VLOOKUP(A22,INputs!$G$3:$O$22,9,FALSE)</f>
        <v>Please fill out Sensitivity Labels Tab</v>
      </c>
      <c r="D22" s="62"/>
      <c r="E22" s="60" t="b">
        <v>0</v>
      </c>
      <c r="F22" s="61" t="s">
        <v>201</v>
      </c>
      <c r="G22" s="62"/>
      <c r="H22" s="640"/>
      <c r="I22" s="652"/>
      <c r="J22" s="63"/>
      <c r="K22" s="78" t="b">
        <v>0</v>
      </c>
      <c r="L22" s="63" t="s">
        <v>202</v>
      </c>
      <c r="M22" s="62"/>
      <c r="N22" s="505" t="s">
        <v>203</v>
      </c>
      <c r="O22" s="62"/>
      <c r="P22" s="641" t="s">
        <v>204</v>
      </c>
      <c r="Q22" s="641"/>
      <c r="R22" s="62"/>
      <c r="S22" s="642" t="s">
        <v>205</v>
      </c>
      <c r="T22" s="643"/>
    </row>
    <row r="23" spans="1:20" ht="16" x14ac:dyDescent="0.35">
      <c r="A23" s="551"/>
      <c r="B23" s="247">
        <f>B22+1</f>
        <v>22</v>
      </c>
      <c r="C23" s="648"/>
      <c r="E23" s="64" t="b">
        <v>0</v>
      </c>
      <c r="F23" s="65" t="s">
        <v>206</v>
      </c>
      <c r="H23" s="44"/>
      <c r="I23" s="584" t="s">
        <v>108</v>
      </c>
      <c r="J23" s="584"/>
      <c r="K23" s="644" t="b">
        <v>0</v>
      </c>
      <c r="L23" s="627" t="s">
        <v>204</v>
      </c>
      <c r="N23" s="40" t="s">
        <v>109</v>
      </c>
      <c r="P23" s="45" t="b">
        <v>0</v>
      </c>
      <c r="Q23" s="44" t="s">
        <v>207</v>
      </c>
      <c r="S23" s="45" t="b">
        <v>0</v>
      </c>
      <c r="T23" s="73" t="s">
        <v>208</v>
      </c>
    </row>
    <row r="24" spans="1:20" ht="16" x14ac:dyDescent="0.35">
      <c r="A24" s="551"/>
      <c r="B24" s="247">
        <f>B23+1</f>
        <v>23</v>
      </c>
      <c r="C24" s="648"/>
      <c r="E24" s="64" t="b">
        <v>0</v>
      </c>
      <c r="F24" s="65" t="s">
        <v>209</v>
      </c>
      <c r="H24" s="45" t="b">
        <v>0</v>
      </c>
      <c r="I24" s="627" t="s">
        <v>210</v>
      </c>
      <c r="J24" s="44"/>
      <c r="K24" s="644"/>
      <c r="L24" s="627"/>
      <c r="N24" s="44"/>
      <c r="P24" s="44"/>
      <c r="Q24" s="46"/>
      <c r="S24" s="645" t="s">
        <v>211</v>
      </c>
      <c r="T24" s="646"/>
    </row>
    <row r="25" spans="1:20" x14ac:dyDescent="0.35">
      <c r="A25" s="551"/>
      <c r="B25" s="247">
        <f>B24+1</f>
        <v>24</v>
      </c>
      <c r="C25" s="648"/>
      <c r="H25" s="44"/>
      <c r="I25" s="627"/>
      <c r="J25" s="44"/>
      <c r="P25" s="45" t="b">
        <v>0</v>
      </c>
      <c r="Q25" s="44" t="s">
        <v>212</v>
      </c>
      <c r="S25" s="45" t="b">
        <v>0</v>
      </c>
      <c r="T25" s="73" t="s">
        <v>213</v>
      </c>
    </row>
    <row r="26" spans="1:20" x14ac:dyDescent="0.35">
      <c r="A26" s="551"/>
      <c r="B26" s="247">
        <f>B25+1</f>
        <v>25</v>
      </c>
      <c r="C26" s="648"/>
      <c r="H26" s="44"/>
      <c r="I26" s="44"/>
      <c r="J26" s="44"/>
      <c r="Q26" s="23" t="s">
        <v>107</v>
      </c>
      <c r="S26" s="45" t="b">
        <v>0</v>
      </c>
      <c r="T26" s="73" t="s">
        <v>214</v>
      </c>
    </row>
    <row r="27" spans="1:20" ht="15" thickBot="1" x14ac:dyDescent="0.4">
      <c r="A27" s="552"/>
      <c r="B27" s="247">
        <f>B26+1</f>
        <v>26</v>
      </c>
      <c r="C27" s="649"/>
      <c r="D27" s="67"/>
      <c r="E27" s="67"/>
      <c r="F27" s="67"/>
      <c r="G27" s="67"/>
      <c r="H27" s="75"/>
      <c r="I27" s="75"/>
      <c r="J27" s="75"/>
      <c r="K27" s="67"/>
      <c r="L27" s="67"/>
      <c r="M27" s="67"/>
      <c r="N27" s="67"/>
      <c r="O27" s="67"/>
      <c r="P27" s="67"/>
      <c r="Q27" s="68"/>
      <c r="R27" s="67"/>
      <c r="S27" s="125" t="b">
        <v>0</v>
      </c>
      <c r="T27" s="126" t="s">
        <v>215</v>
      </c>
    </row>
    <row r="28" spans="1:20" ht="15" hidden="1" thickBot="1" x14ac:dyDescent="0.4">
      <c r="C28" s="320"/>
      <c r="D28" s="243"/>
      <c r="E28" s="243"/>
      <c r="F28" s="243"/>
      <c r="G28" s="243"/>
      <c r="H28" s="243"/>
      <c r="I28" s="243"/>
      <c r="J28" s="243"/>
      <c r="K28" s="243"/>
      <c r="L28" s="243"/>
      <c r="M28" s="243"/>
      <c r="N28" s="243"/>
      <c r="O28" s="243"/>
      <c r="P28" s="243"/>
      <c r="Q28" s="243"/>
      <c r="R28" s="243"/>
      <c r="S28" s="243"/>
      <c r="T28" s="321"/>
    </row>
    <row r="29" spans="1:20" ht="3.5" customHeight="1" thickBot="1" x14ac:dyDescent="0.4">
      <c r="C29" s="320"/>
      <c r="D29" s="243"/>
      <c r="E29" s="243"/>
      <c r="F29" s="243"/>
      <c r="G29" s="243"/>
      <c r="H29" s="243"/>
      <c r="I29" s="243"/>
      <c r="J29" s="243"/>
      <c r="K29" s="243"/>
      <c r="L29" s="243"/>
      <c r="M29" s="243"/>
      <c r="N29" s="243"/>
      <c r="O29" s="243"/>
      <c r="P29" s="243"/>
      <c r="Q29" s="243"/>
      <c r="R29" s="243"/>
      <c r="S29" s="243"/>
      <c r="T29" s="321"/>
    </row>
    <row r="30" spans="1:20" ht="15" hidden="1" thickBot="1" x14ac:dyDescent="0.4">
      <c r="C30" s="320"/>
      <c r="D30" s="243"/>
      <c r="E30" s="243"/>
      <c r="F30" s="243"/>
      <c r="G30" s="243"/>
      <c r="H30" s="243"/>
      <c r="I30" s="243"/>
      <c r="J30" s="243"/>
      <c r="K30" s="243"/>
      <c r="L30" s="243"/>
      <c r="M30" s="243"/>
      <c r="N30" s="243"/>
      <c r="O30" s="243"/>
      <c r="P30" s="243"/>
      <c r="Q30" s="243"/>
      <c r="R30" s="243"/>
      <c r="S30" s="243"/>
      <c r="T30" s="321"/>
    </row>
    <row r="31" spans="1:20" ht="16.5" customHeight="1" thickBot="1" x14ac:dyDescent="0.4">
      <c r="A31" s="550">
        <f>A22+1</f>
        <v>3</v>
      </c>
      <c r="B31" s="13">
        <f>B22+10</f>
        <v>31</v>
      </c>
      <c r="C31" s="647" t="str">
        <f>VLOOKUP(A31,INputs!$G$3:$O$22,9,FALSE)</f>
        <v>Please fill out Sensitivity Labels Tab</v>
      </c>
      <c r="D31" s="62"/>
      <c r="E31" s="60" t="b">
        <v>0</v>
      </c>
      <c r="F31" s="61" t="s">
        <v>201</v>
      </c>
      <c r="G31" s="62"/>
      <c r="H31" s="640"/>
      <c r="I31" s="640"/>
      <c r="J31" s="63"/>
      <c r="K31" s="78" t="b">
        <v>0</v>
      </c>
      <c r="L31" s="63" t="s">
        <v>202</v>
      </c>
      <c r="M31" s="62"/>
      <c r="N31" s="505" t="s">
        <v>203</v>
      </c>
      <c r="O31" s="62"/>
      <c r="P31" s="641" t="s">
        <v>204</v>
      </c>
      <c r="Q31" s="641"/>
      <c r="R31" s="62"/>
      <c r="S31" s="642" t="s">
        <v>205</v>
      </c>
      <c r="T31" s="643"/>
    </row>
    <row r="32" spans="1:20" ht="16" x14ac:dyDescent="0.35">
      <c r="A32" s="551"/>
      <c r="B32" s="247">
        <f>B31+1</f>
        <v>32</v>
      </c>
      <c r="C32" s="648"/>
      <c r="E32" s="64" t="b">
        <v>0</v>
      </c>
      <c r="F32" s="65" t="s">
        <v>206</v>
      </c>
      <c r="H32" s="44"/>
      <c r="I32" s="584" t="s">
        <v>108</v>
      </c>
      <c r="J32" s="584"/>
      <c r="K32" s="644" t="b">
        <v>0</v>
      </c>
      <c r="L32" s="627" t="s">
        <v>204</v>
      </c>
      <c r="N32" s="40" t="s">
        <v>109</v>
      </c>
      <c r="P32" s="45" t="b">
        <v>0</v>
      </c>
      <c r="Q32" s="44" t="s">
        <v>207</v>
      </c>
      <c r="S32" s="45" t="b">
        <v>0</v>
      </c>
      <c r="T32" s="73" t="s">
        <v>208</v>
      </c>
    </row>
    <row r="33" spans="1:20" ht="16" x14ac:dyDescent="0.35">
      <c r="A33" s="551"/>
      <c r="B33" s="247">
        <f>B32+1</f>
        <v>33</v>
      </c>
      <c r="C33" s="648"/>
      <c r="E33" s="64" t="b">
        <v>0</v>
      </c>
      <c r="F33" s="65" t="s">
        <v>209</v>
      </c>
      <c r="H33" s="45" t="b">
        <v>0</v>
      </c>
      <c r="I33" s="627" t="s">
        <v>210</v>
      </c>
      <c r="J33" s="44"/>
      <c r="K33" s="644"/>
      <c r="L33" s="627"/>
      <c r="N33" s="44"/>
      <c r="P33" s="44"/>
      <c r="Q33" s="46"/>
      <c r="S33" s="645" t="s">
        <v>211</v>
      </c>
      <c r="T33" s="646"/>
    </row>
    <row r="34" spans="1:20" x14ac:dyDescent="0.35">
      <c r="A34" s="551"/>
      <c r="B34" s="247">
        <f>B33+1</f>
        <v>34</v>
      </c>
      <c r="C34" s="648"/>
      <c r="H34" s="44"/>
      <c r="I34" s="627"/>
      <c r="J34" s="44"/>
      <c r="P34" s="45" t="b">
        <v>0</v>
      </c>
      <c r="Q34" s="44" t="s">
        <v>212</v>
      </c>
      <c r="S34" s="45" t="b">
        <v>0</v>
      </c>
      <c r="T34" s="73" t="s">
        <v>213</v>
      </c>
    </row>
    <row r="35" spans="1:20" x14ac:dyDescent="0.35">
      <c r="A35" s="551"/>
      <c r="B35" s="247">
        <f>B34+1</f>
        <v>35</v>
      </c>
      <c r="C35" s="648"/>
      <c r="H35" s="44"/>
      <c r="I35" s="44"/>
      <c r="J35" s="44"/>
      <c r="Q35" s="23" t="s">
        <v>107</v>
      </c>
      <c r="S35" s="45" t="b">
        <v>0</v>
      </c>
      <c r="T35" s="73" t="s">
        <v>214</v>
      </c>
    </row>
    <row r="36" spans="1:20" ht="15" thickBot="1" x14ac:dyDescent="0.4">
      <c r="A36" s="552"/>
      <c r="B36" s="247">
        <f>B35+1</f>
        <v>36</v>
      </c>
      <c r="C36" s="649"/>
      <c r="D36" s="67"/>
      <c r="E36" s="67"/>
      <c r="F36" s="67"/>
      <c r="G36" s="67"/>
      <c r="H36" s="75"/>
      <c r="I36" s="75"/>
      <c r="J36" s="75"/>
      <c r="K36" s="67"/>
      <c r="L36" s="67"/>
      <c r="M36" s="67"/>
      <c r="N36" s="67"/>
      <c r="O36" s="67"/>
      <c r="P36" s="67"/>
      <c r="Q36" s="68"/>
      <c r="R36" s="67"/>
      <c r="S36" s="125" t="b">
        <v>0</v>
      </c>
      <c r="T36" s="126" t="s">
        <v>215</v>
      </c>
    </row>
    <row r="37" spans="1:20" ht="15" hidden="1" thickBot="1" x14ac:dyDescent="0.4">
      <c r="C37" s="320"/>
      <c r="D37" s="243"/>
      <c r="E37" s="243"/>
      <c r="F37" s="243"/>
      <c r="G37" s="243"/>
      <c r="H37" s="243"/>
      <c r="I37" s="243"/>
      <c r="J37" s="243"/>
      <c r="K37" s="243"/>
      <c r="L37" s="243"/>
      <c r="M37" s="243"/>
      <c r="N37" s="243"/>
      <c r="O37" s="243"/>
      <c r="P37" s="243"/>
      <c r="Q37" s="243"/>
      <c r="R37" s="243"/>
      <c r="S37" s="243"/>
      <c r="T37" s="321"/>
    </row>
    <row r="38" spans="1:20" ht="3.5" customHeight="1" thickBot="1" x14ac:dyDescent="0.4">
      <c r="C38" s="320"/>
      <c r="D38" s="243"/>
      <c r="E38" s="243"/>
      <c r="F38" s="243"/>
      <c r="G38" s="243"/>
      <c r="H38" s="243"/>
      <c r="I38" s="243"/>
      <c r="J38" s="243"/>
      <c r="K38" s="243"/>
      <c r="L38" s="243"/>
      <c r="M38" s="243"/>
      <c r="N38" s="243"/>
      <c r="O38" s="243"/>
      <c r="P38" s="243"/>
      <c r="Q38" s="243"/>
      <c r="R38" s="243"/>
      <c r="S38" s="243"/>
      <c r="T38" s="321"/>
    </row>
    <row r="39" spans="1:20" ht="15" hidden="1" thickBot="1" x14ac:dyDescent="0.4">
      <c r="C39" s="320"/>
      <c r="D39" s="243"/>
      <c r="E39" s="243"/>
      <c r="F39" s="243"/>
      <c r="G39" s="243"/>
      <c r="H39" s="243"/>
      <c r="I39" s="243"/>
      <c r="J39" s="243"/>
      <c r="K39" s="243"/>
      <c r="L39" s="243"/>
      <c r="M39" s="243"/>
      <c r="N39" s="243"/>
      <c r="O39" s="243"/>
      <c r="P39" s="243"/>
      <c r="Q39" s="243"/>
      <c r="R39" s="243"/>
      <c r="S39" s="243"/>
      <c r="T39" s="321"/>
    </row>
    <row r="40" spans="1:20" ht="16.5" thickBot="1" x14ac:dyDescent="0.4">
      <c r="A40" s="550">
        <f>A31+1</f>
        <v>4</v>
      </c>
      <c r="B40" s="13">
        <f>B31+10</f>
        <v>41</v>
      </c>
      <c r="C40" s="647" t="str">
        <f>VLOOKUP(A40,INputs!$G$3:$O$22,9,FALSE)</f>
        <v>Please fill out Sensitivity Labels Tab</v>
      </c>
      <c r="E40" s="64" t="b">
        <v>0</v>
      </c>
      <c r="F40" s="65" t="s">
        <v>201</v>
      </c>
      <c r="H40" s="652"/>
      <c r="I40" s="652"/>
      <c r="J40" s="44"/>
      <c r="K40" s="45" t="b">
        <v>0</v>
      </c>
      <c r="L40" s="44" t="s">
        <v>202</v>
      </c>
      <c r="M40" s="62"/>
      <c r="N40" s="505" t="s">
        <v>203</v>
      </c>
      <c r="O40" s="62"/>
      <c r="P40" s="658" t="s">
        <v>204</v>
      </c>
      <c r="Q40" s="658"/>
      <c r="S40" s="645" t="s">
        <v>205</v>
      </c>
      <c r="T40" s="646"/>
    </row>
    <row r="41" spans="1:20" ht="16" x14ac:dyDescent="0.35">
      <c r="A41" s="551"/>
      <c r="B41" s="247">
        <f>B40+1</f>
        <v>42</v>
      </c>
      <c r="C41" s="648"/>
      <c r="E41" s="64" t="b">
        <v>0</v>
      </c>
      <c r="F41" s="65" t="s">
        <v>206</v>
      </c>
      <c r="H41" s="44"/>
      <c r="I41" s="584" t="s">
        <v>108</v>
      </c>
      <c r="J41" s="584"/>
      <c r="K41" s="644" t="b">
        <v>0</v>
      </c>
      <c r="L41" s="627" t="s">
        <v>204</v>
      </c>
      <c r="N41" s="40" t="s">
        <v>109</v>
      </c>
      <c r="P41" s="45" t="b">
        <v>0</v>
      </c>
      <c r="Q41" s="44" t="s">
        <v>207</v>
      </c>
      <c r="S41" s="45" t="b">
        <v>0</v>
      </c>
      <c r="T41" s="73" t="s">
        <v>208</v>
      </c>
    </row>
    <row r="42" spans="1:20" ht="16" x14ac:dyDescent="0.35">
      <c r="A42" s="551"/>
      <c r="B42" s="247">
        <f>B41+1</f>
        <v>43</v>
      </c>
      <c r="C42" s="648"/>
      <c r="E42" s="64" t="b">
        <v>0</v>
      </c>
      <c r="F42" s="65" t="s">
        <v>209</v>
      </c>
      <c r="H42" s="45" t="b">
        <v>0</v>
      </c>
      <c r="I42" s="627" t="s">
        <v>210</v>
      </c>
      <c r="J42" s="44"/>
      <c r="K42" s="644"/>
      <c r="L42" s="660"/>
      <c r="N42" s="44"/>
      <c r="P42" s="44"/>
      <c r="Q42" s="46"/>
      <c r="S42" s="645" t="s">
        <v>211</v>
      </c>
      <c r="T42" s="646"/>
    </row>
    <row r="43" spans="1:20" x14ac:dyDescent="0.35">
      <c r="A43" s="551"/>
      <c r="B43" s="247">
        <f>B42+1</f>
        <v>44</v>
      </c>
      <c r="C43" s="648"/>
      <c r="H43" s="44"/>
      <c r="I43" s="627"/>
      <c r="J43" s="44"/>
      <c r="P43" s="45" t="b">
        <v>0</v>
      </c>
      <c r="Q43" s="44" t="s">
        <v>212</v>
      </c>
      <c r="S43" s="45" t="b">
        <v>0</v>
      </c>
      <c r="T43" s="73" t="s">
        <v>213</v>
      </c>
    </row>
    <row r="44" spans="1:20" x14ac:dyDescent="0.35">
      <c r="A44" s="551"/>
      <c r="B44" s="247">
        <f>B43+1</f>
        <v>45</v>
      </c>
      <c r="C44" s="648"/>
      <c r="H44" s="44"/>
      <c r="I44" s="44"/>
      <c r="J44" s="44"/>
      <c r="Q44" s="23" t="s">
        <v>107</v>
      </c>
      <c r="S44" s="45" t="b">
        <v>0</v>
      </c>
      <c r="T44" s="73" t="s">
        <v>214</v>
      </c>
    </row>
    <row r="45" spans="1:20" ht="15" thickBot="1" x14ac:dyDescent="0.4">
      <c r="A45" s="552"/>
      <c r="B45" s="247">
        <f>B44+1</f>
        <v>46</v>
      </c>
      <c r="C45" s="649"/>
      <c r="D45" s="67"/>
      <c r="E45" s="67"/>
      <c r="F45" s="67"/>
      <c r="G45" s="67"/>
      <c r="H45" s="75"/>
      <c r="I45" s="75"/>
      <c r="J45" s="75"/>
      <c r="K45" s="67"/>
      <c r="L45" s="67"/>
      <c r="M45" s="67"/>
      <c r="N45" s="67"/>
      <c r="O45" s="67"/>
      <c r="P45" s="67"/>
      <c r="Q45" s="68"/>
      <c r="R45" s="67"/>
      <c r="S45" s="125" t="b">
        <v>0</v>
      </c>
      <c r="T45" s="126" t="s">
        <v>215</v>
      </c>
    </row>
    <row r="46" spans="1:20" ht="15" hidden="1" thickBot="1" x14ac:dyDescent="0.4">
      <c r="C46" s="320"/>
      <c r="D46" s="243"/>
      <c r="E46" s="243"/>
      <c r="F46" s="243"/>
      <c r="G46" s="243"/>
      <c r="H46" s="243"/>
      <c r="I46" s="243"/>
      <c r="J46" s="243"/>
      <c r="K46" s="243"/>
      <c r="L46" s="243"/>
      <c r="M46" s="243"/>
      <c r="N46" s="243"/>
      <c r="O46" s="243"/>
      <c r="P46" s="243"/>
      <c r="Q46" s="243"/>
      <c r="R46" s="243"/>
      <c r="S46" s="243"/>
      <c r="T46" s="321"/>
    </row>
    <row r="47" spans="1:20" ht="3.5" customHeight="1" thickBot="1" x14ac:dyDescent="0.4">
      <c r="C47" s="320"/>
      <c r="D47" s="243"/>
      <c r="E47" s="243"/>
      <c r="F47" s="243"/>
      <c r="G47" s="243"/>
      <c r="H47" s="243"/>
      <c r="I47" s="243"/>
      <c r="J47" s="243"/>
      <c r="K47" s="243"/>
      <c r="L47" s="243"/>
      <c r="M47" s="243"/>
      <c r="N47" s="243"/>
      <c r="O47" s="243"/>
      <c r="P47" s="243"/>
      <c r="Q47" s="243"/>
      <c r="R47" s="243"/>
      <c r="S47" s="243"/>
      <c r="T47" s="321"/>
    </row>
    <row r="48" spans="1:20" ht="15" hidden="1" thickBot="1" x14ac:dyDescent="0.4">
      <c r="C48" s="320"/>
      <c r="D48" s="243"/>
      <c r="E48" s="243"/>
      <c r="F48" s="243"/>
      <c r="G48" s="243"/>
      <c r="H48" s="243"/>
      <c r="I48" s="243"/>
      <c r="J48" s="243"/>
      <c r="K48" s="243"/>
      <c r="L48" s="243"/>
      <c r="M48" s="243"/>
      <c r="N48" s="243"/>
      <c r="O48" s="243"/>
      <c r="P48" s="243"/>
      <c r="Q48" s="243"/>
      <c r="R48" s="243"/>
      <c r="S48" s="243"/>
      <c r="T48" s="321"/>
    </row>
    <row r="49" spans="1:20" ht="16.5" thickBot="1" x14ac:dyDescent="0.4">
      <c r="A49" s="550">
        <f>A40+1</f>
        <v>5</v>
      </c>
      <c r="B49" s="13">
        <f>B40+10</f>
        <v>51</v>
      </c>
      <c r="C49" s="647" t="str">
        <f>VLOOKUP(A49,INputs!$G$3:$O$22,9,FALSE)</f>
        <v>Please fill out Sensitivity Labels Tab</v>
      </c>
      <c r="D49" s="62"/>
      <c r="E49" s="60" t="b">
        <v>0</v>
      </c>
      <c r="F49" s="61" t="s">
        <v>201</v>
      </c>
      <c r="G49" s="62"/>
      <c r="H49" s="640"/>
      <c r="I49" s="640"/>
      <c r="J49" s="63"/>
      <c r="K49" s="78" t="b">
        <v>0</v>
      </c>
      <c r="L49" s="63" t="s">
        <v>202</v>
      </c>
      <c r="M49" s="62"/>
      <c r="N49" s="505" t="s">
        <v>203</v>
      </c>
      <c r="O49" s="62"/>
      <c r="P49" s="641" t="s">
        <v>204</v>
      </c>
      <c r="Q49" s="641"/>
      <c r="R49" s="62"/>
      <c r="S49" s="642" t="s">
        <v>205</v>
      </c>
      <c r="T49" s="643"/>
    </row>
    <row r="50" spans="1:20" ht="16" x14ac:dyDescent="0.35">
      <c r="A50" s="551"/>
      <c r="B50" s="247">
        <f>B49+1</f>
        <v>52</v>
      </c>
      <c r="C50" s="648"/>
      <c r="E50" s="64" t="b">
        <v>0</v>
      </c>
      <c r="F50" s="65" t="s">
        <v>206</v>
      </c>
      <c r="H50" s="44"/>
      <c r="I50" s="584" t="s">
        <v>108</v>
      </c>
      <c r="J50" s="584"/>
      <c r="K50" s="644" t="b">
        <v>0</v>
      </c>
      <c r="L50" s="627" t="s">
        <v>204</v>
      </c>
      <c r="N50" s="40" t="s">
        <v>109</v>
      </c>
      <c r="P50" s="45" t="b">
        <v>0</v>
      </c>
      <c r="Q50" s="44" t="s">
        <v>207</v>
      </c>
      <c r="S50" s="45" t="b">
        <v>0</v>
      </c>
      <c r="T50" s="73" t="s">
        <v>208</v>
      </c>
    </row>
    <row r="51" spans="1:20" ht="16" x14ac:dyDescent="0.35">
      <c r="A51" s="551"/>
      <c r="B51" s="247">
        <f>B50+1</f>
        <v>53</v>
      </c>
      <c r="C51" s="648"/>
      <c r="E51" s="64" t="b">
        <v>0</v>
      </c>
      <c r="F51" s="65" t="s">
        <v>209</v>
      </c>
      <c r="H51" s="45" t="b">
        <v>0</v>
      </c>
      <c r="I51" s="627" t="s">
        <v>210</v>
      </c>
      <c r="J51" s="44"/>
      <c r="K51" s="644"/>
      <c r="L51" s="627"/>
      <c r="N51" s="44"/>
      <c r="P51" s="44"/>
      <c r="Q51" s="46"/>
      <c r="S51" s="645" t="s">
        <v>211</v>
      </c>
      <c r="T51" s="646"/>
    </row>
    <row r="52" spans="1:20" x14ac:dyDescent="0.35">
      <c r="A52" s="551"/>
      <c r="B52" s="247">
        <f>B51+1</f>
        <v>54</v>
      </c>
      <c r="C52" s="648"/>
      <c r="H52" s="44"/>
      <c r="I52" s="627"/>
      <c r="J52" s="44"/>
      <c r="P52" s="45" t="b">
        <v>0</v>
      </c>
      <c r="Q52" s="44" t="s">
        <v>212</v>
      </c>
      <c r="S52" s="45" t="b">
        <v>0</v>
      </c>
      <c r="T52" s="73" t="s">
        <v>213</v>
      </c>
    </row>
    <row r="53" spans="1:20" x14ac:dyDescent="0.35">
      <c r="A53" s="551"/>
      <c r="B53" s="247">
        <f>B52+1</f>
        <v>55</v>
      </c>
      <c r="C53" s="648"/>
      <c r="H53" s="44"/>
      <c r="I53" s="44"/>
      <c r="J53" s="44"/>
      <c r="Q53" s="23" t="s">
        <v>107</v>
      </c>
      <c r="S53" s="45" t="b">
        <v>0</v>
      </c>
      <c r="T53" s="73" t="s">
        <v>214</v>
      </c>
    </row>
    <row r="54" spans="1:20" ht="15" thickBot="1" x14ac:dyDescent="0.4">
      <c r="A54" s="552"/>
      <c r="B54" s="247">
        <f>B53+1</f>
        <v>56</v>
      </c>
      <c r="C54" s="649"/>
      <c r="D54" s="67"/>
      <c r="E54" s="67"/>
      <c r="F54" s="67"/>
      <c r="G54" s="67"/>
      <c r="H54" s="75"/>
      <c r="I54" s="75"/>
      <c r="J54" s="75"/>
      <c r="K54" s="67"/>
      <c r="L54" s="67"/>
      <c r="M54" s="67"/>
      <c r="N54" s="67"/>
      <c r="O54" s="67"/>
      <c r="P54" s="67"/>
      <c r="Q54" s="68"/>
      <c r="R54" s="67"/>
      <c r="S54" s="125" t="b">
        <v>0</v>
      </c>
      <c r="T54" s="126" t="s">
        <v>215</v>
      </c>
    </row>
    <row r="55" spans="1:20" ht="15" hidden="1" thickBot="1" x14ac:dyDescent="0.4">
      <c r="C55" s="320"/>
      <c r="D55" s="243"/>
      <c r="E55" s="243"/>
      <c r="F55" s="243"/>
      <c r="G55" s="243"/>
      <c r="H55" s="243"/>
      <c r="I55" s="243"/>
      <c r="J55" s="243"/>
      <c r="K55" s="243"/>
      <c r="L55" s="243"/>
      <c r="M55" s="243"/>
      <c r="N55" s="243"/>
      <c r="O55" s="243"/>
      <c r="P55" s="243"/>
      <c r="Q55" s="243"/>
      <c r="R55" s="243"/>
      <c r="S55" s="243"/>
      <c r="T55" s="321"/>
    </row>
    <row r="56" spans="1:20" ht="3.5" customHeight="1" thickBot="1" x14ac:dyDescent="0.4">
      <c r="C56" s="320"/>
      <c r="D56" s="243"/>
      <c r="E56" s="243"/>
      <c r="F56" s="243"/>
      <c r="G56" s="243"/>
      <c r="H56" s="243"/>
      <c r="I56" s="243"/>
      <c r="J56" s="243"/>
      <c r="K56" s="243"/>
      <c r="L56" s="243"/>
      <c r="M56" s="243"/>
      <c r="N56" s="243"/>
      <c r="O56" s="243"/>
      <c r="P56" s="243"/>
      <c r="Q56" s="243"/>
      <c r="R56" s="243"/>
      <c r="S56" s="243"/>
      <c r="T56" s="321"/>
    </row>
    <row r="57" spans="1:20" ht="15" hidden="1" thickBot="1" x14ac:dyDescent="0.4">
      <c r="C57" s="320"/>
      <c r="D57" s="243"/>
      <c r="E57" s="243"/>
      <c r="F57" s="243"/>
      <c r="G57" s="243"/>
      <c r="H57" s="243"/>
      <c r="I57" s="243"/>
      <c r="J57" s="243"/>
      <c r="K57" s="243"/>
      <c r="L57" s="243"/>
      <c r="M57" s="243"/>
      <c r="N57" s="243"/>
      <c r="O57" s="243"/>
      <c r="P57" s="243"/>
      <c r="Q57" s="243"/>
      <c r="R57" s="243"/>
      <c r="S57" s="243"/>
      <c r="T57" s="321"/>
    </row>
    <row r="58" spans="1:20" ht="16.5" thickBot="1" x14ac:dyDescent="0.4">
      <c r="A58" s="550">
        <f>A49+1</f>
        <v>6</v>
      </c>
      <c r="B58" s="13">
        <f>B49+10</f>
        <v>61</v>
      </c>
      <c r="C58" s="647" t="str">
        <f>VLOOKUP(A58,INputs!$G$3:$O$22,9,FALSE)</f>
        <v>Please fill out Sensitivity Labels Tab</v>
      </c>
      <c r="D58" s="62"/>
      <c r="E58" s="60" t="b">
        <v>0</v>
      </c>
      <c r="F58" s="61" t="s">
        <v>201</v>
      </c>
      <c r="G58" s="62"/>
      <c r="H58" s="640"/>
      <c r="I58" s="640"/>
      <c r="J58" s="63"/>
      <c r="K58" s="78" t="b">
        <v>0</v>
      </c>
      <c r="L58" s="63" t="s">
        <v>202</v>
      </c>
      <c r="M58" s="62"/>
      <c r="N58" s="505" t="s">
        <v>203</v>
      </c>
      <c r="O58" s="62"/>
      <c r="P58" s="641" t="s">
        <v>204</v>
      </c>
      <c r="Q58" s="641"/>
      <c r="R58" s="62"/>
      <c r="S58" s="642" t="s">
        <v>205</v>
      </c>
      <c r="T58" s="643"/>
    </row>
    <row r="59" spans="1:20" ht="16" x14ac:dyDescent="0.35">
      <c r="A59" s="551"/>
      <c r="B59" s="247">
        <f>B58+1</f>
        <v>62</v>
      </c>
      <c r="C59" s="648"/>
      <c r="E59" s="64" t="b">
        <v>0</v>
      </c>
      <c r="F59" s="65" t="s">
        <v>206</v>
      </c>
      <c r="H59" s="44"/>
      <c r="I59" s="584" t="s">
        <v>108</v>
      </c>
      <c r="J59" s="584"/>
      <c r="K59" s="644" t="b">
        <v>0</v>
      </c>
      <c r="L59" s="627" t="s">
        <v>204</v>
      </c>
      <c r="N59" s="40" t="s">
        <v>109</v>
      </c>
      <c r="P59" s="45" t="b">
        <v>0</v>
      </c>
      <c r="Q59" s="44" t="s">
        <v>207</v>
      </c>
      <c r="S59" s="45" t="b">
        <v>0</v>
      </c>
      <c r="T59" s="73" t="s">
        <v>208</v>
      </c>
    </row>
    <row r="60" spans="1:20" ht="16" x14ac:dyDescent="0.35">
      <c r="A60" s="551"/>
      <c r="B60" s="247">
        <f>B59+1</f>
        <v>63</v>
      </c>
      <c r="C60" s="648"/>
      <c r="E60" s="64" t="b">
        <v>0</v>
      </c>
      <c r="F60" s="65" t="s">
        <v>209</v>
      </c>
      <c r="H60" s="45" t="b">
        <v>0</v>
      </c>
      <c r="I60" s="627" t="s">
        <v>210</v>
      </c>
      <c r="J60" s="44"/>
      <c r="K60" s="644"/>
      <c r="L60" s="627"/>
      <c r="N60" s="44"/>
      <c r="P60" s="44"/>
      <c r="Q60" s="46"/>
      <c r="S60" s="645" t="s">
        <v>211</v>
      </c>
      <c r="T60" s="646"/>
    </row>
    <row r="61" spans="1:20" x14ac:dyDescent="0.35">
      <c r="A61" s="551"/>
      <c r="B61" s="247">
        <f>B60+1</f>
        <v>64</v>
      </c>
      <c r="C61" s="648"/>
      <c r="H61" s="44"/>
      <c r="I61" s="627"/>
      <c r="J61" s="44"/>
      <c r="P61" s="45" t="b">
        <v>0</v>
      </c>
      <c r="Q61" s="44" t="s">
        <v>212</v>
      </c>
      <c r="S61" s="45" t="b">
        <v>0</v>
      </c>
      <c r="T61" s="73" t="s">
        <v>213</v>
      </c>
    </row>
    <row r="62" spans="1:20" x14ac:dyDescent="0.35">
      <c r="A62" s="551"/>
      <c r="B62" s="247">
        <f>B61+1</f>
        <v>65</v>
      </c>
      <c r="C62" s="648"/>
      <c r="H62" s="44"/>
      <c r="I62" s="44"/>
      <c r="J62" s="44"/>
      <c r="Q62" s="23" t="s">
        <v>107</v>
      </c>
      <c r="S62" s="45" t="b">
        <v>0</v>
      </c>
      <c r="T62" s="73" t="s">
        <v>214</v>
      </c>
    </row>
    <row r="63" spans="1:20" ht="15" thickBot="1" x14ac:dyDescent="0.4">
      <c r="A63" s="552"/>
      <c r="B63" s="247">
        <f>B62+1</f>
        <v>66</v>
      </c>
      <c r="C63" s="649"/>
      <c r="D63" s="67"/>
      <c r="E63" s="67"/>
      <c r="F63" s="67"/>
      <c r="G63" s="67"/>
      <c r="H63" s="75"/>
      <c r="I63" s="75"/>
      <c r="J63" s="75"/>
      <c r="K63" s="67"/>
      <c r="L63" s="67"/>
      <c r="M63" s="67"/>
      <c r="N63" s="67"/>
      <c r="O63" s="67"/>
      <c r="P63" s="67"/>
      <c r="Q63" s="68"/>
      <c r="R63" s="67"/>
      <c r="S63" s="125" t="b">
        <v>0</v>
      </c>
      <c r="T63" s="126" t="s">
        <v>215</v>
      </c>
    </row>
    <row r="64" spans="1:20" ht="15" hidden="1" thickBot="1" x14ac:dyDescent="0.4">
      <c r="C64" s="320"/>
      <c r="D64" s="243"/>
      <c r="E64" s="243"/>
      <c r="F64" s="243"/>
      <c r="G64" s="243"/>
      <c r="H64" s="243"/>
      <c r="I64" s="243"/>
      <c r="J64" s="243"/>
      <c r="K64" s="243"/>
      <c r="L64" s="243"/>
      <c r="M64" s="243"/>
      <c r="N64" s="243"/>
      <c r="O64" s="243"/>
      <c r="P64" s="243"/>
      <c r="Q64" s="243"/>
      <c r="R64" s="243"/>
      <c r="S64" s="243"/>
      <c r="T64" s="321"/>
    </row>
    <row r="65" spans="1:20" ht="3.5" customHeight="1" thickBot="1" x14ac:dyDescent="0.4">
      <c r="C65" s="320"/>
      <c r="D65" s="243"/>
      <c r="E65" s="243"/>
      <c r="F65" s="243"/>
      <c r="G65" s="243"/>
      <c r="H65" s="243"/>
      <c r="I65" s="243"/>
      <c r="J65" s="243"/>
      <c r="K65" s="243"/>
      <c r="L65" s="243"/>
      <c r="M65" s="243"/>
      <c r="N65" s="243"/>
      <c r="O65" s="243"/>
      <c r="P65" s="243"/>
      <c r="Q65" s="243"/>
      <c r="R65" s="243"/>
      <c r="S65" s="243"/>
      <c r="T65" s="321"/>
    </row>
    <row r="66" spans="1:20" ht="15" hidden="1" thickBot="1" x14ac:dyDescent="0.4">
      <c r="C66" s="320"/>
      <c r="D66" s="243"/>
      <c r="E66" s="243"/>
      <c r="F66" s="243"/>
      <c r="G66" s="243"/>
      <c r="H66" s="243"/>
      <c r="I66" s="243"/>
      <c r="J66" s="243"/>
      <c r="K66" s="243"/>
      <c r="L66" s="243"/>
      <c r="M66" s="243"/>
      <c r="N66" s="243"/>
      <c r="O66" s="243"/>
      <c r="P66" s="243"/>
      <c r="Q66" s="243"/>
      <c r="R66" s="243"/>
      <c r="S66" s="243"/>
      <c r="T66" s="321"/>
    </row>
    <row r="67" spans="1:20" ht="16.5" thickBot="1" x14ac:dyDescent="0.4">
      <c r="A67" s="550">
        <f>A58+1</f>
        <v>7</v>
      </c>
      <c r="B67" s="13">
        <f>B58+10</f>
        <v>71</v>
      </c>
      <c r="C67" s="647" t="str">
        <f>VLOOKUP(A67,INputs!$G$3:$O$22,9,FALSE)</f>
        <v>Please fill out Sensitivity Labels Tab</v>
      </c>
      <c r="D67" s="62"/>
      <c r="E67" s="60" t="b">
        <v>0</v>
      </c>
      <c r="F67" s="61" t="s">
        <v>201</v>
      </c>
      <c r="G67" s="62"/>
      <c r="H67" s="640" t="s">
        <v>42</v>
      </c>
      <c r="I67" s="640"/>
      <c r="J67" s="63"/>
      <c r="K67" s="78" t="b">
        <v>0</v>
      </c>
      <c r="L67" s="63" t="s">
        <v>202</v>
      </c>
      <c r="M67" s="62"/>
      <c r="N67" s="505" t="s">
        <v>203</v>
      </c>
      <c r="O67" s="62"/>
      <c r="P67" s="641" t="s">
        <v>204</v>
      </c>
      <c r="Q67" s="641"/>
      <c r="R67" s="62"/>
      <c r="S67" s="642" t="s">
        <v>205</v>
      </c>
      <c r="T67" s="643"/>
    </row>
    <row r="68" spans="1:20" ht="16" x14ac:dyDescent="0.35">
      <c r="A68" s="551"/>
      <c r="B68" s="247">
        <f>B67+1</f>
        <v>72</v>
      </c>
      <c r="C68" s="648"/>
      <c r="E68" s="64" t="b">
        <v>0</v>
      </c>
      <c r="F68" s="65" t="s">
        <v>206</v>
      </c>
      <c r="H68" s="44"/>
      <c r="I68" s="584" t="s">
        <v>108</v>
      </c>
      <c r="J68" s="584"/>
      <c r="K68" s="644" t="b">
        <v>0</v>
      </c>
      <c r="L68" s="627" t="s">
        <v>204</v>
      </c>
      <c r="N68" s="40" t="s">
        <v>109</v>
      </c>
      <c r="P68" s="45" t="b">
        <v>0</v>
      </c>
      <c r="Q68" s="44" t="s">
        <v>207</v>
      </c>
      <c r="S68" s="45" t="b">
        <v>0</v>
      </c>
      <c r="T68" s="73" t="s">
        <v>208</v>
      </c>
    </row>
    <row r="69" spans="1:20" ht="16" x14ac:dyDescent="0.35">
      <c r="A69" s="551"/>
      <c r="B69" s="247">
        <f>B68+1</f>
        <v>73</v>
      </c>
      <c r="C69" s="648"/>
      <c r="E69" s="64" t="b">
        <v>0</v>
      </c>
      <c r="F69" s="65" t="s">
        <v>209</v>
      </c>
      <c r="H69" s="45" t="b">
        <v>0</v>
      </c>
      <c r="I69" s="627" t="s">
        <v>210</v>
      </c>
      <c r="J69" s="44"/>
      <c r="K69" s="644"/>
      <c r="L69" s="627"/>
      <c r="N69" s="44"/>
      <c r="P69" s="44"/>
      <c r="Q69" s="46"/>
      <c r="S69" s="645" t="s">
        <v>211</v>
      </c>
      <c r="T69" s="646"/>
    </row>
    <row r="70" spans="1:20" x14ac:dyDescent="0.35">
      <c r="A70" s="551"/>
      <c r="B70" s="247">
        <f>B69+1</f>
        <v>74</v>
      </c>
      <c r="C70" s="648"/>
      <c r="H70" s="44"/>
      <c r="I70" s="627"/>
      <c r="J70" s="44"/>
      <c r="P70" s="45" t="b">
        <v>0</v>
      </c>
      <c r="Q70" s="44" t="s">
        <v>212</v>
      </c>
      <c r="S70" s="45" t="b">
        <v>0</v>
      </c>
      <c r="T70" s="73" t="s">
        <v>213</v>
      </c>
    </row>
    <row r="71" spans="1:20" x14ac:dyDescent="0.35">
      <c r="A71" s="551"/>
      <c r="B71" s="247">
        <f>B70+1</f>
        <v>75</v>
      </c>
      <c r="C71" s="648"/>
      <c r="H71" s="44"/>
      <c r="I71" s="44"/>
      <c r="J71" s="44"/>
      <c r="Q71" s="23" t="s">
        <v>107</v>
      </c>
      <c r="S71" s="45" t="b">
        <v>0</v>
      </c>
      <c r="T71" s="73" t="s">
        <v>214</v>
      </c>
    </row>
    <row r="72" spans="1:20" ht="15" thickBot="1" x14ac:dyDescent="0.4">
      <c r="A72" s="552"/>
      <c r="B72" s="247">
        <f>B71+1</f>
        <v>76</v>
      </c>
      <c r="C72" s="649"/>
      <c r="D72" s="67"/>
      <c r="E72" s="67"/>
      <c r="F72" s="67"/>
      <c r="G72" s="67"/>
      <c r="H72" s="75"/>
      <c r="I72" s="75"/>
      <c r="J72" s="75"/>
      <c r="K72" s="67"/>
      <c r="L72" s="67"/>
      <c r="M72" s="67"/>
      <c r="N72" s="67"/>
      <c r="O72" s="67"/>
      <c r="P72" s="67"/>
      <c r="Q72" s="68"/>
      <c r="R72" s="67"/>
      <c r="S72" s="125" t="b">
        <v>0</v>
      </c>
      <c r="T72" s="126" t="s">
        <v>215</v>
      </c>
    </row>
    <row r="73" spans="1:20" ht="15" hidden="1" thickBot="1" x14ac:dyDescent="0.4">
      <c r="C73" s="320"/>
      <c r="D73" s="243"/>
      <c r="E73" s="243"/>
      <c r="F73" s="243"/>
      <c r="G73" s="243"/>
      <c r="H73" s="243"/>
      <c r="I73" s="243"/>
      <c r="J73" s="243"/>
      <c r="K73" s="243"/>
      <c r="L73" s="243"/>
      <c r="M73" s="243"/>
      <c r="N73" s="243"/>
      <c r="O73" s="243"/>
      <c r="P73" s="243"/>
      <c r="Q73" s="243"/>
      <c r="R73" s="243"/>
      <c r="S73" s="243"/>
      <c r="T73" s="321"/>
    </row>
    <row r="74" spans="1:20" ht="3.5" customHeight="1" thickBot="1" x14ac:dyDescent="0.4">
      <c r="C74" s="320"/>
      <c r="D74" s="243"/>
      <c r="E74" s="243"/>
      <c r="F74" s="243"/>
      <c r="G74" s="243"/>
      <c r="H74" s="243"/>
      <c r="I74" s="243"/>
      <c r="J74" s="243"/>
      <c r="K74" s="243"/>
      <c r="L74" s="243"/>
      <c r="M74" s="243"/>
      <c r="N74" s="243"/>
      <c r="O74" s="243"/>
      <c r="P74" s="243"/>
      <c r="Q74" s="243"/>
      <c r="R74" s="243"/>
      <c r="S74" s="243"/>
      <c r="T74" s="321"/>
    </row>
    <row r="75" spans="1:20" ht="15" hidden="1" thickBot="1" x14ac:dyDescent="0.4">
      <c r="C75" s="320"/>
      <c r="D75" s="243"/>
      <c r="E75" s="243"/>
      <c r="F75" s="243"/>
      <c r="G75" s="243"/>
      <c r="H75" s="243"/>
      <c r="I75" s="243"/>
      <c r="J75" s="243"/>
      <c r="K75" s="243"/>
      <c r="L75" s="243"/>
      <c r="M75" s="243"/>
      <c r="N75" s="243"/>
      <c r="O75" s="243"/>
      <c r="P75" s="243"/>
      <c r="Q75" s="243"/>
      <c r="R75" s="243"/>
      <c r="S75" s="243"/>
      <c r="T75" s="321"/>
    </row>
    <row r="76" spans="1:20" ht="16.5" thickBot="1" x14ac:dyDescent="0.4">
      <c r="A76" s="550">
        <f>A67+1</f>
        <v>8</v>
      </c>
      <c r="B76" s="13">
        <f>B67+10</f>
        <v>81</v>
      </c>
      <c r="C76" s="647" t="str">
        <f>VLOOKUP(A76,INputs!$G$3:$O$22,9,FALSE)</f>
        <v>Please fill out Sensitivity Labels Tab</v>
      </c>
      <c r="D76" s="62"/>
      <c r="E76" s="60" t="b">
        <v>0</v>
      </c>
      <c r="F76" s="61" t="s">
        <v>201</v>
      </c>
      <c r="G76" s="62"/>
      <c r="H76" s="640" t="s">
        <v>42</v>
      </c>
      <c r="I76" s="640"/>
      <c r="J76" s="63"/>
      <c r="K76" s="78" t="b">
        <v>0</v>
      </c>
      <c r="L76" s="63" t="s">
        <v>202</v>
      </c>
      <c r="M76" s="62"/>
      <c r="N76" s="505" t="s">
        <v>203</v>
      </c>
      <c r="O76" s="62"/>
      <c r="P76" s="641" t="s">
        <v>204</v>
      </c>
      <c r="Q76" s="641"/>
      <c r="R76" s="62"/>
      <c r="S76" s="642" t="s">
        <v>205</v>
      </c>
      <c r="T76" s="643"/>
    </row>
    <row r="77" spans="1:20" ht="16" x14ac:dyDescent="0.35">
      <c r="A77" s="551"/>
      <c r="B77" s="247">
        <f>B76+1</f>
        <v>82</v>
      </c>
      <c r="C77" s="648"/>
      <c r="E77" s="64" t="b">
        <v>0</v>
      </c>
      <c r="F77" s="65" t="s">
        <v>206</v>
      </c>
      <c r="H77" s="44"/>
      <c r="I77" s="584" t="s">
        <v>108</v>
      </c>
      <c r="J77" s="584"/>
      <c r="K77" s="644" t="b">
        <v>0</v>
      </c>
      <c r="L77" s="627" t="s">
        <v>204</v>
      </c>
      <c r="N77" s="40" t="s">
        <v>109</v>
      </c>
      <c r="P77" s="45" t="b">
        <v>0</v>
      </c>
      <c r="Q77" s="44" t="s">
        <v>207</v>
      </c>
      <c r="S77" s="45" t="b">
        <v>0</v>
      </c>
      <c r="T77" s="73" t="s">
        <v>208</v>
      </c>
    </row>
    <row r="78" spans="1:20" ht="16" x14ac:dyDescent="0.35">
      <c r="A78" s="551"/>
      <c r="B78" s="247">
        <f>B77+1</f>
        <v>83</v>
      </c>
      <c r="C78" s="648"/>
      <c r="E78" s="64" t="b">
        <v>0</v>
      </c>
      <c r="F78" s="65" t="s">
        <v>209</v>
      </c>
      <c r="H78" s="45" t="b">
        <v>0</v>
      </c>
      <c r="I78" s="627" t="s">
        <v>210</v>
      </c>
      <c r="J78" s="44"/>
      <c r="K78" s="644"/>
      <c r="L78" s="627"/>
      <c r="N78" s="44"/>
      <c r="P78" s="44"/>
      <c r="Q78" s="46"/>
      <c r="S78" s="645" t="s">
        <v>211</v>
      </c>
      <c r="T78" s="646"/>
    </row>
    <row r="79" spans="1:20" x14ac:dyDescent="0.35">
      <c r="A79" s="551"/>
      <c r="B79" s="247">
        <f>B78+1</f>
        <v>84</v>
      </c>
      <c r="C79" s="648"/>
      <c r="H79" s="44"/>
      <c r="I79" s="627"/>
      <c r="J79" s="44"/>
      <c r="P79" s="45" t="b">
        <v>0</v>
      </c>
      <c r="Q79" s="44" t="s">
        <v>212</v>
      </c>
      <c r="S79" s="45" t="b">
        <v>0</v>
      </c>
      <c r="T79" s="73" t="s">
        <v>213</v>
      </c>
    </row>
    <row r="80" spans="1:20" x14ac:dyDescent="0.35">
      <c r="A80" s="551"/>
      <c r="B80" s="247">
        <f>B79+1</f>
        <v>85</v>
      </c>
      <c r="C80" s="648"/>
      <c r="H80" s="44"/>
      <c r="I80" s="44"/>
      <c r="J80" s="44"/>
      <c r="Q80" s="23" t="s">
        <v>107</v>
      </c>
      <c r="S80" s="45" t="b">
        <v>0</v>
      </c>
      <c r="T80" s="73" t="s">
        <v>214</v>
      </c>
    </row>
    <row r="81" spans="1:20" ht="15" thickBot="1" x14ac:dyDescent="0.4">
      <c r="A81" s="552"/>
      <c r="B81" s="247">
        <f>B80+1</f>
        <v>86</v>
      </c>
      <c r="C81" s="649"/>
      <c r="D81" s="67"/>
      <c r="E81" s="67"/>
      <c r="F81" s="67"/>
      <c r="G81" s="67"/>
      <c r="H81" s="75"/>
      <c r="I81" s="75"/>
      <c r="J81" s="75"/>
      <c r="K81" s="67"/>
      <c r="L81" s="67"/>
      <c r="M81" s="67"/>
      <c r="N81" s="67"/>
      <c r="O81" s="67"/>
      <c r="P81" s="67"/>
      <c r="Q81" s="68"/>
      <c r="R81" s="67"/>
      <c r="S81" s="125" t="b">
        <v>0</v>
      </c>
      <c r="T81" s="126" t="s">
        <v>215</v>
      </c>
    </row>
    <row r="82" spans="1:20" ht="15" hidden="1" thickBot="1" x14ac:dyDescent="0.4">
      <c r="C82" s="320"/>
      <c r="D82" s="243"/>
      <c r="E82" s="243"/>
      <c r="F82" s="243"/>
      <c r="G82" s="243"/>
      <c r="H82" s="243"/>
      <c r="I82" s="243"/>
      <c r="J82" s="243"/>
      <c r="K82" s="243"/>
      <c r="L82" s="243"/>
      <c r="M82" s="243"/>
      <c r="N82" s="243"/>
      <c r="O82" s="243"/>
      <c r="P82" s="243"/>
      <c r="Q82" s="243"/>
      <c r="R82" s="243"/>
      <c r="S82" s="243"/>
      <c r="T82" s="321"/>
    </row>
    <row r="83" spans="1:20" ht="3.5" customHeight="1" thickBot="1" x14ac:dyDescent="0.4">
      <c r="C83" s="320"/>
      <c r="D83" s="243"/>
      <c r="E83" s="243"/>
      <c r="F83" s="243"/>
      <c r="G83" s="243"/>
      <c r="H83" s="243"/>
      <c r="I83" s="243"/>
      <c r="J83" s="243"/>
      <c r="K83" s="243"/>
      <c r="L83" s="243"/>
      <c r="M83" s="243"/>
      <c r="N83" s="243"/>
      <c r="O83" s="243"/>
      <c r="P83" s="243"/>
      <c r="Q83" s="243"/>
      <c r="R83" s="243"/>
      <c r="S83" s="243"/>
      <c r="T83" s="321"/>
    </row>
    <row r="84" spans="1:20" ht="15" hidden="1" thickBot="1" x14ac:dyDescent="0.4">
      <c r="C84" s="320"/>
      <c r="D84" s="243"/>
      <c r="E84" s="243"/>
      <c r="F84" s="243"/>
      <c r="G84" s="243"/>
      <c r="H84" s="243"/>
      <c r="I84" s="243"/>
      <c r="J84" s="243"/>
      <c r="K84" s="243"/>
      <c r="L84" s="243"/>
      <c r="M84" s="243"/>
      <c r="N84" s="243"/>
      <c r="O84" s="243"/>
      <c r="P84" s="243"/>
      <c r="Q84" s="243"/>
      <c r="R84" s="243"/>
      <c r="S84" s="243"/>
      <c r="T84" s="321"/>
    </row>
    <row r="85" spans="1:20" ht="16.5" thickBot="1" x14ac:dyDescent="0.4">
      <c r="A85" s="550">
        <f>A76+1</f>
        <v>9</v>
      </c>
      <c r="B85" s="13">
        <f>B76+10</f>
        <v>91</v>
      </c>
      <c r="C85" s="647" t="str">
        <f>VLOOKUP(A85,INputs!$G$3:$O$22,9,FALSE)</f>
        <v>Please fill out Sensitivity Labels Tab</v>
      </c>
      <c r="D85" s="62"/>
      <c r="E85" s="60" t="b">
        <v>0</v>
      </c>
      <c r="F85" s="61" t="s">
        <v>201</v>
      </c>
      <c r="G85" s="62"/>
      <c r="H85" s="640" t="s">
        <v>42</v>
      </c>
      <c r="I85" s="640"/>
      <c r="J85" s="63"/>
      <c r="K85" s="78" t="b">
        <v>0</v>
      </c>
      <c r="L85" s="63" t="s">
        <v>202</v>
      </c>
      <c r="M85" s="62"/>
      <c r="N85" s="505" t="s">
        <v>203</v>
      </c>
      <c r="O85" s="62"/>
      <c r="P85" s="641" t="s">
        <v>204</v>
      </c>
      <c r="Q85" s="641"/>
      <c r="R85" s="62"/>
      <c r="S85" s="642" t="s">
        <v>205</v>
      </c>
      <c r="T85" s="643"/>
    </row>
    <row r="86" spans="1:20" ht="16" x14ac:dyDescent="0.35">
      <c r="A86" s="551"/>
      <c r="B86" s="247">
        <f>B85+1</f>
        <v>92</v>
      </c>
      <c r="C86" s="648"/>
      <c r="E86" s="64" t="b">
        <v>0</v>
      </c>
      <c r="F86" s="65" t="s">
        <v>206</v>
      </c>
      <c r="H86" s="44"/>
      <c r="I86" s="584" t="s">
        <v>108</v>
      </c>
      <c r="J86" s="584"/>
      <c r="K86" s="644" t="b">
        <v>0</v>
      </c>
      <c r="L86" s="627" t="s">
        <v>204</v>
      </c>
      <c r="N86" s="40" t="s">
        <v>109</v>
      </c>
      <c r="P86" s="45" t="b">
        <v>0</v>
      </c>
      <c r="Q86" s="44" t="s">
        <v>207</v>
      </c>
      <c r="S86" s="45" t="b">
        <v>0</v>
      </c>
      <c r="T86" s="73" t="s">
        <v>208</v>
      </c>
    </row>
    <row r="87" spans="1:20" ht="16" x14ac:dyDescent="0.35">
      <c r="A87" s="551"/>
      <c r="B87" s="247">
        <f>B86+1</f>
        <v>93</v>
      </c>
      <c r="C87" s="648"/>
      <c r="E87" s="64" t="b">
        <v>0</v>
      </c>
      <c r="F87" s="65" t="s">
        <v>209</v>
      </c>
      <c r="H87" s="45" t="b">
        <v>0</v>
      </c>
      <c r="I87" s="627" t="s">
        <v>210</v>
      </c>
      <c r="J87" s="44"/>
      <c r="K87" s="644"/>
      <c r="L87" s="627"/>
      <c r="N87" s="44"/>
      <c r="P87" s="44"/>
      <c r="Q87" s="46"/>
      <c r="S87" s="645" t="s">
        <v>211</v>
      </c>
      <c r="T87" s="646"/>
    </row>
    <row r="88" spans="1:20" x14ac:dyDescent="0.35">
      <c r="A88" s="551"/>
      <c r="B88" s="247">
        <f>B87+1</f>
        <v>94</v>
      </c>
      <c r="C88" s="648"/>
      <c r="H88" s="44"/>
      <c r="I88" s="627"/>
      <c r="J88" s="44"/>
      <c r="P88" s="45" t="b">
        <v>0</v>
      </c>
      <c r="Q88" s="44" t="s">
        <v>212</v>
      </c>
      <c r="S88" s="45" t="b">
        <v>0</v>
      </c>
      <c r="T88" s="73" t="s">
        <v>213</v>
      </c>
    </row>
    <row r="89" spans="1:20" x14ac:dyDescent="0.35">
      <c r="A89" s="551"/>
      <c r="B89" s="247">
        <f>B88+1</f>
        <v>95</v>
      </c>
      <c r="C89" s="648"/>
      <c r="H89" s="44"/>
      <c r="I89" s="44"/>
      <c r="J89" s="44"/>
      <c r="Q89" s="23" t="s">
        <v>107</v>
      </c>
      <c r="S89" s="45" t="b">
        <v>0</v>
      </c>
      <c r="T89" s="73" t="s">
        <v>214</v>
      </c>
    </row>
    <row r="90" spans="1:20" ht="15" thickBot="1" x14ac:dyDescent="0.4">
      <c r="A90" s="552"/>
      <c r="B90" s="247">
        <f>B89+1</f>
        <v>96</v>
      </c>
      <c r="C90" s="649"/>
      <c r="D90" s="67"/>
      <c r="E90" s="67"/>
      <c r="F90" s="67"/>
      <c r="G90" s="67"/>
      <c r="H90" s="75"/>
      <c r="I90" s="75"/>
      <c r="J90" s="75"/>
      <c r="K90" s="67"/>
      <c r="L90" s="67"/>
      <c r="M90" s="67"/>
      <c r="N90" s="67"/>
      <c r="O90" s="67"/>
      <c r="P90" s="67"/>
      <c r="Q90" s="68"/>
      <c r="R90" s="67"/>
      <c r="S90" s="125" t="b">
        <v>0</v>
      </c>
      <c r="T90" s="126" t="s">
        <v>215</v>
      </c>
    </row>
    <row r="91" spans="1:20" ht="15" hidden="1" thickBot="1" x14ac:dyDescent="0.4">
      <c r="C91" s="320"/>
      <c r="D91" s="243"/>
      <c r="E91" s="243"/>
      <c r="F91" s="243"/>
      <c r="G91" s="243"/>
      <c r="H91" s="243"/>
      <c r="I91" s="243"/>
      <c r="J91" s="243"/>
      <c r="K91" s="243"/>
      <c r="L91" s="243"/>
      <c r="M91" s="243"/>
      <c r="N91" s="243"/>
      <c r="O91" s="243"/>
      <c r="P91" s="243"/>
      <c r="Q91" s="243"/>
      <c r="R91" s="243"/>
      <c r="S91" s="243"/>
      <c r="T91" s="321"/>
    </row>
    <row r="92" spans="1:20" ht="3.5" customHeight="1" thickBot="1" x14ac:dyDescent="0.4">
      <c r="C92" s="320"/>
      <c r="D92" s="243"/>
      <c r="E92" s="243"/>
      <c r="F92" s="243"/>
      <c r="G92" s="243"/>
      <c r="H92" s="243"/>
      <c r="I92" s="243"/>
      <c r="J92" s="243"/>
      <c r="K92" s="243"/>
      <c r="L92" s="243"/>
      <c r="M92" s="243"/>
      <c r="N92" s="243"/>
      <c r="O92" s="243"/>
      <c r="P92" s="243"/>
      <c r="Q92" s="243"/>
      <c r="R92" s="243"/>
      <c r="S92" s="243"/>
      <c r="T92" s="321"/>
    </row>
    <row r="93" spans="1:20" ht="15" hidden="1" thickBot="1" x14ac:dyDescent="0.4">
      <c r="C93" s="320"/>
      <c r="D93" s="243"/>
      <c r="E93" s="243"/>
      <c r="F93" s="243"/>
      <c r="G93" s="243"/>
      <c r="H93" s="243"/>
      <c r="I93" s="243"/>
      <c r="J93" s="243"/>
      <c r="K93" s="243"/>
      <c r="L93" s="243"/>
      <c r="M93" s="243"/>
      <c r="N93" s="243"/>
      <c r="O93" s="243"/>
      <c r="P93" s="243"/>
      <c r="Q93" s="243"/>
      <c r="R93" s="243"/>
      <c r="S93" s="243"/>
      <c r="T93" s="321"/>
    </row>
    <row r="94" spans="1:20" ht="16.5" thickBot="1" x14ac:dyDescent="0.4">
      <c r="A94" s="550">
        <f>A85+1</f>
        <v>10</v>
      </c>
      <c r="B94" s="13">
        <f>B85+10</f>
        <v>101</v>
      </c>
      <c r="C94" s="647" t="str">
        <f>VLOOKUP(A94,INputs!$G$3:$O$22,9,FALSE)</f>
        <v>Please fill out Sensitivity Labels Tab</v>
      </c>
      <c r="D94" s="62"/>
      <c r="E94" s="60" t="b">
        <v>0</v>
      </c>
      <c r="F94" s="61" t="s">
        <v>201</v>
      </c>
      <c r="G94" s="62"/>
      <c r="H94" s="640"/>
      <c r="I94" s="640"/>
      <c r="J94" s="63"/>
      <c r="K94" s="78" t="b">
        <v>0</v>
      </c>
      <c r="L94" s="63" t="s">
        <v>202</v>
      </c>
      <c r="M94" s="62"/>
      <c r="N94" s="505" t="s">
        <v>203</v>
      </c>
      <c r="O94" s="62"/>
      <c r="P94" s="641" t="s">
        <v>204</v>
      </c>
      <c r="Q94" s="641"/>
      <c r="R94" s="62"/>
      <c r="S94" s="642" t="s">
        <v>205</v>
      </c>
      <c r="T94" s="643"/>
    </row>
    <row r="95" spans="1:20" ht="16" x14ac:dyDescent="0.35">
      <c r="A95" s="551"/>
      <c r="B95" s="247">
        <f>B94+1</f>
        <v>102</v>
      </c>
      <c r="C95" s="648"/>
      <c r="E95" s="64" t="b">
        <v>0</v>
      </c>
      <c r="F95" s="65" t="s">
        <v>206</v>
      </c>
      <c r="H95" s="44"/>
      <c r="I95" s="584" t="s">
        <v>108</v>
      </c>
      <c r="J95" s="584"/>
      <c r="K95" s="644" t="b">
        <v>0</v>
      </c>
      <c r="L95" s="627" t="s">
        <v>204</v>
      </c>
      <c r="N95" s="40" t="s">
        <v>109</v>
      </c>
      <c r="P95" s="45" t="b">
        <v>0</v>
      </c>
      <c r="Q95" s="44" t="s">
        <v>207</v>
      </c>
      <c r="S95" s="45" t="b">
        <v>0</v>
      </c>
      <c r="T95" s="73" t="s">
        <v>208</v>
      </c>
    </row>
    <row r="96" spans="1:20" ht="16" x14ac:dyDescent="0.35">
      <c r="A96" s="551"/>
      <c r="B96" s="247">
        <f>B95+1</f>
        <v>103</v>
      </c>
      <c r="C96" s="648"/>
      <c r="E96" s="64" t="b">
        <v>0</v>
      </c>
      <c r="F96" s="65" t="s">
        <v>209</v>
      </c>
      <c r="H96" s="45" t="b">
        <v>0</v>
      </c>
      <c r="I96" s="627" t="s">
        <v>210</v>
      </c>
      <c r="J96" s="44"/>
      <c r="K96" s="644"/>
      <c r="L96" s="627"/>
      <c r="N96" s="44"/>
      <c r="P96" s="44"/>
      <c r="Q96" s="46"/>
      <c r="S96" s="645" t="s">
        <v>211</v>
      </c>
      <c r="T96" s="646"/>
    </row>
    <row r="97" spans="1:20" x14ac:dyDescent="0.35">
      <c r="A97" s="551"/>
      <c r="B97" s="247">
        <f>B96+1</f>
        <v>104</v>
      </c>
      <c r="C97" s="648"/>
      <c r="H97" s="44"/>
      <c r="I97" s="627"/>
      <c r="J97" s="44"/>
      <c r="P97" s="45" t="b">
        <v>0</v>
      </c>
      <c r="Q97" s="44" t="s">
        <v>212</v>
      </c>
      <c r="S97" s="45" t="b">
        <v>0</v>
      </c>
      <c r="T97" s="73" t="s">
        <v>213</v>
      </c>
    </row>
    <row r="98" spans="1:20" x14ac:dyDescent="0.35">
      <c r="A98" s="551"/>
      <c r="B98" s="247">
        <f>B97+1</f>
        <v>105</v>
      </c>
      <c r="C98" s="648"/>
      <c r="H98" s="44"/>
      <c r="I98" s="44"/>
      <c r="J98" s="44"/>
      <c r="Q98" s="23" t="s">
        <v>107</v>
      </c>
      <c r="S98" s="45" t="b">
        <v>0</v>
      </c>
      <c r="T98" s="73" t="s">
        <v>214</v>
      </c>
    </row>
    <row r="99" spans="1:20" ht="15" thickBot="1" x14ac:dyDescent="0.4">
      <c r="A99" s="552"/>
      <c r="B99" s="247">
        <f>B98+1</f>
        <v>106</v>
      </c>
      <c r="C99" s="649"/>
      <c r="D99" s="67"/>
      <c r="E99" s="67"/>
      <c r="F99" s="67"/>
      <c r="G99" s="67"/>
      <c r="H99" s="75"/>
      <c r="I99" s="75"/>
      <c r="J99" s="75"/>
      <c r="K99" s="67"/>
      <c r="L99" s="67"/>
      <c r="M99" s="67"/>
      <c r="N99" s="67"/>
      <c r="O99" s="67"/>
      <c r="P99" s="67"/>
      <c r="Q99" s="68"/>
      <c r="R99" s="67"/>
      <c r="S99" s="125" t="b">
        <v>0</v>
      </c>
      <c r="T99" s="126" t="s">
        <v>215</v>
      </c>
    </row>
    <row r="100" spans="1:20" ht="15" hidden="1" thickBot="1" x14ac:dyDescent="0.4">
      <c r="C100" s="320"/>
      <c r="D100" s="243"/>
      <c r="E100" s="243"/>
      <c r="F100" s="243"/>
      <c r="G100" s="243"/>
      <c r="H100" s="243"/>
      <c r="I100" s="243"/>
      <c r="J100" s="243"/>
      <c r="K100" s="243"/>
      <c r="L100" s="243"/>
      <c r="M100" s="243"/>
      <c r="N100" s="243"/>
      <c r="O100" s="243"/>
      <c r="P100" s="243"/>
      <c r="Q100" s="243"/>
      <c r="R100" s="243"/>
      <c r="S100" s="243"/>
      <c r="T100" s="321"/>
    </row>
    <row r="101" spans="1:20" ht="3.5" customHeight="1" thickBot="1" x14ac:dyDescent="0.4">
      <c r="C101" s="320"/>
      <c r="D101" s="243"/>
      <c r="E101" s="243"/>
      <c r="F101" s="243"/>
      <c r="G101" s="243"/>
      <c r="H101" s="243"/>
      <c r="I101" s="243"/>
      <c r="J101" s="243"/>
      <c r="K101" s="243"/>
      <c r="L101" s="243"/>
      <c r="M101" s="243"/>
      <c r="N101" s="243"/>
      <c r="O101" s="243"/>
      <c r="P101" s="243"/>
      <c r="Q101" s="243"/>
      <c r="R101" s="243"/>
      <c r="S101" s="243"/>
      <c r="T101" s="321"/>
    </row>
    <row r="102" spans="1:20" ht="15" hidden="1" thickBot="1" x14ac:dyDescent="0.4">
      <c r="C102" s="320"/>
      <c r="D102" s="243"/>
      <c r="E102" s="243"/>
      <c r="F102" s="243"/>
      <c r="G102" s="243"/>
      <c r="H102" s="243"/>
      <c r="I102" s="243"/>
      <c r="J102" s="243"/>
      <c r="K102" s="243"/>
      <c r="L102" s="243"/>
      <c r="M102" s="243"/>
      <c r="N102" s="243"/>
      <c r="O102" s="243"/>
      <c r="P102" s="243"/>
      <c r="Q102" s="243"/>
      <c r="R102" s="243"/>
      <c r="S102" s="243"/>
      <c r="T102" s="321"/>
    </row>
    <row r="103" spans="1:20" ht="16.5" thickBot="1" x14ac:dyDescent="0.4">
      <c r="A103" s="550">
        <f>A94+1</f>
        <v>11</v>
      </c>
      <c r="B103" s="13">
        <f>B94+10</f>
        <v>111</v>
      </c>
      <c r="C103" s="647" t="str">
        <f>VLOOKUP(A103,INputs!$G$3:$O$22,9,FALSE)</f>
        <v>Please fill out Sensitivity Labels Tab</v>
      </c>
      <c r="D103" s="62"/>
      <c r="E103" s="60" t="b">
        <v>0</v>
      </c>
      <c r="F103" s="61" t="s">
        <v>201</v>
      </c>
      <c r="G103" s="62"/>
      <c r="H103" s="640"/>
      <c r="I103" s="640"/>
      <c r="J103" s="63"/>
      <c r="K103" s="78" t="b">
        <v>0</v>
      </c>
      <c r="L103" s="63" t="s">
        <v>202</v>
      </c>
      <c r="M103" s="62"/>
      <c r="N103" s="505" t="s">
        <v>203</v>
      </c>
      <c r="O103" s="62"/>
      <c r="P103" s="641" t="s">
        <v>204</v>
      </c>
      <c r="Q103" s="641"/>
      <c r="R103" s="62"/>
      <c r="S103" s="642" t="s">
        <v>205</v>
      </c>
      <c r="T103" s="643"/>
    </row>
    <row r="104" spans="1:20" ht="16" x14ac:dyDescent="0.35">
      <c r="A104" s="551"/>
      <c r="B104" s="247">
        <f>B103+1</f>
        <v>112</v>
      </c>
      <c r="C104" s="648"/>
      <c r="E104" s="64" t="b">
        <v>0</v>
      </c>
      <c r="F104" s="65" t="s">
        <v>206</v>
      </c>
      <c r="H104" s="44"/>
      <c r="I104" s="584" t="s">
        <v>108</v>
      </c>
      <c r="J104" s="584"/>
      <c r="K104" s="644" t="b">
        <v>0</v>
      </c>
      <c r="L104" s="627" t="s">
        <v>204</v>
      </c>
      <c r="N104" s="40" t="s">
        <v>109</v>
      </c>
      <c r="P104" s="45" t="b">
        <v>0</v>
      </c>
      <c r="Q104" s="44" t="s">
        <v>207</v>
      </c>
      <c r="S104" s="45" t="b">
        <v>0</v>
      </c>
      <c r="T104" s="73" t="s">
        <v>208</v>
      </c>
    </row>
    <row r="105" spans="1:20" ht="16" x14ac:dyDescent="0.35">
      <c r="A105" s="551"/>
      <c r="B105" s="247">
        <f>B104+1</f>
        <v>113</v>
      </c>
      <c r="C105" s="648"/>
      <c r="E105" s="64" t="b">
        <v>0</v>
      </c>
      <c r="F105" s="65" t="s">
        <v>209</v>
      </c>
      <c r="H105" s="45" t="b">
        <v>0</v>
      </c>
      <c r="I105" s="627" t="s">
        <v>210</v>
      </c>
      <c r="J105" s="44"/>
      <c r="K105" s="644"/>
      <c r="L105" s="627"/>
      <c r="N105" s="44"/>
      <c r="P105" s="44"/>
      <c r="Q105" s="46"/>
      <c r="S105" s="645" t="s">
        <v>211</v>
      </c>
      <c r="T105" s="646"/>
    </row>
    <row r="106" spans="1:20" x14ac:dyDescent="0.35">
      <c r="A106" s="551"/>
      <c r="B106" s="247">
        <f>B105+1</f>
        <v>114</v>
      </c>
      <c r="C106" s="648"/>
      <c r="H106" s="44"/>
      <c r="I106" s="627"/>
      <c r="J106" s="44"/>
      <c r="P106" s="45" t="b">
        <v>0</v>
      </c>
      <c r="Q106" s="44" t="s">
        <v>212</v>
      </c>
      <c r="S106" s="45" t="b">
        <v>0</v>
      </c>
      <c r="T106" s="73" t="s">
        <v>213</v>
      </c>
    </row>
    <row r="107" spans="1:20" x14ac:dyDescent="0.35">
      <c r="A107" s="551"/>
      <c r="B107" s="247">
        <f>B106+1</f>
        <v>115</v>
      </c>
      <c r="C107" s="648"/>
      <c r="H107" s="44"/>
      <c r="I107" s="44"/>
      <c r="J107" s="44"/>
      <c r="Q107" s="23" t="s">
        <v>107</v>
      </c>
      <c r="S107" s="45" t="b">
        <v>0</v>
      </c>
      <c r="T107" s="73" t="s">
        <v>214</v>
      </c>
    </row>
    <row r="108" spans="1:20" ht="15" thickBot="1" x14ac:dyDescent="0.4">
      <c r="A108" s="552"/>
      <c r="B108" s="247">
        <f>B107+1</f>
        <v>116</v>
      </c>
      <c r="C108" s="649"/>
      <c r="D108" s="67"/>
      <c r="E108" s="67"/>
      <c r="F108" s="67"/>
      <c r="G108" s="67"/>
      <c r="H108" s="75"/>
      <c r="I108" s="75"/>
      <c r="J108" s="75"/>
      <c r="K108" s="67"/>
      <c r="L108" s="67"/>
      <c r="M108" s="67"/>
      <c r="N108" s="67"/>
      <c r="O108" s="67"/>
      <c r="P108" s="67"/>
      <c r="Q108" s="68"/>
      <c r="R108" s="67"/>
      <c r="S108" s="125" t="b">
        <v>0</v>
      </c>
      <c r="T108" s="126" t="s">
        <v>215</v>
      </c>
    </row>
    <row r="109" spans="1:20" ht="15" hidden="1" thickBot="1" x14ac:dyDescent="0.4">
      <c r="C109" s="320"/>
      <c r="D109" s="243"/>
      <c r="E109" s="243"/>
      <c r="F109" s="243"/>
      <c r="G109" s="243"/>
      <c r="H109" s="243"/>
      <c r="I109" s="243"/>
      <c r="J109" s="243"/>
      <c r="K109" s="243"/>
      <c r="L109" s="243"/>
      <c r="M109" s="243"/>
      <c r="N109" s="243"/>
      <c r="O109" s="243"/>
      <c r="P109" s="243"/>
      <c r="Q109" s="243"/>
      <c r="R109" s="243"/>
      <c r="S109" s="243"/>
      <c r="T109" s="321"/>
    </row>
    <row r="110" spans="1:20" ht="3.5" customHeight="1" thickBot="1" x14ac:dyDescent="0.4">
      <c r="C110" s="320"/>
      <c r="D110" s="243"/>
      <c r="E110" s="243"/>
      <c r="F110" s="243"/>
      <c r="G110" s="243"/>
      <c r="H110" s="243"/>
      <c r="I110" s="243"/>
      <c r="J110" s="243"/>
      <c r="K110" s="243"/>
      <c r="L110" s="243"/>
      <c r="M110" s="243"/>
      <c r="N110" s="243"/>
      <c r="O110" s="243"/>
      <c r="P110" s="243"/>
      <c r="Q110" s="243"/>
      <c r="R110" s="243"/>
      <c r="S110" s="243"/>
      <c r="T110" s="321"/>
    </row>
    <row r="111" spans="1:20" ht="15" hidden="1" thickBot="1" x14ac:dyDescent="0.4">
      <c r="C111" s="320"/>
      <c r="D111" s="243"/>
      <c r="E111" s="243"/>
      <c r="F111" s="243"/>
      <c r="G111" s="243"/>
      <c r="H111" s="243"/>
      <c r="I111" s="243"/>
      <c r="J111" s="243"/>
      <c r="K111" s="243"/>
      <c r="L111" s="243"/>
      <c r="M111" s="243"/>
      <c r="N111" s="243"/>
      <c r="O111" s="243"/>
      <c r="P111" s="243"/>
      <c r="Q111" s="243"/>
      <c r="R111" s="243"/>
      <c r="S111" s="243"/>
      <c r="T111" s="321"/>
    </row>
    <row r="112" spans="1:20" ht="16.5" thickBot="1" x14ac:dyDescent="0.4">
      <c r="A112" s="550">
        <f>A103+1</f>
        <v>12</v>
      </c>
      <c r="B112" s="13">
        <f>B103+10</f>
        <v>121</v>
      </c>
      <c r="C112" s="647" t="str">
        <f>VLOOKUP(A112,INputs!$G$3:$O$22,9,FALSE)</f>
        <v>Please fill out Sensitivity Labels Tab</v>
      </c>
      <c r="D112" s="62"/>
      <c r="E112" s="60" t="b">
        <v>0</v>
      </c>
      <c r="F112" s="61" t="s">
        <v>201</v>
      </c>
      <c r="G112" s="62"/>
      <c r="H112" s="640"/>
      <c r="I112" s="640"/>
      <c r="J112" s="63"/>
      <c r="K112" s="78" t="b">
        <v>0</v>
      </c>
      <c r="L112" s="63" t="s">
        <v>202</v>
      </c>
      <c r="M112" s="62"/>
      <c r="N112" s="505" t="s">
        <v>203</v>
      </c>
      <c r="O112" s="62"/>
      <c r="P112" s="641" t="s">
        <v>204</v>
      </c>
      <c r="Q112" s="641"/>
      <c r="R112" s="62"/>
      <c r="S112" s="642" t="s">
        <v>205</v>
      </c>
      <c r="T112" s="643"/>
    </row>
    <row r="113" spans="1:20" ht="16" x14ac:dyDescent="0.35">
      <c r="A113" s="551"/>
      <c r="B113" s="247">
        <f>B112+1</f>
        <v>122</v>
      </c>
      <c r="C113" s="648"/>
      <c r="E113" s="64" t="b">
        <v>0</v>
      </c>
      <c r="F113" s="65" t="s">
        <v>206</v>
      </c>
      <c r="H113" s="44"/>
      <c r="I113" s="584" t="s">
        <v>108</v>
      </c>
      <c r="J113" s="584"/>
      <c r="K113" s="644" t="b">
        <v>0</v>
      </c>
      <c r="L113" s="627" t="s">
        <v>204</v>
      </c>
      <c r="N113" s="40" t="s">
        <v>109</v>
      </c>
      <c r="P113" s="45" t="b">
        <v>0</v>
      </c>
      <c r="Q113" s="44" t="s">
        <v>207</v>
      </c>
      <c r="S113" s="45" t="b">
        <v>0</v>
      </c>
      <c r="T113" s="73" t="s">
        <v>208</v>
      </c>
    </row>
    <row r="114" spans="1:20" ht="16" x14ac:dyDescent="0.35">
      <c r="A114" s="551"/>
      <c r="B114" s="247">
        <f>B113+1</f>
        <v>123</v>
      </c>
      <c r="C114" s="648"/>
      <c r="E114" s="64" t="b">
        <v>0</v>
      </c>
      <c r="F114" s="65" t="s">
        <v>209</v>
      </c>
      <c r="H114" s="45" t="b">
        <v>0</v>
      </c>
      <c r="I114" s="627" t="s">
        <v>210</v>
      </c>
      <c r="J114" s="44"/>
      <c r="K114" s="644"/>
      <c r="L114" s="627"/>
      <c r="N114" s="44"/>
      <c r="P114" s="44"/>
      <c r="Q114" s="46"/>
      <c r="S114" s="645" t="s">
        <v>211</v>
      </c>
      <c r="T114" s="646"/>
    </row>
    <row r="115" spans="1:20" x14ac:dyDescent="0.35">
      <c r="A115" s="551"/>
      <c r="B115" s="247">
        <f>B114+1</f>
        <v>124</v>
      </c>
      <c r="C115" s="648"/>
      <c r="H115" s="44"/>
      <c r="I115" s="627"/>
      <c r="J115" s="44"/>
      <c r="P115" s="45" t="b">
        <v>0</v>
      </c>
      <c r="Q115" s="44" t="s">
        <v>212</v>
      </c>
      <c r="S115" s="45" t="b">
        <v>0</v>
      </c>
      <c r="T115" s="73" t="s">
        <v>213</v>
      </c>
    </row>
    <row r="116" spans="1:20" x14ac:dyDescent="0.35">
      <c r="A116" s="551"/>
      <c r="B116" s="247">
        <f>B115+1</f>
        <v>125</v>
      </c>
      <c r="C116" s="648"/>
      <c r="H116" s="44"/>
      <c r="I116" s="44"/>
      <c r="J116" s="44"/>
      <c r="Q116" s="23" t="s">
        <v>107</v>
      </c>
      <c r="S116" s="45" t="b">
        <v>0</v>
      </c>
      <c r="T116" s="73" t="s">
        <v>214</v>
      </c>
    </row>
    <row r="117" spans="1:20" ht="15" thickBot="1" x14ac:dyDescent="0.4">
      <c r="A117" s="552"/>
      <c r="B117" s="247">
        <f>B116+1</f>
        <v>126</v>
      </c>
      <c r="C117" s="649"/>
      <c r="D117" s="67"/>
      <c r="E117" s="67"/>
      <c r="F117" s="67"/>
      <c r="G117" s="67"/>
      <c r="H117" s="75"/>
      <c r="I117" s="75"/>
      <c r="J117" s="75"/>
      <c r="K117" s="67"/>
      <c r="L117" s="67"/>
      <c r="M117" s="67"/>
      <c r="N117" s="67"/>
      <c r="O117" s="67"/>
      <c r="P117" s="67"/>
      <c r="Q117" s="68"/>
      <c r="R117" s="67"/>
      <c r="S117" s="125" t="b">
        <v>0</v>
      </c>
      <c r="T117" s="126" t="s">
        <v>215</v>
      </c>
    </row>
    <row r="118" spans="1:20" ht="15" hidden="1" thickBot="1" x14ac:dyDescent="0.4">
      <c r="C118" s="320"/>
      <c r="D118" s="243"/>
      <c r="E118" s="243"/>
      <c r="F118" s="243"/>
      <c r="G118" s="243"/>
      <c r="H118" s="243"/>
      <c r="I118" s="243"/>
      <c r="J118" s="243"/>
      <c r="K118" s="243"/>
      <c r="L118" s="243"/>
      <c r="M118" s="243"/>
      <c r="N118" s="243"/>
      <c r="O118" s="243"/>
      <c r="P118" s="243"/>
      <c r="Q118" s="243"/>
      <c r="R118" s="243"/>
      <c r="S118" s="243"/>
      <c r="T118" s="321"/>
    </row>
    <row r="119" spans="1:20" ht="3.5" customHeight="1" thickBot="1" x14ac:dyDescent="0.4">
      <c r="C119" s="320"/>
      <c r="D119" s="243"/>
      <c r="E119" s="243"/>
      <c r="F119" s="243"/>
      <c r="G119" s="243"/>
      <c r="H119" s="243"/>
      <c r="I119" s="243"/>
      <c r="J119" s="243"/>
      <c r="K119" s="243"/>
      <c r="L119" s="243"/>
      <c r="M119" s="243"/>
      <c r="N119" s="243"/>
      <c r="O119" s="243"/>
      <c r="P119" s="243"/>
      <c r="Q119" s="243"/>
      <c r="R119" s="243"/>
      <c r="S119" s="243"/>
      <c r="T119" s="321"/>
    </row>
    <row r="120" spans="1:20" ht="15" hidden="1" thickBot="1" x14ac:dyDescent="0.4">
      <c r="C120" s="320"/>
      <c r="D120" s="243"/>
      <c r="E120" s="243"/>
      <c r="F120" s="243"/>
      <c r="G120" s="243"/>
      <c r="H120" s="243"/>
      <c r="I120" s="243"/>
      <c r="J120" s="243"/>
      <c r="K120" s="243"/>
      <c r="L120" s="243"/>
      <c r="M120" s="243"/>
      <c r="N120" s="243"/>
      <c r="O120" s="243"/>
      <c r="P120" s="243"/>
      <c r="Q120" s="243"/>
      <c r="R120" s="243"/>
      <c r="S120" s="243"/>
      <c r="T120" s="321"/>
    </row>
    <row r="121" spans="1:20" ht="16.5" thickBot="1" x14ac:dyDescent="0.4">
      <c r="A121" s="550">
        <f>A112+1</f>
        <v>13</v>
      </c>
      <c r="B121" s="13">
        <f>B112+10</f>
        <v>131</v>
      </c>
      <c r="C121" s="647" t="str">
        <f>VLOOKUP(A121,INputs!$G$3:$O$22,9,FALSE)</f>
        <v>Please fill out Sensitivity Labels Tab</v>
      </c>
      <c r="D121" s="62"/>
      <c r="E121" s="60" t="b">
        <v>0</v>
      </c>
      <c r="F121" s="61" t="s">
        <v>201</v>
      </c>
      <c r="G121" s="62"/>
      <c r="H121" s="640"/>
      <c r="I121" s="640"/>
      <c r="J121" s="63"/>
      <c r="K121" s="78" t="b">
        <v>0</v>
      </c>
      <c r="L121" s="63" t="s">
        <v>202</v>
      </c>
      <c r="M121" s="62"/>
      <c r="N121" s="505" t="s">
        <v>203</v>
      </c>
      <c r="O121" s="62"/>
      <c r="P121" s="641" t="s">
        <v>204</v>
      </c>
      <c r="Q121" s="641"/>
      <c r="R121" s="62"/>
      <c r="S121" s="642" t="s">
        <v>205</v>
      </c>
      <c r="T121" s="643"/>
    </row>
    <row r="122" spans="1:20" ht="16" x14ac:dyDescent="0.35">
      <c r="A122" s="551"/>
      <c r="B122" s="247">
        <f>B121+1</f>
        <v>132</v>
      </c>
      <c r="C122" s="648"/>
      <c r="E122" s="64" t="b">
        <v>0</v>
      </c>
      <c r="F122" s="65" t="s">
        <v>206</v>
      </c>
      <c r="H122" s="44"/>
      <c r="I122" s="584" t="s">
        <v>108</v>
      </c>
      <c r="J122" s="584"/>
      <c r="K122" s="644" t="b">
        <v>0</v>
      </c>
      <c r="L122" s="627" t="s">
        <v>204</v>
      </c>
      <c r="N122" s="40" t="s">
        <v>109</v>
      </c>
      <c r="P122" s="45" t="b">
        <v>0</v>
      </c>
      <c r="Q122" s="44" t="s">
        <v>207</v>
      </c>
      <c r="S122" s="45" t="b">
        <v>0</v>
      </c>
      <c r="T122" s="73" t="s">
        <v>208</v>
      </c>
    </row>
    <row r="123" spans="1:20" ht="16" x14ac:dyDescent="0.35">
      <c r="A123" s="551"/>
      <c r="B123" s="247">
        <f>B122+1</f>
        <v>133</v>
      </c>
      <c r="C123" s="648"/>
      <c r="E123" s="64" t="b">
        <v>0</v>
      </c>
      <c r="F123" s="65" t="s">
        <v>209</v>
      </c>
      <c r="H123" s="45" t="b">
        <v>0</v>
      </c>
      <c r="I123" s="627" t="s">
        <v>210</v>
      </c>
      <c r="J123" s="44"/>
      <c r="K123" s="644"/>
      <c r="L123" s="627"/>
      <c r="N123" s="44"/>
      <c r="P123" s="44"/>
      <c r="Q123" s="46"/>
      <c r="S123" s="645" t="s">
        <v>211</v>
      </c>
      <c r="T123" s="646"/>
    </row>
    <row r="124" spans="1:20" x14ac:dyDescent="0.35">
      <c r="A124" s="551"/>
      <c r="B124" s="247">
        <f>B123+1</f>
        <v>134</v>
      </c>
      <c r="C124" s="648"/>
      <c r="H124" s="44"/>
      <c r="I124" s="627"/>
      <c r="J124" s="44"/>
      <c r="P124" s="45" t="b">
        <v>0</v>
      </c>
      <c r="Q124" s="44" t="s">
        <v>212</v>
      </c>
      <c r="S124" s="45" t="b">
        <v>0</v>
      </c>
      <c r="T124" s="73" t="s">
        <v>213</v>
      </c>
    </row>
    <row r="125" spans="1:20" x14ac:dyDescent="0.35">
      <c r="A125" s="551"/>
      <c r="B125" s="247">
        <f>B124+1</f>
        <v>135</v>
      </c>
      <c r="C125" s="648"/>
      <c r="H125" s="44"/>
      <c r="I125" s="44"/>
      <c r="J125" s="44"/>
      <c r="Q125" s="23" t="s">
        <v>107</v>
      </c>
      <c r="S125" s="45" t="b">
        <v>0</v>
      </c>
      <c r="T125" s="73" t="s">
        <v>214</v>
      </c>
    </row>
    <row r="126" spans="1:20" ht="15" thickBot="1" x14ac:dyDescent="0.4">
      <c r="A126" s="552"/>
      <c r="B126" s="247">
        <f>B125+1</f>
        <v>136</v>
      </c>
      <c r="C126" s="649"/>
      <c r="D126" s="67"/>
      <c r="E126" s="67"/>
      <c r="F126" s="67"/>
      <c r="G126" s="67"/>
      <c r="H126" s="75"/>
      <c r="I126" s="75"/>
      <c r="J126" s="75"/>
      <c r="K126" s="67"/>
      <c r="L126" s="67"/>
      <c r="M126" s="67"/>
      <c r="N126" s="67"/>
      <c r="O126" s="67"/>
      <c r="P126" s="67"/>
      <c r="Q126" s="68"/>
      <c r="R126" s="67"/>
      <c r="S126" s="125" t="b">
        <v>0</v>
      </c>
      <c r="T126" s="126" t="s">
        <v>215</v>
      </c>
    </row>
    <row r="127" spans="1:20" ht="15" hidden="1" thickBot="1" x14ac:dyDescent="0.4">
      <c r="C127" s="320"/>
      <c r="D127" s="243"/>
      <c r="E127" s="243"/>
      <c r="F127" s="243"/>
      <c r="G127" s="243"/>
      <c r="H127" s="243"/>
      <c r="I127" s="243"/>
      <c r="J127" s="243"/>
      <c r="K127" s="243"/>
      <c r="L127" s="243"/>
      <c r="M127" s="243"/>
      <c r="N127" s="243"/>
      <c r="O127" s="243"/>
      <c r="P127" s="243"/>
      <c r="Q127" s="243"/>
      <c r="R127" s="243"/>
      <c r="S127" s="243"/>
      <c r="T127" s="321"/>
    </row>
    <row r="128" spans="1:20" ht="3.5" customHeight="1" thickBot="1" x14ac:dyDescent="0.4">
      <c r="C128" s="320"/>
      <c r="D128" s="243"/>
      <c r="E128" s="243"/>
      <c r="F128" s="243"/>
      <c r="G128" s="243"/>
      <c r="H128" s="243"/>
      <c r="I128" s="243"/>
      <c r="J128" s="243"/>
      <c r="K128" s="243"/>
      <c r="L128" s="243"/>
      <c r="M128" s="243"/>
      <c r="N128" s="243"/>
      <c r="O128" s="243"/>
      <c r="P128" s="243"/>
      <c r="Q128" s="243"/>
      <c r="R128" s="243"/>
      <c r="S128" s="243"/>
      <c r="T128" s="321"/>
    </row>
    <row r="129" spans="1:20" ht="15" hidden="1" thickBot="1" x14ac:dyDescent="0.4">
      <c r="C129" s="320"/>
      <c r="D129" s="243"/>
      <c r="E129" s="243"/>
      <c r="F129" s="243"/>
      <c r="G129" s="243"/>
      <c r="H129" s="243"/>
      <c r="I129" s="243"/>
      <c r="J129" s="243"/>
      <c r="K129" s="243"/>
      <c r="L129" s="243"/>
      <c r="M129" s="243"/>
      <c r="N129" s="243"/>
      <c r="O129" s="243"/>
      <c r="P129" s="243"/>
      <c r="Q129" s="243"/>
      <c r="R129" s="243"/>
      <c r="S129" s="243"/>
      <c r="T129" s="321"/>
    </row>
    <row r="130" spans="1:20" ht="16.5" thickBot="1" x14ac:dyDescent="0.4">
      <c r="A130" s="550">
        <f>A121+1</f>
        <v>14</v>
      </c>
      <c r="B130" s="13">
        <f>B121+10</f>
        <v>141</v>
      </c>
      <c r="C130" s="647" t="str">
        <f>VLOOKUP(A130,INputs!$G$3:$O$22,9,FALSE)</f>
        <v>Please fill out Sensitivity Labels Tab</v>
      </c>
      <c r="D130" s="62"/>
      <c r="E130" s="60" t="b">
        <v>0</v>
      </c>
      <c r="F130" s="61" t="s">
        <v>201</v>
      </c>
      <c r="G130" s="62"/>
      <c r="H130" s="640"/>
      <c r="I130" s="640"/>
      <c r="J130" s="63"/>
      <c r="K130" s="78" t="b">
        <v>0</v>
      </c>
      <c r="L130" s="63" t="s">
        <v>202</v>
      </c>
      <c r="M130" s="62"/>
      <c r="N130" s="505" t="s">
        <v>203</v>
      </c>
      <c r="O130" s="62"/>
      <c r="P130" s="641" t="s">
        <v>204</v>
      </c>
      <c r="Q130" s="641"/>
      <c r="R130" s="62"/>
      <c r="S130" s="642" t="s">
        <v>205</v>
      </c>
      <c r="T130" s="643"/>
    </row>
    <row r="131" spans="1:20" ht="16" x14ac:dyDescent="0.35">
      <c r="A131" s="551"/>
      <c r="B131" s="247">
        <f>B130+1</f>
        <v>142</v>
      </c>
      <c r="C131" s="648"/>
      <c r="E131" s="64" t="b">
        <v>0</v>
      </c>
      <c r="F131" s="65" t="s">
        <v>206</v>
      </c>
      <c r="H131" s="44"/>
      <c r="I131" s="584" t="s">
        <v>108</v>
      </c>
      <c r="J131" s="584"/>
      <c r="K131" s="644" t="b">
        <v>0</v>
      </c>
      <c r="L131" s="627" t="s">
        <v>204</v>
      </c>
      <c r="N131" s="40" t="s">
        <v>109</v>
      </c>
      <c r="P131" s="45" t="b">
        <v>0</v>
      </c>
      <c r="Q131" s="44" t="s">
        <v>207</v>
      </c>
      <c r="S131" s="45" t="b">
        <v>0</v>
      </c>
      <c r="T131" s="73" t="s">
        <v>208</v>
      </c>
    </row>
    <row r="132" spans="1:20" ht="16" x14ac:dyDescent="0.35">
      <c r="A132" s="551"/>
      <c r="B132" s="247">
        <f>B131+1</f>
        <v>143</v>
      </c>
      <c r="C132" s="648"/>
      <c r="E132" s="64" t="b">
        <v>0</v>
      </c>
      <c r="F132" s="65" t="s">
        <v>209</v>
      </c>
      <c r="H132" s="45" t="b">
        <v>0</v>
      </c>
      <c r="I132" s="627" t="s">
        <v>210</v>
      </c>
      <c r="J132" s="44"/>
      <c r="K132" s="644"/>
      <c r="L132" s="627"/>
      <c r="N132" s="44"/>
      <c r="P132" s="44"/>
      <c r="Q132" s="46"/>
      <c r="S132" s="645" t="s">
        <v>211</v>
      </c>
      <c r="T132" s="646"/>
    </row>
    <row r="133" spans="1:20" x14ac:dyDescent="0.35">
      <c r="A133" s="551"/>
      <c r="B133" s="247">
        <f>B132+1</f>
        <v>144</v>
      </c>
      <c r="C133" s="648"/>
      <c r="H133" s="44"/>
      <c r="I133" s="627"/>
      <c r="J133" s="44"/>
      <c r="P133" s="45" t="b">
        <v>0</v>
      </c>
      <c r="Q133" s="44" t="s">
        <v>212</v>
      </c>
      <c r="S133" s="45" t="b">
        <v>0</v>
      </c>
      <c r="T133" s="73" t="s">
        <v>213</v>
      </c>
    </row>
    <row r="134" spans="1:20" x14ac:dyDescent="0.35">
      <c r="A134" s="551"/>
      <c r="B134" s="247">
        <f>B133+1</f>
        <v>145</v>
      </c>
      <c r="C134" s="648"/>
      <c r="H134" s="44"/>
      <c r="I134" s="44"/>
      <c r="J134" s="44"/>
      <c r="Q134" s="23" t="s">
        <v>107</v>
      </c>
      <c r="S134" s="45" t="b">
        <v>0</v>
      </c>
      <c r="T134" s="73" t="s">
        <v>214</v>
      </c>
    </row>
    <row r="135" spans="1:20" ht="15" thickBot="1" x14ac:dyDescent="0.4">
      <c r="A135" s="552"/>
      <c r="B135" s="247">
        <f>B134+1</f>
        <v>146</v>
      </c>
      <c r="C135" s="649"/>
      <c r="D135" s="67"/>
      <c r="E135" s="67"/>
      <c r="F135" s="67"/>
      <c r="G135" s="67"/>
      <c r="H135" s="75"/>
      <c r="I135" s="75"/>
      <c r="J135" s="75"/>
      <c r="K135" s="67"/>
      <c r="L135" s="67"/>
      <c r="M135" s="67"/>
      <c r="N135" s="67"/>
      <c r="O135" s="67"/>
      <c r="P135" s="67"/>
      <c r="Q135" s="68"/>
      <c r="R135" s="67"/>
      <c r="S135" s="125" t="b">
        <v>0</v>
      </c>
      <c r="T135" s="126" t="s">
        <v>215</v>
      </c>
    </row>
    <row r="136" spans="1:20" ht="15" hidden="1" thickBot="1" x14ac:dyDescent="0.4">
      <c r="C136" s="320"/>
      <c r="D136" s="243"/>
      <c r="E136" s="243"/>
      <c r="F136" s="243"/>
      <c r="G136" s="243"/>
      <c r="H136" s="243"/>
      <c r="I136" s="243"/>
      <c r="J136" s="243"/>
      <c r="K136" s="243"/>
      <c r="L136" s="243"/>
      <c r="M136" s="243"/>
      <c r="N136" s="243"/>
      <c r="O136" s="243"/>
      <c r="P136" s="243"/>
      <c r="Q136" s="243"/>
      <c r="R136" s="243"/>
      <c r="S136" s="243"/>
      <c r="T136" s="321"/>
    </row>
    <row r="137" spans="1:20" ht="3.5" customHeight="1" thickBot="1" x14ac:dyDescent="0.4">
      <c r="C137" s="320"/>
      <c r="D137" s="243"/>
      <c r="E137" s="243"/>
      <c r="F137" s="243"/>
      <c r="G137" s="243"/>
      <c r="H137" s="243"/>
      <c r="I137" s="243"/>
      <c r="J137" s="243"/>
      <c r="K137" s="243"/>
      <c r="L137" s="243"/>
      <c r="M137" s="243"/>
      <c r="N137" s="243"/>
      <c r="O137" s="243"/>
      <c r="P137" s="243"/>
      <c r="Q137" s="243"/>
      <c r="R137" s="243"/>
      <c r="S137" s="243"/>
      <c r="T137" s="321"/>
    </row>
    <row r="138" spans="1:20" ht="15" hidden="1" thickBot="1" x14ac:dyDescent="0.4">
      <c r="C138" s="320"/>
      <c r="D138" s="243"/>
      <c r="E138" s="243"/>
      <c r="F138" s="243"/>
      <c r="G138" s="243"/>
      <c r="H138" s="243"/>
      <c r="I138" s="243"/>
      <c r="J138" s="243"/>
      <c r="K138" s="243"/>
      <c r="L138" s="243"/>
      <c r="M138" s="243"/>
      <c r="N138" s="243"/>
      <c r="O138" s="243"/>
      <c r="P138" s="243"/>
      <c r="Q138" s="243"/>
      <c r="R138" s="243"/>
      <c r="S138" s="243"/>
      <c r="T138" s="321"/>
    </row>
    <row r="139" spans="1:20" ht="16.5" thickBot="1" x14ac:dyDescent="0.4">
      <c r="A139" s="550">
        <f>A130+1</f>
        <v>15</v>
      </c>
      <c r="B139" s="13">
        <f>B130+10</f>
        <v>151</v>
      </c>
      <c r="C139" s="647" t="str">
        <f>VLOOKUP(A139,INputs!$G$3:$O$22,9,FALSE)</f>
        <v>Please fill out Sensitivity Labels Tab</v>
      </c>
      <c r="D139" s="62"/>
      <c r="E139" s="60" t="b">
        <v>0</v>
      </c>
      <c r="F139" s="61" t="s">
        <v>201</v>
      </c>
      <c r="G139" s="62"/>
      <c r="H139" s="640"/>
      <c r="I139" s="640"/>
      <c r="J139" s="63"/>
      <c r="K139" s="78" t="b">
        <v>0</v>
      </c>
      <c r="L139" s="63" t="s">
        <v>202</v>
      </c>
      <c r="M139" s="62"/>
      <c r="N139" s="505" t="s">
        <v>203</v>
      </c>
      <c r="O139" s="62"/>
      <c r="P139" s="641" t="s">
        <v>204</v>
      </c>
      <c r="Q139" s="641"/>
      <c r="R139" s="62"/>
      <c r="S139" s="642" t="s">
        <v>205</v>
      </c>
      <c r="T139" s="643"/>
    </row>
    <row r="140" spans="1:20" ht="16" x14ac:dyDescent="0.35">
      <c r="A140" s="551"/>
      <c r="B140" s="247">
        <f>B139+1</f>
        <v>152</v>
      </c>
      <c r="C140" s="648"/>
      <c r="E140" s="64" t="b">
        <v>0</v>
      </c>
      <c r="F140" s="65" t="s">
        <v>206</v>
      </c>
      <c r="H140" s="44"/>
      <c r="I140" s="584" t="s">
        <v>108</v>
      </c>
      <c r="J140" s="584"/>
      <c r="K140" s="644" t="b">
        <v>0</v>
      </c>
      <c r="L140" s="627" t="s">
        <v>204</v>
      </c>
      <c r="N140" s="40" t="s">
        <v>109</v>
      </c>
      <c r="P140" s="45" t="b">
        <v>0</v>
      </c>
      <c r="Q140" s="44" t="s">
        <v>207</v>
      </c>
      <c r="S140" s="45" t="b">
        <v>0</v>
      </c>
      <c r="T140" s="73" t="s">
        <v>208</v>
      </c>
    </row>
    <row r="141" spans="1:20" ht="16" x14ac:dyDescent="0.35">
      <c r="A141" s="551"/>
      <c r="B141" s="247">
        <f>B140+1</f>
        <v>153</v>
      </c>
      <c r="C141" s="648"/>
      <c r="E141" s="64" t="b">
        <v>0</v>
      </c>
      <c r="F141" s="65" t="s">
        <v>209</v>
      </c>
      <c r="H141" s="45" t="b">
        <v>0</v>
      </c>
      <c r="I141" s="627" t="s">
        <v>210</v>
      </c>
      <c r="J141" s="44"/>
      <c r="K141" s="644"/>
      <c r="L141" s="627"/>
      <c r="N141" s="44"/>
      <c r="P141" s="44"/>
      <c r="Q141" s="46"/>
      <c r="S141" s="645" t="s">
        <v>211</v>
      </c>
      <c r="T141" s="646"/>
    </row>
    <row r="142" spans="1:20" x14ac:dyDescent="0.35">
      <c r="A142" s="551"/>
      <c r="B142" s="247">
        <f>B141+1</f>
        <v>154</v>
      </c>
      <c r="C142" s="648"/>
      <c r="H142" s="44"/>
      <c r="I142" s="627"/>
      <c r="J142" s="44"/>
      <c r="P142" s="45" t="b">
        <v>0</v>
      </c>
      <c r="Q142" s="44" t="s">
        <v>212</v>
      </c>
      <c r="S142" s="45" t="b">
        <v>0</v>
      </c>
      <c r="T142" s="73" t="s">
        <v>213</v>
      </c>
    </row>
    <row r="143" spans="1:20" x14ac:dyDescent="0.35">
      <c r="A143" s="551"/>
      <c r="B143" s="247">
        <f>B142+1</f>
        <v>155</v>
      </c>
      <c r="C143" s="648"/>
      <c r="H143" s="44"/>
      <c r="I143" s="44"/>
      <c r="J143" s="44"/>
      <c r="Q143" s="23" t="s">
        <v>107</v>
      </c>
      <c r="S143" s="45" t="b">
        <v>0</v>
      </c>
      <c r="T143" s="73" t="s">
        <v>214</v>
      </c>
    </row>
    <row r="144" spans="1:20" ht="15" thickBot="1" x14ac:dyDescent="0.4">
      <c r="A144" s="552"/>
      <c r="B144" s="247">
        <f>B143+1</f>
        <v>156</v>
      </c>
      <c r="C144" s="649"/>
      <c r="D144" s="67"/>
      <c r="E144" s="67"/>
      <c r="F144" s="67"/>
      <c r="G144" s="67"/>
      <c r="H144" s="75"/>
      <c r="I144" s="75"/>
      <c r="J144" s="75"/>
      <c r="K144" s="67"/>
      <c r="L144" s="67"/>
      <c r="M144" s="67"/>
      <c r="N144" s="67"/>
      <c r="O144" s="67"/>
      <c r="P144" s="67"/>
      <c r="Q144" s="68"/>
      <c r="R144" s="67"/>
      <c r="S144" s="125" t="b">
        <v>0</v>
      </c>
      <c r="T144" s="126" t="s">
        <v>215</v>
      </c>
    </row>
    <row r="145" spans="1:20" ht="15" hidden="1" thickBot="1" x14ac:dyDescent="0.4">
      <c r="C145" s="320"/>
      <c r="D145" s="243"/>
      <c r="E145" s="243"/>
      <c r="F145" s="243"/>
      <c r="G145" s="243"/>
      <c r="H145" s="243"/>
      <c r="I145" s="243"/>
      <c r="J145" s="243"/>
      <c r="K145" s="243"/>
      <c r="L145" s="243"/>
      <c r="M145" s="243"/>
      <c r="N145" s="243"/>
      <c r="O145" s="243"/>
      <c r="P145" s="243"/>
      <c r="Q145" s="243"/>
      <c r="R145" s="243"/>
      <c r="S145" s="243"/>
      <c r="T145" s="321"/>
    </row>
    <row r="146" spans="1:20" ht="3.5" customHeight="1" thickBot="1" x14ac:dyDescent="0.4">
      <c r="C146" s="320"/>
      <c r="D146" s="243"/>
      <c r="E146" s="243"/>
      <c r="F146" s="243"/>
      <c r="G146" s="243"/>
      <c r="H146" s="243"/>
      <c r="I146" s="243"/>
      <c r="J146" s="243"/>
      <c r="K146" s="243"/>
      <c r="L146" s="243"/>
      <c r="M146" s="243"/>
      <c r="N146" s="243"/>
      <c r="O146" s="243"/>
      <c r="P146" s="243"/>
      <c r="Q146" s="243"/>
      <c r="R146" s="243"/>
      <c r="S146" s="243"/>
      <c r="T146" s="321"/>
    </row>
    <row r="147" spans="1:20" ht="15" hidden="1" thickBot="1" x14ac:dyDescent="0.4">
      <c r="C147" s="320"/>
      <c r="D147" s="243"/>
      <c r="E147" s="243"/>
      <c r="F147" s="243"/>
      <c r="G147" s="243"/>
      <c r="H147" s="243"/>
      <c r="I147" s="243"/>
      <c r="J147" s="243"/>
      <c r="K147" s="243"/>
      <c r="L147" s="243"/>
      <c r="M147" s="243"/>
      <c r="N147" s="243"/>
      <c r="O147" s="243"/>
      <c r="P147" s="243"/>
      <c r="Q147" s="243"/>
      <c r="R147" s="243"/>
      <c r="S147" s="243"/>
      <c r="T147" s="321"/>
    </row>
    <row r="148" spans="1:20" ht="16.5" thickBot="1" x14ac:dyDescent="0.4">
      <c r="A148" s="550">
        <f>A139+1</f>
        <v>16</v>
      </c>
      <c r="B148" s="13">
        <f>B139+10</f>
        <v>161</v>
      </c>
      <c r="C148" s="647" t="str">
        <f>VLOOKUP(A148,INputs!$G$3:$O$22,9,FALSE)</f>
        <v>Please fill out Sensitivity Labels Tab</v>
      </c>
      <c r="D148" s="62"/>
      <c r="E148" s="60" t="b">
        <v>0</v>
      </c>
      <c r="F148" s="61" t="s">
        <v>201</v>
      </c>
      <c r="G148" s="62"/>
      <c r="H148" s="640"/>
      <c r="I148" s="640"/>
      <c r="J148" s="63"/>
      <c r="K148" s="78" t="b">
        <v>0</v>
      </c>
      <c r="L148" s="63" t="s">
        <v>202</v>
      </c>
      <c r="M148" s="62"/>
      <c r="N148" s="505" t="s">
        <v>203</v>
      </c>
      <c r="O148" s="62"/>
      <c r="P148" s="641" t="s">
        <v>204</v>
      </c>
      <c r="Q148" s="641"/>
      <c r="R148" s="62"/>
      <c r="S148" s="642" t="s">
        <v>205</v>
      </c>
      <c r="T148" s="643"/>
    </row>
    <row r="149" spans="1:20" ht="16" x14ac:dyDescent="0.35">
      <c r="A149" s="551"/>
      <c r="B149" s="247">
        <f>B148+1</f>
        <v>162</v>
      </c>
      <c r="C149" s="648"/>
      <c r="E149" s="64" t="b">
        <v>0</v>
      </c>
      <c r="F149" s="65" t="s">
        <v>206</v>
      </c>
      <c r="H149" s="44"/>
      <c r="I149" s="584" t="s">
        <v>108</v>
      </c>
      <c r="J149" s="584"/>
      <c r="K149" s="644" t="b">
        <v>0</v>
      </c>
      <c r="L149" s="627" t="s">
        <v>204</v>
      </c>
      <c r="N149" s="40" t="s">
        <v>109</v>
      </c>
      <c r="P149" s="45" t="b">
        <v>0</v>
      </c>
      <c r="Q149" s="44" t="s">
        <v>207</v>
      </c>
      <c r="S149" s="45" t="b">
        <v>0</v>
      </c>
      <c r="T149" s="73" t="s">
        <v>208</v>
      </c>
    </row>
    <row r="150" spans="1:20" ht="16" x14ac:dyDescent="0.35">
      <c r="A150" s="551"/>
      <c r="B150" s="247">
        <f>B149+1</f>
        <v>163</v>
      </c>
      <c r="C150" s="648"/>
      <c r="E150" s="64" t="b">
        <v>0</v>
      </c>
      <c r="F150" s="65" t="s">
        <v>209</v>
      </c>
      <c r="H150" s="45" t="b">
        <v>0</v>
      </c>
      <c r="I150" s="627" t="s">
        <v>210</v>
      </c>
      <c r="J150" s="44"/>
      <c r="K150" s="644"/>
      <c r="L150" s="627"/>
      <c r="N150" s="44" t="s">
        <v>17</v>
      </c>
      <c r="P150" s="44"/>
      <c r="Q150" s="46"/>
      <c r="S150" s="645" t="s">
        <v>211</v>
      </c>
      <c r="T150" s="646"/>
    </row>
    <row r="151" spans="1:20" x14ac:dyDescent="0.35">
      <c r="A151" s="551"/>
      <c r="B151" s="247">
        <f>B150+1</f>
        <v>164</v>
      </c>
      <c r="C151" s="648"/>
      <c r="H151" s="44"/>
      <c r="I151" s="627"/>
      <c r="J151" s="44"/>
      <c r="P151" s="45" t="b">
        <v>0</v>
      </c>
      <c r="Q151" s="44" t="s">
        <v>212</v>
      </c>
      <c r="S151" s="45" t="b">
        <v>0</v>
      </c>
      <c r="T151" s="73" t="s">
        <v>213</v>
      </c>
    </row>
    <row r="152" spans="1:20" x14ac:dyDescent="0.35">
      <c r="A152" s="551"/>
      <c r="B152" s="247">
        <f>B151+1</f>
        <v>165</v>
      </c>
      <c r="C152" s="648"/>
      <c r="H152" s="44"/>
      <c r="I152" s="44"/>
      <c r="J152" s="44"/>
      <c r="Q152" s="23" t="s">
        <v>107</v>
      </c>
      <c r="S152" s="45" t="b">
        <v>0</v>
      </c>
      <c r="T152" s="73" t="s">
        <v>214</v>
      </c>
    </row>
    <row r="153" spans="1:20" ht="15" thickBot="1" x14ac:dyDescent="0.4">
      <c r="A153" s="552"/>
      <c r="B153" s="247">
        <f>B152+1</f>
        <v>166</v>
      </c>
      <c r="C153" s="649"/>
      <c r="D153" s="67"/>
      <c r="E153" s="67"/>
      <c r="F153" s="67"/>
      <c r="G153" s="67"/>
      <c r="H153" s="75"/>
      <c r="I153" s="75"/>
      <c r="J153" s="75"/>
      <c r="K153" s="67"/>
      <c r="L153" s="67"/>
      <c r="M153" s="67"/>
      <c r="N153" s="67"/>
      <c r="O153" s="67"/>
      <c r="P153" s="67"/>
      <c r="Q153" s="68"/>
      <c r="R153" s="67"/>
      <c r="S153" s="125" t="b">
        <v>0</v>
      </c>
      <c r="T153" s="126" t="s">
        <v>215</v>
      </c>
    </row>
    <row r="154" spans="1:20" ht="15" hidden="1" thickBot="1" x14ac:dyDescent="0.4">
      <c r="C154" s="320"/>
      <c r="D154" s="243"/>
      <c r="E154" s="243"/>
      <c r="F154" s="243"/>
      <c r="G154" s="243"/>
      <c r="H154" s="243"/>
      <c r="I154" s="243"/>
      <c r="J154" s="243"/>
      <c r="K154" s="243"/>
      <c r="L154" s="243"/>
      <c r="M154" s="243"/>
      <c r="N154" s="243"/>
      <c r="O154" s="243"/>
      <c r="P154" s="243"/>
      <c r="Q154" s="243"/>
      <c r="R154" s="243"/>
      <c r="S154" s="243"/>
      <c r="T154" s="321"/>
    </row>
    <row r="155" spans="1:20" ht="3.5" customHeight="1" thickBot="1" x14ac:dyDescent="0.4">
      <c r="C155" s="320"/>
      <c r="D155" s="243"/>
      <c r="E155" s="243"/>
      <c r="F155" s="243"/>
      <c r="G155" s="243"/>
      <c r="H155" s="243"/>
      <c r="I155" s="243"/>
      <c r="J155" s="243"/>
      <c r="K155" s="243"/>
      <c r="L155" s="243"/>
      <c r="M155" s="243"/>
      <c r="N155" s="243"/>
      <c r="O155" s="243"/>
      <c r="P155" s="243"/>
      <c r="Q155" s="243"/>
      <c r="R155" s="243"/>
      <c r="S155" s="243"/>
      <c r="T155" s="321"/>
    </row>
    <row r="156" spans="1:20" ht="15" hidden="1" thickBot="1" x14ac:dyDescent="0.4">
      <c r="C156" s="320"/>
      <c r="D156" s="243"/>
      <c r="E156" s="243"/>
      <c r="F156" s="243"/>
      <c r="G156" s="243"/>
      <c r="H156" s="243"/>
      <c r="I156" s="243"/>
      <c r="J156" s="243"/>
      <c r="K156" s="243"/>
      <c r="L156" s="243"/>
      <c r="M156" s="243"/>
      <c r="N156" s="243"/>
      <c r="O156" s="243"/>
      <c r="P156" s="243"/>
      <c r="Q156" s="243"/>
      <c r="R156" s="243"/>
      <c r="S156" s="243"/>
      <c r="T156" s="321"/>
    </row>
    <row r="157" spans="1:20" ht="16.5" thickBot="1" x14ac:dyDescent="0.4">
      <c r="A157" s="550">
        <f>A148+1</f>
        <v>17</v>
      </c>
      <c r="B157" s="13">
        <f>B148+10</f>
        <v>171</v>
      </c>
      <c r="C157" s="647" t="str">
        <f>VLOOKUP(A157,INputs!$G$3:$O$22,9,FALSE)</f>
        <v>Please fill out Sensitivity Labels Tab</v>
      </c>
      <c r="D157" s="62"/>
      <c r="E157" s="60" t="b">
        <v>0</v>
      </c>
      <c r="F157" s="61" t="s">
        <v>201</v>
      </c>
      <c r="G157" s="62"/>
      <c r="H157" s="640"/>
      <c r="I157" s="640"/>
      <c r="J157" s="63"/>
      <c r="K157" s="78" t="b">
        <v>0</v>
      </c>
      <c r="L157" s="63" t="s">
        <v>202</v>
      </c>
      <c r="M157" s="62"/>
      <c r="N157" s="505" t="s">
        <v>203</v>
      </c>
      <c r="O157" s="62"/>
      <c r="P157" s="641" t="s">
        <v>204</v>
      </c>
      <c r="Q157" s="641"/>
      <c r="R157" s="62"/>
      <c r="S157" s="642" t="s">
        <v>205</v>
      </c>
      <c r="T157" s="643"/>
    </row>
    <row r="158" spans="1:20" ht="16" x14ac:dyDescent="0.35">
      <c r="A158" s="551"/>
      <c r="B158" s="247">
        <f>B157+1</f>
        <v>172</v>
      </c>
      <c r="C158" s="648"/>
      <c r="E158" s="64" t="b">
        <v>0</v>
      </c>
      <c r="F158" s="65" t="s">
        <v>206</v>
      </c>
      <c r="H158" s="44"/>
      <c r="I158" s="584" t="s">
        <v>108</v>
      </c>
      <c r="J158" s="584"/>
      <c r="K158" s="644" t="b">
        <v>0</v>
      </c>
      <c r="L158" s="627" t="s">
        <v>204</v>
      </c>
      <c r="N158" s="40" t="s">
        <v>109</v>
      </c>
      <c r="P158" s="45" t="b">
        <v>0</v>
      </c>
      <c r="Q158" s="44" t="s">
        <v>207</v>
      </c>
      <c r="S158" s="45" t="b">
        <v>0</v>
      </c>
      <c r="T158" s="73" t="s">
        <v>208</v>
      </c>
    </row>
    <row r="159" spans="1:20" ht="16" x14ac:dyDescent="0.35">
      <c r="A159" s="551"/>
      <c r="B159" s="247">
        <f>B158+1</f>
        <v>173</v>
      </c>
      <c r="C159" s="648"/>
      <c r="E159" s="64" t="b">
        <v>0</v>
      </c>
      <c r="F159" s="65" t="s">
        <v>209</v>
      </c>
      <c r="H159" s="45" t="b">
        <v>0</v>
      </c>
      <c r="I159" s="627" t="s">
        <v>210</v>
      </c>
      <c r="J159" s="44"/>
      <c r="K159" s="644"/>
      <c r="L159" s="627"/>
      <c r="N159" s="44"/>
      <c r="P159" s="44"/>
      <c r="Q159" s="46"/>
      <c r="S159" s="645" t="s">
        <v>211</v>
      </c>
      <c r="T159" s="646"/>
    </row>
    <row r="160" spans="1:20" x14ac:dyDescent="0.35">
      <c r="A160" s="551"/>
      <c r="B160" s="247">
        <f>B159+1</f>
        <v>174</v>
      </c>
      <c r="C160" s="648"/>
      <c r="H160" s="44"/>
      <c r="I160" s="627"/>
      <c r="J160" s="44"/>
      <c r="P160" s="45" t="b">
        <v>0</v>
      </c>
      <c r="Q160" s="44" t="s">
        <v>212</v>
      </c>
      <c r="S160" s="45" t="b">
        <v>0</v>
      </c>
      <c r="T160" s="73" t="s">
        <v>213</v>
      </c>
    </row>
    <row r="161" spans="1:20" x14ac:dyDescent="0.35">
      <c r="A161" s="551"/>
      <c r="B161" s="247">
        <f>B160+1</f>
        <v>175</v>
      </c>
      <c r="C161" s="648"/>
      <c r="H161" s="44"/>
      <c r="I161" s="44"/>
      <c r="J161" s="44"/>
      <c r="Q161" s="23" t="s">
        <v>107</v>
      </c>
      <c r="S161" s="45" t="b">
        <v>0</v>
      </c>
      <c r="T161" s="73" t="s">
        <v>214</v>
      </c>
    </row>
    <row r="162" spans="1:20" ht="15" thickBot="1" x14ac:dyDescent="0.4">
      <c r="A162" s="552"/>
      <c r="B162" s="247">
        <f>B161+1</f>
        <v>176</v>
      </c>
      <c r="C162" s="649"/>
      <c r="D162" s="67"/>
      <c r="E162" s="67"/>
      <c r="F162" s="67"/>
      <c r="G162" s="67"/>
      <c r="H162" s="75"/>
      <c r="I162" s="75"/>
      <c r="J162" s="75"/>
      <c r="K162" s="67"/>
      <c r="L162" s="67"/>
      <c r="M162" s="67"/>
      <c r="N162" s="67"/>
      <c r="O162" s="67"/>
      <c r="P162" s="67"/>
      <c r="Q162" s="68"/>
      <c r="R162" s="67"/>
      <c r="S162" s="125" t="b">
        <v>0</v>
      </c>
      <c r="T162" s="126" t="s">
        <v>215</v>
      </c>
    </row>
    <row r="163" spans="1:20" ht="15" hidden="1" thickBot="1" x14ac:dyDescent="0.4">
      <c r="C163" s="320"/>
      <c r="D163" s="243"/>
      <c r="E163" s="243"/>
      <c r="F163" s="243"/>
      <c r="G163" s="243"/>
      <c r="H163" s="243"/>
      <c r="I163" s="243"/>
      <c r="J163" s="243"/>
      <c r="K163" s="243"/>
      <c r="L163" s="243"/>
      <c r="M163" s="243"/>
      <c r="N163" s="243"/>
      <c r="O163" s="243"/>
      <c r="P163" s="243"/>
      <c r="Q163" s="243"/>
      <c r="R163" s="243"/>
      <c r="S163" s="243"/>
      <c r="T163" s="321"/>
    </row>
    <row r="164" spans="1:20" ht="3.5" customHeight="1" thickBot="1" x14ac:dyDescent="0.4">
      <c r="C164" s="320"/>
      <c r="D164" s="243"/>
      <c r="E164" s="243"/>
      <c r="F164" s="243"/>
      <c r="G164" s="243"/>
      <c r="H164" s="243"/>
      <c r="I164" s="243"/>
      <c r="J164" s="243"/>
      <c r="K164" s="243"/>
      <c r="L164" s="243"/>
      <c r="M164" s="243"/>
      <c r="N164" s="243"/>
      <c r="O164" s="243"/>
      <c r="P164" s="243"/>
      <c r="Q164" s="243"/>
      <c r="R164" s="243"/>
      <c r="S164" s="243"/>
      <c r="T164" s="321"/>
    </row>
    <row r="165" spans="1:20" ht="15" hidden="1" thickBot="1" x14ac:dyDescent="0.4">
      <c r="C165" s="320"/>
      <c r="D165" s="243"/>
      <c r="E165" s="243"/>
      <c r="F165" s="243"/>
      <c r="G165" s="243"/>
      <c r="H165" s="243"/>
      <c r="I165" s="243"/>
      <c r="J165" s="243"/>
      <c r="K165" s="243"/>
      <c r="L165" s="243"/>
      <c r="M165" s="243"/>
      <c r="N165" s="243"/>
      <c r="O165" s="243"/>
      <c r="P165" s="243"/>
      <c r="Q165" s="243"/>
      <c r="R165" s="243"/>
      <c r="S165" s="243"/>
      <c r="T165" s="321"/>
    </row>
    <row r="166" spans="1:20" ht="16.5" thickBot="1" x14ac:dyDescent="0.4">
      <c r="A166" s="550">
        <f>A157+1</f>
        <v>18</v>
      </c>
      <c r="B166" s="13">
        <f>B157+10</f>
        <v>181</v>
      </c>
      <c r="C166" s="647" t="str">
        <f>VLOOKUP(A166,INputs!$G$3:$O$22,9,FALSE)</f>
        <v>Please fill out Sensitivity Labels Tab</v>
      </c>
      <c r="D166" s="62"/>
      <c r="E166" s="60" t="b">
        <v>0</v>
      </c>
      <c r="F166" s="61" t="s">
        <v>201</v>
      </c>
      <c r="G166" s="62"/>
      <c r="H166" s="640"/>
      <c r="I166" s="640"/>
      <c r="J166" s="63"/>
      <c r="K166" s="78" t="b">
        <v>0</v>
      </c>
      <c r="L166" s="63" t="s">
        <v>202</v>
      </c>
      <c r="M166" s="62"/>
      <c r="N166" s="505" t="s">
        <v>203</v>
      </c>
      <c r="O166" s="62"/>
      <c r="P166" s="641" t="s">
        <v>204</v>
      </c>
      <c r="Q166" s="641"/>
      <c r="R166" s="62"/>
      <c r="S166" s="642" t="s">
        <v>205</v>
      </c>
      <c r="T166" s="643"/>
    </row>
    <row r="167" spans="1:20" ht="16" x14ac:dyDescent="0.35">
      <c r="A167" s="551"/>
      <c r="B167" s="247">
        <f>B166+1</f>
        <v>182</v>
      </c>
      <c r="C167" s="648"/>
      <c r="E167" s="64" t="b">
        <v>0</v>
      </c>
      <c r="F167" s="65" t="s">
        <v>206</v>
      </c>
      <c r="H167" s="44"/>
      <c r="I167" s="584" t="s">
        <v>108</v>
      </c>
      <c r="J167" s="584"/>
      <c r="K167" s="644" t="b">
        <v>0</v>
      </c>
      <c r="L167" s="627" t="s">
        <v>204</v>
      </c>
      <c r="N167" s="40" t="s">
        <v>109</v>
      </c>
      <c r="P167" s="45" t="b">
        <v>0</v>
      </c>
      <c r="Q167" s="44" t="s">
        <v>207</v>
      </c>
      <c r="S167" s="45" t="b">
        <v>0</v>
      </c>
      <c r="T167" s="73" t="s">
        <v>208</v>
      </c>
    </row>
    <row r="168" spans="1:20" ht="16" x14ac:dyDescent="0.35">
      <c r="A168" s="551"/>
      <c r="B168" s="247">
        <f>B167+1</f>
        <v>183</v>
      </c>
      <c r="C168" s="648"/>
      <c r="E168" s="64" t="b">
        <v>0</v>
      </c>
      <c r="F168" s="65" t="s">
        <v>209</v>
      </c>
      <c r="H168" s="45" t="b">
        <v>0</v>
      </c>
      <c r="I168" s="627" t="s">
        <v>210</v>
      </c>
      <c r="J168" s="44"/>
      <c r="K168" s="644"/>
      <c r="L168" s="627"/>
      <c r="N168" s="44"/>
      <c r="P168" s="44"/>
      <c r="Q168" s="46"/>
      <c r="S168" s="645" t="s">
        <v>211</v>
      </c>
      <c r="T168" s="646"/>
    </row>
    <row r="169" spans="1:20" x14ac:dyDescent="0.35">
      <c r="A169" s="551"/>
      <c r="B169" s="247">
        <f>B168+1</f>
        <v>184</v>
      </c>
      <c r="C169" s="648"/>
      <c r="H169" s="44"/>
      <c r="I169" s="627"/>
      <c r="J169" s="44"/>
      <c r="P169" s="45" t="b">
        <v>0</v>
      </c>
      <c r="Q169" s="44" t="s">
        <v>212</v>
      </c>
      <c r="S169" s="45" t="b">
        <v>0</v>
      </c>
      <c r="T169" s="73" t="s">
        <v>213</v>
      </c>
    </row>
    <row r="170" spans="1:20" x14ac:dyDescent="0.35">
      <c r="A170" s="551"/>
      <c r="B170" s="247">
        <f>B169+1</f>
        <v>185</v>
      </c>
      <c r="C170" s="648"/>
      <c r="H170" s="44"/>
      <c r="I170" s="44"/>
      <c r="J170" s="44"/>
      <c r="Q170" s="23" t="s">
        <v>107</v>
      </c>
      <c r="S170" s="45" t="b">
        <v>0</v>
      </c>
      <c r="T170" s="73" t="s">
        <v>214</v>
      </c>
    </row>
    <row r="171" spans="1:20" ht="15" thickBot="1" x14ac:dyDescent="0.4">
      <c r="A171" s="552"/>
      <c r="B171" s="247">
        <f>B170+1</f>
        <v>186</v>
      </c>
      <c r="C171" s="649"/>
      <c r="D171" s="67"/>
      <c r="E171" s="67"/>
      <c r="F171" s="67"/>
      <c r="G171" s="67"/>
      <c r="H171" s="75"/>
      <c r="I171" s="75"/>
      <c r="J171" s="75"/>
      <c r="K171" s="67"/>
      <c r="L171" s="67"/>
      <c r="M171" s="67"/>
      <c r="N171" s="67"/>
      <c r="O171" s="67"/>
      <c r="P171" s="67"/>
      <c r="Q171" s="68"/>
      <c r="R171" s="67"/>
      <c r="S171" s="125" t="b">
        <v>0</v>
      </c>
      <c r="T171" s="126" t="s">
        <v>215</v>
      </c>
    </row>
    <row r="172" spans="1:20" ht="15" hidden="1" thickBot="1" x14ac:dyDescent="0.4">
      <c r="C172" s="320"/>
      <c r="D172" s="243"/>
      <c r="E172" s="243"/>
      <c r="F172" s="243"/>
      <c r="G172" s="243"/>
      <c r="H172" s="243"/>
      <c r="I172" s="243"/>
      <c r="J172" s="243"/>
      <c r="K172" s="243"/>
      <c r="L172" s="243"/>
      <c r="M172" s="243"/>
      <c r="N172" s="243"/>
      <c r="O172" s="243"/>
      <c r="P172" s="243"/>
      <c r="Q172" s="243"/>
      <c r="R172" s="243"/>
      <c r="S172" s="243"/>
      <c r="T172" s="321"/>
    </row>
    <row r="173" spans="1:20" ht="3.5" customHeight="1" thickBot="1" x14ac:dyDescent="0.4">
      <c r="C173" s="320"/>
      <c r="D173" s="243"/>
      <c r="E173" s="243"/>
      <c r="F173" s="243"/>
      <c r="G173" s="243"/>
      <c r="H173" s="243"/>
      <c r="I173" s="243"/>
      <c r="J173" s="243"/>
      <c r="K173" s="243"/>
      <c r="L173" s="243"/>
      <c r="M173" s="243"/>
      <c r="N173" s="243"/>
      <c r="O173" s="243"/>
      <c r="P173" s="243"/>
      <c r="Q173" s="243"/>
      <c r="R173" s="243"/>
      <c r="S173" s="243"/>
      <c r="T173" s="321"/>
    </row>
    <row r="174" spans="1:20" ht="15" hidden="1" thickBot="1" x14ac:dyDescent="0.4">
      <c r="C174" s="320"/>
      <c r="D174" s="243"/>
      <c r="E174" s="243"/>
      <c r="F174" s="243"/>
      <c r="G174" s="243"/>
      <c r="H174" s="243"/>
      <c r="I174" s="243"/>
      <c r="J174" s="243"/>
      <c r="K174" s="243"/>
      <c r="L174" s="243"/>
      <c r="M174" s="243"/>
      <c r="N174" s="243"/>
      <c r="O174" s="243"/>
      <c r="P174" s="243"/>
      <c r="Q174" s="243"/>
      <c r="R174" s="243"/>
      <c r="S174" s="243"/>
      <c r="T174" s="321"/>
    </row>
    <row r="175" spans="1:20" ht="16.5" thickBot="1" x14ac:dyDescent="0.4">
      <c r="A175" s="550">
        <f>A166+1</f>
        <v>19</v>
      </c>
      <c r="B175" s="13">
        <f>B166+10</f>
        <v>191</v>
      </c>
      <c r="C175" s="647" t="str">
        <f>VLOOKUP(A175,INputs!$G$3:$O$22,9,FALSE)</f>
        <v>Please fill out Sensitivity Labels Tab</v>
      </c>
      <c r="D175" s="62"/>
      <c r="E175" s="60" t="b">
        <v>0</v>
      </c>
      <c r="F175" s="61" t="s">
        <v>201</v>
      </c>
      <c r="G175" s="62"/>
      <c r="H175" s="640"/>
      <c r="I175" s="640"/>
      <c r="J175" s="63"/>
      <c r="K175" s="78" t="b">
        <v>0</v>
      </c>
      <c r="L175" s="63" t="s">
        <v>202</v>
      </c>
      <c r="M175" s="62"/>
      <c r="N175" s="505" t="s">
        <v>203</v>
      </c>
      <c r="O175" s="62"/>
      <c r="P175" s="641" t="s">
        <v>204</v>
      </c>
      <c r="Q175" s="641"/>
      <c r="R175" s="62"/>
      <c r="S175" s="642" t="s">
        <v>205</v>
      </c>
      <c r="T175" s="643"/>
    </row>
    <row r="176" spans="1:20" ht="16" x14ac:dyDescent="0.35">
      <c r="A176" s="551"/>
      <c r="B176" s="247">
        <f>B175+1</f>
        <v>192</v>
      </c>
      <c r="C176" s="648"/>
      <c r="E176" s="64" t="b">
        <v>0</v>
      </c>
      <c r="F176" s="65" t="s">
        <v>206</v>
      </c>
      <c r="H176" s="44"/>
      <c r="I176" s="584" t="s">
        <v>108</v>
      </c>
      <c r="J176" s="584"/>
      <c r="K176" s="644" t="b">
        <v>0</v>
      </c>
      <c r="L176" s="627" t="s">
        <v>204</v>
      </c>
      <c r="N176" s="40" t="s">
        <v>109</v>
      </c>
      <c r="P176" s="45" t="b">
        <v>0</v>
      </c>
      <c r="Q176" s="44" t="s">
        <v>207</v>
      </c>
      <c r="S176" s="45" t="b">
        <v>0</v>
      </c>
      <c r="T176" s="73" t="s">
        <v>208</v>
      </c>
    </row>
    <row r="177" spans="1:20" ht="16" x14ac:dyDescent="0.35">
      <c r="A177" s="551"/>
      <c r="B177" s="247">
        <f>B176+1</f>
        <v>193</v>
      </c>
      <c r="C177" s="648"/>
      <c r="E177" s="64" t="b">
        <v>0</v>
      </c>
      <c r="F177" s="65" t="s">
        <v>209</v>
      </c>
      <c r="H177" s="45" t="b">
        <v>0</v>
      </c>
      <c r="I177" s="627" t="s">
        <v>210</v>
      </c>
      <c r="J177" s="44"/>
      <c r="K177" s="644"/>
      <c r="L177" s="627"/>
      <c r="N177" s="44"/>
      <c r="P177" s="44"/>
      <c r="Q177" s="46"/>
      <c r="S177" s="645" t="s">
        <v>211</v>
      </c>
      <c r="T177" s="646"/>
    </row>
    <row r="178" spans="1:20" x14ac:dyDescent="0.35">
      <c r="A178" s="551"/>
      <c r="B178" s="247">
        <f>B177+1</f>
        <v>194</v>
      </c>
      <c r="C178" s="648"/>
      <c r="H178" s="44"/>
      <c r="I178" s="627"/>
      <c r="J178" s="44"/>
      <c r="P178" s="45" t="b">
        <v>0</v>
      </c>
      <c r="Q178" s="44" t="s">
        <v>212</v>
      </c>
      <c r="S178" s="45" t="b">
        <v>0</v>
      </c>
      <c r="T178" s="73" t="s">
        <v>213</v>
      </c>
    </row>
    <row r="179" spans="1:20" x14ac:dyDescent="0.35">
      <c r="A179" s="551"/>
      <c r="B179" s="247">
        <f>B178+1</f>
        <v>195</v>
      </c>
      <c r="C179" s="648"/>
      <c r="H179" s="44"/>
      <c r="I179" s="44"/>
      <c r="J179" s="44"/>
      <c r="Q179" s="23" t="s">
        <v>107</v>
      </c>
      <c r="S179" s="45" t="b">
        <v>0</v>
      </c>
      <c r="T179" s="73" t="s">
        <v>214</v>
      </c>
    </row>
    <row r="180" spans="1:20" ht="15" thickBot="1" x14ac:dyDescent="0.4">
      <c r="A180" s="552"/>
      <c r="B180" s="247">
        <f>B179+1</f>
        <v>196</v>
      </c>
      <c r="C180" s="649"/>
      <c r="D180" s="67"/>
      <c r="E180" s="67"/>
      <c r="F180" s="67"/>
      <c r="G180" s="67"/>
      <c r="H180" s="75"/>
      <c r="I180" s="75"/>
      <c r="J180" s="75"/>
      <c r="K180" s="67"/>
      <c r="L180" s="67"/>
      <c r="M180" s="67"/>
      <c r="N180" s="67"/>
      <c r="O180" s="67"/>
      <c r="P180" s="67"/>
      <c r="Q180" s="68"/>
      <c r="R180" s="67"/>
      <c r="S180" s="125" t="b">
        <v>0</v>
      </c>
      <c r="T180" s="126" t="s">
        <v>215</v>
      </c>
    </row>
    <row r="181" spans="1:20" ht="15" hidden="1" thickBot="1" x14ac:dyDescent="0.4">
      <c r="C181" s="320"/>
      <c r="D181" s="243"/>
      <c r="E181" s="243"/>
      <c r="F181" s="243"/>
      <c r="G181" s="243"/>
      <c r="H181" s="243"/>
      <c r="I181" s="243"/>
      <c r="J181" s="243"/>
      <c r="K181" s="243"/>
      <c r="L181" s="243"/>
      <c r="M181" s="243"/>
      <c r="N181" s="243"/>
      <c r="O181" s="243"/>
      <c r="P181" s="243"/>
      <c r="Q181" s="243"/>
      <c r="R181" s="243"/>
      <c r="S181" s="243"/>
      <c r="T181" s="321"/>
    </row>
    <row r="182" spans="1:20" ht="3.5" customHeight="1" thickBot="1" x14ac:dyDescent="0.4">
      <c r="C182" s="320"/>
      <c r="D182" s="243"/>
      <c r="E182" s="243"/>
      <c r="F182" s="243"/>
      <c r="G182" s="243"/>
      <c r="H182" s="243"/>
      <c r="I182" s="243"/>
      <c r="J182" s="243"/>
      <c r="K182" s="243"/>
      <c r="L182" s="243"/>
      <c r="M182" s="243"/>
      <c r="N182" s="243"/>
      <c r="O182" s="243"/>
      <c r="P182" s="243"/>
      <c r="Q182" s="243"/>
      <c r="R182" s="243"/>
      <c r="S182" s="243"/>
      <c r="T182" s="321"/>
    </row>
    <row r="183" spans="1:20" ht="15" hidden="1" thickBot="1" x14ac:dyDescent="0.4">
      <c r="C183" s="320"/>
      <c r="D183" s="243"/>
      <c r="E183" s="243"/>
      <c r="F183" s="243"/>
      <c r="G183" s="243"/>
      <c r="H183" s="243"/>
      <c r="I183" s="243"/>
      <c r="J183" s="243"/>
      <c r="K183" s="243"/>
      <c r="L183" s="243"/>
      <c r="M183" s="243"/>
      <c r="N183" s="243"/>
      <c r="O183" s="243"/>
      <c r="P183" s="243"/>
      <c r="Q183" s="243"/>
      <c r="R183" s="243"/>
      <c r="S183" s="243"/>
      <c r="T183" s="321"/>
    </row>
    <row r="184" spans="1:20" ht="16.5" customHeight="1" thickBot="1" x14ac:dyDescent="0.4">
      <c r="A184" s="550">
        <f>A175+1</f>
        <v>20</v>
      </c>
      <c r="B184" s="13">
        <f>B175+10</f>
        <v>201</v>
      </c>
      <c r="C184" s="647" t="str">
        <f>VLOOKUP(A184,INputs!$G$3:$O$22,9,FALSE)</f>
        <v>Please fill out Sensitivity Labels Tab</v>
      </c>
      <c r="D184" s="62"/>
      <c r="E184" s="60" t="b">
        <v>0</v>
      </c>
      <c r="F184" s="61" t="s">
        <v>201</v>
      </c>
      <c r="G184" s="62"/>
      <c r="H184" s="640"/>
      <c r="I184" s="640"/>
      <c r="J184" s="63"/>
      <c r="K184" s="78" t="b">
        <v>0</v>
      </c>
      <c r="L184" s="63" t="s">
        <v>202</v>
      </c>
      <c r="M184" s="62"/>
      <c r="N184" s="505" t="s">
        <v>203</v>
      </c>
      <c r="O184" s="62"/>
      <c r="P184" s="641" t="s">
        <v>204</v>
      </c>
      <c r="Q184" s="641"/>
      <c r="R184" s="62"/>
      <c r="S184" s="642" t="s">
        <v>205</v>
      </c>
      <c r="T184" s="643"/>
    </row>
    <row r="185" spans="1:20" ht="16" x14ac:dyDescent="0.35">
      <c r="A185" s="551"/>
      <c r="B185" s="247">
        <f>B184+1</f>
        <v>202</v>
      </c>
      <c r="C185" s="648"/>
      <c r="E185" s="64" t="b">
        <v>0</v>
      </c>
      <c r="F185" s="65" t="s">
        <v>206</v>
      </c>
      <c r="H185" s="44"/>
      <c r="I185" s="584" t="s">
        <v>108</v>
      </c>
      <c r="J185" s="584"/>
      <c r="K185" s="644" t="b">
        <v>0</v>
      </c>
      <c r="L185" s="627" t="s">
        <v>204</v>
      </c>
      <c r="N185" s="40" t="s">
        <v>109</v>
      </c>
      <c r="P185" s="45" t="b">
        <v>0</v>
      </c>
      <c r="Q185" s="44" t="s">
        <v>207</v>
      </c>
      <c r="S185" s="45" t="b">
        <v>0</v>
      </c>
      <c r="T185" s="73" t="s">
        <v>208</v>
      </c>
    </row>
    <row r="186" spans="1:20" ht="16" x14ac:dyDescent="0.35">
      <c r="A186" s="551"/>
      <c r="B186" s="247">
        <f>B185+1</f>
        <v>203</v>
      </c>
      <c r="C186" s="648"/>
      <c r="E186" s="64" t="b">
        <v>0</v>
      </c>
      <c r="F186" s="65" t="s">
        <v>209</v>
      </c>
      <c r="H186" s="45" t="b">
        <v>0</v>
      </c>
      <c r="I186" s="627" t="s">
        <v>210</v>
      </c>
      <c r="J186" s="44"/>
      <c r="K186" s="644"/>
      <c r="L186" s="627"/>
      <c r="N186" s="44"/>
      <c r="P186" s="44"/>
      <c r="Q186" s="46"/>
      <c r="S186" s="645" t="s">
        <v>211</v>
      </c>
      <c r="T186" s="646"/>
    </row>
    <row r="187" spans="1:20" x14ac:dyDescent="0.35">
      <c r="A187" s="551"/>
      <c r="B187" s="247">
        <f>B186+1</f>
        <v>204</v>
      </c>
      <c r="C187" s="648"/>
      <c r="H187" s="44"/>
      <c r="I187" s="627"/>
      <c r="J187" s="44"/>
      <c r="P187" s="45" t="b">
        <v>0</v>
      </c>
      <c r="Q187" s="44" t="s">
        <v>212</v>
      </c>
      <c r="S187" s="45" t="b">
        <v>0</v>
      </c>
      <c r="T187" s="73" t="s">
        <v>213</v>
      </c>
    </row>
    <row r="188" spans="1:20" x14ac:dyDescent="0.35">
      <c r="A188" s="551"/>
      <c r="B188" s="247">
        <f>B187+1</f>
        <v>205</v>
      </c>
      <c r="C188" s="648"/>
      <c r="H188" s="44"/>
      <c r="I188" s="44"/>
      <c r="J188" s="44"/>
      <c r="Q188" s="23" t="s">
        <v>107</v>
      </c>
      <c r="S188" s="45" t="b">
        <v>0</v>
      </c>
      <c r="T188" s="73" t="s">
        <v>214</v>
      </c>
    </row>
    <row r="189" spans="1:20" ht="15" thickBot="1" x14ac:dyDescent="0.4">
      <c r="A189" s="552"/>
      <c r="B189" s="247">
        <f>B188+1</f>
        <v>206</v>
      </c>
      <c r="C189" s="649"/>
      <c r="D189" s="67"/>
      <c r="E189" s="67"/>
      <c r="F189" s="67"/>
      <c r="G189" s="67"/>
      <c r="H189" s="75"/>
      <c r="I189" s="75"/>
      <c r="J189" s="75"/>
      <c r="K189" s="67"/>
      <c r="L189" s="67"/>
      <c r="M189" s="67"/>
      <c r="N189" s="67"/>
      <c r="O189" s="67"/>
      <c r="P189" s="67"/>
      <c r="Q189" s="68"/>
      <c r="R189" s="67"/>
      <c r="S189" s="125" t="b">
        <v>0</v>
      </c>
      <c r="T189" s="126" t="s">
        <v>215</v>
      </c>
    </row>
    <row r="190" spans="1:20" ht="15" hidden="1" thickBot="1" x14ac:dyDescent="0.4">
      <c r="C190" s="320"/>
      <c r="D190" s="243"/>
      <c r="E190" s="243"/>
      <c r="F190" s="243"/>
      <c r="G190" s="243"/>
      <c r="H190" s="243"/>
      <c r="I190" s="243"/>
      <c r="J190" s="243"/>
      <c r="K190" s="243"/>
      <c r="L190" s="243"/>
      <c r="M190" s="243"/>
      <c r="N190" s="243"/>
      <c r="O190" s="243"/>
      <c r="P190" s="243"/>
      <c r="Q190" s="243"/>
      <c r="R190" s="243"/>
      <c r="S190" s="243" t="b">
        <v>0</v>
      </c>
      <c r="T190" s="321"/>
    </row>
    <row r="191" spans="1:20" ht="6" customHeight="1" thickBot="1" x14ac:dyDescent="0.4">
      <c r="C191" s="320"/>
      <c r="D191" s="243"/>
      <c r="E191" s="243"/>
      <c r="F191" s="243"/>
      <c r="G191" s="243"/>
      <c r="H191" s="243"/>
      <c r="I191" s="243"/>
      <c r="J191" s="243"/>
      <c r="K191" s="243"/>
      <c r="L191" s="243"/>
      <c r="M191" s="243"/>
      <c r="N191" s="243"/>
      <c r="O191" s="243"/>
      <c r="P191" s="243"/>
      <c r="Q191" s="243"/>
      <c r="R191" s="243"/>
      <c r="S191" s="243"/>
      <c r="T191" s="321"/>
    </row>
  </sheetData>
  <mergeCells count="238">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 ref="A67:A72"/>
    <mergeCell ref="H67:I67"/>
    <mergeCell ref="P67:Q67"/>
    <mergeCell ref="S67:T67"/>
    <mergeCell ref="K68:K69"/>
    <mergeCell ref="L68:L69"/>
    <mergeCell ref="I69:I70"/>
    <mergeCell ref="S69:T69"/>
    <mergeCell ref="I68:J68"/>
    <mergeCell ref="C67:C72"/>
    <mergeCell ref="A76:A81"/>
    <mergeCell ref="H76:I76"/>
    <mergeCell ref="P76:Q76"/>
    <mergeCell ref="S76:T76"/>
    <mergeCell ref="K77:K78"/>
    <mergeCell ref="L77:L78"/>
    <mergeCell ref="I78:I79"/>
    <mergeCell ref="S78:T78"/>
    <mergeCell ref="I77:J77"/>
    <mergeCell ref="C76:C81"/>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94:A99"/>
    <mergeCell ref="H94:I94"/>
    <mergeCell ref="P94:Q94"/>
    <mergeCell ref="S94:T94"/>
    <mergeCell ref="I95:J95"/>
    <mergeCell ref="K95:K96"/>
    <mergeCell ref="L95:L96"/>
    <mergeCell ref="I96:I97"/>
    <mergeCell ref="S96:T96"/>
    <mergeCell ref="C94:C99"/>
    <mergeCell ref="A85:A90"/>
    <mergeCell ref="H85:I85"/>
    <mergeCell ref="P85:Q85"/>
    <mergeCell ref="S85:T85"/>
    <mergeCell ref="I86:J86"/>
    <mergeCell ref="K86:K87"/>
    <mergeCell ref="L86:L87"/>
    <mergeCell ref="I87:I88"/>
    <mergeCell ref="S87:T87"/>
    <mergeCell ref="C85:C90"/>
    <mergeCell ref="A103:A108"/>
    <mergeCell ref="H103:I103"/>
    <mergeCell ref="P103:Q103"/>
    <mergeCell ref="S103:T103"/>
    <mergeCell ref="I104:J104"/>
    <mergeCell ref="K104:K105"/>
    <mergeCell ref="L104:L105"/>
    <mergeCell ref="I105:I106"/>
    <mergeCell ref="S105:T105"/>
    <mergeCell ref="C103:C108"/>
    <mergeCell ref="A112:A117"/>
    <mergeCell ref="H112:I112"/>
    <mergeCell ref="P112:Q112"/>
    <mergeCell ref="S112:T112"/>
    <mergeCell ref="I113:J113"/>
    <mergeCell ref="K113:K114"/>
    <mergeCell ref="L113:L114"/>
    <mergeCell ref="I114:I115"/>
    <mergeCell ref="S114:T114"/>
    <mergeCell ref="C112:C117"/>
    <mergeCell ref="A121:A126"/>
    <mergeCell ref="H121:I121"/>
    <mergeCell ref="P121:Q121"/>
    <mergeCell ref="S121:T121"/>
    <mergeCell ref="I122:J122"/>
    <mergeCell ref="K122:K123"/>
    <mergeCell ref="L122:L123"/>
    <mergeCell ref="I123:I124"/>
    <mergeCell ref="S123:T123"/>
    <mergeCell ref="C121:C126"/>
    <mergeCell ref="A130:A135"/>
    <mergeCell ref="H130:I130"/>
    <mergeCell ref="P130:Q130"/>
    <mergeCell ref="S130:T130"/>
    <mergeCell ref="I131:J131"/>
    <mergeCell ref="K131:K132"/>
    <mergeCell ref="L131:L132"/>
    <mergeCell ref="I132:I133"/>
    <mergeCell ref="S132:T132"/>
    <mergeCell ref="C130:C135"/>
    <mergeCell ref="A139:A144"/>
    <mergeCell ref="H139:I139"/>
    <mergeCell ref="P139:Q139"/>
    <mergeCell ref="S139:T139"/>
    <mergeCell ref="I140:J140"/>
    <mergeCell ref="K140:K141"/>
    <mergeCell ref="L140:L141"/>
    <mergeCell ref="I141:I142"/>
    <mergeCell ref="S141:T141"/>
    <mergeCell ref="C139:C144"/>
    <mergeCell ref="A148:A153"/>
    <mergeCell ref="H148:I148"/>
    <mergeCell ref="P148:Q148"/>
    <mergeCell ref="S148:T148"/>
    <mergeCell ref="I149:J149"/>
    <mergeCell ref="K149:K150"/>
    <mergeCell ref="L149:L150"/>
    <mergeCell ref="I150:I151"/>
    <mergeCell ref="S150:T150"/>
    <mergeCell ref="C148:C153"/>
    <mergeCell ref="A184:A189"/>
    <mergeCell ref="H184:I184"/>
    <mergeCell ref="P184:Q184"/>
    <mergeCell ref="S184:T184"/>
    <mergeCell ref="I185:J185"/>
    <mergeCell ref="K185:K186"/>
    <mergeCell ref="L185:L186"/>
    <mergeCell ref="I186:I187"/>
    <mergeCell ref="S186:T186"/>
    <mergeCell ref="C184:C189"/>
    <mergeCell ref="A157:A162"/>
    <mergeCell ref="A166:A171"/>
    <mergeCell ref="H157:I157"/>
    <mergeCell ref="P157:Q157"/>
    <mergeCell ref="S157:T157"/>
    <mergeCell ref="I158:J158"/>
    <mergeCell ref="K158:K159"/>
    <mergeCell ref="L158:L159"/>
    <mergeCell ref="I159:I160"/>
    <mergeCell ref="S159:T159"/>
    <mergeCell ref="C157:C162"/>
    <mergeCell ref="C166:C171"/>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s>
  <conditionalFormatting sqref="H15">
    <cfRule type="expression" dxfId="1465" priority="632">
      <formula>E13=TRUE</formula>
    </cfRule>
  </conditionalFormatting>
  <conditionalFormatting sqref="H24">
    <cfRule type="expression" dxfId="1464" priority="628">
      <formula>E22=TRUE</formula>
    </cfRule>
  </conditionalFormatting>
  <conditionalFormatting sqref="H33">
    <cfRule type="expression" dxfId="1463" priority="624">
      <formula>E31=TRUE</formula>
    </cfRule>
  </conditionalFormatting>
  <conditionalFormatting sqref="H42">
    <cfRule type="expression" dxfId="1462" priority="620">
      <formula>E40=TRUE</formula>
    </cfRule>
  </conditionalFormatting>
  <conditionalFormatting sqref="H51">
    <cfRule type="expression" dxfId="1461" priority="616">
      <formula>E49=TRUE</formula>
    </cfRule>
  </conditionalFormatting>
  <conditionalFormatting sqref="H60">
    <cfRule type="expression" dxfId="1460" priority="612">
      <formula>E58=TRUE</formula>
    </cfRule>
  </conditionalFormatting>
  <conditionalFormatting sqref="H69">
    <cfRule type="expression" dxfId="1459" priority="608">
      <formula>E67=TRUE</formula>
    </cfRule>
  </conditionalFormatting>
  <conditionalFormatting sqref="H78">
    <cfRule type="expression" dxfId="1458" priority="604">
      <formula>E76=TRUE</formula>
    </cfRule>
  </conditionalFormatting>
  <conditionalFormatting sqref="H87">
    <cfRule type="expression" dxfId="1457" priority="600">
      <formula>E85=TRUE</formula>
    </cfRule>
  </conditionalFormatting>
  <conditionalFormatting sqref="H96">
    <cfRule type="expression" dxfId="1456" priority="596">
      <formula>E94=TRUE</formula>
    </cfRule>
  </conditionalFormatting>
  <conditionalFormatting sqref="H105">
    <cfRule type="expression" dxfId="1455" priority="592">
      <formula>E103=TRUE</formula>
    </cfRule>
  </conditionalFormatting>
  <conditionalFormatting sqref="H114">
    <cfRule type="expression" dxfId="1454" priority="588">
      <formula>E112=TRUE</formula>
    </cfRule>
  </conditionalFormatting>
  <conditionalFormatting sqref="H123">
    <cfRule type="expression" dxfId="1453" priority="584">
      <formula>E121=TRUE</formula>
    </cfRule>
  </conditionalFormatting>
  <conditionalFormatting sqref="H132">
    <cfRule type="expression" dxfId="1452" priority="580">
      <formula>E130=TRUE</formula>
    </cfRule>
  </conditionalFormatting>
  <conditionalFormatting sqref="H141">
    <cfRule type="expression" dxfId="1451" priority="576">
      <formula>E139=TRUE</formula>
    </cfRule>
  </conditionalFormatting>
  <conditionalFormatting sqref="H150">
    <cfRule type="expression" dxfId="1450" priority="572">
      <formula>E148=TRUE</formula>
    </cfRule>
  </conditionalFormatting>
  <conditionalFormatting sqref="H159">
    <cfRule type="expression" dxfId="1449" priority="568">
      <formula>E157=TRUE</formula>
    </cfRule>
  </conditionalFormatting>
  <conditionalFormatting sqref="H168">
    <cfRule type="expression" dxfId="1448" priority="564">
      <formula>E166=TRUE</formula>
    </cfRule>
  </conditionalFormatting>
  <conditionalFormatting sqref="H177">
    <cfRule type="expression" dxfId="1447" priority="560">
      <formula>E175=TRUE</formula>
    </cfRule>
  </conditionalFormatting>
  <conditionalFormatting sqref="H186">
    <cfRule type="expression" dxfId="1446" priority="556">
      <formula>E184=TRUE</formula>
    </cfRule>
  </conditionalFormatting>
  <conditionalFormatting sqref="H3:I3 N3">
    <cfRule type="expression" dxfId="1445" priority="4497">
      <formula>OR(E13,E22,E31,E40,E49,E58,E67,E76,E85,E94,E103,E112,E121,E130,E139,E148,E157,E166,E175,E184)=TRUE</formula>
    </cfRule>
  </conditionalFormatting>
  <conditionalFormatting sqref="H13:I13">
    <cfRule type="expression" dxfId="1444" priority="635">
      <formula>E13=TRUE</formula>
    </cfRule>
  </conditionalFormatting>
  <conditionalFormatting sqref="H22:I22">
    <cfRule type="expression" dxfId="1443" priority="241">
      <formula>E22=TRUE</formula>
    </cfRule>
  </conditionalFormatting>
  <conditionalFormatting sqref="H31:I31">
    <cfRule type="expression" dxfId="1442" priority="240">
      <formula>E31=TRUE</formula>
    </cfRule>
  </conditionalFormatting>
  <conditionalFormatting sqref="H40:I40">
    <cfRule type="expression" dxfId="1441" priority="239">
      <formula>E40=TRUE</formula>
    </cfRule>
  </conditionalFormatting>
  <conditionalFormatting sqref="H49:I49">
    <cfRule type="expression" dxfId="1440" priority="238">
      <formula>E49=TRUE</formula>
    </cfRule>
  </conditionalFormatting>
  <conditionalFormatting sqref="H58:I58">
    <cfRule type="expression" dxfId="1439" priority="237">
      <formula>E58=TRUE</formula>
    </cfRule>
  </conditionalFormatting>
  <conditionalFormatting sqref="H67:I67">
    <cfRule type="expression" dxfId="1438" priority="236">
      <formula>E67=TRUE</formula>
    </cfRule>
  </conditionalFormatting>
  <conditionalFormatting sqref="H76:I76">
    <cfRule type="expression" dxfId="1437" priority="235">
      <formula>E76=TRUE</formula>
    </cfRule>
  </conditionalFormatting>
  <conditionalFormatting sqref="H85:I85">
    <cfRule type="expression" dxfId="1436" priority="234">
      <formula>E85=TRUE</formula>
    </cfRule>
  </conditionalFormatting>
  <conditionalFormatting sqref="H94:I94">
    <cfRule type="expression" dxfId="1435" priority="233">
      <formula>E94=TRUE</formula>
    </cfRule>
  </conditionalFormatting>
  <conditionalFormatting sqref="H103:I103">
    <cfRule type="expression" dxfId="1434" priority="232">
      <formula>E103=TRUE</formula>
    </cfRule>
  </conditionalFormatting>
  <conditionalFormatting sqref="H112:I112">
    <cfRule type="expression" dxfId="1433" priority="231">
      <formula>E112=TRUE</formula>
    </cfRule>
  </conditionalFormatting>
  <conditionalFormatting sqref="H121:I121">
    <cfRule type="expression" dxfId="1432" priority="230">
      <formula>E121=TRUE</formula>
    </cfRule>
  </conditionalFormatting>
  <conditionalFormatting sqref="H130:I130">
    <cfRule type="expression" dxfId="1431" priority="229">
      <formula>E130=TRUE</formula>
    </cfRule>
  </conditionalFormatting>
  <conditionalFormatting sqref="H139:I139">
    <cfRule type="expression" dxfId="1430" priority="228">
      <formula>E139=TRUE</formula>
    </cfRule>
  </conditionalFormatting>
  <conditionalFormatting sqref="H148:I148">
    <cfRule type="expression" dxfId="1429" priority="227">
      <formula>E148=TRUE</formula>
    </cfRule>
  </conditionalFormatting>
  <conditionalFormatting sqref="H157:I157">
    <cfRule type="expression" dxfId="1428" priority="226">
      <formula>E157=TRUE</formula>
    </cfRule>
  </conditionalFormatting>
  <conditionalFormatting sqref="H166:I166">
    <cfRule type="expression" dxfId="1427" priority="225">
      <formula>E166=TRUE</formula>
    </cfRule>
  </conditionalFormatting>
  <conditionalFormatting sqref="H175:I175">
    <cfRule type="expression" dxfId="1426" priority="224">
      <formula>E175=TRUE</formula>
    </cfRule>
  </conditionalFormatting>
  <conditionalFormatting sqref="H184:I184">
    <cfRule type="expression" dxfId="1425" priority="223">
      <formula>E184=TRUE</formula>
    </cfRule>
  </conditionalFormatting>
  <conditionalFormatting sqref="I10">
    <cfRule type="expression" dxfId="1424" priority="4499">
      <formula>OR(E13,E22,E31,E40,E49,E58,E67,E76,E85,E94,E103,E112,E121,E130,E139,E148,E157,E166,E175,E184)=TRUE</formula>
    </cfRule>
  </conditionalFormatting>
  <conditionalFormatting sqref="I15:I16">
    <cfRule type="expression" dxfId="1423" priority="633">
      <formula>E13=TRUE</formula>
    </cfRule>
  </conditionalFormatting>
  <conditionalFormatting sqref="I24:I25">
    <cfRule type="expression" dxfId="1422" priority="629">
      <formula>E22=TRUE</formula>
    </cfRule>
  </conditionalFormatting>
  <conditionalFormatting sqref="I33:I34">
    <cfRule type="expression" dxfId="1421" priority="625">
      <formula>E31=TRUE</formula>
    </cfRule>
  </conditionalFormatting>
  <conditionalFormatting sqref="I42:I43">
    <cfRule type="expression" dxfId="1420" priority="621">
      <formula>E40=TRUE</formula>
    </cfRule>
  </conditionalFormatting>
  <conditionalFormatting sqref="I51:I52">
    <cfRule type="expression" dxfId="1419" priority="617">
      <formula>E49=TRUE</formula>
    </cfRule>
  </conditionalFormatting>
  <conditionalFormatting sqref="I60:I61">
    <cfRule type="expression" dxfId="1418" priority="613">
      <formula>E58=TRUE</formula>
    </cfRule>
  </conditionalFormatting>
  <conditionalFormatting sqref="I69:I70">
    <cfRule type="expression" dxfId="1417" priority="609">
      <formula>E67=TRUE</formula>
    </cfRule>
  </conditionalFormatting>
  <conditionalFormatting sqref="I78:I79">
    <cfRule type="expression" dxfId="1416" priority="605">
      <formula>E76=TRUE</formula>
    </cfRule>
  </conditionalFormatting>
  <conditionalFormatting sqref="I87:I88">
    <cfRule type="expression" dxfId="1415" priority="601">
      <formula>E85=TRUE</formula>
    </cfRule>
  </conditionalFormatting>
  <conditionalFormatting sqref="I96:I97">
    <cfRule type="expression" dxfId="1414" priority="597">
      <formula>E94=TRUE</formula>
    </cfRule>
  </conditionalFormatting>
  <conditionalFormatting sqref="I105:I106">
    <cfRule type="expression" dxfId="1413" priority="593">
      <formula>E103=TRUE</formula>
    </cfRule>
  </conditionalFormatting>
  <conditionalFormatting sqref="I114:I115">
    <cfRule type="expression" dxfId="1412" priority="589">
      <formula>E112=TRUE</formula>
    </cfRule>
  </conditionalFormatting>
  <conditionalFormatting sqref="I123:I124">
    <cfRule type="expression" dxfId="1411" priority="585">
      <formula>E121=TRUE</formula>
    </cfRule>
  </conditionalFormatting>
  <conditionalFormatting sqref="I132:I133">
    <cfRule type="expression" dxfId="1410" priority="581">
      <formula>E130=TRUE</formula>
    </cfRule>
  </conditionalFormatting>
  <conditionalFormatting sqref="I141:I142">
    <cfRule type="expression" dxfId="1409" priority="577">
      <formula>E139=TRUE</formula>
    </cfRule>
  </conditionalFormatting>
  <conditionalFormatting sqref="I150:I151">
    <cfRule type="expression" dxfId="1408" priority="573">
      <formula>E148=TRUE</formula>
    </cfRule>
  </conditionalFormatting>
  <conditionalFormatting sqref="I159:I160">
    <cfRule type="expression" dxfId="1407" priority="569">
      <formula>E157=TRUE</formula>
    </cfRule>
  </conditionalFormatting>
  <conditionalFormatting sqref="I168:I169">
    <cfRule type="expression" dxfId="1406" priority="565">
      <formula>E166=TRUE</formula>
    </cfRule>
  </conditionalFormatting>
  <conditionalFormatting sqref="I177:I178">
    <cfRule type="expression" dxfId="1405" priority="561">
      <formula>E175=TRUE</formula>
    </cfRule>
  </conditionalFormatting>
  <conditionalFormatting sqref="I186:I187">
    <cfRule type="expression" dxfId="1404" priority="557">
      <formula>E184=TRUE</formula>
    </cfRule>
  </conditionalFormatting>
  <conditionalFormatting sqref="I14:J14">
    <cfRule type="expression" dxfId="1403" priority="634">
      <formula>E13=TRUE</formula>
    </cfRule>
  </conditionalFormatting>
  <conditionalFormatting sqref="I23:J23">
    <cfRule type="expression" dxfId="1402" priority="630">
      <formula>E22=TRUE</formula>
    </cfRule>
  </conditionalFormatting>
  <conditionalFormatting sqref="I32:J32">
    <cfRule type="expression" dxfId="1401" priority="626">
      <formula>E31=TRUE</formula>
    </cfRule>
  </conditionalFormatting>
  <conditionalFormatting sqref="I41:J41">
    <cfRule type="expression" dxfId="1400" priority="622">
      <formula>E40=TRUE</formula>
    </cfRule>
  </conditionalFormatting>
  <conditionalFormatting sqref="I50:J50">
    <cfRule type="expression" dxfId="1399" priority="618">
      <formula>E49=TRUE</formula>
    </cfRule>
  </conditionalFormatting>
  <conditionalFormatting sqref="I59:J59">
    <cfRule type="expression" dxfId="1398" priority="614">
      <formula>E58=TRUE</formula>
    </cfRule>
  </conditionalFormatting>
  <conditionalFormatting sqref="I68:J68">
    <cfRule type="expression" dxfId="1397" priority="610">
      <formula>E67=TRUE</formula>
    </cfRule>
  </conditionalFormatting>
  <conditionalFormatting sqref="I77:J77">
    <cfRule type="expression" dxfId="1396" priority="606">
      <formula>E76=TRUE</formula>
    </cfRule>
  </conditionalFormatting>
  <conditionalFormatting sqref="I86:J86">
    <cfRule type="expression" dxfId="1395" priority="602">
      <formula>E85=TRUE</formula>
    </cfRule>
  </conditionalFormatting>
  <conditionalFormatting sqref="I95:J95">
    <cfRule type="expression" dxfId="1394" priority="598">
      <formula>E94=TRUE</formula>
    </cfRule>
  </conditionalFormatting>
  <conditionalFormatting sqref="I104:J104">
    <cfRule type="expression" dxfId="1393" priority="594">
      <formula>E103=TRUE</formula>
    </cfRule>
  </conditionalFormatting>
  <conditionalFormatting sqref="I113:J113">
    <cfRule type="expression" dxfId="1392" priority="590">
      <formula>E112=TRUE</formula>
    </cfRule>
  </conditionalFormatting>
  <conditionalFormatting sqref="I122:J122">
    <cfRule type="expression" dxfId="1391" priority="586">
      <formula>E121=TRUE</formula>
    </cfRule>
  </conditionalFormatting>
  <conditionalFormatting sqref="I131:J131">
    <cfRule type="expression" dxfId="1390" priority="582">
      <formula>E130=TRUE</formula>
    </cfRule>
  </conditionalFormatting>
  <conditionalFormatting sqref="I140:J140">
    <cfRule type="expression" dxfId="1389" priority="578">
      <formula>E139=TRUE</formula>
    </cfRule>
  </conditionalFormatting>
  <conditionalFormatting sqref="I149:J149">
    <cfRule type="expression" dxfId="1388" priority="574">
      <formula>E148=TRUE</formula>
    </cfRule>
  </conditionalFormatting>
  <conditionalFormatting sqref="I158:J158">
    <cfRule type="expression" dxfId="1387" priority="570">
      <formula>E157=TRUE</formula>
    </cfRule>
  </conditionalFormatting>
  <conditionalFormatting sqref="I167:J167">
    <cfRule type="expression" dxfId="1386" priority="566">
      <formula>E166=TRUE</formula>
    </cfRule>
  </conditionalFormatting>
  <conditionalFormatting sqref="I176:J176">
    <cfRule type="expression" dxfId="1385" priority="562">
      <formula>E175=TRUE</formula>
    </cfRule>
  </conditionalFormatting>
  <conditionalFormatting sqref="I185:J185">
    <cfRule type="expression" dxfId="1384" priority="558">
      <formula>E184=TRUE</formula>
    </cfRule>
  </conditionalFormatting>
  <conditionalFormatting sqref="K13">
    <cfRule type="expression" dxfId="1383" priority="555">
      <formula>E14=TRUE</formula>
    </cfRule>
  </conditionalFormatting>
  <conditionalFormatting sqref="K14:K15">
    <cfRule type="expression" dxfId="1382" priority="552">
      <formula>E14=TRUE</formula>
    </cfRule>
  </conditionalFormatting>
  <conditionalFormatting sqref="K22">
    <cfRule type="expression" dxfId="1381" priority="551">
      <formula>E23=TRUE</formula>
    </cfRule>
  </conditionalFormatting>
  <conditionalFormatting sqref="K23:K24">
    <cfRule type="expression" dxfId="1380" priority="548">
      <formula>E23=TRUE</formula>
    </cfRule>
  </conditionalFormatting>
  <conditionalFormatting sqref="K31">
    <cfRule type="expression" dxfId="1379" priority="547">
      <formula>E32=TRUE</formula>
    </cfRule>
  </conditionalFormatting>
  <conditionalFormatting sqref="K32:K33">
    <cfRule type="expression" dxfId="1378" priority="544">
      <formula>E32=TRUE</formula>
    </cfRule>
  </conditionalFormatting>
  <conditionalFormatting sqref="K40">
    <cfRule type="expression" dxfId="1377" priority="543">
      <formula>E41=TRUE</formula>
    </cfRule>
  </conditionalFormatting>
  <conditionalFormatting sqref="K41:K42">
    <cfRule type="expression" dxfId="1376" priority="540">
      <formula>E41=TRUE</formula>
    </cfRule>
  </conditionalFormatting>
  <conditionalFormatting sqref="K49">
    <cfRule type="expression" dxfId="1375" priority="539">
      <formula>E50=TRUE</formula>
    </cfRule>
  </conditionalFormatting>
  <conditionalFormatting sqref="K50:K51">
    <cfRule type="expression" dxfId="1374" priority="536">
      <formula>E50=TRUE</formula>
    </cfRule>
  </conditionalFormatting>
  <conditionalFormatting sqref="K58">
    <cfRule type="expression" dxfId="1373" priority="535">
      <formula>E59=TRUE</formula>
    </cfRule>
  </conditionalFormatting>
  <conditionalFormatting sqref="K59:K60">
    <cfRule type="expression" dxfId="1372" priority="532">
      <formula>E59=TRUE</formula>
    </cfRule>
  </conditionalFormatting>
  <conditionalFormatting sqref="K67">
    <cfRule type="expression" dxfId="1371" priority="531">
      <formula>E68=TRUE</formula>
    </cfRule>
  </conditionalFormatting>
  <conditionalFormatting sqref="K68:K69">
    <cfRule type="expression" dxfId="1370" priority="528">
      <formula>E68=TRUE</formula>
    </cfRule>
  </conditionalFormatting>
  <conditionalFormatting sqref="K76">
    <cfRule type="expression" dxfId="1369" priority="527">
      <formula>E77=TRUE</formula>
    </cfRule>
  </conditionalFormatting>
  <conditionalFormatting sqref="K77:K78">
    <cfRule type="expression" dxfId="1368" priority="524">
      <formula>E77=TRUE</formula>
    </cfRule>
  </conditionalFormatting>
  <conditionalFormatting sqref="K85">
    <cfRule type="expression" dxfId="1367" priority="523">
      <formula>E86=TRUE</formula>
    </cfRule>
  </conditionalFormatting>
  <conditionalFormatting sqref="K86:K87">
    <cfRule type="expression" dxfId="1366" priority="520">
      <formula>E86=TRUE</formula>
    </cfRule>
  </conditionalFormatting>
  <conditionalFormatting sqref="K94">
    <cfRule type="expression" dxfId="1365" priority="519">
      <formula>E95=TRUE</formula>
    </cfRule>
  </conditionalFormatting>
  <conditionalFormatting sqref="K95:K96">
    <cfRule type="expression" dxfId="1364" priority="516">
      <formula>E95=TRUE</formula>
    </cfRule>
  </conditionalFormatting>
  <conditionalFormatting sqref="K103">
    <cfRule type="expression" dxfId="1363" priority="515">
      <formula>E104=TRUE</formula>
    </cfRule>
  </conditionalFormatting>
  <conditionalFormatting sqref="K104:K105">
    <cfRule type="expression" dxfId="1362" priority="512">
      <formula>E104=TRUE</formula>
    </cfRule>
  </conditionalFormatting>
  <conditionalFormatting sqref="K112">
    <cfRule type="expression" dxfId="1361" priority="511">
      <formula>E113=TRUE</formula>
    </cfRule>
  </conditionalFormatting>
  <conditionalFormatting sqref="K113:K114">
    <cfRule type="expression" dxfId="1360" priority="508">
      <formula>E113=TRUE</formula>
    </cfRule>
  </conditionalFormatting>
  <conditionalFormatting sqref="K121">
    <cfRule type="expression" dxfId="1359" priority="507">
      <formula>E122=TRUE</formula>
    </cfRule>
  </conditionalFormatting>
  <conditionalFormatting sqref="K122:K123">
    <cfRule type="expression" dxfId="1358" priority="504">
      <formula>E122=TRUE</formula>
    </cfRule>
  </conditionalFormatting>
  <conditionalFormatting sqref="K130">
    <cfRule type="expression" dxfId="1357" priority="503">
      <formula>E131=TRUE</formula>
    </cfRule>
  </conditionalFormatting>
  <conditionalFormatting sqref="K131:K132">
    <cfRule type="expression" dxfId="1356" priority="500">
      <formula>E131=TRUE</formula>
    </cfRule>
  </conditionalFormatting>
  <conditionalFormatting sqref="K139">
    <cfRule type="expression" dxfId="1355" priority="499">
      <formula>E140=TRUE</formula>
    </cfRule>
  </conditionalFormatting>
  <conditionalFormatting sqref="K140:K141">
    <cfRule type="expression" dxfId="1354" priority="496">
      <formula>E140=TRUE</formula>
    </cfRule>
  </conditionalFormatting>
  <conditionalFormatting sqref="K148">
    <cfRule type="expression" dxfId="1353" priority="495">
      <formula>E149=TRUE</formula>
    </cfRule>
  </conditionalFormatting>
  <conditionalFormatting sqref="K149:K150">
    <cfRule type="expression" dxfId="1352" priority="492">
      <formula>E149=TRUE</formula>
    </cfRule>
  </conditionalFormatting>
  <conditionalFormatting sqref="K157">
    <cfRule type="expression" dxfId="1351" priority="491">
      <formula>E158=TRUE</formula>
    </cfRule>
  </conditionalFormatting>
  <conditionalFormatting sqref="K158:K159">
    <cfRule type="expression" dxfId="1350" priority="488">
      <formula>E158=TRUE</formula>
    </cfRule>
  </conditionalFormatting>
  <conditionalFormatting sqref="K166">
    <cfRule type="expression" dxfId="1349" priority="487">
      <formula>E167=TRUE</formula>
    </cfRule>
  </conditionalFormatting>
  <conditionalFormatting sqref="K167:K168">
    <cfRule type="expression" dxfId="1348" priority="484">
      <formula>E167=TRUE</formula>
    </cfRule>
  </conditionalFormatting>
  <conditionalFormatting sqref="K175">
    <cfRule type="expression" dxfId="1347" priority="483">
      <formula>E176=TRUE</formula>
    </cfRule>
  </conditionalFormatting>
  <conditionalFormatting sqref="K176:K177">
    <cfRule type="expression" dxfId="1346" priority="480">
      <formula>E176=TRUE</formula>
    </cfRule>
  </conditionalFormatting>
  <conditionalFormatting sqref="K184">
    <cfRule type="expression" dxfId="1345" priority="479">
      <formula>E185=TRUE</formula>
    </cfRule>
  </conditionalFormatting>
  <conditionalFormatting sqref="K185:K186">
    <cfRule type="expression" dxfId="1344" priority="476">
      <formula>E185=TRUE</formula>
    </cfRule>
  </conditionalFormatting>
  <conditionalFormatting sqref="K3:L3">
    <cfRule type="expression" dxfId="1343" priority="4500">
      <formula>OR(E14,E23,E32,E41,E50,E59,E68,E77,E86,E95,E104,E113,E122,E131,E140,E149,E158,E167,E176,E185)=TRUE</formula>
    </cfRule>
  </conditionalFormatting>
  <conditionalFormatting sqref="L13">
    <cfRule type="expression" dxfId="1342" priority="554">
      <formula>E14=TRUE</formula>
    </cfRule>
  </conditionalFormatting>
  <conditionalFormatting sqref="L14:L15">
    <cfRule type="expression" dxfId="1341" priority="553">
      <formula>E14=TRUE</formula>
    </cfRule>
  </conditionalFormatting>
  <conditionalFormatting sqref="L22">
    <cfRule type="expression" dxfId="1340" priority="550">
      <formula>E23=TRUE</formula>
    </cfRule>
  </conditionalFormatting>
  <conditionalFormatting sqref="L23:L24">
    <cfRule type="expression" dxfId="1339" priority="549">
      <formula>E23=TRUE</formula>
    </cfRule>
  </conditionalFormatting>
  <conditionalFormatting sqref="L31">
    <cfRule type="expression" dxfId="1338" priority="546">
      <formula>E32=TRUE</formula>
    </cfRule>
  </conditionalFormatting>
  <conditionalFormatting sqref="L32:L33">
    <cfRule type="expression" dxfId="1337" priority="545">
      <formula>E32=TRUE</formula>
    </cfRule>
  </conditionalFormatting>
  <conditionalFormatting sqref="L40">
    <cfRule type="expression" dxfId="1336" priority="542">
      <formula>E41=TRUE</formula>
    </cfRule>
  </conditionalFormatting>
  <conditionalFormatting sqref="L41:L42">
    <cfRule type="expression" dxfId="1335" priority="541">
      <formula>E41=TRUE</formula>
    </cfRule>
  </conditionalFormatting>
  <conditionalFormatting sqref="L49">
    <cfRule type="expression" dxfId="1334" priority="538">
      <formula>E50=TRUE</formula>
    </cfRule>
  </conditionalFormatting>
  <conditionalFormatting sqref="L50:L51">
    <cfRule type="expression" dxfId="1333" priority="537">
      <formula>E50=TRUE</formula>
    </cfRule>
  </conditionalFormatting>
  <conditionalFormatting sqref="L58">
    <cfRule type="expression" dxfId="1332" priority="534">
      <formula>E59=TRUE</formula>
    </cfRule>
  </conditionalFormatting>
  <conditionalFormatting sqref="L59:L60">
    <cfRule type="expression" dxfId="1331" priority="533">
      <formula>E59=TRUE</formula>
    </cfRule>
  </conditionalFormatting>
  <conditionalFormatting sqref="L67">
    <cfRule type="expression" dxfId="1330" priority="530">
      <formula>E68=TRUE</formula>
    </cfRule>
  </conditionalFormatting>
  <conditionalFormatting sqref="L68:L69">
    <cfRule type="expression" dxfId="1329" priority="529">
      <formula>E68=TRUE</formula>
    </cfRule>
  </conditionalFormatting>
  <conditionalFormatting sqref="L76">
    <cfRule type="expression" dxfId="1328" priority="526">
      <formula>E77=TRUE</formula>
    </cfRule>
  </conditionalFormatting>
  <conditionalFormatting sqref="L77:L78">
    <cfRule type="expression" dxfId="1327" priority="525">
      <formula>E77=TRUE</formula>
    </cfRule>
  </conditionalFormatting>
  <conditionalFormatting sqref="L85">
    <cfRule type="expression" dxfId="1326" priority="522">
      <formula>E86=TRUE</formula>
    </cfRule>
  </conditionalFormatting>
  <conditionalFormatting sqref="L86:L87">
    <cfRule type="expression" dxfId="1325" priority="521">
      <formula>E86=TRUE</formula>
    </cfRule>
  </conditionalFormatting>
  <conditionalFormatting sqref="L94">
    <cfRule type="expression" dxfId="1324" priority="518">
      <formula>E95=TRUE</formula>
    </cfRule>
  </conditionalFormatting>
  <conditionalFormatting sqref="L95:L96">
    <cfRule type="expression" dxfId="1323" priority="517">
      <formula>E95=TRUE</formula>
    </cfRule>
  </conditionalFormatting>
  <conditionalFormatting sqref="L103">
    <cfRule type="expression" dxfId="1322" priority="514">
      <formula>E104=TRUE</formula>
    </cfRule>
  </conditionalFormatting>
  <conditionalFormatting sqref="L104:L105">
    <cfRule type="expression" dxfId="1321" priority="513">
      <formula>E104=TRUE</formula>
    </cfRule>
  </conditionalFormatting>
  <conditionalFormatting sqref="L112">
    <cfRule type="expression" dxfId="1320" priority="510">
      <formula>E113=TRUE</formula>
    </cfRule>
  </conditionalFormatting>
  <conditionalFormatting sqref="L113:L114">
    <cfRule type="expression" dxfId="1319" priority="509">
      <formula>E113=TRUE</formula>
    </cfRule>
  </conditionalFormatting>
  <conditionalFormatting sqref="L121">
    <cfRule type="expression" dxfId="1318" priority="506">
      <formula>E122=TRUE</formula>
    </cfRule>
  </conditionalFormatting>
  <conditionalFormatting sqref="L122:L123">
    <cfRule type="expression" dxfId="1317" priority="505">
      <formula>E122=TRUE</formula>
    </cfRule>
  </conditionalFormatting>
  <conditionalFormatting sqref="L130">
    <cfRule type="expression" dxfId="1316" priority="502">
      <formula>E131=TRUE</formula>
    </cfRule>
  </conditionalFormatting>
  <conditionalFormatting sqref="L131:L132">
    <cfRule type="expression" dxfId="1315" priority="501">
      <formula>E131=TRUE</formula>
    </cfRule>
  </conditionalFormatting>
  <conditionalFormatting sqref="L139">
    <cfRule type="expression" dxfId="1314" priority="498">
      <formula>E140=TRUE</formula>
    </cfRule>
  </conditionalFormatting>
  <conditionalFormatting sqref="L140:L141">
    <cfRule type="expression" dxfId="1313" priority="497">
      <formula>E140=TRUE</formula>
    </cfRule>
  </conditionalFormatting>
  <conditionalFormatting sqref="L148">
    <cfRule type="expression" dxfId="1312" priority="494">
      <formula>E149=TRUE</formula>
    </cfRule>
  </conditionalFormatting>
  <conditionalFormatting sqref="L149:L150">
    <cfRule type="expression" dxfId="1311" priority="493">
      <formula>E149=TRUE</formula>
    </cfRule>
  </conditionalFormatting>
  <conditionalFormatting sqref="L157">
    <cfRule type="expression" dxfId="1310" priority="490">
      <formula>E158=TRUE</formula>
    </cfRule>
  </conditionalFormatting>
  <conditionalFormatting sqref="L158:L159">
    <cfRule type="expression" dxfId="1309" priority="489">
      <formula>E158=TRUE</formula>
    </cfRule>
  </conditionalFormatting>
  <conditionalFormatting sqref="L166">
    <cfRule type="expression" dxfId="1308" priority="486">
      <formula>E167=TRUE</formula>
    </cfRule>
  </conditionalFormatting>
  <conditionalFormatting sqref="L167:L168">
    <cfRule type="expression" dxfId="1307" priority="485">
      <formula>E167=TRUE</formula>
    </cfRule>
  </conditionalFormatting>
  <conditionalFormatting sqref="L175">
    <cfRule type="expression" dxfId="1306" priority="482">
      <formula>E176=TRUE</formula>
    </cfRule>
  </conditionalFormatting>
  <conditionalFormatting sqref="L176:L177">
    <cfRule type="expression" dxfId="1305" priority="481">
      <formula>E176=TRUE</formula>
    </cfRule>
  </conditionalFormatting>
  <conditionalFormatting sqref="L184">
    <cfRule type="expression" dxfId="1304" priority="478">
      <formula>E185=TRUE</formula>
    </cfRule>
  </conditionalFormatting>
  <conditionalFormatting sqref="L185:L186">
    <cfRule type="expression" dxfId="1303" priority="477">
      <formula>E185=TRUE</formula>
    </cfRule>
  </conditionalFormatting>
  <conditionalFormatting sqref="L10:M10">
    <cfRule type="expression" dxfId="1302" priority="4501">
      <formula>OR(E14,E23,E32,E41,E50,E59,E68,E77,E86,E95,E104,E113,E122,E131,E140,E149,E158,E167,E176,E185)=TRUE</formula>
    </cfRule>
  </conditionalFormatting>
  <conditionalFormatting sqref="N13">
    <cfRule type="expression" dxfId="1301" priority="887">
      <formula>AND($E$14=TRUE,K13=TRUE)</formula>
    </cfRule>
  </conditionalFormatting>
  <conditionalFormatting sqref="N14">
    <cfRule type="expression" dxfId="1300" priority="886">
      <formula>AND($E$14=TRUE,K13=TRUE)</formula>
    </cfRule>
  </conditionalFormatting>
  <conditionalFormatting sqref="N15">
    <cfRule type="expression" dxfId="1299" priority="885">
      <formula>AND($E$14=TRUE,K13=TRUE)</formula>
    </cfRule>
  </conditionalFormatting>
  <conditionalFormatting sqref="N22">
    <cfRule type="expression" dxfId="1298" priority="884">
      <formula>AND(K22=TRUE,$E$23=TRUE)</formula>
    </cfRule>
  </conditionalFormatting>
  <conditionalFormatting sqref="N23">
    <cfRule type="expression" dxfId="1297" priority="883">
      <formula>AND($E$23=TRUE,K22=TRUE)</formula>
    </cfRule>
  </conditionalFormatting>
  <conditionalFormatting sqref="N24">
    <cfRule type="expression" dxfId="1296" priority="882">
      <formula>AND(K22=TRUE,$E$23=TRUE)</formula>
    </cfRule>
  </conditionalFormatting>
  <conditionalFormatting sqref="N31">
    <cfRule type="expression" dxfId="1295" priority="881">
      <formula>AND(K31=TRUE,$E$32=TRUE)</formula>
    </cfRule>
  </conditionalFormatting>
  <conditionalFormatting sqref="N32">
    <cfRule type="expression" dxfId="1294" priority="880">
      <formula>AND($E$32=TRUE,K31=TRUE)</formula>
    </cfRule>
  </conditionalFormatting>
  <conditionalFormatting sqref="N33">
    <cfRule type="expression" dxfId="1293" priority="879">
      <formula>AND($E$32=TRUE,K31=TRUE)</formula>
    </cfRule>
  </conditionalFormatting>
  <conditionalFormatting sqref="N40">
    <cfRule type="expression" dxfId="1292" priority="82">
      <formula>AND(K40=TRUE,$E$41)</formula>
    </cfRule>
  </conditionalFormatting>
  <conditionalFormatting sqref="N41">
    <cfRule type="expression" dxfId="1291" priority="81">
      <formula>AND(K40=TRUE,$E$41=TRUE)</formula>
    </cfRule>
  </conditionalFormatting>
  <conditionalFormatting sqref="N42">
    <cfRule type="expression" dxfId="1290" priority="80">
      <formula>AND(K40=TRUE,$E$41=TRUE)</formula>
    </cfRule>
  </conditionalFormatting>
  <conditionalFormatting sqref="N49">
    <cfRule type="expression" dxfId="1289" priority="875">
      <formula>AND(K49=TRUE,$E$50=TRUE)</formula>
    </cfRule>
  </conditionalFormatting>
  <conditionalFormatting sqref="N50">
    <cfRule type="expression" dxfId="1288" priority="874">
      <formula>AND(K49=TRUE,$E$50=TRUE)</formula>
    </cfRule>
  </conditionalFormatting>
  <conditionalFormatting sqref="N51">
    <cfRule type="expression" dxfId="1287" priority="873">
      <formula>AND(K49=TRUE,$E$50=TRUE)</formula>
    </cfRule>
  </conditionalFormatting>
  <conditionalFormatting sqref="N58">
    <cfRule type="expression" dxfId="1286" priority="872">
      <formula>AND($E$59=TRUE,K58=TRUE)</formula>
    </cfRule>
  </conditionalFormatting>
  <conditionalFormatting sqref="N59">
    <cfRule type="expression" dxfId="1285" priority="871">
      <formula>AND($E$59=TRUE,K58=TRUE)</formula>
    </cfRule>
  </conditionalFormatting>
  <conditionalFormatting sqref="N60">
    <cfRule type="expression" dxfId="1284" priority="870">
      <formula>AND($E$59=TRUE,K58=TRUE)</formula>
    </cfRule>
  </conditionalFormatting>
  <conditionalFormatting sqref="N67">
    <cfRule type="expression" dxfId="1283" priority="866">
      <formula>AND($E$68=TRUE,K67=TRUE)</formula>
    </cfRule>
  </conditionalFormatting>
  <conditionalFormatting sqref="N68">
    <cfRule type="expression" dxfId="1282" priority="865">
      <formula>AND($E$68=TRUE,K67=TRUE)</formula>
    </cfRule>
  </conditionalFormatting>
  <conditionalFormatting sqref="N69">
    <cfRule type="expression" dxfId="1281" priority="864">
      <formula>AND($E$68=TRUE,K67=TRUE)</formula>
    </cfRule>
  </conditionalFormatting>
  <conditionalFormatting sqref="N76">
    <cfRule type="expression" dxfId="1280" priority="863">
      <formula>AND(K76=TRUE,$E$77=TRUE)</formula>
    </cfRule>
  </conditionalFormatting>
  <conditionalFormatting sqref="N77">
    <cfRule type="expression" dxfId="1279" priority="862">
      <formula>AND(K76=TRUE,$E$77=TRUE)</formula>
    </cfRule>
  </conditionalFormatting>
  <conditionalFormatting sqref="N78">
    <cfRule type="expression" dxfId="1278" priority="861">
      <formula>AND(K76=TRUE,$E$77=TRUE)</formula>
    </cfRule>
  </conditionalFormatting>
  <conditionalFormatting sqref="N85">
    <cfRule type="expression" dxfId="1277" priority="860">
      <formula>AND(K85=TRUE,$E$86=TRUE)</formula>
    </cfRule>
  </conditionalFormatting>
  <conditionalFormatting sqref="N86">
    <cfRule type="expression" dxfId="1276" priority="859">
      <formula>AND(K85=TRUE,$E$86=TRUE)</formula>
    </cfRule>
  </conditionalFormatting>
  <conditionalFormatting sqref="N87">
    <cfRule type="expression" dxfId="1275" priority="858">
      <formula>AND(K85=TRUE,$E$86=TRUE)</formula>
    </cfRule>
  </conditionalFormatting>
  <conditionalFormatting sqref="N94">
    <cfRule type="expression" dxfId="1274" priority="857">
      <formula>AND(K94=TRUE,$E$95=TRUE)</formula>
    </cfRule>
  </conditionalFormatting>
  <conditionalFormatting sqref="N95">
    <cfRule type="expression" dxfId="1273" priority="856">
      <formula>AND(K94=TRUE,$E$95=TRUE)</formula>
    </cfRule>
  </conditionalFormatting>
  <conditionalFormatting sqref="N96">
    <cfRule type="expression" dxfId="1272" priority="855">
      <formula>AND(K94=TRUE,$E$95=TRUE)</formula>
    </cfRule>
  </conditionalFormatting>
  <conditionalFormatting sqref="N103">
    <cfRule type="expression" dxfId="1271" priority="854">
      <formula>AND($E$104=TRUE,K103=TRUE)</formula>
    </cfRule>
  </conditionalFormatting>
  <conditionalFormatting sqref="N104">
    <cfRule type="expression" dxfId="1270" priority="853">
      <formula>AND($E$104=TRUE,K103=TRUE)</formula>
    </cfRule>
  </conditionalFormatting>
  <conditionalFormatting sqref="N105">
    <cfRule type="expression" dxfId="1269" priority="852">
      <formula>AND($E$104=TRUE,K103=TRUE)</formula>
    </cfRule>
  </conditionalFormatting>
  <conditionalFormatting sqref="N112">
    <cfRule type="expression" dxfId="1268" priority="851">
      <formula>AND(K112=TRUE,$E$113=TRUE)</formula>
    </cfRule>
  </conditionalFormatting>
  <conditionalFormatting sqref="N113">
    <cfRule type="expression" dxfId="1267" priority="850">
      <formula>AND(K112=TRUE,$E$113=TRUE)</formula>
    </cfRule>
  </conditionalFormatting>
  <conditionalFormatting sqref="N114">
    <cfRule type="expression" dxfId="1266" priority="849">
      <formula>AND(K112=TRUE,$E$113=TRUE)</formula>
    </cfRule>
  </conditionalFormatting>
  <conditionalFormatting sqref="N121">
    <cfRule type="expression" dxfId="1265" priority="848">
      <formula>AND(K121=TRUE,$E$122=TRUE)</formula>
    </cfRule>
  </conditionalFormatting>
  <conditionalFormatting sqref="N122">
    <cfRule type="expression" dxfId="1264" priority="847">
      <formula>AND(K121=TRUE,$E$122=TRUE)</formula>
    </cfRule>
  </conditionalFormatting>
  <conditionalFormatting sqref="N123">
    <cfRule type="expression" dxfId="1263" priority="846">
      <formula>AND(K121=TRUE,$E$122=TRUE)</formula>
    </cfRule>
  </conditionalFormatting>
  <conditionalFormatting sqref="N130">
    <cfRule type="expression" dxfId="1262" priority="845">
      <formula>AND(K130=TRUE,$E$131=TRUE)</formula>
    </cfRule>
  </conditionalFormatting>
  <conditionalFormatting sqref="N131">
    <cfRule type="expression" dxfId="1261" priority="844">
      <formula>AND(K130=TRUE,$E$131=TRUE)</formula>
    </cfRule>
  </conditionalFormatting>
  <conditionalFormatting sqref="N132">
    <cfRule type="expression" dxfId="1260" priority="843">
      <formula>AND(K130=TRUE,$E$131=TRUE)</formula>
    </cfRule>
  </conditionalFormatting>
  <conditionalFormatting sqref="N139">
    <cfRule type="expression" dxfId="1259" priority="842">
      <formula>AND(K139=TRUE,$E$140=TRUE)</formula>
    </cfRule>
  </conditionalFormatting>
  <conditionalFormatting sqref="N140">
    <cfRule type="expression" dxfId="1258" priority="841">
      <formula>AND(K139=TRUE,$E$140=TRUE)</formula>
    </cfRule>
  </conditionalFormatting>
  <conditionalFormatting sqref="N141">
    <cfRule type="expression" dxfId="1257" priority="840">
      <formula>AND(K139=TRUE,$E$140=TRUE)</formula>
    </cfRule>
  </conditionalFormatting>
  <conditionalFormatting sqref="N148">
    <cfRule type="expression" dxfId="1256" priority="839">
      <formula>AND(K148=TRUE,$E$149=TRUE)</formula>
    </cfRule>
  </conditionalFormatting>
  <conditionalFormatting sqref="N149">
    <cfRule type="expression" dxfId="1255" priority="838">
      <formula>AND(K148=TRUE,$E$149=TRUE)</formula>
    </cfRule>
  </conditionalFormatting>
  <conditionalFormatting sqref="N150">
    <cfRule type="expression" dxfId="1254" priority="837">
      <formula>AND(K148=TRUE,$E$149=TRUE)</formula>
    </cfRule>
  </conditionalFormatting>
  <conditionalFormatting sqref="N157">
    <cfRule type="expression" dxfId="1253" priority="836">
      <formula>AND(K157=TRUE,$E$158=TRUE)</formula>
    </cfRule>
  </conditionalFormatting>
  <conditionalFormatting sqref="N158">
    <cfRule type="expression" dxfId="1252" priority="835">
      <formula>AND(K157=TRUE,$E$158=TRUE)</formula>
    </cfRule>
  </conditionalFormatting>
  <conditionalFormatting sqref="N159">
    <cfRule type="expression" dxfId="1251" priority="834">
      <formula>AND(K157=TRUE,$E$158=TRUE)</formula>
    </cfRule>
  </conditionalFormatting>
  <conditionalFormatting sqref="N166">
    <cfRule type="expression" dxfId="1250" priority="833">
      <formula>AND(K166=TRUE,$E$167=TRUE)</formula>
    </cfRule>
  </conditionalFormatting>
  <conditionalFormatting sqref="N167">
    <cfRule type="expression" dxfId="1249" priority="832">
      <formula>AND(K166=TRUE,$E$167=TRUE)</formula>
    </cfRule>
  </conditionalFormatting>
  <conditionalFormatting sqref="N168">
    <cfRule type="expression" dxfId="1248" priority="831">
      <formula>AND(K166=TRUE,$E$167=TRUE)</formula>
    </cfRule>
  </conditionalFormatting>
  <conditionalFormatting sqref="N175">
    <cfRule type="expression" dxfId="1247" priority="830">
      <formula>AND($K$175=TRUE,$E$176=TRUE)</formula>
    </cfRule>
  </conditionalFormatting>
  <conditionalFormatting sqref="N176">
    <cfRule type="expression" dxfId="1246" priority="829">
      <formula>AND($K$175=TRUE,$E$176=TRUE)</formula>
    </cfRule>
  </conditionalFormatting>
  <conditionalFormatting sqref="N177">
    <cfRule type="expression" dxfId="1245" priority="828">
      <formula>AND($K$175=TRUE,$E$176=TRUE)</formula>
    </cfRule>
  </conditionalFormatting>
  <conditionalFormatting sqref="N184">
    <cfRule type="expression" dxfId="1244" priority="827">
      <formula>AND($K$184=TRUE,$E$185=TRUE)</formula>
    </cfRule>
  </conditionalFormatting>
  <conditionalFormatting sqref="N185">
    <cfRule type="expression" dxfId="1243" priority="826">
      <formula>AND($K$184=TRUE,$E$185=TRUE)</formula>
    </cfRule>
  </conditionalFormatting>
  <conditionalFormatting sqref="N186">
    <cfRule type="expression" dxfId="1242" priority="825">
      <formula>AND($K$184=TRUE,$E$185=TRUE)</formula>
    </cfRule>
  </conditionalFormatting>
  <conditionalFormatting sqref="P14">
    <cfRule type="expression" dxfId="1241" priority="820">
      <formula>AND(K14=TRUE,$E$14=TRUE)</formula>
    </cfRule>
  </conditionalFormatting>
  <conditionalFormatting sqref="P16">
    <cfRule type="expression" dxfId="1240" priority="821">
      <formula>AND(K14=TRUE,$E$14=TRUE)</formula>
    </cfRule>
  </conditionalFormatting>
  <conditionalFormatting sqref="P23">
    <cfRule type="expression" dxfId="1239" priority="802">
      <formula>AND(K23=TRUE,E23=TRUE)</formula>
    </cfRule>
  </conditionalFormatting>
  <conditionalFormatting sqref="P25">
    <cfRule type="expression" dxfId="1238" priority="803">
      <formula>AND(K23=TRUE,E23=TRUE)</formula>
    </cfRule>
  </conditionalFormatting>
  <conditionalFormatting sqref="P32">
    <cfRule type="expression" dxfId="1237" priority="793">
      <formula>AND(K32=TRUE,$E$32=TRUE)</formula>
    </cfRule>
  </conditionalFormatting>
  <conditionalFormatting sqref="P34">
    <cfRule type="expression" dxfId="1236" priority="794">
      <formula>AND(K32=TRUE,$E$32=TRUE)</formula>
    </cfRule>
  </conditionalFormatting>
  <conditionalFormatting sqref="P41">
    <cfRule type="expression" dxfId="1235" priority="784">
      <formula>AND(K41,$E$41)=TRUE</formula>
    </cfRule>
  </conditionalFormatting>
  <conditionalFormatting sqref="P43">
    <cfRule type="expression" dxfId="1234" priority="785">
      <formula>AND(K41,$E$41)=TRUE</formula>
    </cfRule>
  </conditionalFormatting>
  <conditionalFormatting sqref="P50">
    <cfRule type="expression" dxfId="1233" priority="775">
      <formula>AND(K50=TRUE,$E$50=TRUE)</formula>
    </cfRule>
  </conditionalFormatting>
  <conditionalFormatting sqref="P52">
    <cfRule type="expression" dxfId="1232" priority="776">
      <formula>AND(K50=TRUE,$E$50=TRUE)</formula>
    </cfRule>
  </conditionalFormatting>
  <conditionalFormatting sqref="P68">
    <cfRule type="expression" dxfId="1231" priority="757">
      <formula>AND(K68=TRUE,$E$68=TRUE)</formula>
    </cfRule>
  </conditionalFormatting>
  <conditionalFormatting sqref="P70">
    <cfRule type="expression" dxfId="1230" priority="758">
      <formula>AND(K68=TRUE,$E$68=TRUE)</formula>
    </cfRule>
  </conditionalFormatting>
  <conditionalFormatting sqref="P77">
    <cfRule type="expression" dxfId="1229" priority="748">
      <formula>AND(K77=TRUE,$E$77=TRUE)</formula>
    </cfRule>
  </conditionalFormatting>
  <conditionalFormatting sqref="P79">
    <cfRule type="expression" dxfId="1228" priority="749">
      <formula>AND(K77=TRUE,$E$77=TRUE)</formula>
    </cfRule>
  </conditionalFormatting>
  <conditionalFormatting sqref="P86">
    <cfRule type="expression" dxfId="1227" priority="739">
      <formula>AND(K86=TRUE,$E$86=TRUE)</formula>
    </cfRule>
  </conditionalFormatting>
  <conditionalFormatting sqref="P88">
    <cfRule type="expression" dxfId="1226" priority="740">
      <formula>AND(K86=TRUE,$E$86=TRUE)</formula>
    </cfRule>
  </conditionalFormatting>
  <conditionalFormatting sqref="P95">
    <cfRule type="expression" dxfId="1225" priority="730">
      <formula>AND(K95=TRUE,$E$95=TRUE)</formula>
    </cfRule>
  </conditionalFormatting>
  <conditionalFormatting sqref="P97">
    <cfRule type="expression" dxfId="1224" priority="731">
      <formula>AND(K95=TRUE,$E$95=TRUE)</formula>
    </cfRule>
  </conditionalFormatting>
  <conditionalFormatting sqref="P104">
    <cfRule type="expression" dxfId="1223" priority="721">
      <formula>AND(K104=TRUE,$E$104=TRUE)</formula>
    </cfRule>
  </conditionalFormatting>
  <conditionalFormatting sqref="P106">
    <cfRule type="expression" dxfId="1222" priority="722">
      <formula>AND(K104=TRUE,$E$104=TRUE)</formula>
    </cfRule>
  </conditionalFormatting>
  <conditionalFormatting sqref="P113">
    <cfRule type="expression" dxfId="1221" priority="712">
      <formula>AND(K113=TRUE,$E$113=TRUE)</formula>
    </cfRule>
  </conditionalFormatting>
  <conditionalFormatting sqref="P115">
    <cfRule type="expression" dxfId="1220" priority="713">
      <formula>AND(K113=TRUE,$E$113=TRUE)</formula>
    </cfRule>
  </conditionalFormatting>
  <conditionalFormatting sqref="P131">
    <cfRule type="expression" dxfId="1219" priority="694">
      <formula>AND(K131,$E$131)=TRUE</formula>
    </cfRule>
  </conditionalFormatting>
  <conditionalFormatting sqref="P133">
    <cfRule type="expression" dxfId="1218" priority="695">
      <formula>AND(K131,$E$131)=TRUE</formula>
    </cfRule>
  </conditionalFormatting>
  <conditionalFormatting sqref="P167">
    <cfRule type="expression" dxfId="1217" priority="658">
      <formula>AND(K167,$E$167)=TRUE</formula>
    </cfRule>
  </conditionalFormatting>
  <conditionalFormatting sqref="P169">
    <cfRule type="expression" dxfId="1216" priority="659">
      <formula>AND(K167,$E$167)=TRUE</formula>
    </cfRule>
  </conditionalFormatting>
  <conditionalFormatting sqref="P3:Q3">
    <cfRule type="expression" dxfId="1215" priority="4502">
      <formula>OR(K14,K23,K32,K41,K50,K59,K68,K77,K86,K95,K104,K113,K122,K131,K140,K149,K158,K167,K176,K185)=TRUE</formula>
    </cfRule>
  </conditionalFormatting>
  <conditionalFormatting sqref="P13:Q13">
    <cfRule type="expression" dxfId="1214" priority="824">
      <formula>AND(K14=TRUE,$E$14=TRUE)</formula>
    </cfRule>
  </conditionalFormatting>
  <conditionalFormatting sqref="P22:Q22">
    <cfRule type="expression" dxfId="1213" priority="806">
      <formula>AND(K23=TRUE,E23=TRUE)</formula>
    </cfRule>
  </conditionalFormatting>
  <conditionalFormatting sqref="P31:Q31">
    <cfRule type="expression" dxfId="1212" priority="797">
      <formula>AND(K32=TRUE,$E$32=TRUE)</formula>
    </cfRule>
  </conditionalFormatting>
  <conditionalFormatting sqref="P40:Q40">
    <cfRule type="expression" dxfId="1211" priority="788">
      <formula>AND(K41,$E$41)=TRUE</formula>
    </cfRule>
  </conditionalFormatting>
  <conditionalFormatting sqref="P49:Q49">
    <cfRule type="expression" dxfId="1210" priority="779">
      <formula>AND(K50=TRUE,$E$50=TRUE)</formula>
    </cfRule>
  </conditionalFormatting>
  <conditionalFormatting sqref="P58:Q59">
    <cfRule type="expression" dxfId="1209" priority="765">
      <formula>AND($K$59,$E$59)=TRUE</formula>
    </cfRule>
  </conditionalFormatting>
  <conditionalFormatting sqref="P61:Q61">
    <cfRule type="expression" dxfId="1208" priority="767">
      <formula>AND($K$59,$E$59)=TRUE</formula>
    </cfRule>
  </conditionalFormatting>
  <conditionalFormatting sqref="P67:Q67">
    <cfRule type="expression" dxfId="1207" priority="761">
      <formula>AND(K68=TRUE,$E$68=TRUE)</formula>
    </cfRule>
  </conditionalFormatting>
  <conditionalFormatting sqref="P76:Q76">
    <cfRule type="expression" dxfId="1206" priority="752">
      <formula>AND(K77=TRUE,$E$77=TRUE)</formula>
    </cfRule>
  </conditionalFormatting>
  <conditionalFormatting sqref="P85:Q85">
    <cfRule type="expression" dxfId="1205" priority="743">
      <formula>AND(K86=TRUE,$E$86=TRUE)</formula>
    </cfRule>
  </conditionalFormatting>
  <conditionalFormatting sqref="P94:Q94">
    <cfRule type="expression" dxfId="1204" priority="734">
      <formula>AND(K95=TRUE,$E$95=TRUE)</formula>
    </cfRule>
  </conditionalFormatting>
  <conditionalFormatting sqref="P103:Q103">
    <cfRule type="expression" dxfId="1203" priority="725">
      <formula>AND(K104=TRUE,$E$104=TRUE)</formula>
    </cfRule>
  </conditionalFormatting>
  <conditionalFormatting sqref="P112:Q112">
    <cfRule type="expression" dxfId="1202" priority="716">
      <formula>AND(K113=TRUE,$E$113=TRUE)</formula>
    </cfRule>
  </conditionalFormatting>
  <conditionalFormatting sqref="P121:Q122">
    <cfRule type="expression" dxfId="1201" priority="702">
      <formula>AND($K$122,$E$122)=TRUE</formula>
    </cfRule>
  </conditionalFormatting>
  <conditionalFormatting sqref="P124:Q124">
    <cfRule type="expression" dxfId="1200" priority="704">
      <formula>AND($K$122,$E$122)=TRUE</formula>
    </cfRule>
  </conditionalFormatting>
  <conditionalFormatting sqref="P130:Q130">
    <cfRule type="expression" dxfId="1199" priority="698">
      <formula>AND(K131,$E$131)=TRUE</formula>
    </cfRule>
  </conditionalFormatting>
  <conditionalFormatting sqref="P139:Q140">
    <cfRule type="expression" dxfId="1198" priority="684">
      <formula>AND($K$140,$E$140)=TRUE</formula>
    </cfRule>
  </conditionalFormatting>
  <conditionalFormatting sqref="P142:Q142">
    <cfRule type="expression" dxfId="1197" priority="686">
      <formula>AND($K$140,$E$140)=TRUE</formula>
    </cfRule>
  </conditionalFormatting>
  <conditionalFormatting sqref="P148:Q149">
    <cfRule type="expression" dxfId="1196" priority="675">
      <formula>AND($K$149,$E$149)=TRUE</formula>
    </cfRule>
  </conditionalFormatting>
  <conditionalFormatting sqref="P151:Q151">
    <cfRule type="expression" dxfId="1195" priority="677">
      <formula>AND($K$149,$E$149)=TRUE</formula>
    </cfRule>
  </conditionalFormatting>
  <conditionalFormatting sqref="P157:Q158">
    <cfRule type="expression" dxfId="1194" priority="666">
      <formula>AND($K$158,$E$158)=TRUE</formula>
    </cfRule>
  </conditionalFormatting>
  <conditionalFormatting sqref="P160:Q160">
    <cfRule type="expression" dxfId="1193" priority="668">
      <formula>AND($K$158,$E$158)=TRUE</formula>
    </cfRule>
  </conditionalFormatting>
  <conditionalFormatting sqref="P166:Q166">
    <cfRule type="expression" dxfId="1192" priority="662">
      <formula>AND(K167,$E$167)=TRUE</formula>
    </cfRule>
  </conditionalFormatting>
  <conditionalFormatting sqref="P175:Q176">
    <cfRule type="expression" dxfId="1191" priority="648">
      <formula>AND($K$176=TRUE,$E$176=TRUE)</formula>
    </cfRule>
  </conditionalFormatting>
  <conditionalFormatting sqref="P178:Q178">
    <cfRule type="expression" dxfId="1190" priority="650">
      <formula>AND($K$176=TRUE,$E$176=TRUE)</formula>
    </cfRule>
  </conditionalFormatting>
  <conditionalFormatting sqref="P184:Q185">
    <cfRule type="expression" dxfId="1189" priority="639">
      <formula>AND($K$185=TRUE,$E$185=TRUE)</formula>
    </cfRule>
  </conditionalFormatting>
  <conditionalFormatting sqref="P187:Q187">
    <cfRule type="expression" dxfId="1188" priority="641">
      <formula>AND($K$185=TRUE,$E$185=TRUE)</formula>
    </cfRule>
  </conditionalFormatting>
  <conditionalFormatting sqref="Q14">
    <cfRule type="expression" dxfId="1187" priority="819">
      <formula>AND(K14=TRUE,$E$14=TRUE)</formula>
    </cfRule>
  </conditionalFormatting>
  <conditionalFormatting sqref="Q15">
    <cfRule type="expression" dxfId="1186" priority="823">
      <formula>AND(K14,P14,E14)=TRUE</formula>
    </cfRule>
  </conditionalFormatting>
  <conditionalFormatting sqref="Q16">
    <cfRule type="expression" dxfId="1185" priority="822">
      <formula>AND(K14=TRUE,$E$14=TRUE)</formula>
    </cfRule>
    <cfRule type="expression" dxfId="1184" priority="1022">
      <formula>P13=TRUE</formula>
    </cfRule>
  </conditionalFormatting>
  <conditionalFormatting sqref="Q17">
    <cfRule type="expression" dxfId="1183" priority="1015">
      <formula>AND(P16,K14,E14)=TRUE</formula>
    </cfRule>
  </conditionalFormatting>
  <conditionalFormatting sqref="Q18">
    <cfRule type="expression" dxfId="1182" priority="1025">
      <formula>AND(P16,K14,E14)=TRUE</formula>
    </cfRule>
  </conditionalFormatting>
  <conditionalFormatting sqref="Q23">
    <cfRule type="expression" dxfId="1181" priority="801">
      <formula>AND(K23=TRUE,E23=TRUE)</formula>
    </cfRule>
  </conditionalFormatting>
  <conditionalFormatting sqref="Q24">
    <cfRule type="expression" dxfId="1180" priority="805">
      <formula>AND(K23,P23,E23)=TRUE</formula>
    </cfRule>
  </conditionalFormatting>
  <conditionalFormatting sqref="Q25">
    <cfRule type="expression" dxfId="1179" priority="804">
      <formula>AND(K23=TRUE,E23=TRUE)</formula>
    </cfRule>
    <cfRule type="expression" dxfId="1178" priority="808">
      <formula>P22=TRUE</formula>
    </cfRule>
  </conditionalFormatting>
  <conditionalFormatting sqref="Q26">
    <cfRule type="expression" dxfId="1177" priority="807">
      <formula>AND(P25,K23,E23)=TRUE</formula>
    </cfRule>
  </conditionalFormatting>
  <conditionalFormatting sqref="Q27">
    <cfRule type="expression" dxfId="1176" priority="809">
      <formula>AND(P25,K23,E23)=TRUE</formula>
    </cfRule>
  </conditionalFormatting>
  <conditionalFormatting sqref="Q32">
    <cfRule type="expression" dxfId="1175" priority="792">
      <formula>AND(K32=TRUE,$E$32=TRUE)</formula>
    </cfRule>
  </conditionalFormatting>
  <conditionalFormatting sqref="Q33">
    <cfRule type="expression" dxfId="1174" priority="796">
      <formula>AND(K32,P32,E32)=TRUE</formula>
    </cfRule>
  </conditionalFormatting>
  <conditionalFormatting sqref="Q34">
    <cfRule type="expression" dxfId="1173" priority="795">
      <formula>AND(K32=TRUE,$E$32=TRUE)</formula>
    </cfRule>
    <cfRule type="expression" dxfId="1172" priority="799">
      <formula>P31=TRUE</formula>
    </cfRule>
  </conditionalFormatting>
  <conditionalFormatting sqref="Q35">
    <cfRule type="expression" dxfId="1171" priority="798">
      <formula>AND(P34,K32,E32)=TRUE</formula>
    </cfRule>
  </conditionalFormatting>
  <conditionalFormatting sqref="Q36">
    <cfRule type="expression" dxfId="1170" priority="800">
      <formula>AND(P34,K32,E32)=TRUE</formula>
    </cfRule>
  </conditionalFormatting>
  <conditionalFormatting sqref="Q41">
    <cfRule type="expression" dxfId="1169" priority="783">
      <formula>AND(K41,$E$41)=TRUE</formula>
    </cfRule>
  </conditionalFormatting>
  <conditionalFormatting sqref="Q42">
    <cfRule type="expression" dxfId="1168" priority="787">
      <formula>AND(K41,P41,E41)=TRUE</formula>
    </cfRule>
  </conditionalFormatting>
  <conditionalFormatting sqref="Q43">
    <cfRule type="expression" dxfId="1167" priority="786">
      <formula>AND(K41,$E$41)=TRUE</formula>
    </cfRule>
    <cfRule type="expression" dxfId="1166" priority="790">
      <formula>P40=TRUE</formula>
    </cfRule>
  </conditionalFormatting>
  <conditionalFormatting sqref="Q44">
    <cfRule type="expression" dxfId="1165" priority="789">
      <formula>AND(P43,K41,E41)=TRUE</formula>
    </cfRule>
  </conditionalFormatting>
  <conditionalFormatting sqref="Q45">
    <cfRule type="expression" dxfId="1164" priority="791">
      <formula>AND(P43,K41,E41)=TRUE</formula>
    </cfRule>
  </conditionalFormatting>
  <conditionalFormatting sqref="Q50">
    <cfRule type="expression" dxfId="1163" priority="774">
      <formula>AND(K50=TRUE,$E$50=TRUE)</formula>
    </cfRule>
  </conditionalFormatting>
  <conditionalFormatting sqref="Q51">
    <cfRule type="expression" dxfId="1162" priority="778">
      <formula>AND(K50,P50,$E$50)=TRUE</formula>
    </cfRule>
  </conditionalFormatting>
  <conditionalFormatting sqref="Q52">
    <cfRule type="expression" dxfId="1161" priority="777">
      <formula>AND(K50=TRUE,$E$50=TRUE)</formula>
    </cfRule>
    <cfRule type="expression" dxfId="1160" priority="781">
      <formula>P49=TRUE</formula>
    </cfRule>
  </conditionalFormatting>
  <conditionalFormatting sqref="Q53">
    <cfRule type="expression" dxfId="1159" priority="780">
      <formula>AND(P52,K50,$E$50)=TRUE</formula>
    </cfRule>
  </conditionalFormatting>
  <conditionalFormatting sqref="Q54">
    <cfRule type="expression" dxfId="1158" priority="782">
      <formula>AND(P52,K50,$E$50)=TRUE</formula>
    </cfRule>
  </conditionalFormatting>
  <conditionalFormatting sqref="Q60">
    <cfRule type="expression" dxfId="1157" priority="769">
      <formula>AND(K59,P59,$E$59)=TRUE</formula>
    </cfRule>
  </conditionalFormatting>
  <conditionalFormatting sqref="Q61">
    <cfRule type="expression" dxfId="1156" priority="772">
      <formula>P58=TRUE</formula>
    </cfRule>
  </conditionalFormatting>
  <conditionalFormatting sqref="Q62">
    <cfRule type="expression" dxfId="1155" priority="771">
      <formula>AND(P61,K59,$E$59)=TRUE</formula>
    </cfRule>
  </conditionalFormatting>
  <conditionalFormatting sqref="Q63">
    <cfRule type="expression" dxfId="1154" priority="773">
      <formula>AND(P61,K59,$E$59)=TRUE</formula>
    </cfRule>
  </conditionalFormatting>
  <conditionalFormatting sqref="Q68">
    <cfRule type="expression" dxfId="1153" priority="756">
      <formula>AND(K68=TRUE,$E$68=TRUE)</formula>
    </cfRule>
  </conditionalFormatting>
  <conditionalFormatting sqref="Q69">
    <cfRule type="expression" dxfId="1152" priority="760">
      <formula>AND(K68,P68,$E$68)=TRUE</formula>
    </cfRule>
  </conditionalFormatting>
  <conditionalFormatting sqref="Q70">
    <cfRule type="expression" dxfId="1151" priority="759">
      <formula>AND(K68=TRUE,$E$68=TRUE)</formula>
    </cfRule>
    <cfRule type="expression" dxfId="1150" priority="763">
      <formula>P67=TRUE</formula>
    </cfRule>
  </conditionalFormatting>
  <conditionalFormatting sqref="Q71">
    <cfRule type="expression" dxfId="1149" priority="762">
      <formula>AND(P70,K68,$E$68)=TRUE</formula>
    </cfRule>
  </conditionalFormatting>
  <conditionalFormatting sqref="Q72">
    <cfRule type="expression" dxfId="1148" priority="764">
      <formula>AND(P70,K68,$E$68)=TRUE</formula>
    </cfRule>
  </conditionalFormatting>
  <conditionalFormatting sqref="Q77">
    <cfRule type="expression" dxfId="1147" priority="747">
      <formula>AND(K77=TRUE,$E$77=TRUE)</formula>
    </cfRule>
  </conditionalFormatting>
  <conditionalFormatting sqref="Q78">
    <cfRule type="expression" dxfId="1146" priority="751">
      <formula>AND(K77,P77,$E$77)=TRUE</formula>
    </cfRule>
  </conditionalFormatting>
  <conditionalFormatting sqref="Q79">
    <cfRule type="expression" dxfId="1145" priority="750">
      <formula>AND(K77=TRUE,$E$77=TRUE)</formula>
    </cfRule>
    <cfRule type="expression" dxfId="1144" priority="754">
      <formula>P76=TRUE</formula>
    </cfRule>
  </conditionalFormatting>
  <conditionalFormatting sqref="Q80">
    <cfRule type="expression" dxfId="1143" priority="753">
      <formula>AND(P79,K77,$E$77)=TRUE</formula>
    </cfRule>
  </conditionalFormatting>
  <conditionalFormatting sqref="Q81">
    <cfRule type="expression" dxfId="1142" priority="755">
      <formula>AND(P79,K77,$E$77)=TRUE</formula>
    </cfRule>
  </conditionalFormatting>
  <conditionalFormatting sqref="Q86">
    <cfRule type="expression" dxfId="1141" priority="738">
      <formula>AND(K86=TRUE,$E$86=TRUE)</formula>
    </cfRule>
  </conditionalFormatting>
  <conditionalFormatting sqref="Q87">
    <cfRule type="expression" dxfId="1140" priority="742">
      <formula>AND(K86,P86,$E$86)=TRUE</formula>
    </cfRule>
  </conditionalFormatting>
  <conditionalFormatting sqref="Q88">
    <cfRule type="expression" dxfId="1139" priority="741">
      <formula>AND(K86=TRUE,$E$86=TRUE)</formula>
    </cfRule>
    <cfRule type="expression" dxfId="1138" priority="745">
      <formula>P85=TRUE</formula>
    </cfRule>
  </conditionalFormatting>
  <conditionalFormatting sqref="Q89">
    <cfRule type="expression" dxfId="1137" priority="744">
      <formula>AND(P88,K86,$E$86)=TRUE</formula>
    </cfRule>
  </conditionalFormatting>
  <conditionalFormatting sqref="Q90">
    <cfRule type="expression" dxfId="1136" priority="746">
      <formula>AND(P88,K86,$E$86)=TRUE</formula>
    </cfRule>
  </conditionalFormatting>
  <conditionalFormatting sqref="Q95">
    <cfRule type="expression" dxfId="1135" priority="729">
      <formula>AND(K95=TRUE,$E$95=TRUE)</formula>
    </cfRule>
  </conditionalFormatting>
  <conditionalFormatting sqref="Q96">
    <cfRule type="expression" dxfId="1134" priority="733">
      <formula>AND(K95,P95,$E$95)=TRUE</formula>
    </cfRule>
  </conditionalFormatting>
  <conditionalFormatting sqref="Q97">
    <cfRule type="expression" dxfId="1133" priority="732">
      <formula>AND(K95=TRUE,$E$95=TRUE)</formula>
    </cfRule>
    <cfRule type="expression" dxfId="1132" priority="736">
      <formula>P94=TRUE</formula>
    </cfRule>
  </conditionalFormatting>
  <conditionalFormatting sqref="Q98">
    <cfRule type="expression" dxfId="1131" priority="735">
      <formula>AND(P97,K95,$E$95)=TRUE</formula>
    </cfRule>
  </conditionalFormatting>
  <conditionalFormatting sqref="Q99">
    <cfRule type="expression" dxfId="1130" priority="737">
      <formula>AND(P97,K95,$E$95)=TRUE</formula>
    </cfRule>
  </conditionalFormatting>
  <conditionalFormatting sqref="Q104">
    <cfRule type="expression" dxfId="1129" priority="720">
      <formula>AND(K104=TRUE,$E$104=TRUE)</formula>
    </cfRule>
  </conditionalFormatting>
  <conditionalFormatting sqref="Q105">
    <cfRule type="expression" dxfId="1128" priority="724">
      <formula>AND(K104,P104,$E$104)=TRUE</formula>
    </cfRule>
  </conditionalFormatting>
  <conditionalFormatting sqref="Q106">
    <cfRule type="expression" dxfId="1127" priority="723">
      <formula>AND(K104=TRUE,$E$104=TRUE)</formula>
    </cfRule>
    <cfRule type="expression" dxfId="1126" priority="727">
      <formula>P103=TRUE</formula>
    </cfRule>
  </conditionalFormatting>
  <conditionalFormatting sqref="Q107">
    <cfRule type="expression" dxfId="1125" priority="726">
      <formula>AND(P106,K104,$E$104)=TRUE</formula>
    </cfRule>
  </conditionalFormatting>
  <conditionalFormatting sqref="Q108">
    <cfRule type="expression" dxfId="1124" priority="728">
      <formula>AND(P106,K104,$E$104)=TRUE</formula>
    </cfRule>
  </conditionalFormatting>
  <conditionalFormatting sqref="Q113">
    <cfRule type="expression" dxfId="1123" priority="711">
      <formula>AND(K113=TRUE,$E$113=TRUE)</formula>
    </cfRule>
  </conditionalFormatting>
  <conditionalFormatting sqref="Q114">
    <cfRule type="expression" dxfId="1122" priority="715">
      <formula>AND(K113,P113,$E$113)=TRUE</formula>
    </cfRule>
  </conditionalFormatting>
  <conditionalFormatting sqref="Q115">
    <cfRule type="expression" dxfId="1121" priority="714">
      <formula>AND(K113=TRUE,$E$113=TRUE)</formula>
    </cfRule>
    <cfRule type="expression" dxfId="1120" priority="718">
      <formula>P112=TRUE</formula>
    </cfRule>
  </conditionalFormatting>
  <conditionalFormatting sqref="Q116">
    <cfRule type="expression" dxfId="1119" priority="717">
      <formula>AND(P115,K113,$E$113)=TRUE</formula>
    </cfRule>
  </conditionalFormatting>
  <conditionalFormatting sqref="Q117">
    <cfRule type="expression" dxfId="1118" priority="719">
      <formula>AND(P115,K113,$E$113)=TRUE</formula>
    </cfRule>
  </conditionalFormatting>
  <conditionalFormatting sqref="Q123">
    <cfRule type="expression" dxfId="1117" priority="706">
      <formula>AND(K122,P122,E122)</formula>
    </cfRule>
  </conditionalFormatting>
  <conditionalFormatting sqref="Q124">
    <cfRule type="expression" dxfId="1116" priority="709">
      <formula>P121=TRUE</formula>
    </cfRule>
  </conditionalFormatting>
  <conditionalFormatting sqref="Q125">
    <cfRule type="expression" dxfId="1115" priority="708">
      <formula>AND(P124,K122,$E$122)=TRUE</formula>
    </cfRule>
  </conditionalFormatting>
  <conditionalFormatting sqref="Q126">
    <cfRule type="expression" dxfId="1114" priority="710">
      <formula>AND(P124,K122,E122)=TRUE</formula>
    </cfRule>
  </conditionalFormatting>
  <conditionalFormatting sqref="Q131">
    <cfRule type="expression" dxfId="1113" priority="693">
      <formula>AND(K131,$E$131)=TRUE</formula>
    </cfRule>
  </conditionalFormatting>
  <conditionalFormatting sqref="Q132">
    <cfRule type="expression" dxfId="1112" priority="697">
      <formula>AND(K131,P131,$E$131)=TRUE</formula>
    </cfRule>
  </conditionalFormatting>
  <conditionalFormatting sqref="Q133">
    <cfRule type="expression" dxfId="1111" priority="696">
      <formula>AND(K131,$E$131)=TRUE</formula>
    </cfRule>
    <cfRule type="expression" dxfId="1110" priority="700">
      <formula>AND(K131,$E$131)=TRUE</formula>
    </cfRule>
  </conditionalFormatting>
  <conditionalFormatting sqref="Q134">
    <cfRule type="expression" dxfId="1109" priority="699">
      <formula>AND(P133,K131,$E$131)=TRUE</formula>
    </cfRule>
  </conditionalFormatting>
  <conditionalFormatting sqref="Q135">
    <cfRule type="expression" dxfId="1108" priority="701">
      <formula>AND(P133,K131,$E$131)=TRUE</formula>
    </cfRule>
  </conditionalFormatting>
  <conditionalFormatting sqref="Q141">
    <cfRule type="expression" dxfId="1107" priority="688">
      <formula>AND(K140,P140,$E$140)=TRUE</formula>
    </cfRule>
  </conditionalFormatting>
  <conditionalFormatting sqref="Q142">
    <cfRule type="expression" dxfId="1106" priority="691">
      <formula>P139=TRUE</formula>
    </cfRule>
  </conditionalFormatting>
  <conditionalFormatting sqref="Q143">
    <cfRule type="expression" dxfId="1105" priority="690">
      <formula>AND(P142,K140,$E$140)=TRUE</formula>
    </cfRule>
  </conditionalFormatting>
  <conditionalFormatting sqref="Q144">
    <cfRule type="expression" dxfId="1104" priority="692">
      <formula>AND(P142,K140,$E$140)=TRUE</formula>
    </cfRule>
  </conditionalFormatting>
  <conditionalFormatting sqref="Q150">
    <cfRule type="expression" dxfId="1103" priority="679">
      <formula>AND(K149,P149,$E$149)=TRUE</formula>
    </cfRule>
  </conditionalFormatting>
  <conditionalFormatting sqref="Q151">
    <cfRule type="expression" dxfId="1102" priority="682">
      <formula>P148=TRUE</formula>
    </cfRule>
  </conditionalFormatting>
  <conditionalFormatting sqref="Q152">
    <cfRule type="expression" dxfId="1101" priority="681">
      <formula>AND(P151,K149,$E$149)=TRUE</formula>
    </cfRule>
  </conditionalFormatting>
  <conditionalFormatting sqref="Q153">
    <cfRule type="expression" dxfId="1100" priority="683">
      <formula>AND(P151,K149,$E$149)=TRUE</formula>
    </cfRule>
  </conditionalFormatting>
  <conditionalFormatting sqref="Q159">
    <cfRule type="expression" dxfId="1099" priority="670">
      <formula>AND(K158,P158,$E$158)=TRUE</formula>
    </cfRule>
  </conditionalFormatting>
  <conditionalFormatting sqref="Q160">
    <cfRule type="expression" dxfId="1098" priority="673">
      <formula>P157=TRUE</formula>
    </cfRule>
  </conditionalFormatting>
  <conditionalFormatting sqref="Q161">
    <cfRule type="expression" dxfId="1097" priority="672">
      <formula>AND(P160,K158,$E$158)=TRUE</formula>
    </cfRule>
  </conditionalFormatting>
  <conditionalFormatting sqref="Q162">
    <cfRule type="expression" dxfId="1096" priority="674">
      <formula>AND(P160,K158,$E$158)=TRUE</formula>
    </cfRule>
  </conditionalFormatting>
  <conditionalFormatting sqref="Q167">
    <cfRule type="expression" dxfId="1095" priority="657">
      <formula>AND($K$167,$E$167)=TRUE</formula>
    </cfRule>
  </conditionalFormatting>
  <conditionalFormatting sqref="Q168">
    <cfRule type="expression" dxfId="1094" priority="661">
      <formula>AND(K167,P167,$E$167)=TRUE</formula>
    </cfRule>
  </conditionalFormatting>
  <conditionalFormatting sqref="Q169">
    <cfRule type="expression" dxfId="1093" priority="660">
      <formula>AND(K167,$E$167)=TRUE</formula>
    </cfRule>
    <cfRule type="expression" dxfId="1092" priority="664">
      <formula>P166=TRUE</formula>
    </cfRule>
  </conditionalFormatting>
  <conditionalFormatting sqref="Q170">
    <cfRule type="expression" dxfId="1091" priority="663">
      <formula>AND(P169,K167,$E$167)=TRUE</formula>
    </cfRule>
  </conditionalFormatting>
  <conditionalFormatting sqref="Q171">
    <cfRule type="expression" dxfId="1090" priority="665">
      <formula>AND(P169,K167,$E$167)=TRUE</formula>
    </cfRule>
  </conditionalFormatting>
  <conditionalFormatting sqref="Q177">
    <cfRule type="expression" dxfId="1089" priority="652">
      <formula>AND(K176,P176,$E$176)=TRUE</formula>
    </cfRule>
  </conditionalFormatting>
  <conditionalFormatting sqref="Q178">
    <cfRule type="expression" dxfId="1088" priority="655">
      <formula>P175=TRUE</formula>
    </cfRule>
  </conditionalFormatting>
  <conditionalFormatting sqref="Q179">
    <cfRule type="expression" dxfId="1087" priority="654">
      <formula>AND(P178,K176,$E$176)=TRUE</formula>
    </cfRule>
  </conditionalFormatting>
  <conditionalFormatting sqref="Q180">
    <cfRule type="expression" dxfId="1086" priority="656">
      <formula>AND(P178,K176,$E$176)=TRUE</formula>
    </cfRule>
  </conditionalFormatting>
  <conditionalFormatting sqref="Q186">
    <cfRule type="expression" dxfId="1085" priority="643">
      <formula>AND(K185,P185,$E$185=TRUE)</formula>
    </cfRule>
  </conditionalFormatting>
  <conditionalFormatting sqref="Q187">
    <cfRule type="expression" dxfId="1084" priority="646">
      <formula>P184=TRUE</formula>
    </cfRule>
  </conditionalFormatting>
  <conditionalFormatting sqref="Q188">
    <cfRule type="expression" dxfId="1083" priority="645">
      <formula>AND(P187,K185)=TRUE</formula>
    </cfRule>
  </conditionalFormatting>
  <conditionalFormatting sqref="Q189">
    <cfRule type="expression" dxfId="1082" priority="1">
      <formula>AND($P$187=TRUE,$K$185=TRUE,$E$185=TRUE)</formula>
    </cfRule>
  </conditionalFormatting>
  <conditionalFormatting sqref="Q10:R10">
    <cfRule type="expression" dxfId="1081" priority="4503">
      <formula>OR(K14,K23,K32,K41,K50,K59,K68,K77,K86,K95,K104,K113,K122,K131,K140,K149,K158,K167,K176,K185)=TRUE</formula>
    </cfRule>
  </conditionalFormatting>
  <conditionalFormatting sqref="S14">
    <cfRule type="expression" dxfId="1080" priority="473">
      <formula>E15=TRUE</formula>
    </cfRule>
  </conditionalFormatting>
  <conditionalFormatting sqref="S16">
    <cfRule type="expression" dxfId="1079" priority="466">
      <formula>E15=TRUE</formula>
    </cfRule>
  </conditionalFormatting>
  <conditionalFormatting sqref="S17">
    <cfRule type="expression" dxfId="1078" priority="467">
      <formula>E15=TRUE</formula>
    </cfRule>
  </conditionalFormatting>
  <conditionalFormatting sqref="S23">
    <cfRule type="expression" dxfId="1076" priority="463">
      <formula>E24=TRUE</formula>
    </cfRule>
  </conditionalFormatting>
  <conditionalFormatting sqref="S25">
    <cfRule type="expression" dxfId="1075" priority="456">
      <formula>E24=TRUE</formula>
    </cfRule>
  </conditionalFormatting>
  <conditionalFormatting sqref="S26">
    <cfRule type="expression" dxfId="1074" priority="457">
      <formula>E24=TRUE</formula>
    </cfRule>
  </conditionalFormatting>
  <conditionalFormatting sqref="S32">
    <cfRule type="expression" dxfId="1073" priority="453">
      <formula>E33=TRUE</formula>
    </cfRule>
  </conditionalFormatting>
  <conditionalFormatting sqref="S34">
    <cfRule type="expression" dxfId="1072" priority="446">
      <formula>E33=TRUE</formula>
    </cfRule>
  </conditionalFormatting>
  <conditionalFormatting sqref="S35">
    <cfRule type="expression" dxfId="1071" priority="447">
      <formula>E33=TRUE</formula>
    </cfRule>
  </conditionalFormatting>
  <conditionalFormatting sqref="S41">
    <cfRule type="expression" dxfId="1070" priority="443">
      <formula>E42=TRUE</formula>
    </cfRule>
  </conditionalFormatting>
  <conditionalFormatting sqref="S43">
    <cfRule type="expression" dxfId="1069" priority="436">
      <formula>E42=TRUE</formula>
    </cfRule>
  </conditionalFormatting>
  <conditionalFormatting sqref="S44">
    <cfRule type="expression" dxfId="1068" priority="437">
      <formula>E42=TRUE</formula>
    </cfRule>
  </conditionalFormatting>
  <conditionalFormatting sqref="S50">
    <cfRule type="expression" dxfId="1067" priority="433">
      <formula>E51=TRUE</formula>
    </cfRule>
  </conditionalFormatting>
  <conditionalFormatting sqref="S52">
    <cfRule type="expression" dxfId="1066" priority="426">
      <formula>E51=TRUE</formula>
    </cfRule>
  </conditionalFormatting>
  <conditionalFormatting sqref="S53">
    <cfRule type="expression" dxfId="1065" priority="427">
      <formula>E51=TRUE</formula>
    </cfRule>
  </conditionalFormatting>
  <conditionalFormatting sqref="S59">
    <cfRule type="expression" dxfId="1064" priority="423">
      <formula>E60=TRUE</formula>
    </cfRule>
  </conditionalFormatting>
  <conditionalFormatting sqref="S61">
    <cfRule type="expression" dxfId="1063" priority="416">
      <formula>E60=TRUE</formula>
    </cfRule>
  </conditionalFormatting>
  <conditionalFormatting sqref="S62">
    <cfRule type="expression" dxfId="1062" priority="417">
      <formula>E60=TRUE</formula>
    </cfRule>
  </conditionalFormatting>
  <conditionalFormatting sqref="S68">
    <cfRule type="expression" dxfId="1061" priority="413">
      <formula>E69=TRUE</formula>
    </cfRule>
  </conditionalFormatting>
  <conditionalFormatting sqref="S70">
    <cfRule type="expression" dxfId="1060" priority="406">
      <formula>E69=TRUE</formula>
    </cfRule>
  </conditionalFormatting>
  <conditionalFormatting sqref="S71">
    <cfRule type="expression" dxfId="1059" priority="407">
      <formula>E69=TRUE</formula>
    </cfRule>
  </conditionalFormatting>
  <conditionalFormatting sqref="S77">
    <cfRule type="expression" dxfId="1058" priority="403">
      <formula>E78=TRUE</formula>
    </cfRule>
  </conditionalFormatting>
  <conditionalFormatting sqref="S79">
    <cfRule type="expression" dxfId="1057" priority="396">
      <formula>E78=TRUE</formula>
    </cfRule>
  </conditionalFormatting>
  <conditionalFormatting sqref="S80">
    <cfRule type="expression" dxfId="1056" priority="397">
      <formula>E78=TRUE</formula>
    </cfRule>
  </conditionalFormatting>
  <conditionalFormatting sqref="S86">
    <cfRule type="expression" dxfId="1055" priority="393">
      <formula>E87=TRUE</formula>
    </cfRule>
  </conditionalFormatting>
  <conditionalFormatting sqref="S88">
    <cfRule type="expression" dxfId="1054" priority="386">
      <formula>E87=TRUE</formula>
    </cfRule>
  </conditionalFormatting>
  <conditionalFormatting sqref="S89">
    <cfRule type="expression" dxfId="1053" priority="387">
      <formula>E87=TRUE</formula>
    </cfRule>
  </conditionalFormatting>
  <conditionalFormatting sqref="S95">
    <cfRule type="expression" dxfId="1052" priority="383">
      <formula>E96=TRUE</formula>
    </cfRule>
  </conditionalFormatting>
  <conditionalFormatting sqref="S97">
    <cfRule type="expression" dxfId="1051" priority="376">
      <formula>E96=TRUE</formula>
    </cfRule>
  </conditionalFormatting>
  <conditionalFormatting sqref="S98">
    <cfRule type="expression" dxfId="1050" priority="377">
      <formula>E96=TRUE</formula>
    </cfRule>
  </conditionalFormatting>
  <conditionalFormatting sqref="S104">
    <cfRule type="expression" dxfId="1049" priority="373">
      <formula>E105=TRUE</formula>
    </cfRule>
  </conditionalFormatting>
  <conditionalFormatting sqref="S106">
    <cfRule type="expression" dxfId="1048" priority="366">
      <formula>E105=TRUE</formula>
    </cfRule>
  </conditionalFormatting>
  <conditionalFormatting sqref="S107">
    <cfRule type="expression" dxfId="1047" priority="367">
      <formula>E105=TRUE</formula>
    </cfRule>
  </conditionalFormatting>
  <conditionalFormatting sqref="S113">
    <cfRule type="expression" dxfId="1046" priority="363">
      <formula>E114=TRUE</formula>
    </cfRule>
  </conditionalFormatting>
  <conditionalFormatting sqref="S115">
    <cfRule type="expression" dxfId="1045" priority="356">
      <formula>E114=TRUE</formula>
    </cfRule>
  </conditionalFormatting>
  <conditionalFormatting sqref="S116">
    <cfRule type="expression" dxfId="1044" priority="357">
      <formula>E114=TRUE</formula>
    </cfRule>
  </conditionalFormatting>
  <conditionalFormatting sqref="S122">
    <cfRule type="expression" dxfId="1043" priority="353">
      <formula>E123=TRUE</formula>
    </cfRule>
  </conditionalFormatting>
  <conditionalFormatting sqref="S124">
    <cfRule type="expression" dxfId="1042" priority="346">
      <formula>E123=TRUE</formula>
    </cfRule>
  </conditionalFormatting>
  <conditionalFormatting sqref="S125">
    <cfRule type="expression" dxfId="1041" priority="347">
      <formula>E123=TRUE</formula>
    </cfRule>
  </conditionalFormatting>
  <conditionalFormatting sqref="S131">
    <cfRule type="expression" dxfId="1040" priority="343">
      <formula>E132=TRUE</formula>
    </cfRule>
  </conditionalFormatting>
  <conditionalFormatting sqref="S133">
    <cfRule type="expression" dxfId="1039" priority="336">
      <formula>E132=TRUE</formula>
    </cfRule>
  </conditionalFormatting>
  <conditionalFormatting sqref="S134">
    <cfRule type="expression" dxfId="1038" priority="337">
      <formula>E132=TRUE</formula>
    </cfRule>
  </conditionalFormatting>
  <conditionalFormatting sqref="S140">
    <cfRule type="expression" dxfId="1037" priority="333">
      <formula>E141=TRUE</formula>
    </cfRule>
  </conditionalFormatting>
  <conditionalFormatting sqref="S142">
    <cfRule type="expression" dxfId="1036" priority="326">
      <formula>E141=TRUE</formula>
    </cfRule>
  </conditionalFormatting>
  <conditionalFormatting sqref="S143">
    <cfRule type="expression" dxfId="1035" priority="327">
      <formula>E141=TRUE</formula>
    </cfRule>
  </conditionalFormatting>
  <conditionalFormatting sqref="S149">
    <cfRule type="expression" dxfId="1034" priority="323">
      <formula>E150=TRUE</formula>
    </cfRule>
  </conditionalFormatting>
  <conditionalFormatting sqref="S151">
    <cfRule type="expression" dxfId="1033" priority="316">
      <formula>E150=TRUE</formula>
    </cfRule>
  </conditionalFormatting>
  <conditionalFormatting sqref="S152">
    <cfRule type="expression" dxfId="1032" priority="317">
      <formula>E150=TRUE</formula>
    </cfRule>
  </conditionalFormatting>
  <conditionalFormatting sqref="S158">
    <cfRule type="expression" dxfId="1031" priority="313">
      <formula>E159=TRUE</formula>
    </cfRule>
  </conditionalFormatting>
  <conditionalFormatting sqref="S160">
    <cfRule type="expression" dxfId="1030" priority="306">
      <formula>E159=TRUE</formula>
    </cfRule>
  </conditionalFormatting>
  <conditionalFormatting sqref="S161">
    <cfRule type="expression" dxfId="1029" priority="307">
      <formula>E159=TRUE</formula>
    </cfRule>
  </conditionalFormatting>
  <conditionalFormatting sqref="S167">
    <cfRule type="expression" dxfId="1028" priority="303">
      <formula>E168=TRUE</formula>
    </cfRule>
  </conditionalFormatting>
  <conditionalFormatting sqref="S169">
    <cfRule type="expression" dxfId="1027" priority="296">
      <formula>E168=TRUE</formula>
    </cfRule>
  </conditionalFormatting>
  <conditionalFormatting sqref="S170">
    <cfRule type="expression" dxfId="1026" priority="297">
      <formula>E168=TRUE</formula>
    </cfRule>
  </conditionalFormatting>
  <conditionalFormatting sqref="S176">
    <cfRule type="expression" dxfId="1025" priority="293">
      <formula>E177=TRUE</formula>
    </cfRule>
  </conditionalFormatting>
  <conditionalFormatting sqref="S178">
    <cfRule type="expression" dxfId="1024" priority="286">
      <formula>E177=TRUE</formula>
    </cfRule>
  </conditionalFormatting>
  <conditionalFormatting sqref="S179">
    <cfRule type="expression" dxfId="1023" priority="287">
      <formula>E177=TRUE</formula>
    </cfRule>
  </conditionalFormatting>
  <conditionalFormatting sqref="S185">
    <cfRule type="expression" dxfId="1022" priority="283">
      <formula>E186=TRUE</formula>
    </cfRule>
  </conditionalFormatting>
  <conditionalFormatting sqref="S187">
    <cfRule type="expression" dxfId="1021" priority="276">
      <formula>E186=TRUE</formula>
    </cfRule>
  </conditionalFormatting>
  <conditionalFormatting sqref="S188">
    <cfRule type="expression" dxfId="1020" priority="277">
      <formula>E186=TRUE</formula>
    </cfRule>
  </conditionalFormatting>
  <conditionalFormatting sqref="S3:T3">
    <cfRule type="expression" dxfId="1019" priority="4504">
      <formula>OR(E15,E24,E33,E42,E51,E60,E69,E78,E87,E96,E105,E114,E123,E132,E141,E150,E159,E168,E177,E186)=TRUE</formula>
    </cfRule>
  </conditionalFormatting>
  <conditionalFormatting sqref="S10:T10">
    <cfRule type="expression" dxfId="1018" priority="4505">
      <formula>OR(E15,E24,E33,E42,E51,E60,E69,E78,E87,E96,E105,E114,E123,E132,E141,E150,E159,E168,E177,E186)=TRUE</formula>
    </cfRule>
  </conditionalFormatting>
  <conditionalFormatting sqref="S13:T13">
    <cfRule type="expression" dxfId="1017" priority="475">
      <formula>E15=TRUE</formula>
    </cfRule>
  </conditionalFormatting>
  <conditionalFormatting sqref="S15:T15">
    <cfRule type="expression" dxfId="1016" priority="472">
      <formula>E15=TRUE</formula>
    </cfRule>
  </conditionalFormatting>
  <conditionalFormatting sqref="S22:T22">
    <cfRule type="expression" dxfId="1015" priority="465">
      <formula>E24=TRUE</formula>
    </cfRule>
  </conditionalFormatting>
  <conditionalFormatting sqref="S24:T24">
    <cfRule type="expression" dxfId="1014" priority="462">
      <formula>E24=TRUE</formula>
    </cfRule>
  </conditionalFormatting>
  <conditionalFormatting sqref="S31:T31">
    <cfRule type="expression" dxfId="1012" priority="455">
      <formula>E33=TRUE</formula>
    </cfRule>
  </conditionalFormatting>
  <conditionalFormatting sqref="S33:T33">
    <cfRule type="expression" dxfId="1011" priority="452">
      <formula>E33=TRUE</formula>
    </cfRule>
  </conditionalFormatting>
  <conditionalFormatting sqref="S40:T40">
    <cfRule type="expression" dxfId="1009" priority="445">
      <formula>E42=TRUE</formula>
    </cfRule>
  </conditionalFormatting>
  <conditionalFormatting sqref="S42:T42">
    <cfRule type="expression" dxfId="1008" priority="442">
      <formula>E42=TRUE</formula>
    </cfRule>
  </conditionalFormatting>
  <conditionalFormatting sqref="S49:T49">
    <cfRule type="expression" dxfId="1006" priority="435">
      <formula>E51=TRUE</formula>
    </cfRule>
  </conditionalFormatting>
  <conditionalFormatting sqref="S51:T51">
    <cfRule type="expression" dxfId="1005" priority="432">
      <formula>E51=TRUE</formula>
    </cfRule>
  </conditionalFormatting>
  <conditionalFormatting sqref="S58:T58">
    <cfRule type="expression" dxfId="1003" priority="425">
      <formula>E60=TRUE</formula>
    </cfRule>
  </conditionalFormatting>
  <conditionalFormatting sqref="S60:T60">
    <cfRule type="expression" dxfId="1002" priority="422">
      <formula>E60=TRUE</formula>
    </cfRule>
  </conditionalFormatting>
  <conditionalFormatting sqref="S67:T67">
    <cfRule type="expression" dxfId="1000" priority="415">
      <formula>E69=TRUE</formula>
    </cfRule>
  </conditionalFormatting>
  <conditionalFormatting sqref="S69:T69">
    <cfRule type="expression" dxfId="999" priority="412">
      <formula>E69=TRUE</formula>
    </cfRule>
  </conditionalFormatting>
  <conditionalFormatting sqref="S76:T76">
    <cfRule type="expression" dxfId="997" priority="405">
      <formula>E78=TRUE</formula>
    </cfRule>
  </conditionalFormatting>
  <conditionalFormatting sqref="S78:T78">
    <cfRule type="expression" dxfId="996" priority="402">
      <formula>E78=TRUE</formula>
    </cfRule>
  </conditionalFormatting>
  <conditionalFormatting sqref="S85:T85">
    <cfRule type="expression" dxfId="994" priority="395">
      <formula>E87=TRUE</formula>
    </cfRule>
  </conditionalFormatting>
  <conditionalFormatting sqref="S87:T87">
    <cfRule type="expression" dxfId="993" priority="392">
      <formula>E87=TRUE</formula>
    </cfRule>
  </conditionalFormatting>
  <conditionalFormatting sqref="S94:T94">
    <cfRule type="expression" dxfId="991" priority="385">
      <formula>E96=TRUE</formula>
    </cfRule>
  </conditionalFormatting>
  <conditionalFormatting sqref="S96:T96">
    <cfRule type="expression" dxfId="990" priority="382">
      <formula>E96=TRUE</formula>
    </cfRule>
  </conditionalFormatting>
  <conditionalFormatting sqref="S103:T103">
    <cfRule type="expression" dxfId="988" priority="375">
      <formula>E105=TRUE</formula>
    </cfRule>
  </conditionalFormatting>
  <conditionalFormatting sqref="S105:T105">
    <cfRule type="expression" dxfId="987" priority="372">
      <formula>E105=TRUE</formula>
    </cfRule>
  </conditionalFormatting>
  <conditionalFormatting sqref="S112:T112">
    <cfRule type="expression" dxfId="985" priority="365">
      <formula>E114=TRUE</formula>
    </cfRule>
  </conditionalFormatting>
  <conditionalFormatting sqref="S114:T114">
    <cfRule type="expression" dxfId="984" priority="362">
      <formula>E114=TRUE</formula>
    </cfRule>
  </conditionalFormatting>
  <conditionalFormatting sqref="S121:T121">
    <cfRule type="expression" dxfId="982" priority="355">
      <formula>E123=TRUE</formula>
    </cfRule>
  </conditionalFormatting>
  <conditionalFormatting sqref="S123:T123">
    <cfRule type="expression" dxfId="981" priority="352">
      <formula>E123=TRUE</formula>
    </cfRule>
  </conditionalFormatting>
  <conditionalFormatting sqref="S130:T130">
    <cfRule type="expression" dxfId="979" priority="345">
      <formula>E132=TRUE</formula>
    </cfRule>
  </conditionalFormatting>
  <conditionalFormatting sqref="S132:T132">
    <cfRule type="expression" dxfId="978" priority="342">
      <formula>E132=TRUE</formula>
    </cfRule>
  </conditionalFormatting>
  <conditionalFormatting sqref="S139:T139">
    <cfRule type="expression" dxfId="976" priority="335">
      <formula>E141=TRUE</formula>
    </cfRule>
  </conditionalFormatting>
  <conditionalFormatting sqref="S141:T141">
    <cfRule type="expression" dxfId="975" priority="332">
      <formula>E141=TRUE</formula>
    </cfRule>
  </conditionalFormatting>
  <conditionalFormatting sqref="S148:T148">
    <cfRule type="expression" dxfId="973" priority="325">
      <formula>E150=TRUE</formula>
    </cfRule>
  </conditionalFormatting>
  <conditionalFormatting sqref="S150:T150">
    <cfRule type="expression" dxfId="972" priority="322">
      <formula>E150=TRUE</formula>
    </cfRule>
  </conditionalFormatting>
  <conditionalFormatting sqref="S157:T157">
    <cfRule type="expression" dxfId="970" priority="315">
      <formula>E159=TRUE</formula>
    </cfRule>
  </conditionalFormatting>
  <conditionalFormatting sqref="S159:T159">
    <cfRule type="expression" dxfId="969" priority="312">
      <formula>E159=TRUE</formula>
    </cfRule>
  </conditionalFormatting>
  <conditionalFormatting sqref="S166:T166">
    <cfRule type="expression" dxfId="967" priority="305">
      <formula>E168=TRUE</formula>
    </cfRule>
  </conditionalFormatting>
  <conditionalFormatting sqref="S168:T168">
    <cfRule type="expression" dxfId="966" priority="302">
      <formula>E168=TRUE</formula>
    </cfRule>
  </conditionalFormatting>
  <conditionalFormatting sqref="S175:T175">
    <cfRule type="expression" dxfId="964" priority="295">
      <formula>E177=TRUE</formula>
    </cfRule>
  </conditionalFormatting>
  <conditionalFormatting sqref="S177:T177">
    <cfRule type="expression" dxfId="963" priority="292">
      <formula>E177=TRUE</formula>
    </cfRule>
  </conditionalFormatting>
  <conditionalFormatting sqref="S184:T184">
    <cfRule type="expression" dxfId="961" priority="285">
      <formula>E186=TRUE</formula>
    </cfRule>
  </conditionalFormatting>
  <conditionalFormatting sqref="S186:T186">
    <cfRule type="expression" dxfId="960" priority="282">
      <formula>E186=TRUE</formula>
    </cfRule>
  </conditionalFormatting>
  <conditionalFormatting sqref="T14">
    <cfRule type="expression" dxfId="958" priority="474">
      <formula>E15=TRUE</formula>
    </cfRule>
  </conditionalFormatting>
  <conditionalFormatting sqref="T16">
    <cfRule type="expression" dxfId="957" priority="471">
      <formula>E15=TRUE</formula>
    </cfRule>
  </conditionalFormatting>
  <conditionalFormatting sqref="T17">
    <cfRule type="expression" dxfId="956" priority="470">
      <formula>E15=TRUE</formula>
    </cfRule>
  </conditionalFormatting>
  <conditionalFormatting sqref="T23">
    <cfRule type="expression" dxfId="954" priority="464">
      <formula>E24=TRUE</formula>
    </cfRule>
  </conditionalFormatting>
  <conditionalFormatting sqref="T25">
    <cfRule type="expression" dxfId="953" priority="461">
      <formula>E24=TRUE</formula>
    </cfRule>
  </conditionalFormatting>
  <conditionalFormatting sqref="T26">
    <cfRule type="expression" dxfId="952" priority="460">
      <formula>E24=TRUE</formula>
    </cfRule>
  </conditionalFormatting>
  <conditionalFormatting sqref="T32">
    <cfRule type="expression" dxfId="951" priority="454">
      <formula>E33=TRUE</formula>
    </cfRule>
  </conditionalFormatting>
  <conditionalFormatting sqref="T34">
    <cfRule type="expression" dxfId="950" priority="451">
      <formula>E33=TRUE</formula>
    </cfRule>
  </conditionalFormatting>
  <conditionalFormatting sqref="T35">
    <cfRule type="expression" dxfId="949" priority="450">
      <formula>E33=TRUE</formula>
    </cfRule>
  </conditionalFormatting>
  <conditionalFormatting sqref="T41">
    <cfRule type="expression" dxfId="948" priority="444">
      <formula>E42=TRUE</formula>
    </cfRule>
  </conditionalFormatting>
  <conditionalFormatting sqref="T43">
    <cfRule type="expression" dxfId="947" priority="441">
      <formula>E42=TRUE</formula>
    </cfRule>
  </conditionalFormatting>
  <conditionalFormatting sqref="T44">
    <cfRule type="expression" dxfId="946" priority="440">
      <formula>E42=TRUE</formula>
    </cfRule>
  </conditionalFormatting>
  <conditionalFormatting sqref="T50">
    <cfRule type="expression" dxfId="945" priority="434">
      <formula>E51=TRUE</formula>
    </cfRule>
  </conditionalFormatting>
  <conditionalFormatting sqref="T52">
    <cfRule type="expression" dxfId="944" priority="431">
      <formula>E51=TRUE</formula>
    </cfRule>
  </conditionalFormatting>
  <conditionalFormatting sqref="T53">
    <cfRule type="expression" dxfId="943" priority="430">
      <formula>E51=TRUE</formula>
    </cfRule>
  </conditionalFormatting>
  <conditionalFormatting sqref="T59">
    <cfRule type="expression" dxfId="942" priority="424">
      <formula>E60=TRUE</formula>
    </cfRule>
  </conditionalFormatting>
  <conditionalFormatting sqref="T61">
    <cfRule type="expression" dxfId="941" priority="421">
      <formula>E60=TRUE</formula>
    </cfRule>
  </conditionalFormatting>
  <conditionalFormatting sqref="T62">
    <cfRule type="expression" dxfId="940" priority="420">
      <formula>E60=TRUE</formula>
    </cfRule>
  </conditionalFormatting>
  <conditionalFormatting sqref="T68">
    <cfRule type="expression" dxfId="939" priority="414">
      <formula>E69=TRUE</formula>
    </cfRule>
  </conditionalFormatting>
  <conditionalFormatting sqref="T70">
    <cfRule type="expression" dxfId="938" priority="411">
      <formula>E69=TRUE</formula>
    </cfRule>
  </conditionalFormatting>
  <conditionalFormatting sqref="T71">
    <cfRule type="expression" dxfId="937" priority="410">
      <formula>E69=TRUE</formula>
    </cfRule>
  </conditionalFormatting>
  <conditionalFormatting sqref="T77">
    <cfRule type="expression" dxfId="936" priority="404">
      <formula>E78=TRUE</formula>
    </cfRule>
  </conditionalFormatting>
  <conditionalFormatting sqref="T79">
    <cfRule type="expression" dxfId="935" priority="401">
      <formula>E78=TRUE</formula>
    </cfRule>
  </conditionalFormatting>
  <conditionalFormatting sqref="T80">
    <cfRule type="expression" dxfId="934" priority="400">
      <formula>E78=TRUE</formula>
    </cfRule>
  </conditionalFormatting>
  <conditionalFormatting sqref="T86">
    <cfRule type="expression" dxfId="933" priority="394">
      <formula>E87=TRUE</formula>
    </cfRule>
  </conditionalFormatting>
  <conditionalFormatting sqref="T88">
    <cfRule type="expression" dxfId="932" priority="391">
      <formula>E87=TRUE</formula>
    </cfRule>
  </conditionalFormatting>
  <conditionalFormatting sqref="T89">
    <cfRule type="expression" dxfId="931" priority="390">
      <formula>E87=TRUE</formula>
    </cfRule>
  </conditionalFormatting>
  <conditionalFormatting sqref="T95">
    <cfRule type="expression" dxfId="930" priority="384">
      <formula>E96=TRUE</formula>
    </cfRule>
  </conditionalFormatting>
  <conditionalFormatting sqref="T97">
    <cfRule type="expression" dxfId="929" priority="381">
      <formula>E96=TRUE</formula>
    </cfRule>
  </conditionalFormatting>
  <conditionalFormatting sqref="T98">
    <cfRule type="expression" dxfId="928" priority="380">
      <formula>E96=TRUE</formula>
    </cfRule>
  </conditionalFormatting>
  <conditionalFormatting sqref="T104">
    <cfRule type="expression" dxfId="927" priority="374">
      <formula>E105=TRUE</formula>
    </cfRule>
  </conditionalFormatting>
  <conditionalFormatting sqref="T106">
    <cfRule type="expression" dxfId="926" priority="371">
      <formula>E105=TRUE</formula>
    </cfRule>
  </conditionalFormatting>
  <conditionalFormatting sqref="T107">
    <cfRule type="expression" dxfId="925" priority="370">
      <formula>E105=TRUE</formula>
    </cfRule>
  </conditionalFormatting>
  <conditionalFormatting sqref="T113">
    <cfRule type="expression" dxfId="924" priority="364">
      <formula>E114=TRUE</formula>
    </cfRule>
  </conditionalFormatting>
  <conditionalFormatting sqref="T115">
    <cfRule type="expression" dxfId="923" priority="361">
      <formula>E114=TRUE</formula>
    </cfRule>
  </conditionalFormatting>
  <conditionalFormatting sqref="T116">
    <cfRule type="expression" dxfId="922" priority="360">
      <formula>E114=TRUE</formula>
    </cfRule>
  </conditionalFormatting>
  <conditionalFormatting sqref="T122">
    <cfRule type="expression" dxfId="921" priority="354">
      <formula>E123=TRUE</formula>
    </cfRule>
  </conditionalFormatting>
  <conditionalFormatting sqref="T124">
    <cfRule type="expression" dxfId="920" priority="351">
      <formula>E123=TRUE</formula>
    </cfRule>
  </conditionalFormatting>
  <conditionalFormatting sqref="T125">
    <cfRule type="expression" dxfId="919" priority="350">
      <formula>E123=TRUE</formula>
    </cfRule>
  </conditionalFormatting>
  <conditionalFormatting sqref="T131">
    <cfRule type="expression" dxfId="918" priority="344">
      <formula>E132=TRUE</formula>
    </cfRule>
  </conditionalFormatting>
  <conditionalFormatting sqref="T133">
    <cfRule type="expression" dxfId="917" priority="341">
      <formula>E132=TRUE</formula>
    </cfRule>
  </conditionalFormatting>
  <conditionalFormatting sqref="T134">
    <cfRule type="expression" dxfId="916" priority="340">
      <formula>E132=TRUE</formula>
    </cfRule>
  </conditionalFormatting>
  <conditionalFormatting sqref="T140">
    <cfRule type="expression" dxfId="915" priority="334">
      <formula>E141=TRUE</formula>
    </cfRule>
  </conditionalFormatting>
  <conditionalFormatting sqref="T142">
    <cfRule type="expression" dxfId="914" priority="331">
      <formula>E141=TRUE</formula>
    </cfRule>
  </conditionalFormatting>
  <conditionalFormatting sqref="T143">
    <cfRule type="expression" dxfId="913" priority="330">
      <formula>E141=TRUE</formula>
    </cfRule>
  </conditionalFormatting>
  <conditionalFormatting sqref="T149">
    <cfRule type="expression" dxfId="912" priority="324">
      <formula>E150=TRUE</formula>
    </cfRule>
  </conditionalFormatting>
  <conditionalFormatting sqref="T151">
    <cfRule type="expression" dxfId="911" priority="321">
      <formula>E150=TRUE</formula>
    </cfRule>
  </conditionalFormatting>
  <conditionalFormatting sqref="T152">
    <cfRule type="expression" dxfId="910" priority="320">
      <formula>E150=TRUE</formula>
    </cfRule>
  </conditionalFormatting>
  <conditionalFormatting sqref="T158">
    <cfRule type="expression" dxfId="909" priority="314">
      <formula>E159=TRUE</formula>
    </cfRule>
  </conditionalFormatting>
  <conditionalFormatting sqref="T160">
    <cfRule type="expression" dxfId="908" priority="311">
      <formula>E159=TRUE</formula>
    </cfRule>
  </conditionalFormatting>
  <conditionalFormatting sqref="T161">
    <cfRule type="expression" dxfId="907" priority="310">
      <formula>E159=TRUE</formula>
    </cfRule>
  </conditionalFormatting>
  <conditionalFormatting sqref="T167">
    <cfRule type="expression" dxfId="906" priority="304">
      <formula>E168=TRUE</formula>
    </cfRule>
  </conditionalFormatting>
  <conditionalFormatting sqref="T169">
    <cfRule type="expression" dxfId="905" priority="301">
      <formula>E168=TRUE</formula>
    </cfRule>
  </conditionalFormatting>
  <conditionalFormatting sqref="T170">
    <cfRule type="expression" dxfId="904" priority="300">
      <formula>E168=TRUE</formula>
    </cfRule>
  </conditionalFormatting>
  <conditionalFormatting sqref="T176">
    <cfRule type="expression" dxfId="903" priority="294">
      <formula>E177=TRUE</formula>
    </cfRule>
  </conditionalFormatting>
  <conditionalFormatting sqref="T178">
    <cfRule type="expression" dxfId="902" priority="291">
      <formula>E177=TRUE</formula>
    </cfRule>
  </conditionalFormatting>
  <conditionalFormatting sqref="T179">
    <cfRule type="expression" dxfId="901" priority="290">
      <formula>E177=TRUE</formula>
    </cfRule>
  </conditionalFormatting>
  <conditionalFormatting sqref="T185">
    <cfRule type="expression" dxfId="900" priority="284">
      <formula>E186=TRUE</formula>
    </cfRule>
  </conditionalFormatting>
  <conditionalFormatting sqref="T187">
    <cfRule type="expression" dxfId="899" priority="281">
      <formula>E186=TRUE</formula>
    </cfRule>
  </conditionalFormatting>
  <conditionalFormatting sqref="T188">
    <cfRule type="expression" dxfId="898"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5" stopIfTrue="1" id="{1429774D-F706-4B99-9BFA-4368651C1C5F}">
            <xm:f>$C40=INputs!$P$4</xm:f>
            <x14:dxf>
              <font>
                <color theme="2" tint="-0.24994659260841701"/>
              </font>
            </x14:dxf>
          </x14:cfRule>
          <x14:cfRule type="expression" priority="156" stopIfTrue="1" id="{84BBD787-34DA-4B32-B7FC-39B62A2B6030}">
            <xm:f>$C40=INputs!$P$3</xm:f>
            <x14:dxf>
              <font>
                <color theme="2" tint="-0.24994659260841701"/>
              </font>
            </x14:dxf>
          </x14:cfRule>
          <xm:sqref>C40</xm:sqref>
        </x14:conditionalFormatting>
        <x14:conditionalFormatting xmlns:xm="http://schemas.microsoft.com/office/excel/2006/main">
          <x14:cfRule type="expression" priority="152" stopIfTrue="1" id="{AC2CCF6E-FB3B-4B3E-AC9A-5B668673BC59}">
            <xm:f>$C49=INputs!$P$4</xm:f>
            <x14:dxf>
              <font>
                <color theme="2" tint="-0.24994659260841701"/>
              </font>
            </x14:dxf>
          </x14:cfRule>
          <x14:cfRule type="expression" priority="153" stopIfTrue="1" id="{377383A5-D218-4C61-A168-62DC21CBAC70}">
            <xm:f>$C49=INputs!$P$3</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6" stopIfTrue="1" id="{CACECF30-87A5-45B7-83C3-99C3FFA96030}">
            <xm:f>$C67=INputs!$P$4</xm:f>
            <x14:dxf>
              <font>
                <color theme="2" tint="-0.24994659260841701"/>
              </font>
            </x14:dxf>
          </x14:cfRule>
          <x14:cfRule type="expression" priority="147" stopIfTrue="1" id="{74D50A7F-69EC-48D6-B564-85F725032AA2}">
            <xm:f>$C67=INputs!$P$3</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8" stopIfTrue="1" id="{3DCCA99E-C7BA-4FCB-AECB-EFEFECBAEBE4}">
            <xm:f>$C85=INputs!$P$4</xm:f>
            <x14:dxf>
              <font>
                <color theme="2" tint="-0.24994659260841701"/>
              </font>
            </x14:dxf>
          </x14:cfRule>
          <x14:cfRule type="expression" priority="129" stopIfTrue="1" id="{C5CA2F6F-8120-4BDE-AFB9-B35715B30D37}">
            <xm:f>$C85=INputs!$P$3</xm:f>
            <x14:dxf>
              <font>
                <color theme="2" tint="-0.24994659260841701"/>
              </font>
            </x14:dxf>
          </x14:cfRule>
          <xm:sqref>C85</xm:sqref>
        </x14:conditionalFormatting>
        <x14:conditionalFormatting xmlns:xm="http://schemas.microsoft.com/office/excel/2006/main">
          <x14:cfRule type="expression" priority="125" stopIfTrue="1" id="{EAC83502-74D4-4EE0-AD48-72BD7D3C7052}">
            <xm:f>$C94=INputs!$P$4</xm:f>
            <x14:dxf>
              <font>
                <color theme="2" tint="-0.24994659260841701"/>
              </font>
            </x14:dxf>
          </x14:cfRule>
          <x14:cfRule type="expression" priority="126" stopIfTrue="1" id="{7BC0502E-15A3-4F6D-8DE9-C894238D447F}">
            <xm:f>$C94=INputs!$P$3</xm:f>
            <x14:dxf>
              <font>
                <color theme="2" tint="-0.24994659260841701"/>
              </font>
            </x14:dxf>
          </x14:cfRule>
          <xm:sqref>C94</xm:sqref>
        </x14:conditionalFormatting>
        <x14:conditionalFormatting xmlns:xm="http://schemas.microsoft.com/office/excel/2006/main">
          <x14:cfRule type="expression" priority="122" stopIfTrue="1" id="{38176B81-A95A-403E-90A8-F6F0F66150F2}">
            <xm:f>$C103=INputs!$P$4</xm:f>
            <x14:dxf>
              <font>
                <color theme="2" tint="-0.24994659260841701"/>
              </font>
            </x14:dxf>
          </x14:cfRule>
          <x14:cfRule type="expression" priority="123" stopIfTrue="1" id="{99F49E8F-6965-491D-BB86-823797E5756B}">
            <xm:f>$C103=INputs!$P$3</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19" stopIfTrue="1" id="{2293AAAA-816A-49B4-9DFD-9EA6A9B6B965}">
            <xm:f>$C112=INputs!$P$4</xm:f>
            <x14:dxf>
              <font>
                <color theme="2" tint="-0.24994659260841701"/>
              </font>
            </x14:dxf>
          </x14:cfRule>
          <x14:cfRule type="expression" priority="120" stopIfTrue="1" id="{3946C201-3A01-43FD-AAE5-BE95A4929E1F}">
            <xm:f>$C112=INputs!$P$3</xm:f>
            <x14:dxf>
              <font>
                <color theme="2" tint="-0.24994659260841701"/>
              </font>
            </x14:dxf>
          </x14:cfRule>
          <xm:sqref>C112</xm:sqref>
        </x14:conditionalFormatting>
        <x14:conditionalFormatting xmlns:xm="http://schemas.microsoft.com/office/excel/2006/main">
          <x14:cfRule type="expression" priority="116" stopIfTrue="1" id="{ACA7E554-DC29-4F35-B514-3A6A3C70D48A}">
            <xm:f>$C121=INputs!$P$4</xm:f>
            <x14:dxf>
              <font>
                <color theme="2" tint="-0.24994659260841701"/>
              </font>
            </x14:dxf>
          </x14:cfRule>
          <x14:cfRule type="expression" priority="117" stopIfTrue="1" id="{6F7C9BF9-DB1B-4801-AC7B-689C91EE9D73}">
            <xm:f>$C121=INputs!$P$3</xm:f>
            <x14:dxf>
              <font>
                <color theme="2" tint="-0.24994659260841701"/>
              </font>
            </x14:dxf>
          </x14:cfRule>
          <xm:sqref>C121</xm:sqref>
        </x14:conditionalFormatting>
        <x14:conditionalFormatting xmlns:xm="http://schemas.microsoft.com/office/excel/2006/main">
          <x14:cfRule type="expression" priority="113" stopIfTrue="1" id="{17D1D1BB-85A2-49BD-B56E-F4E37333D667}">
            <xm:f>$C130=INputs!$P$4</xm:f>
            <x14:dxf>
              <font>
                <color theme="2" tint="-0.24994659260841701"/>
              </font>
            </x14:dxf>
          </x14:cfRule>
          <x14:cfRule type="expression" priority="114" stopIfTrue="1" id="{F6A63761-8A1E-4163-891B-870BA7563AE9}">
            <xm:f>$C130=INputs!$P$3</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m:sqref>D58:T63</xm:sqref>
        </x14:conditionalFormatting>
        <x14:conditionalFormatting xmlns:xm="http://schemas.microsoft.com/office/excel/2006/main">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J37" sqref="J37:J38"/>
    </sheetView>
  </sheetViews>
  <sheetFormatPr defaultRowHeight="18.5" outlineLevelRow="1" x14ac:dyDescent="0.45"/>
  <cols>
    <col min="1" max="1" width="3.36328125" style="323" customWidth="1"/>
    <col min="2" max="2" width="18.6328125" customWidth="1"/>
    <col min="3" max="3" width="34.08984375" hidden="1" customWidth="1"/>
    <col min="4" max="4" width="21.1796875" style="3" customWidth="1"/>
    <col min="5" max="5" width="6.6328125" customWidth="1"/>
    <col min="6" max="6" width="23.90625" customWidth="1"/>
    <col min="7" max="7" width="23.6328125" style="3" customWidth="1"/>
    <col min="8" max="8" width="17.1796875" hidden="1" customWidth="1"/>
    <col min="9" max="9" width="19.6328125" customWidth="1"/>
    <col min="10" max="10" width="20.7265625" style="133" customWidth="1"/>
    <col min="11" max="11" width="7.81640625" hidden="1" customWidth="1"/>
    <col min="12" max="12" width="10.08984375" hidden="1" customWidth="1"/>
    <col min="13" max="13" width="9.54296875" hidden="1" customWidth="1"/>
    <col min="14" max="14" width="22.08984375" hidden="1" customWidth="1"/>
    <col min="15" max="15" width="33.453125" customWidth="1"/>
    <col min="16" max="16" width="43.453125" customWidth="1"/>
    <col min="17" max="17" width="7.6328125" style="2" customWidth="1"/>
    <col min="18" max="18" width="41.26953125" style="244" customWidth="1"/>
    <col min="19" max="19" width="7.54296875" style="2" customWidth="1"/>
    <col min="20" max="20" width="29.90625" customWidth="1"/>
    <col min="21" max="21" width="7" customWidth="1"/>
    <col min="22" max="22" width="30.7265625" customWidth="1"/>
  </cols>
  <sheetData>
    <row r="1" spans="1:27" ht="5" customHeight="1" thickBot="1" x14ac:dyDescent="0.4">
      <c r="A1"/>
    </row>
    <row r="2" spans="1:27" s="324" customFormat="1" ht="24" thickBot="1" x14ac:dyDescent="0.55000000000000004">
      <c r="A2"/>
      <c r="B2" s="724" t="s">
        <v>71</v>
      </c>
      <c r="C2" s="725"/>
      <c r="D2" s="725"/>
      <c r="E2" s="725"/>
      <c r="F2" s="725"/>
      <c r="G2" s="725"/>
      <c r="H2" s="725"/>
      <c r="I2" s="726"/>
      <c r="J2" s="746" t="s">
        <v>343</v>
      </c>
      <c r="K2" s="746"/>
      <c r="L2" s="746"/>
      <c r="M2" s="746"/>
      <c r="N2" s="746"/>
      <c r="O2" s="746"/>
      <c r="P2" s="378" t="s">
        <v>75</v>
      </c>
      <c r="Q2" s="724" t="s">
        <v>344</v>
      </c>
      <c r="R2" s="725"/>
      <c r="S2" s="725"/>
      <c r="T2" s="725"/>
      <c r="U2" s="725"/>
      <c r="V2" s="726"/>
      <c r="W2"/>
      <c r="X2"/>
      <c r="Y2"/>
      <c r="Z2"/>
      <c r="AA2"/>
    </row>
    <row r="3" spans="1:27" s="3" customFormat="1" ht="43.5" x14ac:dyDescent="0.35">
      <c r="B3" s="379" t="s">
        <v>87</v>
      </c>
      <c r="C3" s="380" t="s">
        <v>88</v>
      </c>
      <c r="D3" s="380" t="s">
        <v>339</v>
      </c>
      <c r="E3" s="727" t="s">
        <v>89</v>
      </c>
      <c r="F3" s="728"/>
      <c r="G3" s="380" t="s">
        <v>90</v>
      </c>
      <c r="H3" s="380" t="s">
        <v>91</v>
      </c>
      <c r="I3" s="381" t="s">
        <v>92</v>
      </c>
      <c r="J3" s="747"/>
      <c r="K3" s="748"/>
      <c r="L3" s="748"/>
      <c r="M3" s="748"/>
      <c r="N3" s="748"/>
      <c r="O3" s="749"/>
      <c r="P3" s="382" t="s">
        <v>345</v>
      </c>
      <c r="Q3" s="732" t="s">
        <v>189</v>
      </c>
      <c r="R3" s="728"/>
      <c r="S3" s="729" t="s">
        <v>190</v>
      </c>
      <c r="T3" s="731"/>
      <c r="U3" s="729" t="s">
        <v>193</v>
      </c>
      <c r="V3" s="730"/>
      <c r="Z3"/>
      <c r="AA3"/>
    </row>
    <row r="4" spans="1:27" s="3" customFormat="1" hidden="1" outlineLevel="1" x14ac:dyDescent="0.35">
      <c r="A4" s="678" t="s">
        <v>322</v>
      </c>
      <c r="B4" s="662" t="s">
        <v>357</v>
      </c>
      <c r="C4" s="339"/>
      <c r="D4" s="675" t="s">
        <v>358</v>
      </c>
      <c r="E4" s="661" t="s">
        <v>357</v>
      </c>
      <c r="F4" s="662"/>
      <c r="G4" s="675" t="s">
        <v>356</v>
      </c>
      <c r="H4" s="339"/>
      <c r="I4" s="675" t="s">
        <v>357</v>
      </c>
      <c r="J4" s="661" t="s">
        <v>355</v>
      </c>
      <c r="K4" s="600"/>
      <c r="L4" s="600"/>
      <c r="M4" s="600"/>
      <c r="N4" s="600"/>
      <c r="O4" s="662"/>
      <c r="P4" s="675" t="s">
        <v>359</v>
      </c>
      <c r="Q4" s="661" t="s">
        <v>360</v>
      </c>
      <c r="R4" s="662"/>
      <c r="S4" s="661" t="s">
        <v>361</v>
      </c>
      <c r="T4" s="662"/>
      <c r="U4" s="661" t="s">
        <v>362</v>
      </c>
      <c r="V4" s="665"/>
      <c r="Z4"/>
      <c r="AA4"/>
    </row>
    <row r="5" spans="1:27" s="3" customFormat="1" hidden="1" outlineLevel="1" x14ac:dyDescent="0.35">
      <c r="A5" s="680"/>
      <c r="B5" s="664"/>
      <c r="C5" s="334"/>
      <c r="D5" s="676"/>
      <c r="E5" s="663"/>
      <c r="F5" s="664"/>
      <c r="G5" s="676"/>
      <c r="H5" s="334"/>
      <c r="I5" s="676"/>
      <c r="J5" s="663"/>
      <c r="K5" s="677"/>
      <c r="L5" s="677"/>
      <c r="M5" s="677"/>
      <c r="N5" s="677"/>
      <c r="O5" s="664"/>
      <c r="P5" s="676"/>
      <c r="Q5" s="663"/>
      <c r="R5" s="664"/>
      <c r="S5" s="663"/>
      <c r="T5" s="664"/>
      <c r="U5" s="663"/>
      <c r="V5" s="666"/>
      <c r="Z5"/>
      <c r="AA5"/>
    </row>
    <row r="6" spans="1:27" s="3" customFormat="1" ht="21.5" hidden="1" customHeight="1" outlineLevel="1" x14ac:dyDescent="0.35">
      <c r="A6" s="680"/>
      <c r="B6" s="664"/>
      <c r="C6" s="338" t="s">
        <v>334</v>
      </c>
      <c r="D6" s="676"/>
      <c r="E6" s="663"/>
      <c r="F6" s="664"/>
      <c r="G6" s="676"/>
      <c r="H6" s="317"/>
      <c r="I6" s="676"/>
      <c r="J6" s="663"/>
      <c r="K6" s="677"/>
      <c r="L6" s="677"/>
      <c r="M6" s="677"/>
      <c r="N6" s="677"/>
      <c r="O6" s="664"/>
      <c r="P6" s="676"/>
      <c r="Q6" s="663"/>
      <c r="R6" s="664"/>
      <c r="S6" s="663"/>
      <c r="T6" s="664"/>
      <c r="U6" s="663"/>
      <c r="V6" s="666"/>
      <c r="Z6"/>
      <c r="AA6"/>
    </row>
    <row r="7" spans="1:27" s="3" customFormat="1" ht="377" hidden="1" customHeight="1" outlineLevel="1" thickBot="1" x14ac:dyDescent="0.4">
      <c r="A7" s="680"/>
      <c r="B7" s="664"/>
      <c r="C7" s="337"/>
      <c r="D7" s="676"/>
      <c r="E7" s="663"/>
      <c r="F7" s="664"/>
      <c r="G7" s="676"/>
      <c r="H7" s="317"/>
      <c r="I7" s="676"/>
      <c r="J7" s="663"/>
      <c r="K7" s="677"/>
      <c r="L7" s="677"/>
      <c r="M7" s="677"/>
      <c r="N7" s="677"/>
      <c r="O7" s="664"/>
      <c r="P7" s="676"/>
      <c r="Q7" s="663"/>
      <c r="R7" s="664"/>
      <c r="S7" s="663"/>
      <c r="T7" s="664"/>
      <c r="U7" s="663"/>
      <c r="V7" s="666"/>
      <c r="Z7"/>
      <c r="AA7"/>
    </row>
    <row r="8" spans="1:27" s="3" customFormat="1" ht="21" hidden="1" customHeight="1" outlineLevel="1" x14ac:dyDescent="0.35">
      <c r="A8" s="678" t="s">
        <v>99</v>
      </c>
      <c r="B8" s="347"/>
      <c r="C8" s="348"/>
      <c r="D8" s="348"/>
      <c r="E8" s="681"/>
      <c r="F8" s="682"/>
      <c r="G8" s="349"/>
      <c r="H8" s="350"/>
      <c r="I8" s="349"/>
      <c r="J8" s="349"/>
      <c r="K8" s="349"/>
      <c r="L8" s="349"/>
      <c r="M8" s="351"/>
      <c r="N8" s="351"/>
      <c r="O8" s="352"/>
      <c r="P8" s="352"/>
      <c r="Q8" s="667"/>
      <c r="R8" s="668"/>
      <c r="S8" s="667"/>
      <c r="T8" s="671"/>
      <c r="U8" s="667"/>
      <c r="V8" s="673"/>
      <c r="Z8"/>
      <c r="AA8"/>
    </row>
    <row r="9" spans="1:27" s="3" customFormat="1" ht="21.5" hidden="1" customHeight="1" outlineLevel="1" thickBot="1" x14ac:dyDescent="0.4">
      <c r="A9" s="679"/>
      <c r="B9" s="353"/>
      <c r="C9" s="354"/>
      <c r="D9" s="354"/>
      <c r="E9" s="683"/>
      <c r="F9" s="684"/>
      <c r="G9" s="355"/>
      <c r="H9" s="356"/>
      <c r="I9" s="355"/>
      <c r="J9" s="355"/>
      <c r="K9" s="355"/>
      <c r="L9" s="355"/>
      <c r="M9" s="357"/>
      <c r="N9" s="357"/>
      <c r="O9" s="358"/>
      <c r="P9" s="358"/>
      <c r="Q9" s="669"/>
      <c r="R9" s="670"/>
      <c r="S9" s="669"/>
      <c r="T9" s="672"/>
      <c r="U9" s="669"/>
      <c r="V9" s="674"/>
      <c r="Z9"/>
      <c r="AA9"/>
    </row>
    <row r="10" spans="1:27" s="3" customFormat="1" ht="25" customHeight="1" collapsed="1" thickBot="1" x14ac:dyDescent="0.4">
      <c r="B10" s="340"/>
      <c r="C10" s="341"/>
      <c r="D10" s="342"/>
      <c r="E10" s="343"/>
      <c r="F10" s="335"/>
      <c r="G10" s="344"/>
      <c r="H10" s="341"/>
      <c r="I10" s="343"/>
      <c r="J10" s="345"/>
      <c r="K10" s="335"/>
      <c r="L10" s="335"/>
      <c r="M10" s="335"/>
      <c r="N10" s="335"/>
      <c r="O10" s="343"/>
      <c r="P10" s="345"/>
      <c r="Q10" s="345"/>
      <c r="R10" s="346"/>
      <c r="S10" s="335"/>
      <c r="T10" s="335"/>
      <c r="U10" s="335"/>
      <c r="V10" s="336"/>
      <c r="Z10"/>
      <c r="AA10"/>
    </row>
    <row r="11" spans="1:27" ht="14.5" x14ac:dyDescent="0.35">
      <c r="A11" s="718">
        <v>1</v>
      </c>
      <c r="B11" s="706">
        <f>'Sensitivity Labels'!C11</f>
        <v>0</v>
      </c>
      <c r="C11" s="710">
        <f>'Sensitivity Labels'!D11</f>
        <v>0</v>
      </c>
      <c r="D11" s="712">
        <f>'Sensitivity Labels'!E11</f>
        <v>0</v>
      </c>
      <c r="E11" s="359" t="b">
        <f>'Sensitivity Labels'!F11</f>
        <v>0</v>
      </c>
      <c r="F11" s="360" t="str">
        <f>'Sensitivity Labels'!G11</f>
        <v>Files &amp; Other Data assets</v>
      </c>
      <c r="G11" s="704">
        <f>'Sensitivity Labels'!I11</f>
        <v>0</v>
      </c>
      <c r="H11" s="706">
        <f>'Sensitivity Labels'!J11</f>
        <v>0</v>
      </c>
      <c r="I11" s="708">
        <f>'Sensitivity Labels'!K11</f>
        <v>0</v>
      </c>
      <c r="J11" s="361" t="str">
        <f>IF(OR(M11=TRUE,M12=TRUE),"Encryption",(IF(K11=TRUE,"Remove Encryption","No Encryption")))</f>
        <v>No Encryption</v>
      </c>
      <c r="K11" s="362" t="b">
        <f>'Emails, Files, &amp; Other Data'!H12</f>
        <v>0</v>
      </c>
      <c r="L11" s="363" t="str">
        <f>'Emails, Files, &amp; Other Data'!I12</f>
        <v>Remove access control settings if already applied to items</v>
      </c>
      <c r="M11" s="362" t="b">
        <f>'Emails, Files, &amp; Other Data'!J12</f>
        <v>0</v>
      </c>
      <c r="N11" s="363" t="str">
        <f>'Emails, Files, &amp; Other Data'!K12</f>
        <v>Assign Permissions now</v>
      </c>
      <c r="O11" s="364" t="s">
        <v>116</v>
      </c>
      <c r="P11" s="752" t="str">
        <f>IF(E13=TRUE,"Yes","No")</f>
        <v>No</v>
      </c>
      <c r="Q11" s="738" t="str">
        <f>IF(OR('Groups &amp; Sites'!H13=INputs!AN$3,'Groups &amp; Sites'!H13=INputs!AN$4),"Yes","No")</f>
        <v>No</v>
      </c>
      <c r="R11" s="739" t="str">
        <f>'Groups &amp; Sites'!F13</f>
        <v>Privacy and external user access</v>
      </c>
      <c r="S11" s="708" t="str">
        <f>IF('Groups &amp; Sites'!K13=TRUE,"Yes","No")</f>
        <v>No</v>
      </c>
      <c r="T11" s="739" t="str">
        <f>'Groups &amp; Sites'!L13</f>
        <v>Content can be shared with</v>
      </c>
      <c r="U11" s="708" t="str">
        <f>IF('Groups &amp; Sites'!S14=TRUE,"Yes","No")</f>
        <v>No</v>
      </c>
      <c r="V11" s="733" t="str">
        <f>'Groups &amp; Sites'!T14</f>
        <v>Allow users to discover private teams that have this label applied.</v>
      </c>
    </row>
    <row r="12" spans="1:27" ht="14.5" x14ac:dyDescent="0.35">
      <c r="A12" s="719"/>
      <c r="B12" s="706"/>
      <c r="C12" s="710"/>
      <c r="D12" s="713"/>
      <c r="E12" s="359" t="b">
        <f>'Sensitivity Labels'!F13</f>
        <v>0</v>
      </c>
      <c r="F12" s="360" t="str">
        <f>'Sensitivity Labels'!G13</f>
        <v>Emails</v>
      </c>
      <c r="G12" s="704"/>
      <c r="H12" s="706"/>
      <c r="I12" s="708"/>
      <c r="J12" s="365" t="str">
        <f>IF(OR('Emails, Files, &amp; Other Data'!X12=TRUE,'Emails, Files, &amp; Other Data'!X13=TRUE,'Emails, Files, &amp; Other Data'!X14=TRUE),"Yes","No")</f>
        <v>No</v>
      </c>
      <c r="K12" s="366"/>
      <c r="L12" s="366"/>
      <c r="M12" s="367" t="b">
        <f>'Emails, Files, &amp; Other Data'!J13</f>
        <v>0</v>
      </c>
      <c r="N12" s="366" t="str">
        <f>'Emails, Files, &amp; Other Data'!K13</f>
        <v>Let users assign permissions when they apply the label</v>
      </c>
      <c r="O12" s="368" t="s">
        <v>346</v>
      </c>
      <c r="P12" s="752"/>
      <c r="Q12" s="741"/>
      <c r="R12" s="740"/>
      <c r="S12" s="734"/>
      <c r="T12" s="740"/>
      <c r="U12" s="734"/>
      <c r="V12" s="690"/>
    </row>
    <row r="13" spans="1:27" ht="14.5" x14ac:dyDescent="0.35">
      <c r="A13" s="719"/>
      <c r="B13" s="706"/>
      <c r="C13" s="710"/>
      <c r="D13" s="713"/>
      <c r="E13" s="359" t="b">
        <f>'Sensitivity Labels'!F15</f>
        <v>0</v>
      </c>
      <c r="F13" s="360" t="str">
        <f>'Sensitivity Labels'!G15</f>
        <v>Meetings</v>
      </c>
      <c r="G13" s="704"/>
      <c r="H13" s="706"/>
      <c r="I13" s="708"/>
      <c r="J13" s="744" t="str">
        <f>IF('Emails, Files, &amp; Other Data'!AB12=TRUE,"Yes","No")</f>
        <v>No</v>
      </c>
      <c r="K13" s="366"/>
      <c r="L13" s="366"/>
      <c r="M13" s="366"/>
      <c r="N13" s="366"/>
      <c r="O13" s="742" t="s">
        <v>125</v>
      </c>
      <c r="P13" s="752"/>
      <c r="Q13" s="737" t="str">
        <f>IF('Groups &amp; Sites'!H15=TRUE,"Yes","No")</f>
        <v>No</v>
      </c>
      <c r="R13" s="735" t="str">
        <f>'Groups &amp; Sites'!I15</f>
        <v>Let Microsoft 365 Group owners add people outside your organization to the group as guests.</v>
      </c>
      <c r="S13" s="708" t="str">
        <f>IF('Groups &amp; Sites'!K14=TRUE,"Yes","No")</f>
        <v>No</v>
      </c>
      <c r="T13" s="736" t="str">
        <f>'Groups &amp; Sites'!L14</f>
        <v>Use Microsoft Entra Conditional Access to protect labeled SharePoint sites</v>
      </c>
      <c r="U13" s="751" t="str">
        <f>IF(OR('Groups &amp; Sites'!S16=TRUE,'Groups &amp; Sites'!S17=TRUE,'Groups &amp; Sites'!S18=TRUE),"Yes","No")</f>
        <v>Yes</v>
      </c>
      <c r="V13" s="693" t="str">
        <f>'Groups &amp; Sites'!S15</f>
        <v>Teams shared channels</v>
      </c>
    </row>
    <row r="14" spans="1:27" ht="15" thickBot="1" x14ac:dyDescent="0.4">
      <c r="A14" s="720"/>
      <c r="B14" s="707"/>
      <c r="C14" s="711"/>
      <c r="D14" s="714"/>
      <c r="E14" s="369" t="b">
        <f>'Sensitivity Labels'!F17</f>
        <v>0</v>
      </c>
      <c r="F14" s="370" t="str">
        <f>'Sensitivity Labels'!G17</f>
        <v>Groups &amp; Sites</v>
      </c>
      <c r="G14" s="705"/>
      <c r="H14" s="707"/>
      <c r="I14" s="709"/>
      <c r="J14" s="745"/>
      <c r="K14" s="371"/>
      <c r="L14" s="371"/>
      <c r="M14" s="371"/>
      <c r="N14" s="371"/>
      <c r="O14" s="743"/>
      <c r="P14" s="753"/>
      <c r="Q14" s="738"/>
      <c r="R14" s="736"/>
      <c r="S14" s="708"/>
      <c r="T14" s="736"/>
      <c r="U14" s="708"/>
      <c r="V14" s="750"/>
    </row>
    <row r="15" spans="1:27" ht="14.5" x14ac:dyDescent="0.35">
      <c r="A15" s="722">
        <f>A11+1</f>
        <v>2</v>
      </c>
      <c r="B15" s="699">
        <f>'Sensitivity Labels'!C19</f>
        <v>0</v>
      </c>
      <c r="C15" s="716">
        <f>'Sensitivity Labels'!D19</f>
        <v>0</v>
      </c>
      <c r="D15" s="541">
        <f>'Sensitivity Labels'!E19</f>
        <v>0</v>
      </c>
      <c r="E15" s="64" t="b">
        <f>'Sensitivity Labels'!F19</f>
        <v>0</v>
      </c>
      <c r="F15" t="str">
        <f>'Sensitivity Labels'!G19</f>
        <v>Files &amp; Other Data assets</v>
      </c>
      <c r="G15" s="696">
        <f>'Sensitivity Labels'!I19</f>
        <v>0</v>
      </c>
      <c r="H15" s="699">
        <f>'Sensitivity Labels'!J19</f>
        <v>0</v>
      </c>
      <c r="I15" s="702">
        <f>'Sensitivity Labels'!K19</f>
        <v>0</v>
      </c>
      <c r="J15" s="330" t="str">
        <f>IF(OR(M15=TRUE,M16=TRUE),"Encryption",(IF(K15=TRUE,"Remove Encryption","No Encryption")))</f>
        <v>No Encryption</v>
      </c>
      <c r="K15" s="325" t="b">
        <f>'Emails, Files, &amp; Other Data'!H24</f>
        <v>0</v>
      </c>
      <c r="L15" s="326" t="str">
        <f>L11</f>
        <v>Remove access control settings if already applied to items</v>
      </c>
      <c r="M15" s="325" t="b">
        <f>'Emails, Files, &amp; Other Data'!J24</f>
        <v>0</v>
      </c>
      <c r="N15" s="326" t="str">
        <f>N11</f>
        <v>Assign Permissions now</v>
      </c>
      <c r="O15" s="331" t="str">
        <f>O$11</f>
        <v>Access Control</v>
      </c>
      <c r="P15" s="781" t="str">
        <f>IF(E17=TRUE,"Yes","No")</f>
        <v>No</v>
      </c>
      <c r="Q15" s="754" t="str">
        <f>IF(OR('Groups &amp; Sites'!H22=INputs!AN$3,'Groups &amp; Sites'!H22=INputs!AN$4),"Yes","No")</f>
        <v>No</v>
      </c>
      <c r="R15" s="756" t="str">
        <f>R$11</f>
        <v>Privacy and external user access</v>
      </c>
      <c r="S15" s="687" t="str">
        <f>IF('Groups &amp; Sites'!K22=TRUE,"Yes","No")</f>
        <v>No</v>
      </c>
      <c r="T15" s="756" t="str">
        <f>T$11</f>
        <v>Content can be shared with</v>
      </c>
      <c r="U15" s="687" t="str">
        <f>IF('Groups &amp; Sites'!S23=TRUE,"Yes","No")</f>
        <v>No</v>
      </c>
      <c r="V15" s="685" t="str">
        <f>V$11</f>
        <v>Allow users to discover private teams that have this label applied.</v>
      </c>
    </row>
    <row r="16" spans="1:27" ht="14.5" x14ac:dyDescent="0.35">
      <c r="A16" s="721"/>
      <c r="B16" s="699"/>
      <c r="C16" s="716"/>
      <c r="D16" s="541"/>
      <c r="E16" s="64" t="b">
        <f>'Sensitivity Labels'!F21</f>
        <v>0</v>
      </c>
      <c r="F16" t="str">
        <f>'Sensitivity Labels'!G21</f>
        <v>Emails</v>
      </c>
      <c r="G16" s="696"/>
      <c r="H16" s="699"/>
      <c r="I16" s="702"/>
      <c r="J16" s="332" t="str">
        <f>IF(OR('Emails, Files, &amp; Other Data'!X24=TRUE,'Emails, Files, &amp; Other Data'!X25=TRUE,'Emails, Files, &amp; Other Data'!X26=TRUE),"Yes","No")</f>
        <v>No</v>
      </c>
      <c r="K16" s="327"/>
      <c r="L16" s="327"/>
      <c r="M16" s="328" t="b">
        <f>'Emails, Files, &amp; Other Data'!J25</f>
        <v>0</v>
      </c>
      <c r="N16" s="327" t="str">
        <f>N12</f>
        <v>Let users assign permissions when they apply the label</v>
      </c>
      <c r="O16" s="333" t="str">
        <f>O$12</f>
        <v>Content Marking</v>
      </c>
      <c r="P16" s="782"/>
      <c r="Q16" s="755"/>
      <c r="R16" s="757"/>
      <c r="S16" s="688"/>
      <c r="T16" s="757"/>
      <c r="U16" s="688"/>
      <c r="V16" s="686"/>
    </row>
    <row r="17" spans="1:22" ht="14.5" x14ac:dyDescent="0.35">
      <c r="A17" s="721"/>
      <c r="B17" s="699"/>
      <c r="C17" s="716"/>
      <c r="D17" s="541"/>
      <c r="E17" s="64" t="b">
        <f>'Sensitivity Labels'!F23</f>
        <v>0</v>
      </c>
      <c r="F17" t="str">
        <f>'Sensitivity Labels'!G23</f>
        <v>Meetings</v>
      </c>
      <c r="G17" s="696"/>
      <c r="H17" s="699"/>
      <c r="I17" s="702"/>
      <c r="J17" s="779" t="str">
        <f>IF('Emails, Files, &amp; Other Data'!AB24=TRUE,"Yes","No")</f>
        <v>No</v>
      </c>
      <c r="K17" s="327"/>
      <c r="L17" s="327"/>
      <c r="M17" s="327"/>
      <c r="N17" s="327"/>
      <c r="O17" s="777" t="str">
        <f>O$13</f>
        <v>Auto-labeling for files and emails: "Client-side Auto-Labeling"</v>
      </c>
      <c r="P17" s="782"/>
      <c r="Q17" s="767" t="str">
        <f>IF('Groups &amp; Sites'!H24=TRUE,"Yes","No")</f>
        <v>No</v>
      </c>
      <c r="R17" s="765" t="str">
        <f>R$13</f>
        <v>Let Microsoft 365 Group owners add people outside your organization to the group as guests.</v>
      </c>
      <c r="S17" s="758" t="str">
        <f>IF('Groups &amp; Sites'!K23=TRUE,"Yes","No")</f>
        <v>No</v>
      </c>
      <c r="T17" s="760" t="str">
        <f>T$13</f>
        <v>Use Microsoft Entra Conditional Access to protect labeled SharePoint sites</v>
      </c>
      <c r="U17" s="762" t="str">
        <f>IF(OR('Groups &amp; Sites'!S25=TRUE,'Groups &amp; Sites'!S26=TRUE,'Groups &amp; Sites'!S27=TRUE),"Yes","No")</f>
        <v>No</v>
      </c>
      <c r="V17" s="691" t="str">
        <f>V$13</f>
        <v>Teams shared channels</v>
      </c>
    </row>
    <row r="18" spans="1:22" ht="15" thickBot="1" x14ac:dyDescent="0.4">
      <c r="A18" s="723"/>
      <c r="B18" s="700"/>
      <c r="C18" s="717"/>
      <c r="D18" s="542"/>
      <c r="E18" s="69" t="b">
        <f>'Sensitivity Labels'!F25</f>
        <v>0</v>
      </c>
      <c r="F18" s="67" t="str">
        <f>'Sensitivity Labels'!G25</f>
        <v>Groups &amp; Sites</v>
      </c>
      <c r="G18" s="697"/>
      <c r="H18" s="700"/>
      <c r="I18" s="703"/>
      <c r="J18" s="780"/>
      <c r="K18" s="329"/>
      <c r="L18" s="329"/>
      <c r="M18" s="329"/>
      <c r="N18" s="329"/>
      <c r="O18" s="778"/>
      <c r="P18" s="783"/>
      <c r="Q18" s="768"/>
      <c r="R18" s="761"/>
      <c r="S18" s="759"/>
      <c r="T18" s="761"/>
      <c r="U18" s="759"/>
      <c r="V18" s="692"/>
    </row>
    <row r="19" spans="1:22" ht="14.5" x14ac:dyDescent="0.35">
      <c r="A19" s="718">
        <f>A15+1</f>
        <v>3</v>
      </c>
      <c r="B19" s="706">
        <f>'Sensitivity Labels'!C27</f>
        <v>0</v>
      </c>
      <c r="C19" s="710">
        <f>'Sensitivity Labels'!D27</f>
        <v>0</v>
      </c>
      <c r="D19" s="712">
        <f>'Sensitivity Labels'!E27</f>
        <v>0</v>
      </c>
      <c r="E19" s="372" t="b">
        <f>'Sensitivity Labels'!F27</f>
        <v>0</v>
      </c>
      <c r="F19" s="373" t="str">
        <f>'Sensitivity Labels'!G27</f>
        <v>Files &amp; Other Data assets</v>
      </c>
      <c r="G19" s="704">
        <f>'Sensitivity Labels'!I27</f>
        <v>0</v>
      </c>
      <c r="H19" s="706">
        <f>'Sensitivity Labels'!J27</f>
        <v>0</v>
      </c>
      <c r="I19" s="708">
        <f>'Sensitivity Labels'!K27</f>
        <v>0</v>
      </c>
      <c r="J19" s="374" t="str">
        <f>IF(OR(M19=TRUE,M20=TRUE),"Encryption",(IF(K19=TRUE,"Remove Encryption","No Encryption")))</f>
        <v>No Encryption</v>
      </c>
      <c r="K19" s="375" t="b">
        <f>'Emails, Files, &amp; Other Data'!H36</f>
        <v>0</v>
      </c>
      <c r="L19" s="376" t="str">
        <f>L15</f>
        <v>Remove access control settings if already applied to items</v>
      </c>
      <c r="M19" s="375" t="b">
        <f>'Emails, Files, &amp; Other Data'!J36</f>
        <v>0</v>
      </c>
      <c r="N19" s="376" t="str">
        <f>N15</f>
        <v>Assign Permissions now</v>
      </c>
      <c r="O19" s="377" t="str">
        <f>O$11</f>
        <v>Access Control</v>
      </c>
      <c r="P19" s="784" t="str">
        <f>IF(E21=TRUE,"Yes","No")</f>
        <v>No</v>
      </c>
      <c r="Q19" s="766" t="str">
        <f>IF(OR('Groups &amp; Sites'!H31=INputs!AN$3,'Groups &amp; Sites'!H31=INputs!AN$4),"Yes","No")</f>
        <v>No</v>
      </c>
      <c r="R19" s="764" t="str">
        <f>R$11</f>
        <v>Privacy and external user access</v>
      </c>
      <c r="S19" s="763" t="str">
        <f>IF('Groups &amp; Sites'!K31=TRUE,"Yes","No")</f>
        <v>No</v>
      </c>
      <c r="T19" s="764" t="str">
        <f>T$11</f>
        <v>Content can be shared with</v>
      </c>
      <c r="U19" s="763" t="str">
        <f>IF('Groups &amp; Sites'!S32=TRUE,"Yes","No")</f>
        <v>No</v>
      </c>
      <c r="V19" s="689" t="str">
        <f>V$11</f>
        <v>Allow users to discover private teams that have this label applied.</v>
      </c>
    </row>
    <row r="20" spans="1:22" ht="14.5" x14ac:dyDescent="0.35">
      <c r="A20" s="719"/>
      <c r="B20" s="706"/>
      <c r="C20" s="710"/>
      <c r="D20" s="713"/>
      <c r="E20" s="359" t="b">
        <f>'Sensitivity Labels'!F29</f>
        <v>0</v>
      </c>
      <c r="F20" s="360" t="str">
        <f>'Sensitivity Labels'!G29</f>
        <v>Emails</v>
      </c>
      <c r="G20" s="704"/>
      <c r="H20" s="706"/>
      <c r="I20" s="708"/>
      <c r="J20" s="365" t="str">
        <f>IF(OR('Emails, Files, &amp; Other Data'!X36=TRUE,'Emails, Files, &amp; Other Data'!X37=TRUE,'Emails, Files, &amp; Other Data'!X38=TRUE),"Yes","No")</f>
        <v>No</v>
      </c>
      <c r="K20" s="366"/>
      <c r="L20" s="366"/>
      <c r="M20" s="367" t="b">
        <f>'Emails, Files, &amp; Other Data'!J37</f>
        <v>0</v>
      </c>
      <c r="N20" s="366" t="str">
        <f>N16</f>
        <v>Let users assign permissions when they apply the label</v>
      </c>
      <c r="O20" s="368" t="str">
        <f>O$12</f>
        <v>Content Marking</v>
      </c>
      <c r="P20" s="752"/>
      <c r="Q20" s="741"/>
      <c r="R20" s="740"/>
      <c r="S20" s="734"/>
      <c r="T20" s="740"/>
      <c r="U20" s="734"/>
      <c r="V20" s="690"/>
    </row>
    <row r="21" spans="1:22" ht="14.5" x14ac:dyDescent="0.35">
      <c r="A21" s="719"/>
      <c r="B21" s="706"/>
      <c r="C21" s="710"/>
      <c r="D21" s="713"/>
      <c r="E21" s="359" t="b">
        <f>'Sensitivity Labels'!F31</f>
        <v>0</v>
      </c>
      <c r="F21" s="360" t="str">
        <f>'Sensitivity Labels'!G31</f>
        <v>Meetings</v>
      </c>
      <c r="G21" s="704"/>
      <c r="H21" s="706"/>
      <c r="I21" s="708"/>
      <c r="J21" s="744" t="str">
        <f>IF('Emails, Files, &amp; Other Data'!AB36=TRUE,"Yes","No")</f>
        <v>No</v>
      </c>
      <c r="K21" s="366"/>
      <c r="L21" s="366"/>
      <c r="M21" s="366"/>
      <c r="N21" s="366"/>
      <c r="O21" s="742" t="str">
        <f>O$13</f>
        <v>Auto-labeling for files and emails: "Client-side Auto-Labeling"</v>
      </c>
      <c r="P21" s="752"/>
      <c r="Q21" s="737" t="str">
        <f>IF('Groups &amp; Sites'!H33=TRUE,"Yes","No")</f>
        <v>No</v>
      </c>
      <c r="R21" s="735" t="str">
        <f>R$13</f>
        <v>Let Microsoft 365 Group owners add people outside your organization to the group as guests.</v>
      </c>
      <c r="S21" s="708" t="str">
        <f>IF('Groups &amp; Sites'!K32=TRUE,"Yes","No")</f>
        <v>No</v>
      </c>
      <c r="T21" s="736" t="str">
        <f>T$13</f>
        <v>Use Microsoft Entra Conditional Access to protect labeled SharePoint sites</v>
      </c>
      <c r="U21" s="751" t="str">
        <f>IF(OR('Groups &amp; Sites'!S34=TRUE,'Groups &amp; Sites'!S35=TRUE,'Groups &amp; Sites'!S36=TRUE),"Yes","No")</f>
        <v>No</v>
      </c>
      <c r="V21" s="693" t="str">
        <f>V$13</f>
        <v>Teams shared channels</v>
      </c>
    </row>
    <row r="22" spans="1:22" ht="15" thickBot="1" x14ac:dyDescent="0.4">
      <c r="A22" s="720"/>
      <c r="B22" s="707"/>
      <c r="C22" s="711"/>
      <c r="D22" s="714"/>
      <c r="E22" s="369" t="b">
        <f>'Sensitivity Labels'!F33</f>
        <v>0</v>
      </c>
      <c r="F22" s="370" t="str">
        <f>'Sensitivity Labels'!G33</f>
        <v>Groups &amp; Sites</v>
      </c>
      <c r="G22" s="705"/>
      <c r="H22" s="707"/>
      <c r="I22" s="709"/>
      <c r="J22" s="745"/>
      <c r="K22" s="371"/>
      <c r="L22" s="371"/>
      <c r="M22" s="371"/>
      <c r="N22" s="371"/>
      <c r="O22" s="743"/>
      <c r="P22" s="753"/>
      <c r="Q22" s="769"/>
      <c r="R22" s="770"/>
      <c r="S22" s="709"/>
      <c r="T22" s="770"/>
      <c r="U22" s="709"/>
      <c r="V22" s="694"/>
    </row>
    <row r="23" spans="1:22" ht="14.5" x14ac:dyDescent="0.35">
      <c r="A23" s="722">
        <f>A19+1</f>
        <v>4</v>
      </c>
      <c r="B23" s="698">
        <f>'Sensitivity Labels'!C35</f>
        <v>0</v>
      </c>
      <c r="C23" s="715">
        <f>'Sensitivity Labels'!D35</f>
        <v>0</v>
      </c>
      <c r="D23" s="540">
        <f>'Sensitivity Labels'!E35</f>
        <v>0</v>
      </c>
      <c r="E23" s="60" t="b">
        <f>'Sensitivity Labels'!F35</f>
        <v>0</v>
      </c>
      <c r="F23" s="62" t="str">
        <f>'Sensitivity Labels'!G35</f>
        <v>Files &amp; Other Data assets</v>
      </c>
      <c r="G23" s="695">
        <f>'Sensitivity Labels'!I35</f>
        <v>0</v>
      </c>
      <c r="H23" s="698">
        <f>'Sensitivity Labels'!J35</f>
        <v>0</v>
      </c>
      <c r="I23" s="701">
        <f>'Sensitivity Labels'!K35</f>
        <v>0</v>
      </c>
      <c r="J23" s="330" t="str">
        <f>IF(OR(M23=TRUE,M24=TRUE),"Encryption",(IF(K23=TRUE,"Remove Encryption","No Encryption")))</f>
        <v>No Encryption</v>
      </c>
      <c r="K23" s="325" t="b">
        <f>'Emails, Files, &amp; Other Data'!H48</f>
        <v>0</v>
      </c>
      <c r="L23" s="326" t="str">
        <f>L19</f>
        <v>Remove access control settings if already applied to items</v>
      </c>
      <c r="M23" s="325" t="b">
        <f>'Emails, Files, &amp; Other Data'!J48</f>
        <v>0</v>
      </c>
      <c r="N23" s="326" t="str">
        <f>N19</f>
        <v>Assign Permissions now</v>
      </c>
      <c r="O23" s="331" t="str">
        <f>O$11</f>
        <v>Access Control</v>
      </c>
      <c r="P23" s="781" t="str">
        <f>IF(E25=TRUE,"Yes","No")</f>
        <v>No</v>
      </c>
      <c r="Q23" s="754" t="str">
        <f>IF(OR('Groups &amp; Sites'!H40=INputs!AN$3,'Groups &amp; Sites'!H40=INputs!AN$4),"Yes","No")</f>
        <v>No</v>
      </c>
      <c r="R23" s="756" t="str">
        <f>R$11</f>
        <v>Privacy and external user access</v>
      </c>
      <c r="S23" s="687" t="str">
        <f>IF('Groups &amp; Sites'!K40=TRUE,"Yes","No")</f>
        <v>No</v>
      </c>
      <c r="T23" s="756" t="str">
        <f>T$11</f>
        <v>Content can be shared with</v>
      </c>
      <c r="U23" s="687" t="str">
        <f>IF('Groups &amp; Sites'!S41=TRUE,"Yes","No")</f>
        <v>No</v>
      </c>
      <c r="V23" s="685" t="str">
        <f>V$11</f>
        <v>Allow users to discover private teams that have this label applied.</v>
      </c>
    </row>
    <row r="24" spans="1:22" ht="14.5" x14ac:dyDescent="0.35">
      <c r="A24" s="721"/>
      <c r="B24" s="699"/>
      <c r="C24" s="716"/>
      <c r="D24" s="541"/>
      <c r="E24" s="64" t="b">
        <f>'Sensitivity Labels'!F37</f>
        <v>0</v>
      </c>
      <c r="F24" t="str">
        <f>'Sensitivity Labels'!G37</f>
        <v>Emails</v>
      </c>
      <c r="G24" s="696"/>
      <c r="H24" s="699"/>
      <c r="I24" s="702"/>
      <c r="J24" s="332" t="str">
        <f>IF(OR('Emails, Files, &amp; Other Data'!X48=TRUE,'Emails, Files, &amp; Other Data'!X49=TRUE,'Emails, Files, &amp; Other Data'!X50=TRUE),"Yes","No")</f>
        <v>No</v>
      </c>
      <c r="K24" s="327"/>
      <c r="L24" s="327"/>
      <c r="M24" s="328" t="b">
        <f>'Emails, Files, &amp; Other Data'!J49</f>
        <v>0</v>
      </c>
      <c r="N24" s="327" t="str">
        <f>N20</f>
        <v>Let users assign permissions when they apply the label</v>
      </c>
      <c r="O24" s="333" t="str">
        <f>O$12</f>
        <v>Content Marking</v>
      </c>
      <c r="P24" s="782"/>
      <c r="Q24" s="755"/>
      <c r="R24" s="757"/>
      <c r="S24" s="688"/>
      <c r="T24" s="757"/>
      <c r="U24" s="688"/>
      <c r="V24" s="686"/>
    </row>
    <row r="25" spans="1:22" ht="14.5" x14ac:dyDescent="0.35">
      <c r="A25" s="721"/>
      <c r="B25" s="699"/>
      <c r="C25" s="716"/>
      <c r="D25" s="541"/>
      <c r="E25" s="64" t="b">
        <f>'Sensitivity Labels'!F39</f>
        <v>0</v>
      </c>
      <c r="F25" t="str">
        <f>'Sensitivity Labels'!G39</f>
        <v>Meetings</v>
      </c>
      <c r="G25" s="696"/>
      <c r="H25" s="699"/>
      <c r="I25" s="702"/>
      <c r="J25" s="779" t="str">
        <f>IF('Emails, Files, &amp; Other Data'!AB48=TRUE,"Yes","No")</f>
        <v>No</v>
      </c>
      <c r="K25" s="327"/>
      <c r="L25" s="327"/>
      <c r="M25" s="327"/>
      <c r="N25" s="327"/>
      <c r="O25" s="777" t="str">
        <f>O$13</f>
        <v>Auto-labeling for files and emails: "Client-side Auto-Labeling"</v>
      </c>
      <c r="P25" s="782"/>
      <c r="Q25" s="767" t="str">
        <f>IF('Groups &amp; Sites'!H42=TRUE,"Yes","No")</f>
        <v>No</v>
      </c>
      <c r="R25" s="765" t="str">
        <f>R$13</f>
        <v>Let Microsoft 365 Group owners add people outside your organization to the group as guests.</v>
      </c>
      <c r="S25" s="758" t="str">
        <f>IF('Groups &amp; Sites'!K41=TRUE,"Yes","No")</f>
        <v>No</v>
      </c>
      <c r="T25" s="760" t="str">
        <f>T$13</f>
        <v>Use Microsoft Entra Conditional Access to protect labeled SharePoint sites</v>
      </c>
      <c r="U25" s="762" t="str">
        <f>IF(OR('Groups &amp; Sites'!S43=TRUE,'Groups &amp; Sites'!S44=TRUE,'Groups &amp; Sites'!S45=TRUE),"Yes","No")</f>
        <v>No</v>
      </c>
      <c r="V25" s="691" t="str">
        <f>V$13</f>
        <v>Teams shared channels</v>
      </c>
    </row>
    <row r="26" spans="1:22" ht="15" thickBot="1" x14ac:dyDescent="0.4">
      <c r="A26" s="723"/>
      <c r="B26" s="700"/>
      <c r="C26" s="717"/>
      <c r="D26" s="542"/>
      <c r="E26" s="69" t="b">
        <f>'Sensitivity Labels'!F41</f>
        <v>0</v>
      </c>
      <c r="F26" s="67" t="str">
        <f>'Sensitivity Labels'!G41</f>
        <v>Groups &amp; Sites</v>
      </c>
      <c r="G26" s="697"/>
      <c r="H26" s="700"/>
      <c r="I26" s="703"/>
      <c r="J26" s="780"/>
      <c r="K26" s="329"/>
      <c r="L26" s="329"/>
      <c r="M26" s="329"/>
      <c r="N26" s="329"/>
      <c r="O26" s="778"/>
      <c r="P26" s="783"/>
      <c r="Q26" s="768"/>
      <c r="R26" s="761"/>
      <c r="S26" s="759"/>
      <c r="T26" s="761"/>
      <c r="U26" s="759"/>
      <c r="V26" s="692"/>
    </row>
    <row r="27" spans="1:22" ht="14.5" x14ac:dyDescent="0.35">
      <c r="A27" s="718">
        <f>A23+1</f>
        <v>5</v>
      </c>
      <c r="B27" s="706">
        <f>'Sensitivity Labels'!C43</f>
        <v>0</v>
      </c>
      <c r="C27" s="710">
        <f>'Sensitivity Labels'!D43</f>
        <v>0</v>
      </c>
      <c r="D27" s="712">
        <f>'Sensitivity Labels'!E43</f>
        <v>0</v>
      </c>
      <c r="E27" s="372" t="b">
        <f>'Sensitivity Labels'!F43</f>
        <v>0</v>
      </c>
      <c r="F27" s="373" t="str">
        <f>'Sensitivity Labels'!G43</f>
        <v>Files &amp; Other Data assets</v>
      </c>
      <c r="G27" s="704">
        <f>'Sensitivity Labels'!I43</f>
        <v>0</v>
      </c>
      <c r="H27" s="706">
        <f>'Sensitivity Labels'!J43</f>
        <v>0</v>
      </c>
      <c r="I27" s="708">
        <f>'Sensitivity Labels'!K43</f>
        <v>0</v>
      </c>
      <c r="J27" s="374" t="str">
        <f>IF(OR(M27=TRUE,M28=TRUE),"Encryption",(IF(K27=TRUE,"Remove Encryption","No Encryption")))</f>
        <v>Encryption</v>
      </c>
      <c r="K27" s="375" t="b">
        <f>'Emails, Files, &amp; Other Data'!H60</f>
        <v>0</v>
      </c>
      <c r="L27" s="376" t="str">
        <f>L23</f>
        <v>Remove access control settings if already applied to items</v>
      </c>
      <c r="M27" s="375" t="b">
        <f>'Emails, Files, &amp; Other Data'!J60</f>
        <v>0</v>
      </c>
      <c r="N27" s="376" t="str">
        <f>N23</f>
        <v>Assign Permissions now</v>
      </c>
      <c r="O27" s="377" t="str">
        <f>O$11</f>
        <v>Access Control</v>
      </c>
      <c r="P27" s="784" t="str">
        <f>IF(E29=TRUE,"Yes","No")</f>
        <v>No</v>
      </c>
      <c r="Q27" s="766" t="str">
        <f>IF(OR('Groups &amp; Sites'!H49=INputs!AN$3,'Groups &amp; Sites'!H49=INputs!AN$4),"Yes","No")</f>
        <v>No</v>
      </c>
      <c r="R27" s="771" t="str">
        <f>R$11</f>
        <v>Privacy and external user access</v>
      </c>
      <c r="S27" s="773" t="str">
        <f>IF('Groups &amp; Sites'!K49=TRUE,"Yes","No")</f>
        <v>No</v>
      </c>
      <c r="T27" s="775" t="str">
        <f>T$11</f>
        <v>Content can be shared with</v>
      </c>
      <c r="U27" s="763" t="str">
        <f>IF('Groups &amp; Sites'!S50=TRUE,"Yes","No")</f>
        <v>No</v>
      </c>
      <c r="V27" s="689" t="str">
        <f>V$11</f>
        <v>Allow users to discover private teams that have this label applied.</v>
      </c>
    </row>
    <row r="28" spans="1:22" ht="14.5" x14ac:dyDescent="0.35">
      <c r="A28" s="719"/>
      <c r="B28" s="706"/>
      <c r="C28" s="710"/>
      <c r="D28" s="713"/>
      <c r="E28" s="359" t="b">
        <f>'Sensitivity Labels'!F45</f>
        <v>0</v>
      </c>
      <c r="F28" s="360" t="str">
        <f>'Sensitivity Labels'!G45</f>
        <v>Emails</v>
      </c>
      <c r="G28" s="704"/>
      <c r="H28" s="706"/>
      <c r="I28" s="708"/>
      <c r="J28" s="365" t="str">
        <f>IF(OR('Emails, Files, &amp; Other Data'!X60=TRUE,'Emails, Files, &amp; Other Data'!X61=TRUE,'Emails, Files, &amp; Other Data'!X62=TRUE),"Yes","No")</f>
        <v>No</v>
      </c>
      <c r="K28" s="366"/>
      <c r="L28" s="366"/>
      <c r="M28" s="367" t="b">
        <f>'Emails, Files, &amp; Other Data'!J61</f>
        <v>1</v>
      </c>
      <c r="N28" s="366" t="str">
        <f>N24</f>
        <v>Let users assign permissions when they apply the label</v>
      </c>
      <c r="O28" s="368" t="str">
        <f>O$12</f>
        <v>Content Marking</v>
      </c>
      <c r="P28" s="752"/>
      <c r="Q28" s="741"/>
      <c r="R28" s="772"/>
      <c r="S28" s="774" t="str">
        <f>IF('Groups &amp; Sites'!K50=TRUE,"Yes","No")</f>
        <v>No</v>
      </c>
      <c r="T28" s="776" t="str">
        <f>T$13</f>
        <v>Use Microsoft Entra Conditional Access to protect labeled SharePoint sites</v>
      </c>
      <c r="U28" s="734"/>
      <c r="V28" s="690"/>
    </row>
    <row r="29" spans="1:22" ht="14.5" x14ac:dyDescent="0.35">
      <c r="A29" s="719"/>
      <c r="B29" s="706"/>
      <c r="C29" s="710"/>
      <c r="D29" s="713"/>
      <c r="E29" s="359" t="b">
        <f>'Sensitivity Labels'!F47</f>
        <v>0</v>
      </c>
      <c r="F29" s="360" t="str">
        <f>'Sensitivity Labels'!G47</f>
        <v>Meetings</v>
      </c>
      <c r="G29" s="704"/>
      <c r="H29" s="706"/>
      <c r="I29" s="708"/>
      <c r="J29" s="744" t="str">
        <f>IF('Emails, Files, &amp; Other Data'!AB60=TRUE,"Yes","No")</f>
        <v>No</v>
      </c>
      <c r="K29" s="366"/>
      <c r="L29" s="366"/>
      <c r="M29" s="366"/>
      <c r="N29" s="366"/>
      <c r="O29" s="742" t="str">
        <f>O$13</f>
        <v>Auto-labeling for files and emails: "Client-side Auto-Labeling"</v>
      </c>
      <c r="P29" s="752"/>
      <c r="Q29" s="737" t="str">
        <f>IF('Groups &amp; Sites'!H51=TRUE,"Yes","No")</f>
        <v>No</v>
      </c>
      <c r="R29" s="735" t="str">
        <f>R$13</f>
        <v>Let Microsoft 365 Group owners add people outside your organization to the group as guests.</v>
      </c>
      <c r="S29" s="708" t="str">
        <f>IF('Groups &amp; Sites'!K51=TRUE,"Yes","No")</f>
        <v>No</v>
      </c>
      <c r="T29" s="736" t="str">
        <f>T$13</f>
        <v>Use Microsoft Entra Conditional Access to protect labeled SharePoint sites</v>
      </c>
      <c r="U29" s="751" t="str">
        <f>IF(OR('Groups &amp; Sites'!S52=TRUE,'Groups &amp; Sites'!S53=TRUE,'Groups &amp; Sites'!S54=TRUE),"Yes","No")</f>
        <v>No</v>
      </c>
      <c r="V29" s="693" t="str">
        <f>V$13</f>
        <v>Teams shared channels</v>
      </c>
    </row>
    <row r="30" spans="1:22" ht="15" thickBot="1" x14ac:dyDescent="0.4">
      <c r="A30" s="720"/>
      <c r="B30" s="707"/>
      <c r="C30" s="711"/>
      <c r="D30" s="714"/>
      <c r="E30" s="369" t="b">
        <f>'Sensitivity Labels'!F49</f>
        <v>0</v>
      </c>
      <c r="F30" s="370" t="str">
        <f>'Sensitivity Labels'!G49</f>
        <v>Groups &amp; Sites</v>
      </c>
      <c r="G30" s="705"/>
      <c r="H30" s="707"/>
      <c r="I30" s="709"/>
      <c r="J30" s="745"/>
      <c r="K30" s="371"/>
      <c r="L30" s="371"/>
      <c r="M30" s="371"/>
      <c r="N30" s="371"/>
      <c r="O30" s="743"/>
      <c r="P30" s="753"/>
      <c r="Q30" s="769"/>
      <c r="R30" s="770"/>
      <c r="S30" s="734" t="str">
        <f>IF('Groups &amp; Sites'!K52=TRUE,"Yes","No")</f>
        <v>No</v>
      </c>
      <c r="T30" s="770"/>
      <c r="U30" s="709"/>
      <c r="V30" s="694"/>
    </row>
    <row r="31" spans="1:22" ht="14.5" x14ac:dyDescent="0.35">
      <c r="A31" s="722">
        <f>A27+1</f>
        <v>6</v>
      </c>
      <c r="B31" s="698"/>
      <c r="C31" s="715"/>
      <c r="D31" s="540"/>
      <c r="E31" s="60" t="b">
        <f>'Sensitivity Labels'!F51</f>
        <v>0</v>
      </c>
      <c r="F31" s="62" t="str">
        <f>'Sensitivity Labels'!G51</f>
        <v>Files &amp; Other Data assets</v>
      </c>
      <c r="G31" s="695">
        <f>'Sensitivity Labels'!I51</f>
        <v>0</v>
      </c>
      <c r="H31" s="698">
        <f>'Sensitivity Labels'!J51</f>
        <v>0</v>
      </c>
      <c r="I31" s="701">
        <f>'Sensitivity Labels'!K51</f>
        <v>0</v>
      </c>
      <c r="J31" s="330" t="str">
        <f>IF(OR(M31=TRUE,M32=TRUE),"Encryption",(IF(K31=TRUE,"Remove Encryption","No Encryption")))</f>
        <v>No Encryption</v>
      </c>
      <c r="K31" s="325" t="b">
        <f>'Emails, Files, &amp; Other Data'!H72</f>
        <v>0</v>
      </c>
      <c r="L31" s="326" t="str">
        <f>L27</f>
        <v>Remove access control settings if already applied to items</v>
      </c>
      <c r="M31" s="325" t="b">
        <f>'Emails, Files, &amp; Other Data'!J72</f>
        <v>0</v>
      </c>
      <c r="N31" s="326" t="str">
        <f>N27</f>
        <v>Assign Permissions now</v>
      </c>
      <c r="O31" s="331" t="str">
        <f>O$11</f>
        <v>Access Control</v>
      </c>
      <c r="P31" s="781" t="str">
        <f>IF(E33=TRUE,"Yes","No")</f>
        <v>No</v>
      </c>
      <c r="Q31" s="754" t="str">
        <f>IF(OR('Groups &amp; Sites'!H58=INputs!AN$3,'Groups &amp; Sites'!H58=INputs!AN$4),"Yes","No")</f>
        <v>No</v>
      </c>
      <c r="R31" s="756" t="str">
        <f>R$11</f>
        <v>Privacy and external user access</v>
      </c>
      <c r="S31" s="687" t="str">
        <f>IF('Groups &amp; Sites'!K58=TRUE,"Yes","No")</f>
        <v>No</v>
      </c>
      <c r="T31" s="756" t="str">
        <f>T$11</f>
        <v>Content can be shared with</v>
      </c>
      <c r="U31" s="687" t="str">
        <f>IF('Groups &amp; Sites'!S59=TRUE,"Yes","No")</f>
        <v>No</v>
      </c>
      <c r="V31" s="685" t="str">
        <f>V$11</f>
        <v>Allow users to discover private teams that have this label applied.</v>
      </c>
    </row>
    <row r="32" spans="1:22" ht="14.5" x14ac:dyDescent="0.35">
      <c r="A32" s="721"/>
      <c r="B32" s="699">
        <f>'Sensitivity Labels'!C53</f>
        <v>0</v>
      </c>
      <c r="C32" s="716">
        <f>'Sensitivity Labels'!D53</f>
        <v>0</v>
      </c>
      <c r="D32" s="541">
        <f>'Sensitivity Labels'!E53</f>
        <v>0</v>
      </c>
      <c r="E32" s="64" t="b">
        <f>'Sensitivity Labels'!F53</f>
        <v>0</v>
      </c>
      <c r="F32" t="str">
        <f>'Sensitivity Labels'!G53</f>
        <v>Emails</v>
      </c>
      <c r="G32" s="696"/>
      <c r="H32" s="699"/>
      <c r="I32" s="702"/>
      <c r="J32" s="332" t="str">
        <f>IF(OR('Emails, Files, &amp; Other Data'!X72=TRUE,'Emails, Files, &amp; Other Data'!X73=TRUE,'Emails, Files, &amp; Other Data'!X74=TRUE),"Yes","No")</f>
        <v>No</v>
      </c>
      <c r="K32" s="327"/>
      <c r="L32" s="327"/>
      <c r="M32" s="328" t="b">
        <f>'Emails, Files, &amp; Other Data'!J73</f>
        <v>0</v>
      </c>
      <c r="N32" s="327" t="str">
        <f>N28</f>
        <v>Let users assign permissions when they apply the label</v>
      </c>
      <c r="O32" s="333" t="str">
        <f>O$12</f>
        <v>Content Marking</v>
      </c>
      <c r="P32" s="782"/>
      <c r="Q32" s="755"/>
      <c r="R32" s="757"/>
      <c r="S32" s="688"/>
      <c r="T32" s="757"/>
      <c r="U32" s="688"/>
      <c r="V32" s="686"/>
    </row>
    <row r="33" spans="1:22" ht="14.5" x14ac:dyDescent="0.35">
      <c r="A33" s="721"/>
      <c r="B33" s="699"/>
      <c r="C33" s="716"/>
      <c r="D33" s="541"/>
      <c r="E33" s="64" t="b">
        <f>'Sensitivity Labels'!F55</f>
        <v>0</v>
      </c>
      <c r="F33" t="str">
        <f>'Sensitivity Labels'!G55</f>
        <v>Meetings</v>
      </c>
      <c r="G33" s="696"/>
      <c r="H33" s="699"/>
      <c r="I33" s="702"/>
      <c r="J33" s="779" t="str">
        <f>IF('Emails, Files, &amp; Other Data'!AB72=TRUE,"Yes","No")</f>
        <v>No</v>
      </c>
      <c r="K33" s="327"/>
      <c r="L33" s="327"/>
      <c r="M33" s="327"/>
      <c r="N33" s="327"/>
      <c r="O33" s="777" t="str">
        <f>O$13</f>
        <v>Auto-labeling for files and emails: "Client-side Auto-Labeling"</v>
      </c>
      <c r="P33" s="782"/>
      <c r="Q33" s="767" t="str">
        <f>IF('Groups &amp; Sites'!H60=TRUE,"Yes","No")</f>
        <v>No</v>
      </c>
      <c r="R33" s="765" t="str">
        <f>R$13</f>
        <v>Let Microsoft 365 Group owners add people outside your organization to the group as guests.</v>
      </c>
      <c r="S33" s="758" t="str">
        <f>IF('Groups &amp; Sites'!K59=TRUE,"Yes","No")</f>
        <v>No</v>
      </c>
      <c r="T33" s="760" t="str">
        <f>T$13</f>
        <v>Use Microsoft Entra Conditional Access to protect labeled SharePoint sites</v>
      </c>
      <c r="U33" s="762" t="str">
        <f>IF(OR('Groups &amp; Sites'!S61=TRUE,'Groups &amp; Sites'!S62=TRUE,'Groups &amp; Sites'!S63=TRUE),"Yes","No")</f>
        <v>No</v>
      </c>
      <c r="V33" s="691" t="str">
        <f>V$13</f>
        <v>Teams shared channels</v>
      </c>
    </row>
    <row r="34" spans="1:22" ht="15" thickBot="1" x14ac:dyDescent="0.4">
      <c r="A34" s="723"/>
      <c r="B34" s="700"/>
      <c r="C34" s="717"/>
      <c r="D34" s="542"/>
      <c r="E34" s="69" t="b">
        <f>'Sensitivity Labels'!F57</f>
        <v>0</v>
      </c>
      <c r="F34" s="67" t="str">
        <f>'Sensitivity Labels'!G57</f>
        <v>Groups &amp; Sites</v>
      </c>
      <c r="G34" s="697"/>
      <c r="H34" s="700"/>
      <c r="I34" s="703"/>
      <c r="J34" s="780"/>
      <c r="K34" s="329"/>
      <c r="L34" s="329"/>
      <c r="M34" s="329"/>
      <c r="N34" s="329"/>
      <c r="O34" s="778"/>
      <c r="P34" s="783"/>
      <c r="Q34" s="768"/>
      <c r="R34" s="761"/>
      <c r="S34" s="759"/>
      <c r="T34" s="761"/>
      <c r="U34" s="759"/>
      <c r="V34" s="692"/>
    </row>
    <row r="35" spans="1:22" ht="14.5" x14ac:dyDescent="0.35">
      <c r="A35" s="718">
        <f>A31+1</f>
        <v>7</v>
      </c>
      <c r="B35" s="706">
        <f>'Sensitivity Labels'!C59</f>
        <v>0</v>
      </c>
      <c r="C35" s="710">
        <f>'Sensitivity Labels'!D59</f>
        <v>0</v>
      </c>
      <c r="D35" s="712">
        <f>'Sensitivity Labels'!E59</f>
        <v>0</v>
      </c>
      <c r="E35" s="372" t="b">
        <f>'Sensitivity Labels'!F59</f>
        <v>0</v>
      </c>
      <c r="F35" s="373" t="str">
        <f>'Sensitivity Labels'!G59</f>
        <v>Files &amp; Other Data assets</v>
      </c>
      <c r="G35" s="704">
        <f>'Sensitivity Labels'!I59</f>
        <v>0</v>
      </c>
      <c r="H35" s="706">
        <f>'Sensitivity Labels'!J59</f>
        <v>0</v>
      </c>
      <c r="I35" s="708">
        <f>'Sensitivity Labels'!K59</f>
        <v>0</v>
      </c>
      <c r="J35" s="374" t="str">
        <f>IF(OR(M35=TRUE,M36=TRUE),"Encryption",(IF(K35=TRUE,"Remove Encryption","No Encryption")))</f>
        <v>Encryption</v>
      </c>
      <c r="K35" s="375" t="b">
        <f>'Emails, Files, &amp; Other Data'!H84</f>
        <v>0</v>
      </c>
      <c r="L35" s="376" t="str">
        <f>L31</f>
        <v>Remove access control settings if already applied to items</v>
      </c>
      <c r="M35" s="375" t="b">
        <f>'Emails, Files, &amp; Other Data'!J84</f>
        <v>1</v>
      </c>
      <c r="N35" s="376" t="str">
        <f>N31</f>
        <v>Assign Permissions now</v>
      </c>
      <c r="O35" s="377" t="str">
        <f>O$11</f>
        <v>Access Control</v>
      </c>
      <c r="P35" s="784" t="str">
        <f>IF(E37=TRUE,"Yes","No")</f>
        <v>No</v>
      </c>
      <c r="Q35" s="766" t="str">
        <f>IF(OR('Groups &amp; Sites'!H67=INputs!AN$3,'Groups &amp; Sites'!H67=INputs!AN$4),"Yes","No")</f>
        <v>No</v>
      </c>
      <c r="R35" s="764" t="str">
        <f>R$11</f>
        <v>Privacy and external user access</v>
      </c>
      <c r="S35" s="763" t="str">
        <f>IF('Groups &amp; Sites'!K67=TRUE,"Yes","No")</f>
        <v>No</v>
      </c>
      <c r="T35" s="764" t="str">
        <f>T$11</f>
        <v>Content can be shared with</v>
      </c>
      <c r="U35" s="763" t="str">
        <f>IF('Groups &amp; Sites'!S68=TRUE,"Yes","No")</f>
        <v>No</v>
      </c>
      <c r="V35" s="689" t="str">
        <f>V$11</f>
        <v>Allow users to discover private teams that have this label applied.</v>
      </c>
    </row>
    <row r="36" spans="1:22" ht="14.5" x14ac:dyDescent="0.35">
      <c r="A36" s="719"/>
      <c r="B36" s="706"/>
      <c r="C36" s="710"/>
      <c r="D36" s="713"/>
      <c r="E36" s="359" t="b">
        <f>'Sensitivity Labels'!F61</f>
        <v>0</v>
      </c>
      <c r="F36" s="360" t="str">
        <f>'Sensitivity Labels'!G61</f>
        <v>Emails</v>
      </c>
      <c r="G36" s="704"/>
      <c r="H36" s="706"/>
      <c r="I36" s="708"/>
      <c r="J36" s="365" t="str">
        <f>IF(OR('Emails, Files, &amp; Other Data'!X84=TRUE,'Emails, Files, &amp; Other Data'!X85=TRUE,'Emails, Files, &amp; Other Data'!X86=TRUE),"Yes","No")</f>
        <v>Yes</v>
      </c>
      <c r="K36" s="366"/>
      <c r="L36" s="366"/>
      <c r="M36" s="367" t="b">
        <f>'Emails, Files, &amp; Other Data'!J85</f>
        <v>0</v>
      </c>
      <c r="N36" s="366" t="str">
        <f>N32</f>
        <v>Let users assign permissions when they apply the label</v>
      </c>
      <c r="O36" s="368" t="str">
        <f>O$12</f>
        <v>Content Marking</v>
      </c>
      <c r="P36" s="752"/>
      <c r="Q36" s="741"/>
      <c r="R36" s="740"/>
      <c r="S36" s="734"/>
      <c r="T36" s="740"/>
      <c r="U36" s="734"/>
      <c r="V36" s="690"/>
    </row>
    <row r="37" spans="1:22" ht="14.5" x14ac:dyDescent="0.35">
      <c r="A37" s="719"/>
      <c r="B37" s="706"/>
      <c r="C37" s="710"/>
      <c r="D37" s="713"/>
      <c r="E37" s="359" t="b">
        <f>'Sensitivity Labels'!F63</f>
        <v>0</v>
      </c>
      <c r="F37" s="360" t="str">
        <f>'Sensitivity Labels'!G63</f>
        <v>Meetings</v>
      </c>
      <c r="G37" s="704"/>
      <c r="H37" s="706"/>
      <c r="I37" s="708"/>
      <c r="J37" s="744" t="str">
        <f>IF('Emails, Files, &amp; Other Data'!AB84=TRUE,"Yes","No")</f>
        <v>No</v>
      </c>
      <c r="K37" s="366"/>
      <c r="L37" s="366"/>
      <c r="M37" s="366"/>
      <c r="N37" s="366"/>
      <c r="O37" s="742" t="str">
        <f>O$13</f>
        <v>Auto-labeling for files and emails: "Client-side Auto-Labeling"</v>
      </c>
      <c r="P37" s="752"/>
      <c r="Q37" s="737" t="str">
        <f>IF('Groups &amp; Sites'!H69=TRUE,"Yes","No")</f>
        <v>No</v>
      </c>
      <c r="R37" s="735" t="str">
        <f>R$13</f>
        <v>Let Microsoft 365 Group owners add people outside your organization to the group as guests.</v>
      </c>
      <c r="S37" s="708" t="str">
        <f>IF('Groups &amp; Sites'!K68=TRUE,"Yes","No")</f>
        <v>No</v>
      </c>
      <c r="T37" s="736" t="str">
        <f>T$13</f>
        <v>Use Microsoft Entra Conditional Access to protect labeled SharePoint sites</v>
      </c>
      <c r="U37" s="751" t="str">
        <f>IF(OR('Groups &amp; Sites'!S70=TRUE,'Groups &amp; Sites'!S71=TRUE,'Groups &amp; Sites'!S72=TRUE),"Yes","No")</f>
        <v>No</v>
      </c>
      <c r="V37" s="693" t="str">
        <f>V$13</f>
        <v>Teams shared channels</v>
      </c>
    </row>
    <row r="38" spans="1:22" ht="15" thickBot="1" x14ac:dyDescent="0.4">
      <c r="A38" s="720"/>
      <c r="B38" s="707"/>
      <c r="C38" s="711"/>
      <c r="D38" s="714"/>
      <c r="E38" s="369" t="b">
        <f>'Sensitivity Labels'!F65</f>
        <v>0</v>
      </c>
      <c r="F38" s="370" t="str">
        <f>'Sensitivity Labels'!G65</f>
        <v>Groups &amp; Sites</v>
      </c>
      <c r="G38" s="705"/>
      <c r="H38" s="707"/>
      <c r="I38" s="709"/>
      <c r="J38" s="745"/>
      <c r="K38" s="371"/>
      <c r="L38" s="371"/>
      <c r="M38" s="371"/>
      <c r="N38" s="371"/>
      <c r="O38" s="743"/>
      <c r="P38" s="753"/>
      <c r="Q38" s="769"/>
      <c r="R38" s="770"/>
      <c r="S38" s="709"/>
      <c r="T38" s="770"/>
      <c r="U38" s="709"/>
      <c r="V38" s="694"/>
    </row>
    <row r="39" spans="1:22" ht="14.5" x14ac:dyDescent="0.35">
      <c r="A39" s="722">
        <f>A35+1</f>
        <v>8</v>
      </c>
      <c r="B39" s="698">
        <f>'Sensitivity Labels'!C67</f>
        <v>0</v>
      </c>
      <c r="C39" s="715">
        <f>'Sensitivity Labels'!D67</f>
        <v>0</v>
      </c>
      <c r="D39" s="540">
        <f>'Sensitivity Labels'!E67</f>
        <v>0</v>
      </c>
      <c r="E39" s="60" t="b">
        <f>'Sensitivity Labels'!F67</f>
        <v>0</v>
      </c>
      <c r="F39" s="62" t="str">
        <f>'Sensitivity Labels'!G67</f>
        <v>Files &amp; Other Data assets</v>
      </c>
      <c r="G39" s="695">
        <f>'Sensitivity Labels'!I67</f>
        <v>0</v>
      </c>
      <c r="H39" s="698">
        <f>'Sensitivity Labels'!J67</f>
        <v>0</v>
      </c>
      <c r="I39" s="701">
        <f>'Sensitivity Labels'!K67</f>
        <v>0</v>
      </c>
      <c r="J39" s="330" t="str">
        <f>IF(OR(M39=TRUE,M40=TRUE),"Encryption",(IF(K39=TRUE,"Remove Encryption","No Encryption")))</f>
        <v>No Encryption</v>
      </c>
      <c r="K39" s="325" t="b">
        <f>'Emails, Files, &amp; Other Data'!H96</f>
        <v>0</v>
      </c>
      <c r="L39" s="326" t="str">
        <f>L35</f>
        <v>Remove access control settings if already applied to items</v>
      </c>
      <c r="M39" s="325" t="b">
        <f>'Emails, Files, &amp; Other Data'!J96</f>
        <v>0</v>
      </c>
      <c r="N39" s="326" t="str">
        <f>N35</f>
        <v>Assign Permissions now</v>
      </c>
      <c r="O39" s="331" t="str">
        <f>O$11</f>
        <v>Access Control</v>
      </c>
      <c r="P39" s="781" t="str">
        <f>IF(E41=TRUE,"Yes","No")</f>
        <v>No</v>
      </c>
      <c r="Q39" s="754" t="str">
        <f>IF(OR('Groups &amp; Sites'!H76=INputs!AN$3,'Groups &amp; Sites'!H76=INputs!AN$4),"Yes","No")</f>
        <v>No</v>
      </c>
      <c r="R39" s="756" t="str">
        <f>R$11</f>
        <v>Privacy and external user access</v>
      </c>
      <c r="S39" s="687" t="str">
        <f>IF('Groups &amp; Sites'!K76=TRUE,"Yes","No")</f>
        <v>No</v>
      </c>
      <c r="T39" s="756" t="str">
        <f>T$11</f>
        <v>Content can be shared with</v>
      </c>
      <c r="U39" s="687" t="str">
        <f>IF('Groups &amp; Sites'!S77=TRUE,"Yes","No")</f>
        <v>No</v>
      </c>
      <c r="V39" s="685" t="str">
        <f>V$11</f>
        <v>Allow users to discover private teams that have this label applied.</v>
      </c>
    </row>
    <row r="40" spans="1:22" ht="14.5" x14ac:dyDescent="0.35">
      <c r="A40" s="721"/>
      <c r="B40" s="699"/>
      <c r="C40" s="716"/>
      <c r="D40" s="541"/>
      <c r="E40" s="64" t="b">
        <f>'Sensitivity Labels'!F69</f>
        <v>0</v>
      </c>
      <c r="F40" t="str">
        <f>'Sensitivity Labels'!G69</f>
        <v>Emails</v>
      </c>
      <c r="G40" s="696"/>
      <c r="H40" s="699"/>
      <c r="I40" s="702"/>
      <c r="J40" s="332" t="str">
        <f>IF(OR('Emails, Files, &amp; Other Data'!X96=TRUE,'Emails, Files, &amp; Other Data'!X97=TRUE,'Emails, Files, &amp; Other Data'!X98=TRUE),"Yes","No")</f>
        <v>No</v>
      </c>
      <c r="K40" s="327"/>
      <c r="L40" s="327"/>
      <c r="M40" s="328" t="b">
        <f>'Emails, Files, &amp; Other Data'!J97</f>
        <v>0</v>
      </c>
      <c r="N40" s="327" t="str">
        <f>N36</f>
        <v>Let users assign permissions when they apply the label</v>
      </c>
      <c r="O40" s="333" t="str">
        <f>O$12</f>
        <v>Content Marking</v>
      </c>
      <c r="P40" s="782"/>
      <c r="Q40" s="755"/>
      <c r="R40" s="757"/>
      <c r="S40" s="688"/>
      <c r="T40" s="757"/>
      <c r="U40" s="688"/>
      <c r="V40" s="686"/>
    </row>
    <row r="41" spans="1:22" ht="14.5" x14ac:dyDescent="0.35">
      <c r="A41" s="721"/>
      <c r="B41" s="699"/>
      <c r="C41" s="716"/>
      <c r="D41" s="541"/>
      <c r="E41" s="64" t="b">
        <f>'Sensitivity Labels'!F71</f>
        <v>0</v>
      </c>
      <c r="F41" t="str">
        <f>'Sensitivity Labels'!G71</f>
        <v>Meetings</v>
      </c>
      <c r="G41" s="696"/>
      <c r="H41" s="699"/>
      <c r="I41" s="702"/>
      <c r="J41" s="779" t="str">
        <f>IF('Emails, Files, &amp; Other Data'!AB96=TRUE,"Yes","No")</f>
        <v>No</v>
      </c>
      <c r="K41" s="327"/>
      <c r="L41" s="327"/>
      <c r="M41" s="327"/>
      <c r="N41" s="327"/>
      <c r="O41" s="777" t="str">
        <f>O$13</f>
        <v>Auto-labeling for files and emails: "Client-side Auto-Labeling"</v>
      </c>
      <c r="P41" s="782"/>
      <c r="Q41" s="767" t="str">
        <f>IF('Groups &amp; Sites'!H78=TRUE,"Yes","No")</f>
        <v>No</v>
      </c>
      <c r="R41" s="765" t="str">
        <f>R$13</f>
        <v>Let Microsoft 365 Group owners add people outside your organization to the group as guests.</v>
      </c>
      <c r="S41" s="758" t="str">
        <f>IF('Groups &amp; Sites'!K77=TRUE,"Yes","No")</f>
        <v>No</v>
      </c>
      <c r="T41" s="760" t="str">
        <f>T$13</f>
        <v>Use Microsoft Entra Conditional Access to protect labeled SharePoint sites</v>
      </c>
      <c r="U41" s="762" t="str">
        <f>IF(OR('Groups &amp; Sites'!S79=TRUE,'Groups &amp; Sites'!S80=TRUE,'Groups &amp; Sites'!S81=TRUE),"Yes","No")</f>
        <v>No</v>
      </c>
      <c r="V41" s="691" t="str">
        <f>V$13</f>
        <v>Teams shared channels</v>
      </c>
    </row>
    <row r="42" spans="1:22" ht="15" thickBot="1" x14ac:dyDescent="0.4">
      <c r="A42" s="721"/>
      <c r="B42" s="700"/>
      <c r="C42" s="717"/>
      <c r="D42" s="542"/>
      <c r="E42" s="69" t="b">
        <f>'Sensitivity Labels'!F73</f>
        <v>0</v>
      </c>
      <c r="F42" s="67" t="str">
        <f>'Sensitivity Labels'!G73</f>
        <v>Groups &amp; Sites</v>
      </c>
      <c r="G42" s="697"/>
      <c r="H42" s="700"/>
      <c r="I42" s="703"/>
      <c r="J42" s="780"/>
      <c r="K42" s="329"/>
      <c r="L42" s="329"/>
      <c r="M42" s="329"/>
      <c r="N42" s="329"/>
      <c r="O42" s="778"/>
      <c r="P42" s="783"/>
      <c r="Q42" s="768"/>
      <c r="R42" s="761"/>
      <c r="S42" s="759"/>
      <c r="T42" s="761"/>
      <c r="U42" s="759"/>
      <c r="V42" s="692"/>
    </row>
    <row r="43" spans="1:22" ht="14.5" x14ac:dyDescent="0.35">
      <c r="A43" s="718">
        <f>A39+1</f>
        <v>9</v>
      </c>
      <c r="B43" s="706">
        <f>'Sensitivity Labels'!C75</f>
        <v>0</v>
      </c>
      <c r="C43" s="710">
        <f>'Sensitivity Labels'!D75</f>
        <v>0</v>
      </c>
      <c r="D43" s="712">
        <f>'Sensitivity Labels'!E75</f>
        <v>0</v>
      </c>
      <c r="E43" s="372" t="b">
        <f>'Sensitivity Labels'!F75</f>
        <v>0</v>
      </c>
      <c r="F43" s="373" t="str">
        <f>'Sensitivity Labels'!G75</f>
        <v>Files &amp; Other Data assets</v>
      </c>
      <c r="G43" s="704">
        <f>'Sensitivity Labels'!I75</f>
        <v>0</v>
      </c>
      <c r="H43" s="706">
        <f>'Sensitivity Labels'!J75</f>
        <v>0</v>
      </c>
      <c r="I43" s="708">
        <f>'Sensitivity Labels'!K75</f>
        <v>0</v>
      </c>
      <c r="J43" s="374" t="str">
        <f>IF(OR(M43=TRUE,M44=TRUE),"Encryption",(IF(K43=TRUE,"Remove Encryption","No Encryption")))</f>
        <v>No Encryption</v>
      </c>
      <c r="K43" s="375" t="b">
        <f>'Emails, Files, &amp; Other Data'!H108</f>
        <v>0</v>
      </c>
      <c r="L43" s="376" t="str">
        <f>L39</f>
        <v>Remove access control settings if already applied to items</v>
      </c>
      <c r="M43" s="375" t="b">
        <f>'Emails, Files, &amp; Other Data'!J108</f>
        <v>0</v>
      </c>
      <c r="N43" s="376" t="str">
        <f>N39</f>
        <v>Assign Permissions now</v>
      </c>
      <c r="O43" s="377" t="str">
        <f>O$11</f>
        <v>Access Control</v>
      </c>
      <c r="P43" s="784" t="str">
        <f>IF(E45=TRUE,"Yes","No")</f>
        <v>No</v>
      </c>
      <c r="Q43" s="766" t="str">
        <f>IF(OR('Groups &amp; Sites'!H85=INputs!AN$3,'Groups &amp; Sites'!H85=INputs!AN$4),"Yes","No")</f>
        <v>No</v>
      </c>
      <c r="R43" s="764" t="str">
        <f>R$11</f>
        <v>Privacy and external user access</v>
      </c>
      <c r="S43" s="763" t="str">
        <f>IF('Groups &amp; Sites'!K85=TRUE,"Yes","No")</f>
        <v>No</v>
      </c>
      <c r="T43" s="764" t="str">
        <f>T$11</f>
        <v>Content can be shared with</v>
      </c>
      <c r="U43" s="763" t="str">
        <f>IF('Groups &amp; Sites'!S86=TRUE,"Yes","No")</f>
        <v>No</v>
      </c>
      <c r="V43" s="689" t="str">
        <f>V$11</f>
        <v>Allow users to discover private teams that have this label applied.</v>
      </c>
    </row>
    <row r="44" spans="1:22" ht="14.5" x14ac:dyDescent="0.35">
      <c r="A44" s="719"/>
      <c r="B44" s="706"/>
      <c r="C44" s="710"/>
      <c r="D44" s="713"/>
      <c r="E44" s="359" t="b">
        <f>'Sensitivity Labels'!F77</f>
        <v>0</v>
      </c>
      <c r="F44" s="360" t="str">
        <f>'Sensitivity Labels'!G77</f>
        <v>Emails</v>
      </c>
      <c r="G44" s="704"/>
      <c r="H44" s="706"/>
      <c r="I44" s="708"/>
      <c r="J44" s="365" t="str">
        <f>IF(OR('Emails, Files, &amp; Other Data'!X108=TRUE,'Emails, Files, &amp; Other Data'!X109=TRUE,'Emails, Files, &amp; Other Data'!X110=TRUE),"Yes","No")</f>
        <v>No</v>
      </c>
      <c r="K44" s="366"/>
      <c r="L44" s="366"/>
      <c r="M44" s="367" t="b">
        <f>'Emails, Files, &amp; Other Data'!J109</f>
        <v>0</v>
      </c>
      <c r="N44" s="366" t="str">
        <f>N40</f>
        <v>Let users assign permissions when they apply the label</v>
      </c>
      <c r="O44" s="368" t="str">
        <f>O$12</f>
        <v>Content Marking</v>
      </c>
      <c r="P44" s="752"/>
      <c r="Q44" s="741"/>
      <c r="R44" s="740"/>
      <c r="S44" s="734"/>
      <c r="T44" s="740"/>
      <c r="U44" s="734"/>
      <c r="V44" s="690"/>
    </row>
    <row r="45" spans="1:22" ht="14.5" x14ac:dyDescent="0.35">
      <c r="A45" s="719"/>
      <c r="B45" s="706"/>
      <c r="C45" s="710"/>
      <c r="D45" s="713"/>
      <c r="E45" s="359" t="b">
        <f>'Sensitivity Labels'!F79</f>
        <v>0</v>
      </c>
      <c r="F45" s="360" t="str">
        <f>'Sensitivity Labels'!G79</f>
        <v>Meetings</v>
      </c>
      <c r="G45" s="704"/>
      <c r="H45" s="706"/>
      <c r="I45" s="708"/>
      <c r="J45" s="744" t="str">
        <f>IF('Emails, Files, &amp; Other Data'!AB108=TRUE,"Yes","No")</f>
        <v>No</v>
      </c>
      <c r="K45" s="366"/>
      <c r="L45" s="366"/>
      <c r="M45" s="366"/>
      <c r="N45" s="366"/>
      <c r="O45" s="742" t="str">
        <f>O$13</f>
        <v>Auto-labeling for files and emails: "Client-side Auto-Labeling"</v>
      </c>
      <c r="P45" s="752"/>
      <c r="Q45" s="737" t="str">
        <f>IF('Groups &amp; Sites'!H87=TRUE,"Yes","No")</f>
        <v>No</v>
      </c>
      <c r="R45" s="735" t="str">
        <f>R$13</f>
        <v>Let Microsoft 365 Group owners add people outside your organization to the group as guests.</v>
      </c>
      <c r="S45" s="708" t="str">
        <f>IF('Groups &amp; Sites'!K86=TRUE,"Yes","No")</f>
        <v>No</v>
      </c>
      <c r="T45" s="736" t="str">
        <f>T$13</f>
        <v>Use Microsoft Entra Conditional Access to protect labeled SharePoint sites</v>
      </c>
      <c r="U45" s="751" t="str">
        <f>IF(OR('Groups &amp; Sites'!S88=TRUE,'Groups &amp; Sites'!S89=TRUE,'Groups &amp; Sites'!S90=TRUE),"Yes","No")</f>
        <v>No</v>
      </c>
      <c r="V45" s="693" t="str">
        <f>V$13</f>
        <v>Teams shared channels</v>
      </c>
    </row>
    <row r="46" spans="1:22" ht="15" thickBot="1" x14ac:dyDescent="0.4">
      <c r="A46" s="720"/>
      <c r="B46" s="707"/>
      <c r="C46" s="711"/>
      <c r="D46" s="714"/>
      <c r="E46" s="369" t="b">
        <f>'Sensitivity Labels'!F81</f>
        <v>0</v>
      </c>
      <c r="F46" s="370" t="str">
        <f>'Sensitivity Labels'!G81</f>
        <v>Groups &amp; Sites</v>
      </c>
      <c r="G46" s="705"/>
      <c r="H46" s="707"/>
      <c r="I46" s="709"/>
      <c r="J46" s="745"/>
      <c r="K46" s="371"/>
      <c r="L46" s="371"/>
      <c r="M46" s="371"/>
      <c r="N46" s="371"/>
      <c r="O46" s="743"/>
      <c r="P46" s="753"/>
      <c r="Q46" s="769"/>
      <c r="R46" s="770"/>
      <c r="S46" s="709"/>
      <c r="T46" s="770"/>
      <c r="U46" s="709"/>
      <c r="V46" s="694"/>
    </row>
    <row r="47" spans="1:22" ht="14.5" x14ac:dyDescent="0.35">
      <c r="A47" s="721">
        <f>A43+1</f>
        <v>10</v>
      </c>
      <c r="B47" s="698">
        <f>'Sensitivity Labels'!C83</f>
        <v>0</v>
      </c>
      <c r="C47" s="715">
        <f>'Sensitivity Labels'!D83</f>
        <v>0</v>
      </c>
      <c r="D47" s="540">
        <f>'Sensitivity Labels'!E83</f>
        <v>0</v>
      </c>
      <c r="E47" s="60" t="b">
        <f>'Sensitivity Labels'!F83</f>
        <v>0</v>
      </c>
      <c r="F47" s="62" t="str">
        <f>'Sensitivity Labels'!G83</f>
        <v>Files &amp; Other Data assets</v>
      </c>
      <c r="G47" s="695">
        <f>'Sensitivity Labels'!I83</f>
        <v>0</v>
      </c>
      <c r="H47" s="698">
        <f>'Sensitivity Labels'!J83</f>
        <v>0</v>
      </c>
      <c r="I47" s="701">
        <f>'Sensitivity Labels'!K83</f>
        <v>0</v>
      </c>
      <c r="J47" s="330" t="str">
        <f>IF(OR(M47=TRUE,M48=TRUE),"Encryption",(IF(K47=TRUE,"Remove Encryption","No Encryption")))</f>
        <v>No Encryption</v>
      </c>
      <c r="K47" s="325" t="b">
        <f>'Emails, Files, &amp; Other Data'!H120</f>
        <v>0</v>
      </c>
      <c r="L47" s="326" t="str">
        <f>L43</f>
        <v>Remove access control settings if already applied to items</v>
      </c>
      <c r="M47" s="325" t="b">
        <f>'Emails, Files, &amp; Other Data'!J120</f>
        <v>0</v>
      </c>
      <c r="N47" s="326" t="str">
        <f>N43</f>
        <v>Assign Permissions now</v>
      </c>
      <c r="O47" s="331" t="str">
        <f>O$11</f>
        <v>Access Control</v>
      </c>
      <c r="P47" s="781" t="str">
        <f>IF(E49=TRUE,"Yes","No")</f>
        <v>No</v>
      </c>
      <c r="Q47" s="754" t="str">
        <f>IF(OR('Groups &amp; Sites'!H94=INputs!AN$3,'Groups &amp; Sites'!H94=INputs!AN$4),"Yes","No")</f>
        <v>No</v>
      </c>
      <c r="R47" s="756" t="str">
        <f>R$11</f>
        <v>Privacy and external user access</v>
      </c>
      <c r="S47" s="687" t="str">
        <f>IF('Groups &amp; Sites'!K94=TRUE,"Yes","No")</f>
        <v>No</v>
      </c>
      <c r="T47" s="756" t="str">
        <f>T$11</f>
        <v>Content can be shared with</v>
      </c>
      <c r="U47" s="687" t="str">
        <f>IF('Groups &amp; Sites'!S95=TRUE,"Yes","No")</f>
        <v>No</v>
      </c>
      <c r="V47" s="685" t="str">
        <f>V$11</f>
        <v>Allow users to discover private teams that have this label applied.</v>
      </c>
    </row>
    <row r="48" spans="1:22" ht="14.5" x14ac:dyDescent="0.35">
      <c r="A48" s="721"/>
      <c r="B48" s="699"/>
      <c r="C48" s="716"/>
      <c r="D48" s="541"/>
      <c r="E48" s="64" t="b">
        <f>'Sensitivity Labels'!F85</f>
        <v>0</v>
      </c>
      <c r="F48" t="str">
        <f>'Sensitivity Labels'!G85</f>
        <v>Emails</v>
      </c>
      <c r="G48" s="696"/>
      <c r="H48" s="699"/>
      <c r="I48" s="702"/>
      <c r="J48" s="332" t="str">
        <f>IF(OR('Emails, Files, &amp; Other Data'!X120=TRUE,'Emails, Files, &amp; Other Data'!X121=TRUE,'Emails, Files, &amp; Other Data'!X122=TRUE),"Yes","No")</f>
        <v>No</v>
      </c>
      <c r="K48" s="327"/>
      <c r="L48" s="327"/>
      <c r="M48" s="328" t="b">
        <f>'Emails, Files, &amp; Other Data'!J121</f>
        <v>0</v>
      </c>
      <c r="N48" s="327" t="str">
        <f>N44</f>
        <v>Let users assign permissions when they apply the label</v>
      </c>
      <c r="O48" s="333" t="str">
        <f>O$12</f>
        <v>Content Marking</v>
      </c>
      <c r="P48" s="782"/>
      <c r="Q48" s="755"/>
      <c r="R48" s="757"/>
      <c r="S48" s="688"/>
      <c r="T48" s="757"/>
      <c r="U48" s="688"/>
      <c r="V48" s="686"/>
    </row>
    <row r="49" spans="1:22" ht="14.5" x14ac:dyDescent="0.35">
      <c r="A49" s="721"/>
      <c r="B49" s="699"/>
      <c r="C49" s="716"/>
      <c r="D49" s="541"/>
      <c r="E49" s="64" t="b">
        <f>'Sensitivity Labels'!F87</f>
        <v>0</v>
      </c>
      <c r="F49" t="str">
        <f>'Sensitivity Labels'!G87</f>
        <v>Meetings</v>
      </c>
      <c r="G49" s="696"/>
      <c r="H49" s="699"/>
      <c r="I49" s="702"/>
      <c r="J49" s="779" t="str">
        <f>IF('Emails, Files, &amp; Other Data'!AB120=TRUE,"Yes","No")</f>
        <v>No</v>
      </c>
      <c r="K49" s="327"/>
      <c r="L49" s="327"/>
      <c r="M49" s="327"/>
      <c r="N49" s="327"/>
      <c r="O49" s="777" t="str">
        <f>O$13</f>
        <v>Auto-labeling for files and emails: "Client-side Auto-Labeling"</v>
      </c>
      <c r="P49" s="782"/>
      <c r="Q49" s="767" t="str">
        <f>IF('Groups &amp; Sites'!H96=TRUE,"Yes","No")</f>
        <v>No</v>
      </c>
      <c r="R49" s="765" t="str">
        <f>R$13</f>
        <v>Let Microsoft 365 Group owners add people outside your organization to the group as guests.</v>
      </c>
      <c r="S49" s="758" t="str">
        <f>IF('Groups &amp; Sites'!K95=TRUE,"Yes","No")</f>
        <v>No</v>
      </c>
      <c r="T49" s="760" t="str">
        <f>T$13</f>
        <v>Use Microsoft Entra Conditional Access to protect labeled SharePoint sites</v>
      </c>
      <c r="U49" s="762" t="str">
        <f>IF(OR('Groups &amp; Sites'!S97=TRUE,'Groups &amp; Sites'!S98=TRUE,'Groups &amp; Sites'!S99=TRUE),"Yes","No")</f>
        <v>No</v>
      </c>
      <c r="V49" s="691" t="str">
        <f>V$13</f>
        <v>Teams shared channels</v>
      </c>
    </row>
    <row r="50" spans="1:22" ht="15" thickBot="1" x14ac:dyDescent="0.4">
      <c r="A50" s="721"/>
      <c r="B50" s="700"/>
      <c r="C50" s="717"/>
      <c r="D50" s="542"/>
      <c r="E50" s="69" t="b">
        <f>'Sensitivity Labels'!F89</f>
        <v>0</v>
      </c>
      <c r="F50" s="67" t="str">
        <f>'Sensitivity Labels'!G89</f>
        <v>Groups &amp; Sites</v>
      </c>
      <c r="G50" s="697"/>
      <c r="H50" s="700"/>
      <c r="I50" s="703"/>
      <c r="J50" s="780"/>
      <c r="K50" s="329"/>
      <c r="L50" s="329"/>
      <c r="M50" s="329"/>
      <c r="N50" s="329"/>
      <c r="O50" s="778"/>
      <c r="P50" s="783"/>
      <c r="Q50" s="768"/>
      <c r="R50" s="761"/>
      <c r="S50" s="759"/>
      <c r="T50" s="761"/>
      <c r="U50" s="759"/>
      <c r="V50" s="692"/>
    </row>
    <row r="51" spans="1:22" ht="14.5" x14ac:dyDescent="0.35">
      <c r="A51" s="718">
        <f>A47+1</f>
        <v>11</v>
      </c>
      <c r="B51" s="706">
        <f>'Sensitivity Labels'!C91</f>
        <v>0</v>
      </c>
      <c r="C51" s="710">
        <f>'Sensitivity Labels'!D91</f>
        <v>0</v>
      </c>
      <c r="D51" s="712">
        <f>'Sensitivity Labels'!E91</f>
        <v>0</v>
      </c>
      <c r="E51" s="372" t="b">
        <f>'Sensitivity Labels'!F91</f>
        <v>0</v>
      </c>
      <c r="F51" s="373" t="str">
        <f>'Sensitivity Labels'!G91</f>
        <v>Files &amp; Other Data assets</v>
      </c>
      <c r="G51" s="704">
        <f>'Sensitivity Labels'!I91</f>
        <v>0</v>
      </c>
      <c r="H51" s="706">
        <f>'Sensitivity Labels'!J91</f>
        <v>0</v>
      </c>
      <c r="I51" s="708">
        <f>'Sensitivity Labels'!K91</f>
        <v>0</v>
      </c>
      <c r="J51" s="374" t="str">
        <f>IF(OR(M51=TRUE,M52=TRUE),"Encryption",(IF(K51=TRUE,"Remove Encryption","No Encryption")))</f>
        <v>No Encryption</v>
      </c>
      <c r="K51" s="375" t="b">
        <f>'Emails, Files, &amp; Other Data'!H132</f>
        <v>0</v>
      </c>
      <c r="L51" s="376" t="str">
        <f>L47</f>
        <v>Remove access control settings if already applied to items</v>
      </c>
      <c r="M51" s="375" t="b">
        <f>'Emails, Files, &amp; Other Data'!J132</f>
        <v>0</v>
      </c>
      <c r="N51" s="376" t="str">
        <f>N47</f>
        <v>Assign Permissions now</v>
      </c>
      <c r="O51" s="377" t="str">
        <f>O$11</f>
        <v>Access Control</v>
      </c>
      <c r="P51" s="784" t="str">
        <f>IF(E53=TRUE,"Yes","No")</f>
        <v>No</v>
      </c>
      <c r="Q51" s="766" t="str">
        <f>IF(OR('Groups &amp; Sites'!H103=INputs!AN$3,'Groups &amp; Sites'!H103=INputs!AN$4),"Yes","No")</f>
        <v>No</v>
      </c>
      <c r="R51" s="764" t="str">
        <f>R$11</f>
        <v>Privacy and external user access</v>
      </c>
      <c r="S51" s="763" t="str">
        <f>IF('Groups &amp; Sites'!K103=TRUE,"Yes","No")</f>
        <v>No</v>
      </c>
      <c r="T51" s="764" t="str">
        <f>T$11</f>
        <v>Content can be shared with</v>
      </c>
      <c r="U51" s="763" t="str">
        <f>IF('Groups &amp; Sites'!S104=TRUE,"Yes","No")</f>
        <v>No</v>
      </c>
      <c r="V51" s="689" t="str">
        <f>V$11</f>
        <v>Allow users to discover private teams that have this label applied.</v>
      </c>
    </row>
    <row r="52" spans="1:22" ht="14.5" x14ac:dyDescent="0.35">
      <c r="A52" s="719"/>
      <c r="B52" s="706"/>
      <c r="C52" s="710"/>
      <c r="D52" s="713"/>
      <c r="E52" s="359" t="b">
        <f>'Sensitivity Labels'!F93</f>
        <v>0</v>
      </c>
      <c r="F52" s="360" t="str">
        <f>'Sensitivity Labels'!G93</f>
        <v>Emails</v>
      </c>
      <c r="G52" s="704"/>
      <c r="H52" s="706"/>
      <c r="I52" s="708"/>
      <c r="J52" s="365" t="str">
        <f>IF(OR('Emails, Files, &amp; Other Data'!X132=TRUE,'Emails, Files, &amp; Other Data'!X133=TRUE,'Emails, Files, &amp; Other Data'!X134=TRUE),"Yes","No")</f>
        <v>No</v>
      </c>
      <c r="K52" s="366"/>
      <c r="L52" s="366"/>
      <c r="M52" s="367" t="b">
        <f>'Emails, Files, &amp; Other Data'!J133</f>
        <v>0</v>
      </c>
      <c r="N52" s="366" t="str">
        <f>N48</f>
        <v>Let users assign permissions when they apply the label</v>
      </c>
      <c r="O52" s="368" t="str">
        <f>O$12</f>
        <v>Content Marking</v>
      </c>
      <c r="P52" s="752"/>
      <c r="Q52" s="741"/>
      <c r="R52" s="740"/>
      <c r="S52" s="734"/>
      <c r="T52" s="740"/>
      <c r="U52" s="734"/>
      <c r="V52" s="690"/>
    </row>
    <row r="53" spans="1:22" ht="14.5" x14ac:dyDescent="0.35">
      <c r="A53" s="719"/>
      <c r="B53" s="706"/>
      <c r="C53" s="710"/>
      <c r="D53" s="713"/>
      <c r="E53" s="359" t="b">
        <f>'Sensitivity Labels'!F95</f>
        <v>0</v>
      </c>
      <c r="F53" s="360" t="str">
        <f>'Sensitivity Labels'!G95</f>
        <v>Meetings</v>
      </c>
      <c r="G53" s="704"/>
      <c r="H53" s="706"/>
      <c r="I53" s="708"/>
      <c r="J53" s="744" t="str">
        <f>IF('Emails, Files, &amp; Other Data'!AB132=TRUE,"Yes","No")</f>
        <v>No</v>
      </c>
      <c r="K53" s="366"/>
      <c r="L53" s="366"/>
      <c r="M53" s="366"/>
      <c r="N53" s="366"/>
      <c r="O53" s="742" t="str">
        <f>O$13</f>
        <v>Auto-labeling for files and emails: "Client-side Auto-Labeling"</v>
      </c>
      <c r="P53" s="752"/>
      <c r="Q53" s="737" t="str">
        <f>IF('Groups &amp; Sites'!H105=TRUE,"Yes","No")</f>
        <v>No</v>
      </c>
      <c r="R53" s="735" t="str">
        <f>R$13</f>
        <v>Let Microsoft 365 Group owners add people outside your organization to the group as guests.</v>
      </c>
      <c r="S53" s="708" t="str">
        <f>IF('Groups &amp; Sites'!K104=TRUE,"Yes","No")</f>
        <v>No</v>
      </c>
      <c r="T53" s="736" t="str">
        <f>T$13</f>
        <v>Use Microsoft Entra Conditional Access to protect labeled SharePoint sites</v>
      </c>
      <c r="U53" s="751" t="str">
        <f>IF(OR('Groups &amp; Sites'!S106=TRUE,'Groups &amp; Sites'!S107=TRUE,'Groups &amp; Sites'!S108=TRUE),"Yes","No")</f>
        <v>No</v>
      </c>
      <c r="V53" s="693" t="str">
        <f>V$13</f>
        <v>Teams shared channels</v>
      </c>
    </row>
    <row r="54" spans="1:22" ht="15" thickBot="1" x14ac:dyDescent="0.4">
      <c r="A54" s="720"/>
      <c r="B54" s="707"/>
      <c r="C54" s="711"/>
      <c r="D54" s="714"/>
      <c r="E54" s="369" t="b">
        <f>'Sensitivity Labels'!F97</f>
        <v>0</v>
      </c>
      <c r="F54" s="370" t="str">
        <f>'Sensitivity Labels'!G97</f>
        <v>Groups &amp; Sites</v>
      </c>
      <c r="G54" s="705"/>
      <c r="H54" s="707"/>
      <c r="I54" s="709"/>
      <c r="J54" s="745"/>
      <c r="K54" s="371"/>
      <c r="L54" s="371"/>
      <c r="M54" s="371"/>
      <c r="N54" s="371"/>
      <c r="O54" s="743"/>
      <c r="P54" s="753"/>
      <c r="Q54" s="769"/>
      <c r="R54" s="770"/>
      <c r="S54" s="709"/>
      <c r="T54" s="770"/>
      <c r="U54" s="709"/>
      <c r="V54" s="694"/>
    </row>
    <row r="55" spans="1:22" ht="14.5" x14ac:dyDescent="0.35">
      <c r="A55" s="721">
        <f>A51+1</f>
        <v>12</v>
      </c>
      <c r="B55" s="698">
        <f>'Sensitivity Labels'!C99</f>
        <v>0</v>
      </c>
      <c r="C55" s="715">
        <f>'Sensitivity Labels'!D99</f>
        <v>0</v>
      </c>
      <c r="D55" s="540">
        <f>'Sensitivity Labels'!E99</f>
        <v>0</v>
      </c>
      <c r="E55" s="60" t="b">
        <f>'Sensitivity Labels'!F99</f>
        <v>0</v>
      </c>
      <c r="F55" s="62" t="str">
        <f>'Sensitivity Labels'!G99</f>
        <v>Files &amp; Other Data assets</v>
      </c>
      <c r="G55" s="695">
        <f>'Sensitivity Labels'!I99</f>
        <v>0</v>
      </c>
      <c r="H55" s="698">
        <f>'Sensitivity Labels'!J99</f>
        <v>0</v>
      </c>
      <c r="I55" s="701">
        <f>'Sensitivity Labels'!K99</f>
        <v>0</v>
      </c>
      <c r="J55" s="330" t="str">
        <f>IF(OR(M55=TRUE,M56=TRUE),"Encryption",(IF(K55=TRUE,"Remove Encryption","No Encryption")))</f>
        <v>No Encryption</v>
      </c>
      <c r="K55" s="325" t="b">
        <f>'Emails, Files, &amp; Other Data'!H144</f>
        <v>0</v>
      </c>
      <c r="L55" s="326" t="str">
        <f>L51</f>
        <v>Remove access control settings if already applied to items</v>
      </c>
      <c r="M55" s="325" t="b">
        <f>'Emails, Files, &amp; Other Data'!J144</f>
        <v>0</v>
      </c>
      <c r="N55" s="326" t="str">
        <f>N51</f>
        <v>Assign Permissions now</v>
      </c>
      <c r="O55" s="331" t="str">
        <f>O$11</f>
        <v>Access Control</v>
      </c>
      <c r="P55" s="781" t="str">
        <f>IF(E57=TRUE,"Yes","No")</f>
        <v>No</v>
      </c>
      <c r="Q55" s="754" t="str">
        <f>IF(OR('Groups &amp; Sites'!H112=INputs!AN$3,'Groups &amp; Sites'!H112=INputs!AN$4),"Yes","No")</f>
        <v>No</v>
      </c>
      <c r="R55" s="756" t="str">
        <f>R$11</f>
        <v>Privacy and external user access</v>
      </c>
      <c r="S55" s="687" t="str">
        <f>IF('Groups &amp; Sites'!K112=TRUE,"Yes","No")</f>
        <v>No</v>
      </c>
      <c r="T55" s="756" t="str">
        <f>T$11</f>
        <v>Content can be shared with</v>
      </c>
      <c r="U55" s="687" t="str">
        <f>IF('Groups &amp; Sites'!S113=TRUE,"Yes","No")</f>
        <v>No</v>
      </c>
      <c r="V55" s="685" t="str">
        <f>V$11</f>
        <v>Allow users to discover private teams that have this label applied.</v>
      </c>
    </row>
    <row r="56" spans="1:22" ht="14.5" x14ac:dyDescent="0.35">
      <c r="A56" s="721"/>
      <c r="B56" s="699"/>
      <c r="C56" s="716"/>
      <c r="D56" s="541"/>
      <c r="E56" s="64" t="b">
        <f>'Sensitivity Labels'!F101</f>
        <v>0</v>
      </c>
      <c r="F56" t="str">
        <f>'Sensitivity Labels'!G101</f>
        <v>Emails</v>
      </c>
      <c r="G56" s="696"/>
      <c r="H56" s="699"/>
      <c r="I56" s="702"/>
      <c r="J56" s="332" t="str">
        <f>IF(OR('Emails, Files, &amp; Other Data'!X144=TRUE,'Emails, Files, &amp; Other Data'!X145=TRUE,'Emails, Files, &amp; Other Data'!X146=TRUE),"Yes","No")</f>
        <v>No</v>
      </c>
      <c r="K56" s="327"/>
      <c r="L56" s="327"/>
      <c r="M56" s="328" t="b">
        <f>'Emails, Files, &amp; Other Data'!J145</f>
        <v>0</v>
      </c>
      <c r="N56" s="327" t="str">
        <f>N52</f>
        <v>Let users assign permissions when they apply the label</v>
      </c>
      <c r="O56" s="333" t="str">
        <f>O$12</f>
        <v>Content Marking</v>
      </c>
      <c r="P56" s="782"/>
      <c r="Q56" s="755"/>
      <c r="R56" s="757"/>
      <c r="S56" s="688"/>
      <c r="T56" s="757"/>
      <c r="U56" s="688"/>
      <c r="V56" s="686"/>
    </row>
    <row r="57" spans="1:22" ht="14.5" x14ac:dyDescent="0.35">
      <c r="A57" s="721"/>
      <c r="B57" s="699"/>
      <c r="C57" s="716"/>
      <c r="D57" s="541"/>
      <c r="E57" s="64" t="b">
        <f>'Sensitivity Labels'!F103</f>
        <v>0</v>
      </c>
      <c r="F57" t="str">
        <f>'Sensitivity Labels'!G103</f>
        <v>Meetings</v>
      </c>
      <c r="G57" s="696"/>
      <c r="H57" s="699"/>
      <c r="I57" s="702"/>
      <c r="J57" s="779" t="str">
        <f>IF('Emails, Files, &amp; Other Data'!AB144=TRUE,"Yes","No")</f>
        <v>No</v>
      </c>
      <c r="K57" s="327"/>
      <c r="L57" s="327"/>
      <c r="M57" s="327"/>
      <c r="N57" s="327"/>
      <c r="O57" s="777" t="str">
        <f>O$13</f>
        <v>Auto-labeling for files and emails: "Client-side Auto-Labeling"</v>
      </c>
      <c r="P57" s="782"/>
      <c r="Q57" s="767" t="str">
        <f>IF('Groups &amp; Sites'!H114=TRUE,"Yes","No")</f>
        <v>No</v>
      </c>
      <c r="R57" s="765" t="str">
        <f>R$13</f>
        <v>Let Microsoft 365 Group owners add people outside your organization to the group as guests.</v>
      </c>
      <c r="S57" s="758" t="str">
        <f>IF('Groups &amp; Sites'!K113=TRUE,"Yes","No")</f>
        <v>No</v>
      </c>
      <c r="T57" s="760" t="str">
        <f>T$13</f>
        <v>Use Microsoft Entra Conditional Access to protect labeled SharePoint sites</v>
      </c>
      <c r="U57" s="762" t="str">
        <f>IF(OR('Groups &amp; Sites'!S115=TRUE,'Groups &amp; Sites'!S116=TRUE,'Groups &amp; Sites'!S117=TRUE),"Yes","No")</f>
        <v>No</v>
      </c>
      <c r="V57" s="691" t="str">
        <f>V$13</f>
        <v>Teams shared channels</v>
      </c>
    </row>
    <row r="58" spans="1:22" ht="15" thickBot="1" x14ac:dyDescent="0.4">
      <c r="A58" s="721"/>
      <c r="B58" s="700"/>
      <c r="C58" s="717"/>
      <c r="D58" s="542"/>
      <c r="E58" s="69" t="b">
        <f>'Sensitivity Labels'!F105</f>
        <v>0</v>
      </c>
      <c r="F58" s="67" t="str">
        <f>'Sensitivity Labels'!G105</f>
        <v>Groups &amp; Sites</v>
      </c>
      <c r="G58" s="697"/>
      <c r="H58" s="700"/>
      <c r="I58" s="703"/>
      <c r="J58" s="780"/>
      <c r="K58" s="329"/>
      <c r="L58" s="329"/>
      <c r="M58" s="329"/>
      <c r="N58" s="329"/>
      <c r="O58" s="778"/>
      <c r="P58" s="783"/>
      <c r="Q58" s="768"/>
      <c r="R58" s="761"/>
      <c r="S58" s="759"/>
      <c r="T58" s="761"/>
      <c r="U58" s="759"/>
      <c r="V58" s="692"/>
    </row>
    <row r="59" spans="1:22" ht="14.5" x14ac:dyDescent="0.35">
      <c r="A59" s="718">
        <f>A55+1</f>
        <v>13</v>
      </c>
      <c r="B59" s="706">
        <f>'Sensitivity Labels'!C107</f>
        <v>0</v>
      </c>
      <c r="C59" s="710">
        <f>'Sensitivity Labels'!D107</f>
        <v>0</v>
      </c>
      <c r="D59" s="712">
        <f>'Sensitivity Labels'!E107</f>
        <v>0</v>
      </c>
      <c r="E59" s="372" t="b">
        <f>'Sensitivity Labels'!F107</f>
        <v>0</v>
      </c>
      <c r="F59" s="373" t="str">
        <f>'Sensitivity Labels'!G107</f>
        <v>Files &amp; Other Data assets</v>
      </c>
      <c r="G59" s="704">
        <f>'Sensitivity Labels'!I107</f>
        <v>0</v>
      </c>
      <c r="H59" s="706">
        <f>'Sensitivity Labels'!J107</f>
        <v>0</v>
      </c>
      <c r="I59" s="708">
        <f>'Sensitivity Labels'!K107</f>
        <v>0</v>
      </c>
      <c r="J59" s="374" t="str">
        <f>IF(OR(M59=TRUE,M60=TRUE),"Encryption",(IF(K59=TRUE,"Remove Encryption","No Encryption")))</f>
        <v>No Encryption</v>
      </c>
      <c r="K59" s="375" t="b">
        <f>'Emails, Files, &amp; Other Data'!H156</f>
        <v>0</v>
      </c>
      <c r="L59" s="376" t="str">
        <f>L55</f>
        <v>Remove access control settings if already applied to items</v>
      </c>
      <c r="M59" s="375" t="b">
        <f>'Emails, Files, &amp; Other Data'!J156</f>
        <v>0</v>
      </c>
      <c r="N59" s="376" t="str">
        <f>N55</f>
        <v>Assign Permissions now</v>
      </c>
      <c r="O59" s="377" t="str">
        <f>O$11</f>
        <v>Access Control</v>
      </c>
      <c r="P59" s="784" t="str">
        <f>IF(E61=TRUE,"Yes","No")</f>
        <v>No</v>
      </c>
      <c r="Q59" s="766" t="str">
        <f>IF(OR('Groups &amp; Sites'!H121=INputs!AN$3,'Groups &amp; Sites'!H121=INputs!AN$4),"Yes","No")</f>
        <v>No</v>
      </c>
      <c r="R59" s="764" t="str">
        <f>R$11</f>
        <v>Privacy and external user access</v>
      </c>
      <c r="S59" s="763" t="str">
        <f>IF('Groups &amp; Sites'!K121=TRUE,"Yes","No")</f>
        <v>No</v>
      </c>
      <c r="T59" s="764" t="str">
        <f>T$11</f>
        <v>Content can be shared with</v>
      </c>
      <c r="U59" s="763" t="str">
        <f>IF('Groups &amp; Sites'!S122=TRUE,"Yes","No")</f>
        <v>No</v>
      </c>
      <c r="V59" s="689" t="str">
        <f>V$11</f>
        <v>Allow users to discover private teams that have this label applied.</v>
      </c>
    </row>
    <row r="60" spans="1:22" ht="14.5" x14ac:dyDescent="0.35">
      <c r="A60" s="719"/>
      <c r="B60" s="706"/>
      <c r="C60" s="710"/>
      <c r="D60" s="713"/>
      <c r="E60" s="359" t="b">
        <f>'Sensitivity Labels'!F109</f>
        <v>0</v>
      </c>
      <c r="F60" s="360" t="str">
        <f>'Sensitivity Labels'!G109</f>
        <v>Emails</v>
      </c>
      <c r="G60" s="704"/>
      <c r="H60" s="706"/>
      <c r="I60" s="708"/>
      <c r="J60" s="365" t="str">
        <f>IF(OR('Emails, Files, &amp; Other Data'!X156=TRUE,'Emails, Files, &amp; Other Data'!X157=TRUE,'Emails, Files, &amp; Other Data'!X158=TRUE),"Yes","No")</f>
        <v>No</v>
      </c>
      <c r="K60" s="366"/>
      <c r="L60" s="366"/>
      <c r="M60" s="367" t="b">
        <f>'Emails, Files, &amp; Other Data'!J157</f>
        <v>0</v>
      </c>
      <c r="N60" s="366" t="str">
        <f>N56</f>
        <v>Let users assign permissions when they apply the label</v>
      </c>
      <c r="O60" s="368" t="str">
        <f>O$12</f>
        <v>Content Marking</v>
      </c>
      <c r="P60" s="752"/>
      <c r="Q60" s="741"/>
      <c r="R60" s="740"/>
      <c r="S60" s="734"/>
      <c r="T60" s="740"/>
      <c r="U60" s="734"/>
      <c r="V60" s="690"/>
    </row>
    <row r="61" spans="1:22" ht="14.5" x14ac:dyDescent="0.35">
      <c r="A61" s="719"/>
      <c r="B61" s="706"/>
      <c r="C61" s="710"/>
      <c r="D61" s="713"/>
      <c r="E61" s="359" t="b">
        <f>'Sensitivity Labels'!F111</f>
        <v>0</v>
      </c>
      <c r="F61" s="360" t="str">
        <f>'Sensitivity Labels'!G111</f>
        <v>Meetings</v>
      </c>
      <c r="G61" s="704"/>
      <c r="H61" s="706"/>
      <c r="I61" s="708"/>
      <c r="J61" s="744" t="str">
        <f>IF('Emails, Files, &amp; Other Data'!AB156=TRUE,"Yes","No")</f>
        <v>No</v>
      </c>
      <c r="K61" s="366"/>
      <c r="L61" s="366"/>
      <c r="M61" s="366"/>
      <c r="N61" s="366"/>
      <c r="O61" s="742" t="str">
        <f>O$13</f>
        <v>Auto-labeling for files and emails: "Client-side Auto-Labeling"</v>
      </c>
      <c r="P61" s="752"/>
      <c r="Q61" s="737" t="str">
        <f>IF('Groups &amp; Sites'!H123=TRUE,"Yes","No")</f>
        <v>No</v>
      </c>
      <c r="R61" s="735" t="str">
        <f>R$13</f>
        <v>Let Microsoft 365 Group owners add people outside your organization to the group as guests.</v>
      </c>
      <c r="S61" s="708" t="str">
        <f>IF('Groups &amp; Sites'!K122=TRUE,"Yes","No")</f>
        <v>No</v>
      </c>
      <c r="T61" s="736" t="str">
        <f>T$13</f>
        <v>Use Microsoft Entra Conditional Access to protect labeled SharePoint sites</v>
      </c>
      <c r="U61" s="751" t="str">
        <f>IF(OR('Groups &amp; Sites'!S124=TRUE,'Groups &amp; Sites'!S125=TRUE,'Groups &amp; Sites'!S126=TRUE),"Yes","No")</f>
        <v>No</v>
      </c>
      <c r="V61" s="693" t="str">
        <f>V$13</f>
        <v>Teams shared channels</v>
      </c>
    </row>
    <row r="62" spans="1:22" ht="15" thickBot="1" x14ac:dyDescent="0.4">
      <c r="A62" s="720"/>
      <c r="B62" s="707"/>
      <c r="C62" s="711"/>
      <c r="D62" s="714"/>
      <c r="E62" s="369" t="b">
        <f>'Sensitivity Labels'!F113</f>
        <v>0</v>
      </c>
      <c r="F62" s="370" t="str">
        <f>'Sensitivity Labels'!G113</f>
        <v>Groups &amp; Sites</v>
      </c>
      <c r="G62" s="705"/>
      <c r="H62" s="707"/>
      <c r="I62" s="709"/>
      <c r="J62" s="745"/>
      <c r="K62" s="371"/>
      <c r="L62" s="371"/>
      <c r="M62" s="371"/>
      <c r="N62" s="371"/>
      <c r="O62" s="743"/>
      <c r="P62" s="753"/>
      <c r="Q62" s="769"/>
      <c r="R62" s="770"/>
      <c r="S62" s="709"/>
      <c r="T62" s="770"/>
      <c r="U62" s="709"/>
      <c r="V62" s="694"/>
    </row>
    <row r="63" spans="1:22" ht="14.5" x14ac:dyDescent="0.35">
      <c r="A63" s="721">
        <f>A59+1</f>
        <v>14</v>
      </c>
      <c r="B63" s="698">
        <f>'Sensitivity Labels'!C115</f>
        <v>0</v>
      </c>
      <c r="C63" s="715">
        <f>'Sensitivity Labels'!D115</f>
        <v>0</v>
      </c>
      <c r="D63" s="540">
        <f>'Sensitivity Labels'!E115</f>
        <v>0</v>
      </c>
      <c r="E63" s="60" t="b">
        <f>'Sensitivity Labels'!F115</f>
        <v>0</v>
      </c>
      <c r="F63" s="62" t="str">
        <f>'Sensitivity Labels'!G115</f>
        <v>Files &amp; Other Data assets</v>
      </c>
      <c r="G63" s="695">
        <f>'Sensitivity Labels'!I115</f>
        <v>0</v>
      </c>
      <c r="H63" s="698">
        <f>'Sensitivity Labels'!J115</f>
        <v>0</v>
      </c>
      <c r="I63" s="701">
        <f>'Sensitivity Labels'!K115</f>
        <v>0</v>
      </c>
      <c r="J63" s="330" t="str">
        <f>IF(OR(M63=TRUE,M64=TRUE),"Encryption",(IF(K63=TRUE,"Remove Encryption","No Encryption")))</f>
        <v>No Encryption</v>
      </c>
      <c r="K63" s="325" t="b">
        <f>'Emails, Files, &amp; Other Data'!H168</f>
        <v>0</v>
      </c>
      <c r="L63" s="326" t="str">
        <f>L59</f>
        <v>Remove access control settings if already applied to items</v>
      </c>
      <c r="M63" s="325" t="b">
        <f>'Emails, Files, &amp; Other Data'!J168</f>
        <v>0</v>
      </c>
      <c r="N63" s="326" t="str">
        <f>N59</f>
        <v>Assign Permissions now</v>
      </c>
      <c r="O63" s="331" t="str">
        <f>O$11</f>
        <v>Access Control</v>
      </c>
      <c r="P63" s="781" t="str">
        <f>IF(E65=TRUE,"Yes","No")</f>
        <v>No</v>
      </c>
      <c r="Q63" s="754" t="str">
        <f>IF(OR('Groups &amp; Sites'!H130=INputs!AN$3,'Groups &amp; Sites'!H130=INputs!AN$4),"Yes","No")</f>
        <v>No</v>
      </c>
      <c r="R63" s="756" t="str">
        <f>R$11</f>
        <v>Privacy and external user access</v>
      </c>
      <c r="S63" s="687" t="str">
        <f>IF('Groups &amp; Sites'!K130=TRUE,"Yes","No")</f>
        <v>No</v>
      </c>
      <c r="T63" s="756" t="str">
        <f>T$11</f>
        <v>Content can be shared with</v>
      </c>
      <c r="U63" s="687" t="str">
        <f>IF('Groups &amp; Sites'!S131=TRUE,"Yes","No")</f>
        <v>No</v>
      </c>
      <c r="V63" s="685" t="str">
        <f>V$11</f>
        <v>Allow users to discover private teams that have this label applied.</v>
      </c>
    </row>
    <row r="64" spans="1:22" ht="14.5" x14ac:dyDescent="0.35">
      <c r="A64" s="721"/>
      <c r="B64" s="699"/>
      <c r="C64" s="716"/>
      <c r="D64" s="541"/>
      <c r="E64" s="64" t="b">
        <f>'Sensitivity Labels'!F117</f>
        <v>0</v>
      </c>
      <c r="F64" t="str">
        <f>'Sensitivity Labels'!G117</f>
        <v>Emails</v>
      </c>
      <c r="G64" s="696"/>
      <c r="H64" s="699"/>
      <c r="I64" s="702"/>
      <c r="J64" s="332" t="str">
        <f>IF(OR('Emails, Files, &amp; Other Data'!X168=TRUE,'Emails, Files, &amp; Other Data'!X169=TRUE,'Emails, Files, &amp; Other Data'!X170=TRUE),"Yes","No")</f>
        <v>No</v>
      </c>
      <c r="K64" s="327"/>
      <c r="L64" s="327"/>
      <c r="M64" s="328" t="b">
        <f>'Emails, Files, &amp; Other Data'!J169</f>
        <v>0</v>
      </c>
      <c r="N64" s="327" t="str">
        <f>N60</f>
        <v>Let users assign permissions when they apply the label</v>
      </c>
      <c r="O64" s="333" t="str">
        <f>O$12</f>
        <v>Content Marking</v>
      </c>
      <c r="P64" s="782"/>
      <c r="Q64" s="755"/>
      <c r="R64" s="757"/>
      <c r="S64" s="688"/>
      <c r="T64" s="757"/>
      <c r="U64" s="688"/>
      <c r="V64" s="686"/>
    </row>
    <row r="65" spans="1:22" ht="14.5" x14ac:dyDescent="0.35">
      <c r="A65" s="721"/>
      <c r="B65" s="699"/>
      <c r="C65" s="716"/>
      <c r="D65" s="541"/>
      <c r="E65" s="64" t="b">
        <f>'Sensitivity Labels'!F119</f>
        <v>0</v>
      </c>
      <c r="F65" t="str">
        <f>'Sensitivity Labels'!G119</f>
        <v>Meetings</v>
      </c>
      <c r="G65" s="696"/>
      <c r="H65" s="699"/>
      <c r="I65" s="702"/>
      <c r="J65" s="779" t="str">
        <f>IF('Emails, Files, &amp; Other Data'!AB168=TRUE,"Yes","No")</f>
        <v>No</v>
      </c>
      <c r="K65" s="327"/>
      <c r="L65" s="327"/>
      <c r="M65" s="327"/>
      <c r="N65" s="327"/>
      <c r="O65" s="777" t="str">
        <f>O$13</f>
        <v>Auto-labeling for files and emails: "Client-side Auto-Labeling"</v>
      </c>
      <c r="P65" s="782"/>
      <c r="Q65" s="767" t="str">
        <f>IF('Groups &amp; Sites'!H132=TRUE,"Yes","No")</f>
        <v>No</v>
      </c>
      <c r="R65" s="765" t="str">
        <f>R$13</f>
        <v>Let Microsoft 365 Group owners add people outside your organization to the group as guests.</v>
      </c>
      <c r="S65" s="758" t="str">
        <f>IF('Groups &amp; Sites'!K131=TRUE,"Yes","No")</f>
        <v>No</v>
      </c>
      <c r="T65" s="760" t="str">
        <f>T$13</f>
        <v>Use Microsoft Entra Conditional Access to protect labeled SharePoint sites</v>
      </c>
      <c r="U65" s="762" t="str">
        <f>IF(OR('Groups &amp; Sites'!S133=TRUE,'Groups &amp; Sites'!S134=TRUE,'Groups &amp; Sites'!S135=TRUE),"Yes","No")</f>
        <v>No</v>
      </c>
      <c r="V65" s="691" t="str">
        <f>V$13</f>
        <v>Teams shared channels</v>
      </c>
    </row>
    <row r="66" spans="1:22" ht="15" thickBot="1" x14ac:dyDescent="0.4">
      <c r="A66" s="721"/>
      <c r="B66" s="700"/>
      <c r="C66" s="717"/>
      <c r="D66" s="542"/>
      <c r="E66" s="69" t="b">
        <f>'Sensitivity Labels'!F121</f>
        <v>0</v>
      </c>
      <c r="F66" s="67" t="str">
        <f>'Sensitivity Labels'!G121</f>
        <v>Groups &amp; Sites</v>
      </c>
      <c r="G66" s="697"/>
      <c r="H66" s="700"/>
      <c r="I66" s="703"/>
      <c r="J66" s="780"/>
      <c r="K66" s="329"/>
      <c r="L66" s="329"/>
      <c r="M66" s="329"/>
      <c r="N66" s="329"/>
      <c r="O66" s="778"/>
      <c r="P66" s="783"/>
      <c r="Q66" s="768"/>
      <c r="R66" s="761"/>
      <c r="S66" s="759"/>
      <c r="T66" s="761"/>
      <c r="U66" s="759"/>
      <c r="V66" s="692"/>
    </row>
    <row r="67" spans="1:22" ht="14.5" x14ac:dyDescent="0.35">
      <c r="A67" s="718">
        <f>A63+1</f>
        <v>15</v>
      </c>
      <c r="B67" s="706">
        <f>'Sensitivity Labels'!C123</f>
        <v>0</v>
      </c>
      <c r="C67" s="710">
        <f>'Sensitivity Labels'!D123</f>
        <v>0</v>
      </c>
      <c r="D67" s="712">
        <f>'Sensitivity Labels'!E123</f>
        <v>0</v>
      </c>
      <c r="E67" s="372" t="b">
        <f>'Sensitivity Labels'!F123</f>
        <v>0</v>
      </c>
      <c r="F67" s="373" t="str">
        <f>'Sensitivity Labels'!G123</f>
        <v>Files &amp; Other Data assets</v>
      </c>
      <c r="G67" s="704">
        <f>'Sensitivity Labels'!I123</f>
        <v>0</v>
      </c>
      <c r="H67" s="706">
        <f>'Sensitivity Labels'!J123</f>
        <v>0</v>
      </c>
      <c r="I67" s="708">
        <f>'Sensitivity Labels'!K123</f>
        <v>0</v>
      </c>
      <c r="J67" s="374" t="str">
        <f>IF(OR(M67=TRUE,M68=TRUE),"Encryption",(IF(K67=TRUE,"Remove Encryption","No Encryption")))</f>
        <v>No Encryption</v>
      </c>
      <c r="K67" s="375" t="b">
        <f>'Emails, Files, &amp; Other Data'!H180</f>
        <v>0</v>
      </c>
      <c r="L67" s="376" t="str">
        <f>L63</f>
        <v>Remove access control settings if already applied to items</v>
      </c>
      <c r="M67" s="375" t="b">
        <f>'Emails, Files, &amp; Other Data'!J180</f>
        <v>0</v>
      </c>
      <c r="N67" s="376" t="str">
        <f>N63</f>
        <v>Assign Permissions now</v>
      </c>
      <c r="O67" s="377" t="str">
        <f>O$11</f>
        <v>Access Control</v>
      </c>
      <c r="P67" s="784" t="str">
        <f>IF(E69=TRUE,"Yes","No")</f>
        <v>No</v>
      </c>
      <c r="Q67" s="766" t="str">
        <f>IF(OR('Groups &amp; Sites'!H139=INputs!AN$3,'Groups &amp; Sites'!H139=INputs!AN$4),"Yes","No")</f>
        <v>No</v>
      </c>
      <c r="R67" s="764" t="str">
        <f>R$11</f>
        <v>Privacy and external user access</v>
      </c>
      <c r="S67" s="763" t="str">
        <f>IF('Groups &amp; Sites'!K139=TRUE,"Yes","No")</f>
        <v>No</v>
      </c>
      <c r="T67" s="764" t="str">
        <f>T$11</f>
        <v>Content can be shared with</v>
      </c>
      <c r="U67" s="763" t="str">
        <f>IF('Groups &amp; Sites'!S140=TRUE,"Yes","No")</f>
        <v>No</v>
      </c>
      <c r="V67" s="689" t="str">
        <f>V$11</f>
        <v>Allow users to discover private teams that have this label applied.</v>
      </c>
    </row>
    <row r="68" spans="1:22" ht="14.5" x14ac:dyDescent="0.35">
      <c r="A68" s="719"/>
      <c r="B68" s="706"/>
      <c r="C68" s="710"/>
      <c r="D68" s="713"/>
      <c r="E68" s="359" t="b">
        <f>'Sensitivity Labels'!F125</f>
        <v>0</v>
      </c>
      <c r="F68" s="360" t="str">
        <f>'Sensitivity Labels'!G125</f>
        <v>Emails</v>
      </c>
      <c r="G68" s="704"/>
      <c r="H68" s="706"/>
      <c r="I68" s="708"/>
      <c r="J68" s="365" t="str">
        <f>IF(OR('Emails, Files, &amp; Other Data'!X180=TRUE,'Emails, Files, &amp; Other Data'!X181=TRUE,'Emails, Files, &amp; Other Data'!X182=TRUE),"Yes","No")</f>
        <v>Yes</v>
      </c>
      <c r="K68" s="366"/>
      <c r="L68" s="366"/>
      <c r="M68" s="367" t="b">
        <f>'Emails, Files, &amp; Other Data'!J181</f>
        <v>0</v>
      </c>
      <c r="N68" s="366" t="str">
        <f>N64</f>
        <v>Let users assign permissions when they apply the label</v>
      </c>
      <c r="O68" s="368" t="str">
        <f>O$12</f>
        <v>Content Marking</v>
      </c>
      <c r="P68" s="752"/>
      <c r="Q68" s="741"/>
      <c r="R68" s="740"/>
      <c r="S68" s="734"/>
      <c r="T68" s="740"/>
      <c r="U68" s="734"/>
      <c r="V68" s="690"/>
    </row>
    <row r="69" spans="1:22" ht="14.5" x14ac:dyDescent="0.35">
      <c r="A69" s="719"/>
      <c r="B69" s="706"/>
      <c r="C69" s="710"/>
      <c r="D69" s="713"/>
      <c r="E69" s="359" t="b">
        <f>'Sensitivity Labels'!F127</f>
        <v>0</v>
      </c>
      <c r="F69" s="360" t="str">
        <f>'Sensitivity Labels'!G127</f>
        <v>Meetings</v>
      </c>
      <c r="G69" s="704"/>
      <c r="H69" s="706"/>
      <c r="I69" s="708"/>
      <c r="J69" s="744" t="str">
        <f>IF('Emails, Files, &amp; Other Data'!AB180=TRUE,"Yes","No")</f>
        <v>No</v>
      </c>
      <c r="K69" s="366"/>
      <c r="L69" s="366"/>
      <c r="M69" s="366"/>
      <c r="N69" s="366"/>
      <c r="O69" s="742" t="str">
        <f>O$13</f>
        <v>Auto-labeling for files and emails: "Client-side Auto-Labeling"</v>
      </c>
      <c r="P69" s="752"/>
      <c r="Q69" s="737" t="str">
        <f>IF('Groups &amp; Sites'!H141=TRUE,"Yes","No")</f>
        <v>No</v>
      </c>
      <c r="R69" s="735" t="str">
        <f>R$13</f>
        <v>Let Microsoft 365 Group owners add people outside your organization to the group as guests.</v>
      </c>
      <c r="S69" s="708" t="str">
        <f>IF('Groups &amp; Sites'!K140=TRUE,"Yes","No")</f>
        <v>No</v>
      </c>
      <c r="T69" s="736" t="str">
        <f>T$13</f>
        <v>Use Microsoft Entra Conditional Access to protect labeled SharePoint sites</v>
      </c>
      <c r="U69" s="751" t="str">
        <f>IF(OR('Groups &amp; Sites'!S142=TRUE,'Groups &amp; Sites'!S143=TRUE,'Groups &amp; Sites'!S144=TRUE),"Yes","No")</f>
        <v>No</v>
      </c>
      <c r="V69" s="693" t="str">
        <f>V$13</f>
        <v>Teams shared channels</v>
      </c>
    </row>
    <row r="70" spans="1:22" ht="15" thickBot="1" x14ac:dyDescent="0.4">
      <c r="A70" s="720"/>
      <c r="B70" s="707"/>
      <c r="C70" s="711"/>
      <c r="D70" s="714"/>
      <c r="E70" s="369" t="b">
        <f>'Sensitivity Labels'!F129</f>
        <v>0</v>
      </c>
      <c r="F70" s="370" t="str">
        <f>'Sensitivity Labels'!G129</f>
        <v>Groups &amp; Sites</v>
      </c>
      <c r="G70" s="705"/>
      <c r="H70" s="707"/>
      <c r="I70" s="709"/>
      <c r="J70" s="745"/>
      <c r="K70" s="371"/>
      <c r="L70" s="371"/>
      <c r="M70" s="371"/>
      <c r="N70" s="371"/>
      <c r="O70" s="743"/>
      <c r="P70" s="753"/>
      <c r="Q70" s="769"/>
      <c r="R70" s="770"/>
      <c r="S70" s="709"/>
      <c r="T70" s="770"/>
      <c r="U70" s="709"/>
      <c r="V70" s="694"/>
    </row>
    <row r="71" spans="1:22" ht="14.5" x14ac:dyDescent="0.35">
      <c r="A71" s="721">
        <f>A67+1</f>
        <v>16</v>
      </c>
      <c r="B71" s="698">
        <f>'Sensitivity Labels'!C131</f>
        <v>0</v>
      </c>
      <c r="C71" s="715">
        <f>'Sensitivity Labels'!D131</f>
        <v>0</v>
      </c>
      <c r="D71" s="540">
        <f>'Sensitivity Labels'!E131</f>
        <v>0</v>
      </c>
      <c r="E71" s="60" t="b">
        <f>'Sensitivity Labels'!F131</f>
        <v>0</v>
      </c>
      <c r="F71" s="62" t="str">
        <f>'Sensitivity Labels'!G131</f>
        <v>Files &amp; Other Data assets</v>
      </c>
      <c r="G71" s="695">
        <f>'Sensitivity Labels'!I131</f>
        <v>0</v>
      </c>
      <c r="H71" s="698">
        <f>'Sensitivity Labels'!J131</f>
        <v>0</v>
      </c>
      <c r="I71" s="701">
        <f>'Sensitivity Labels'!K131</f>
        <v>0</v>
      </c>
      <c r="J71" s="330" t="str">
        <f>IF(OR(M71=TRUE,M72=TRUE),"Encryption",(IF(K71=TRUE,"Remove Encryption","No Encryption")))</f>
        <v>No Encryption</v>
      </c>
      <c r="K71" s="325" t="b">
        <f>'Emails, Files, &amp; Other Data'!H192</f>
        <v>0</v>
      </c>
      <c r="L71" s="326" t="str">
        <f>L67</f>
        <v>Remove access control settings if already applied to items</v>
      </c>
      <c r="M71" s="325" t="b">
        <f>'Emails, Files, &amp; Other Data'!J192</f>
        <v>0</v>
      </c>
      <c r="N71" s="326" t="str">
        <f>N67</f>
        <v>Assign Permissions now</v>
      </c>
      <c r="O71" s="331" t="str">
        <f>O$11</f>
        <v>Access Control</v>
      </c>
      <c r="P71" s="781" t="str">
        <f>IF(E73=TRUE,"Yes","No")</f>
        <v>No</v>
      </c>
      <c r="Q71" s="754" t="str">
        <f>IF(OR('Groups &amp; Sites'!H148=INputs!AN$3,'Groups &amp; Sites'!H148=INputs!AN$4),"Yes","No")</f>
        <v>No</v>
      </c>
      <c r="R71" s="756" t="str">
        <f>R$11</f>
        <v>Privacy and external user access</v>
      </c>
      <c r="S71" s="687" t="str">
        <f>IF('Groups &amp; Sites'!K148=TRUE,"Yes","No")</f>
        <v>No</v>
      </c>
      <c r="T71" s="756" t="str">
        <f>T$11</f>
        <v>Content can be shared with</v>
      </c>
      <c r="U71" s="687" t="str">
        <f>IF('Groups &amp; Sites'!S149=TRUE,"Yes","No")</f>
        <v>No</v>
      </c>
      <c r="V71" s="685" t="str">
        <f>V$11</f>
        <v>Allow users to discover private teams that have this label applied.</v>
      </c>
    </row>
    <row r="72" spans="1:22" ht="14.5" x14ac:dyDescent="0.35">
      <c r="A72" s="721"/>
      <c r="B72" s="699"/>
      <c r="C72" s="716"/>
      <c r="D72" s="541"/>
      <c r="E72" s="64" t="b">
        <f>'Sensitivity Labels'!F133</f>
        <v>0</v>
      </c>
      <c r="F72" t="str">
        <f>'Sensitivity Labels'!G133</f>
        <v>Emails</v>
      </c>
      <c r="G72" s="696"/>
      <c r="H72" s="699"/>
      <c r="I72" s="702"/>
      <c r="J72" s="332" t="str">
        <f>IF(OR('Emails, Files, &amp; Other Data'!X192=TRUE,'Emails, Files, &amp; Other Data'!X193=TRUE,'Emails, Files, &amp; Other Data'!X194=TRUE),"Yes","No")</f>
        <v>No</v>
      </c>
      <c r="K72" s="327"/>
      <c r="L72" s="327"/>
      <c r="M72" s="328" t="b">
        <f>'Emails, Files, &amp; Other Data'!J193</f>
        <v>0</v>
      </c>
      <c r="N72" s="327" t="str">
        <f>N68</f>
        <v>Let users assign permissions when they apply the label</v>
      </c>
      <c r="O72" s="333" t="str">
        <f>O$12</f>
        <v>Content Marking</v>
      </c>
      <c r="P72" s="782"/>
      <c r="Q72" s="755"/>
      <c r="R72" s="757"/>
      <c r="S72" s="688"/>
      <c r="T72" s="757"/>
      <c r="U72" s="688"/>
      <c r="V72" s="686"/>
    </row>
    <row r="73" spans="1:22" ht="14.5" x14ac:dyDescent="0.35">
      <c r="A73" s="721"/>
      <c r="B73" s="699"/>
      <c r="C73" s="716"/>
      <c r="D73" s="541"/>
      <c r="E73" s="64" t="b">
        <f>'Sensitivity Labels'!F135</f>
        <v>0</v>
      </c>
      <c r="F73" t="str">
        <f>'Sensitivity Labels'!G135</f>
        <v>Meetings</v>
      </c>
      <c r="G73" s="696"/>
      <c r="H73" s="699"/>
      <c r="I73" s="702"/>
      <c r="J73" s="779" t="str">
        <f>IF('Emails, Files, &amp; Other Data'!AB192=TRUE,"Yes","No")</f>
        <v>No</v>
      </c>
      <c r="K73" s="327"/>
      <c r="L73" s="327"/>
      <c r="M73" s="327"/>
      <c r="N73" s="327"/>
      <c r="O73" s="777" t="str">
        <f>O$13</f>
        <v>Auto-labeling for files and emails: "Client-side Auto-Labeling"</v>
      </c>
      <c r="P73" s="782"/>
      <c r="Q73" s="767" t="str">
        <f>IF('Groups &amp; Sites'!H150=TRUE,"Yes","No")</f>
        <v>No</v>
      </c>
      <c r="R73" s="765" t="str">
        <f>R$13</f>
        <v>Let Microsoft 365 Group owners add people outside your organization to the group as guests.</v>
      </c>
      <c r="S73" s="758" t="str">
        <f>IF('Groups &amp; Sites'!K149=TRUE,"Yes","No")</f>
        <v>No</v>
      </c>
      <c r="T73" s="760" t="str">
        <f>T$13</f>
        <v>Use Microsoft Entra Conditional Access to protect labeled SharePoint sites</v>
      </c>
      <c r="U73" s="762" t="str">
        <f>IF(OR('Groups &amp; Sites'!S151=TRUE,'Groups &amp; Sites'!S152=TRUE,'Groups &amp; Sites'!S153=TRUE),"Yes","No")</f>
        <v>No</v>
      </c>
      <c r="V73" s="691" t="str">
        <f>V$13</f>
        <v>Teams shared channels</v>
      </c>
    </row>
    <row r="74" spans="1:22" ht="15" thickBot="1" x14ac:dyDescent="0.4">
      <c r="A74" s="721"/>
      <c r="B74" s="700"/>
      <c r="C74" s="717"/>
      <c r="D74" s="542"/>
      <c r="E74" s="69" t="b">
        <f>'Sensitivity Labels'!F137</f>
        <v>0</v>
      </c>
      <c r="F74" s="67" t="str">
        <f>'Sensitivity Labels'!G137</f>
        <v>Groups &amp; Sites</v>
      </c>
      <c r="G74" s="697"/>
      <c r="H74" s="700"/>
      <c r="I74" s="703"/>
      <c r="J74" s="780"/>
      <c r="K74" s="329"/>
      <c r="L74" s="329"/>
      <c r="M74" s="329"/>
      <c r="N74" s="329"/>
      <c r="O74" s="778"/>
      <c r="P74" s="783"/>
      <c r="Q74" s="768"/>
      <c r="R74" s="761"/>
      <c r="S74" s="759"/>
      <c r="T74" s="761"/>
      <c r="U74" s="759"/>
      <c r="V74" s="692"/>
    </row>
    <row r="75" spans="1:22" ht="14.5" x14ac:dyDescent="0.35">
      <c r="A75" s="718">
        <f>A71+1</f>
        <v>17</v>
      </c>
      <c r="B75" s="706">
        <f>'Sensitivity Labels'!C139</f>
        <v>0</v>
      </c>
      <c r="C75" s="710">
        <f>'Sensitivity Labels'!D139</f>
        <v>0</v>
      </c>
      <c r="D75" s="712">
        <f>'Sensitivity Labels'!E139</f>
        <v>0</v>
      </c>
      <c r="E75" s="372" t="b">
        <f>'Sensitivity Labels'!F139</f>
        <v>0</v>
      </c>
      <c r="F75" s="373" t="str">
        <f>'Sensitivity Labels'!G139</f>
        <v>Files &amp; Other Data assets</v>
      </c>
      <c r="G75" s="704">
        <f>'Sensitivity Labels'!I139</f>
        <v>0</v>
      </c>
      <c r="H75" s="706">
        <f>'Sensitivity Labels'!J139</f>
        <v>0</v>
      </c>
      <c r="I75" s="708">
        <f>'Sensitivity Labels'!K139</f>
        <v>0</v>
      </c>
      <c r="J75" s="374" t="str">
        <f>IF(OR(M75=TRUE,M76=TRUE),"Encryption",(IF(K75=TRUE,"Remove Encryption","No Encryption")))</f>
        <v>No Encryption</v>
      </c>
      <c r="K75" s="375" t="b">
        <f>'Emails, Files, &amp; Other Data'!H204</f>
        <v>0</v>
      </c>
      <c r="L75" s="376" t="str">
        <f>L71</f>
        <v>Remove access control settings if already applied to items</v>
      </c>
      <c r="M75" s="375" t="b">
        <f>'Emails, Files, &amp; Other Data'!J204</f>
        <v>0</v>
      </c>
      <c r="N75" s="376" t="str">
        <f>N71</f>
        <v>Assign Permissions now</v>
      </c>
      <c r="O75" s="377" t="str">
        <f>O$11</f>
        <v>Access Control</v>
      </c>
      <c r="P75" s="784" t="str">
        <f>IF(E77=TRUE,"Yes","No")</f>
        <v>No</v>
      </c>
      <c r="Q75" s="766" t="str">
        <f>IF(OR('Groups &amp; Sites'!H157=INputs!AN$3,'Groups &amp; Sites'!H157=INputs!AN$4),"Yes","No")</f>
        <v>No</v>
      </c>
      <c r="R75" s="764" t="str">
        <f>R$11</f>
        <v>Privacy and external user access</v>
      </c>
      <c r="S75" s="763" t="str">
        <f>IF('Groups &amp; Sites'!K157=TRUE,"Yes","No")</f>
        <v>No</v>
      </c>
      <c r="T75" s="764" t="str">
        <f>T$11</f>
        <v>Content can be shared with</v>
      </c>
      <c r="U75" s="763" t="str">
        <f>IF('Groups &amp; Sites'!S158=TRUE,"Yes","No")</f>
        <v>No</v>
      </c>
      <c r="V75" s="689" t="str">
        <f>V$11</f>
        <v>Allow users to discover private teams that have this label applied.</v>
      </c>
    </row>
    <row r="76" spans="1:22" ht="14.5" x14ac:dyDescent="0.35">
      <c r="A76" s="719"/>
      <c r="B76" s="706"/>
      <c r="C76" s="710"/>
      <c r="D76" s="713"/>
      <c r="E76" s="359" t="b">
        <f>'Sensitivity Labels'!F141</f>
        <v>0</v>
      </c>
      <c r="F76" s="360" t="str">
        <f>'Sensitivity Labels'!G141</f>
        <v>Emails</v>
      </c>
      <c r="G76" s="704"/>
      <c r="H76" s="706"/>
      <c r="I76" s="708"/>
      <c r="J76" s="365" t="str">
        <f>IF(OR('Emails, Files, &amp; Other Data'!X204=TRUE,'Emails, Files, &amp; Other Data'!X205=TRUE,'Emails, Files, &amp; Other Data'!X206=TRUE),"Yes","No")</f>
        <v>No</v>
      </c>
      <c r="K76" s="366"/>
      <c r="L76" s="366"/>
      <c r="M76" s="367" t="b">
        <f>'Emails, Files, &amp; Other Data'!J205</f>
        <v>0</v>
      </c>
      <c r="N76" s="366" t="str">
        <f>N72</f>
        <v>Let users assign permissions when they apply the label</v>
      </c>
      <c r="O76" s="368" t="str">
        <f>O$12</f>
        <v>Content Marking</v>
      </c>
      <c r="P76" s="752"/>
      <c r="Q76" s="741"/>
      <c r="R76" s="740"/>
      <c r="S76" s="734"/>
      <c r="T76" s="740"/>
      <c r="U76" s="734"/>
      <c r="V76" s="690"/>
    </row>
    <row r="77" spans="1:22" ht="14.5" x14ac:dyDescent="0.35">
      <c r="A77" s="719"/>
      <c r="B77" s="706"/>
      <c r="C77" s="710"/>
      <c r="D77" s="713"/>
      <c r="E77" s="359" t="b">
        <f>'Sensitivity Labels'!F143</f>
        <v>0</v>
      </c>
      <c r="F77" s="360" t="str">
        <f>'Sensitivity Labels'!G143</f>
        <v>Meetings</v>
      </c>
      <c r="G77" s="704"/>
      <c r="H77" s="706"/>
      <c r="I77" s="708"/>
      <c r="J77" s="744" t="str">
        <f>IF('Emails, Files, &amp; Other Data'!AB204=TRUE,"Yes","No")</f>
        <v>No</v>
      </c>
      <c r="K77" s="366"/>
      <c r="L77" s="366"/>
      <c r="M77" s="366"/>
      <c r="N77" s="366"/>
      <c r="O77" s="742" t="str">
        <f>O$13</f>
        <v>Auto-labeling for files and emails: "Client-side Auto-Labeling"</v>
      </c>
      <c r="P77" s="752"/>
      <c r="Q77" s="737" t="str">
        <f>IF('Groups &amp; Sites'!H159=TRUE,"Yes","No")</f>
        <v>No</v>
      </c>
      <c r="R77" s="735" t="str">
        <f>R$13</f>
        <v>Let Microsoft 365 Group owners add people outside your organization to the group as guests.</v>
      </c>
      <c r="S77" s="708" t="str">
        <f>IF('Groups &amp; Sites'!K158=TRUE,"Yes","No")</f>
        <v>No</v>
      </c>
      <c r="T77" s="736" t="str">
        <f>T$13</f>
        <v>Use Microsoft Entra Conditional Access to protect labeled SharePoint sites</v>
      </c>
      <c r="U77" s="751" t="str">
        <f>IF(OR('Groups &amp; Sites'!S160=TRUE,'Groups &amp; Sites'!S161=TRUE,'Groups &amp; Sites'!S162=TRUE),"Yes","No")</f>
        <v>No</v>
      </c>
      <c r="V77" s="693" t="str">
        <f>V$13</f>
        <v>Teams shared channels</v>
      </c>
    </row>
    <row r="78" spans="1:22" ht="15" thickBot="1" x14ac:dyDescent="0.4">
      <c r="A78" s="720"/>
      <c r="B78" s="707"/>
      <c r="C78" s="711"/>
      <c r="D78" s="714"/>
      <c r="E78" s="369" t="b">
        <f>'Sensitivity Labels'!F145</f>
        <v>0</v>
      </c>
      <c r="F78" s="370" t="str">
        <f>'Sensitivity Labels'!G145</f>
        <v>Groups &amp; Sites</v>
      </c>
      <c r="G78" s="705"/>
      <c r="H78" s="707"/>
      <c r="I78" s="709"/>
      <c r="J78" s="745"/>
      <c r="K78" s="371"/>
      <c r="L78" s="371"/>
      <c r="M78" s="371"/>
      <c r="N78" s="371"/>
      <c r="O78" s="743"/>
      <c r="P78" s="753"/>
      <c r="Q78" s="769"/>
      <c r="R78" s="770"/>
      <c r="S78" s="709"/>
      <c r="T78" s="770"/>
      <c r="U78" s="709"/>
      <c r="V78" s="694"/>
    </row>
    <row r="79" spans="1:22" ht="14.5" x14ac:dyDescent="0.35">
      <c r="A79" s="721">
        <f>A75+1</f>
        <v>18</v>
      </c>
      <c r="B79" s="698">
        <f>'Sensitivity Labels'!C147</f>
        <v>0</v>
      </c>
      <c r="C79" s="715">
        <f>'Sensitivity Labels'!D147</f>
        <v>0</v>
      </c>
      <c r="D79" s="540">
        <f>'Sensitivity Labels'!E147</f>
        <v>0</v>
      </c>
      <c r="E79" s="60" t="b">
        <f>'Sensitivity Labels'!F147</f>
        <v>0</v>
      </c>
      <c r="F79" s="62" t="str">
        <f>'Sensitivity Labels'!G147</f>
        <v>Files &amp; Other Data assets</v>
      </c>
      <c r="G79" s="695">
        <f>'Sensitivity Labels'!I147</f>
        <v>0</v>
      </c>
      <c r="H79" s="698">
        <f>'Sensitivity Labels'!J147</f>
        <v>0</v>
      </c>
      <c r="I79" s="701">
        <f>'Sensitivity Labels'!K147</f>
        <v>0</v>
      </c>
      <c r="J79" s="330" t="str">
        <f>IF(OR(M79=TRUE,M80=TRUE),"Encryption",(IF(K79=TRUE,"Remove Encryption","No Encryption")))</f>
        <v>No Encryption</v>
      </c>
      <c r="K79" s="325" t="b">
        <f>'Emails, Files, &amp; Other Data'!H216</f>
        <v>0</v>
      </c>
      <c r="L79" s="326" t="str">
        <f>L75</f>
        <v>Remove access control settings if already applied to items</v>
      </c>
      <c r="M79" s="325" t="b">
        <f>'Emails, Files, &amp; Other Data'!J216</f>
        <v>0</v>
      </c>
      <c r="N79" s="326" t="str">
        <f>N75</f>
        <v>Assign Permissions now</v>
      </c>
      <c r="O79" s="331" t="str">
        <f>O$11</f>
        <v>Access Control</v>
      </c>
      <c r="P79" s="781" t="str">
        <f>IF(E81=TRUE,"Yes","No")</f>
        <v>No</v>
      </c>
      <c r="Q79" s="754" t="str">
        <f>IF(OR('Groups &amp; Sites'!H166=INputs!AN$3,'Groups &amp; Sites'!H166=INputs!AN$4),"Yes","No")</f>
        <v>No</v>
      </c>
      <c r="R79" s="756" t="str">
        <f>R$11</f>
        <v>Privacy and external user access</v>
      </c>
      <c r="S79" s="687" t="str">
        <f>IF('Groups &amp; Sites'!K166=TRUE,"Yes","No")</f>
        <v>No</v>
      </c>
      <c r="T79" s="756" t="str">
        <f>T$11</f>
        <v>Content can be shared with</v>
      </c>
      <c r="U79" s="687" t="str">
        <f>IF('Groups &amp; Sites'!S167=TRUE,"Yes","No")</f>
        <v>No</v>
      </c>
      <c r="V79" s="685" t="str">
        <f>V$11</f>
        <v>Allow users to discover private teams that have this label applied.</v>
      </c>
    </row>
    <row r="80" spans="1:22" ht="14.5" x14ac:dyDescent="0.35">
      <c r="A80" s="721"/>
      <c r="B80" s="699"/>
      <c r="C80" s="716"/>
      <c r="D80" s="541"/>
      <c r="E80" s="64" t="b">
        <f>'Sensitivity Labels'!F149</f>
        <v>0</v>
      </c>
      <c r="F80" t="str">
        <f>'Sensitivity Labels'!G149</f>
        <v>Emails</v>
      </c>
      <c r="G80" s="696"/>
      <c r="H80" s="699"/>
      <c r="I80" s="702"/>
      <c r="J80" s="332" t="str">
        <f>IF(OR('Emails, Files, &amp; Other Data'!X216=TRUE,'Emails, Files, &amp; Other Data'!X217=TRUE,'Emails, Files, &amp; Other Data'!X218=TRUE),"Yes","No")</f>
        <v>No</v>
      </c>
      <c r="K80" s="327"/>
      <c r="L80" s="327"/>
      <c r="M80" s="328" t="b">
        <f>'Emails, Files, &amp; Other Data'!J217</f>
        <v>0</v>
      </c>
      <c r="N80" s="327" t="str">
        <f>N76</f>
        <v>Let users assign permissions when they apply the label</v>
      </c>
      <c r="O80" s="333" t="str">
        <f>O$12</f>
        <v>Content Marking</v>
      </c>
      <c r="P80" s="782"/>
      <c r="Q80" s="755"/>
      <c r="R80" s="757"/>
      <c r="S80" s="688"/>
      <c r="T80" s="757"/>
      <c r="U80" s="688"/>
      <c r="V80" s="686"/>
    </row>
    <row r="81" spans="1:22" ht="14.5" x14ac:dyDescent="0.35">
      <c r="A81" s="721"/>
      <c r="B81" s="699"/>
      <c r="C81" s="716"/>
      <c r="D81" s="541"/>
      <c r="E81" s="64" t="b">
        <f>'Sensitivity Labels'!F151</f>
        <v>0</v>
      </c>
      <c r="F81" t="str">
        <f>'Sensitivity Labels'!G151</f>
        <v>Meetings</v>
      </c>
      <c r="G81" s="696"/>
      <c r="H81" s="699"/>
      <c r="I81" s="702"/>
      <c r="J81" s="779" t="str">
        <f>IF('Emails, Files, &amp; Other Data'!AB216=TRUE,"Yes","No")</f>
        <v>No</v>
      </c>
      <c r="K81" s="327"/>
      <c r="L81" s="327"/>
      <c r="M81" s="327"/>
      <c r="N81" s="327"/>
      <c r="O81" s="777" t="str">
        <f>O$13</f>
        <v>Auto-labeling for files and emails: "Client-side Auto-Labeling"</v>
      </c>
      <c r="P81" s="782"/>
      <c r="Q81" s="767" t="str">
        <f>IF('Groups &amp; Sites'!H168=TRUE,"Yes","No")</f>
        <v>No</v>
      </c>
      <c r="R81" s="765" t="str">
        <f>R$13</f>
        <v>Let Microsoft 365 Group owners add people outside your organization to the group as guests.</v>
      </c>
      <c r="S81" s="758" t="str">
        <f>IF('Groups &amp; Sites'!K167=TRUE,"Yes","No")</f>
        <v>No</v>
      </c>
      <c r="T81" s="760" t="str">
        <f>T$13</f>
        <v>Use Microsoft Entra Conditional Access to protect labeled SharePoint sites</v>
      </c>
      <c r="U81" s="762" t="str">
        <f>IF(OR('Groups &amp; Sites'!S169=TRUE,'Groups &amp; Sites'!S170=TRUE,'Groups &amp; Sites'!S171=TRUE),"Yes","No")</f>
        <v>No</v>
      </c>
      <c r="V81" s="691" t="str">
        <f>V$13</f>
        <v>Teams shared channels</v>
      </c>
    </row>
    <row r="82" spans="1:22" ht="15" thickBot="1" x14ac:dyDescent="0.4">
      <c r="A82" s="721"/>
      <c r="B82" s="700"/>
      <c r="C82" s="717"/>
      <c r="D82" s="542"/>
      <c r="E82" s="69" t="b">
        <f>'Sensitivity Labels'!F153</f>
        <v>0</v>
      </c>
      <c r="F82" s="67" t="str">
        <f>'Sensitivity Labels'!G153</f>
        <v>Groups &amp; Sites</v>
      </c>
      <c r="G82" s="697"/>
      <c r="H82" s="700"/>
      <c r="I82" s="703"/>
      <c r="J82" s="780"/>
      <c r="K82" s="329"/>
      <c r="L82" s="329"/>
      <c r="M82" s="329"/>
      <c r="N82" s="329"/>
      <c r="O82" s="778"/>
      <c r="P82" s="783"/>
      <c r="Q82" s="768"/>
      <c r="R82" s="761"/>
      <c r="S82" s="759"/>
      <c r="T82" s="761"/>
      <c r="U82" s="759"/>
      <c r="V82" s="692"/>
    </row>
    <row r="83" spans="1:22" ht="14.5" x14ac:dyDescent="0.35">
      <c r="A83" s="718">
        <f>A79+1</f>
        <v>19</v>
      </c>
      <c r="B83" s="706">
        <f>'Sensitivity Labels'!C155</f>
        <v>0</v>
      </c>
      <c r="C83" s="710">
        <f>'Sensitivity Labels'!D155</f>
        <v>0</v>
      </c>
      <c r="D83" s="712">
        <f>'Sensitivity Labels'!E155</f>
        <v>0</v>
      </c>
      <c r="E83" s="372" t="b">
        <f>'Sensitivity Labels'!F155</f>
        <v>0</v>
      </c>
      <c r="F83" s="373" t="str">
        <f>'Sensitivity Labels'!G155</f>
        <v>Files &amp; Other Data assets</v>
      </c>
      <c r="G83" s="704">
        <f>'Sensitivity Labels'!I155</f>
        <v>0</v>
      </c>
      <c r="H83" s="706">
        <f>'Sensitivity Labels'!J155</f>
        <v>0</v>
      </c>
      <c r="I83" s="708">
        <f>'Sensitivity Labels'!K155</f>
        <v>0</v>
      </c>
      <c r="J83" s="374" t="str">
        <f>IF(OR(M83=TRUE,M84=TRUE),"Encryption",(IF(K83=TRUE,"Remove Encryption","No Encryption")))</f>
        <v>No Encryption</v>
      </c>
      <c r="K83" s="375" t="b">
        <f>'Emails, Files, &amp; Other Data'!H228</f>
        <v>0</v>
      </c>
      <c r="L83" s="376" t="str">
        <f>L79</f>
        <v>Remove access control settings if already applied to items</v>
      </c>
      <c r="M83" s="375" t="b">
        <f>'Emails, Files, &amp; Other Data'!J228</f>
        <v>0</v>
      </c>
      <c r="N83" s="376" t="str">
        <f>N79</f>
        <v>Assign Permissions now</v>
      </c>
      <c r="O83" s="377" t="str">
        <f>O$11</f>
        <v>Access Control</v>
      </c>
      <c r="P83" s="784" t="str">
        <f>IF(E85=TRUE,"Yes","No")</f>
        <v>No</v>
      </c>
      <c r="Q83" s="766" t="str">
        <f>IF(OR('Groups &amp; Sites'!H175=INputs!AN$3,'Groups &amp; Sites'!H175=INputs!AN$4),"Yes","No")</f>
        <v>No</v>
      </c>
      <c r="R83" s="764" t="str">
        <f>R$11</f>
        <v>Privacy and external user access</v>
      </c>
      <c r="S83" s="763" t="str">
        <f>IF('Groups &amp; Sites'!K175=TRUE,"Yes","No")</f>
        <v>No</v>
      </c>
      <c r="T83" s="764" t="str">
        <f>T$11</f>
        <v>Content can be shared with</v>
      </c>
      <c r="U83" s="763" t="str">
        <f>IF('Groups &amp; Sites'!S176=TRUE,"Yes","No")</f>
        <v>No</v>
      </c>
      <c r="V83" s="689" t="str">
        <f>V$11</f>
        <v>Allow users to discover private teams that have this label applied.</v>
      </c>
    </row>
    <row r="84" spans="1:22" ht="14.5" x14ac:dyDescent="0.35">
      <c r="A84" s="719"/>
      <c r="B84" s="706"/>
      <c r="C84" s="710"/>
      <c r="D84" s="713"/>
      <c r="E84" s="359" t="b">
        <f>'Sensitivity Labels'!F157</f>
        <v>0</v>
      </c>
      <c r="F84" s="360" t="str">
        <f>'Sensitivity Labels'!G157</f>
        <v>Emails</v>
      </c>
      <c r="G84" s="704"/>
      <c r="H84" s="706"/>
      <c r="I84" s="708"/>
      <c r="J84" s="365" t="str">
        <f>IF(OR('Emails, Files, &amp; Other Data'!X228=TRUE,'Emails, Files, &amp; Other Data'!X229=TRUE,'Emails, Files, &amp; Other Data'!X230=TRUE),"Yes","No")</f>
        <v>No</v>
      </c>
      <c r="K84" s="366"/>
      <c r="L84" s="366"/>
      <c r="M84" s="367" t="b">
        <f>'Emails, Files, &amp; Other Data'!J229</f>
        <v>0</v>
      </c>
      <c r="N84" s="366" t="str">
        <f>N80</f>
        <v>Let users assign permissions when they apply the label</v>
      </c>
      <c r="O84" s="368" t="str">
        <f>O$12</f>
        <v>Content Marking</v>
      </c>
      <c r="P84" s="752"/>
      <c r="Q84" s="741"/>
      <c r="R84" s="740"/>
      <c r="S84" s="734"/>
      <c r="T84" s="740"/>
      <c r="U84" s="734"/>
      <c r="V84" s="690"/>
    </row>
    <row r="85" spans="1:22" ht="14.5" x14ac:dyDescent="0.35">
      <c r="A85" s="719"/>
      <c r="B85" s="706"/>
      <c r="C85" s="710"/>
      <c r="D85" s="713"/>
      <c r="E85" s="359" t="b">
        <f>'Sensitivity Labels'!F159</f>
        <v>0</v>
      </c>
      <c r="F85" s="360" t="str">
        <f>'Sensitivity Labels'!G159</f>
        <v>Meetings</v>
      </c>
      <c r="G85" s="704"/>
      <c r="H85" s="706"/>
      <c r="I85" s="708"/>
      <c r="J85" s="744" t="str">
        <f>IF('Emails, Files, &amp; Other Data'!AB228=TRUE,"Yes","No")</f>
        <v>No</v>
      </c>
      <c r="K85" s="366"/>
      <c r="L85" s="366"/>
      <c r="M85" s="366"/>
      <c r="N85" s="366"/>
      <c r="O85" s="742" t="str">
        <f>O$13</f>
        <v>Auto-labeling for files and emails: "Client-side Auto-Labeling"</v>
      </c>
      <c r="P85" s="752"/>
      <c r="Q85" s="737" t="str">
        <f>IF('Groups &amp; Sites'!H177=TRUE,"Yes","No")</f>
        <v>No</v>
      </c>
      <c r="R85" s="735" t="str">
        <f>R$13</f>
        <v>Let Microsoft 365 Group owners add people outside your organization to the group as guests.</v>
      </c>
      <c r="S85" s="708" t="str">
        <f>IF('Groups &amp; Sites'!K176=TRUE,"Yes","No")</f>
        <v>No</v>
      </c>
      <c r="T85" s="736" t="str">
        <f>T$13</f>
        <v>Use Microsoft Entra Conditional Access to protect labeled SharePoint sites</v>
      </c>
      <c r="U85" s="751" t="str">
        <f>IF(OR('Groups &amp; Sites'!S178=TRUE,'Groups &amp; Sites'!S179=TRUE,'Groups &amp; Sites'!S180=TRUE),"Yes","No")</f>
        <v>No</v>
      </c>
      <c r="V85" s="693" t="str">
        <f>V$13</f>
        <v>Teams shared channels</v>
      </c>
    </row>
    <row r="86" spans="1:22" ht="15" thickBot="1" x14ac:dyDescent="0.4">
      <c r="A86" s="720"/>
      <c r="B86" s="707"/>
      <c r="C86" s="711"/>
      <c r="D86" s="714"/>
      <c r="E86" s="369" t="b">
        <f>'Sensitivity Labels'!F161</f>
        <v>0</v>
      </c>
      <c r="F86" s="370" t="str">
        <f>'Sensitivity Labels'!G161</f>
        <v>Groups &amp; Sites</v>
      </c>
      <c r="G86" s="705"/>
      <c r="H86" s="707"/>
      <c r="I86" s="709"/>
      <c r="J86" s="745"/>
      <c r="K86" s="371"/>
      <c r="L86" s="371"/>
      <c r="M86" s="371"/>
      <c r="N86" s="371"/>
      <c r="O86" s="743"/>
      <c r="P86" s="753"/>
      <c r="Q86" s="769"/>
      <c r="R86" s="770"/>
      <c r="S86" s="709"/>
      <c r="T86" s="770"/>
      <c r="U86" s="709"/>
      <c r="V86" s="694"/>
    </row>
    <row r="87" spans="1:22" ht="14.5" x14ac:dyDescent="0.35">
      <c r="A87" s="721">
        <f>A83+1</f>
        <v>20</v>
      </c>
      <c r="B87" s="698">
        <f>'Sensitivity Labels'!C163</f>
        <v>0</v>
      </c>
      <c r="C87" s="715">
        <f>'Sensitivity Labels'!D163</f>
        <v>0</v>
      </c>
      <c r="D87" s="540">
        <f>'Sensitivity Labels'!E163</f>
        <v>0</v>
      </c>
      <c r="E87" s="60" t="b">
        <f>'Sensitivity Labels'!F163</f>
        <v>0</v>
      </c>
      <c r="F87" s="62" t="str">
        <f>'Sensitivity Labels'!G163</f>
        <v>Files &amp; Other Data assets</v>
      </c>
      <c r="G87" s="695">
        <f>'Sensitivity Labels'!I163</f>
        <v>0</v>
      </c>
      <c r="H87" s="698">
        <f>'Sensitivity Labels'!J163</f>
        <v>0</v>
      </c>
      <c r="I87" s="701">
        <f>'Sensitivity Labels'!K163</f>
        <v>0</v>
      </c>
      <c r="J87" s="330" t="str">
        <f>IF(OR(M87=TRUE,M88=TRUE),"Encryption",(IF(K87=TRUE,"Remove Encryption","No Encryption")))</f>
        <v>No Encryption</v>
      </c>
      <c r="K87" s="325" t="b">
        <f>'Emails, Files, &amp; Other Data'!H240</f>
        <v>0</v>
      </c>
      <c r="L87" s="326" t="str">
        <f>L83</f>
        <v>Remove access control settings if already applied to items</v>
      </c>
      <c r="M87" s="325" t="b">
        <f>'Emails, Files, &amp; Other Data'!J240</f>
        <v>0</v>
      </c>
      <c r="N87" s="326" t="str">
        <f>N83</f>
        <v>Assign Permissions now</v>
      </c>
      <c r="O87" s="331" t="str">
        <f>O$11</f>
        <v>Access Control</v>
      </c>
      <c r="P87" s="781" t="str">
        <f>IF(E89=TRUE,"Yes","No")</f>
        <v>No</v>
      </c>
      <c r="Q87" s="754" t="str">
        <f>IF(OR('Groups &amp; Sites'!H184=INputs!AN$3,'Groups &amp; Sites'!H184=INputs!AN$4),"Yes","No")</f>
        <v>No</v>
      </c>
      <c r="R87" s="756" t="str">
        <f>R$11</f>
        <v>Privacy and external user access</v>
      </c>
      <c r="S87" s="687" t="str">
        <f>IF('Groups &amp; Sites'!K184=TRUE,"Yes","No")</f>
        <v>No</v>
      </c>
      <c r="T87" s="756" t="str">
        <f>T$11</f>
        <v>Content can be shared with</v>
      </c>
      <c r="U87" s="687" t="str">
        <f>IF('Groups &amp; Sites'!S185=TRUE,"Yes","No")</f>
        <v>No</v>
      </c>
      <c r="V87" s="685" t="str">
        <f>V$11</f>
        <v>Allow users to discover private teams that have this label applied.</v>
      </c>
    </row>
    <row r="88" spans="1:22" ht="14.5" x14ac:dyDescent="0.35">
      <c r="A88" s="721"/>
      <c r="B88" s="699"/>
      <c r="C88" s="716"/>
      <c r="D88" s="541"/>
      <c r="E88" s="64" t="b">
        <f>'Sensitivity Labels'!F165</f>
        <v>0</v>
      </c>
      <c r="F88" t="str">
        <f>'Sensitivity Labels'!G165</f>
        <v>Emails</v>
      </c>
      <c r="G88" s="696"/>
      <c r="H88" s="699"/>
      <c r="I88" s="702"/>
      <c r="J88" s="332" t="str">
        <f>IF(OR('Emails, Files, &amp; Other Data'!X240=TRUE,'Emails, Files, &amp; Other Data'!X241=TRUE,'Emails, Files, &amp; Other Data'!X242=TRUE),"Yes","No")</f>
        <v>No</v>
      </c>
      <c r="K88" s="327"/>
      <c r="L88" s="327"/>
      <c r="M88" s="328" t="b">
        <f>'Emails, Files, &amp; Other Data'!J241</f>
        <v>0</v>
      </c>
      <c r="N88" s="327" t="str">
        <f>N84</f>
        <v>Let users assign permissions when they apply the label</v>
      </c>
      <c r="O88" s="333" t="str">
        <f>O$12</f>
        <v>Content Marking</v>
      </c>
      <c r="P88" s="782"/>
      <c r="Q88" s="755"/>
      <c r="R88" s="757"/>
      <c r="S88" s="688"/>
      <c r="T88" s="757"/>
      <c r="U88" s="688"/>
      <c r="V88" s="686"/>
    </row>
    <row r="89" spans="1:22" ht="14.5" x14ac:dyDescent="0.35">
      <c r="A89" s="721"/>
      <c r="B89" s="699"/>
      <c r="C89" s="716"/>
      <c r="D89" s="541"/>
      <c r="E89" s="64" t="b">
        <f>'Sensitivity Labels'!F167</f>
        <v>0</v>
      </c>
      <c r="F89" t="str">
        <f>'Sensitivity Labels'!G167</f>
        <v>Meetings</v>
      </c>
      <c r="G89" s="696"/>
      <c r="H89" s="699"/>
      <c r="I89" s="702"/>
      <c r="J89" s="779" t="str">
        <f>IF('Emails, Files, &amp; Other Data'!AB240=TRUE,"Yes","No")</f>
        <v>No</v>
      </c>
      <c r="K89" s="327"/>
      <c r="L89" s="327"/>
      <c r="M89" s="327"/>
      <c r="N89" s="327"/>
      <c r="O89" s="777" t="str">
        <f>O$13</f>
        <v>Auto-labeling for files and emails: "Client-side Auto-Labeling"</v>
      </c>
      <c r="P89" s="782"/>
      <c r="Q89" s="767" t="str">
        <f>IF('Groups &amp; Sites'!H186=TRUE,"Yes","No")</f>
        <v>No</v>
      </c>
      <c r="R89" s="765" t="str">
        <f>R$13</f>
        <v>Let Microsoft 365 Group owners add people outside your organization to the group as guests.</v>
      </c>
      <c r="S89" s="758" t="str">
        <f>IF('Groups &amp; Sites'!K185=TRUE,"Yes","No")</f>
        <v>No</v>
      </c>
      <c r="T89" s="760" t="str">
        <f>T$13</f>
        <v>Use Microsoft Entra Conditional Access to protect labeled SharePoint sites</v>
      </c>
      <c r="U89" s="762" t="str">
        <f>IF(OR('Groups &amp; Sites'!S187=TRUE,'Groups &amp; Sites'!S188=TRUE,'Groups &amp; Sites'!S189=TRUE),"Yes","No")</f>
        <v>No</v>
      </c>
      <c r="V89" s="691" t="str">
        <f>V$13</f>
        <v>Teams shared channels</v>
      </c>
    </row>
    <row r="90" spans="1:22" ht="15" thickBot="1" x14ac:dyDescent="0.4">
      <c r="A90" s="721"/>
      <c r="B90" s="700"/>
      <c r="C90" s="717"/>
      <c r="D90" s="542"/>
      <c r="E90" s="69" t="b">
        <f>'Sensitivity Labels'!F169</f>
        <v>0</v>
      </c>
      <c r="F90" s="67" t="str">
        <f>'Sensitivity Labels'!G169</f>
        <v>Groups &amp; Sites</v>
      </c>
      <c r="G90" s="697"/>
      <c r="H90" s="700"/>
      <c r="I90" s="703"/>
      <c r="J90" s="780"/>
      <c r="K90" s="329"/>
      <c r="L90" s="329"/>
      <c r="M90" s="329"/>
      <c r="N90" s="329"/>
      <c r="O90" s="778"/>
      <c r="P90" s="783"/>
      <c r="Q90" s="768"/>
      <c r="R90" s="761"/>
      <c r="S90" s="759"/>
      <c r="T90" s="761"/>
      <c r="U90" s="759"/>
      <c r="V90" s="692"/>
    </row>
  </sheetData>
  <autoFilter ref="B10:V90" xr:uid="{C1B4CC15-27BB-42A9-961C-60A3DF17B5EB}"/>
  <mergeCells count="467">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Q79:Q80"/>
    <mergeCell ref="R79:R80"/>
    <mergeCell ref="S79:S80"/>
    <mergeCell ref="T79:T80"/>
    <mergeCell ref="Q81:Q82"/>
    <mergeCell ref="R81:R82"/>
    <mergeCell ref="S81:S82"/>
    <mergeCell ref="T81:T82"/>
    <mergeCell ref="U81:U82"/>
    <mergeCell ref="U79:U80"/>
    <mergeCell ref="Q75:Q76"/>
    <mergeCell ref="R75:R76"/>
    <mergeCell ref="S75:S76"/>
    <mergeCell ref="T75:T76"/>
    <mergeCell ref="Q77:Q78"/>
    <mergeCell ref="R77:R78"/>
    <mergeCell ref="S77:S78"/>
    <mergeCell ref="T77:T78"/>
    <mergeCell ref="U77:U78"/>
    <mergeCell ref="U75:U76"/>
    <mergeCell ref="Q71:Q72"/>
    <mergeCell ref="R71:R72"/>
    <mergeCell ref="S71:S72"/>
    <mergeCell ref="T71:T72"/>
    <mergeCell ref="Q73:Q74"/>
    <mergeCell ref="R73:R74"/>
    <mergeCell ref="S73:S74"/>
    <mergeCell ref="T73:T74"/>
    <mergeCell ref="U73:U74"/>
    <mergeCell ref="U71:U72"/>
    <mergeCell ref="Q67:Q68"/>
    <mergeCell ref="R67:R68"/>
    <mergeCell ref="S67:S68"/>
    <mergeCell ref="T67:T68"/>
    <mergeCell ref="Q69:Q70"/>
    <mergeCell ref="R69:R70"/>
    <mergeCell ref="S69:S70"/>
    <mergeCell ref="T69:T70"/>
    <mergeCell ref="U69:U70"/>
    <mergeCell ref="U67:U68"/>
    <mergeCell ref="Q63:Q64"/>
    <mergeCell ref="R63:R64"/>
    <mergeCell ref="S63:S64"/>
    <mergeCell ref="T63:T64"/>
    <mergeCell ref="Q65:Q66"/>
    <mergeCell ref="R65:R66"/>
    <mergeCell ref="S65:S66"/>
    <mergeCell ref="T65:T66"/>
    <mergeCell ref="U65:U66"/>
    <mergeCell ref="U63:U64"/>
    <mergeCell ref="Q59:Q60"/>
    <mergeCell ref="R59:R60"/>
    <mergeCell ref="S59:S60"/>
    <mergeCell ref="T59:T60"/>
    <mergeCell ref="Q61:Q62"/>
    <mergeCell ref="R61:R62"/>
    <mergeCell ref="S61:S62"/>
    <mergeCell ref="T61:T62"/>
    <mergeCell ref="U61:U62"/>
    <mergeCell ref="U59:U60"/>
    <mergeCell ref="Q55:Q56"/>
    <mergeCell ref="R55:R56"/>
    <mergeCell ref="S55:S56"/>
    <mergeCell ref="T55:T56"/>
    <mergeCell ref="Q57:Q58"/>
    <mergeCell ref="R57:R58"/>
    <mergeCell ref="S57:S58"/>
    <mergeCell ref="T57:T58"/>
    <mergeCell ref="U57:U58"/>
    <mergeCell ref="U55:U56"/>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S43:S44"/>
    <mergeCell ref="T43:T44"/>
    <mergeCell ref="Q45:Q46"/>
    <mergeCell ref="R45:R46"/>
    <mergeCell ref="S45:S46"/>
    <mergeCell ref="T45:T46"/>
    <mergeCell ref="U45:U46"/>
    <mergeCell ref="V45:V46"/>
    <mergeCell ref="Q47:Q48"/>
    <mergeCell ref="R47:R48"/>
    <mergeCell ref="S47:S48"/>
    <mergeCell ref="T47:T48"/>
    <mergeCell ref="R39:R40"/>
    <mergeCell ref="S39:S40"/>
    <mergeCell ref="T39:T40"/>
    <mergeCell ref="V39:V40"/>
    <mergeCell ref="Q41:Q42"/>
    <mergeCell ref="R41:R42"/>
    <mergeCell ref="S41:S42"/>
    <mergeCell ref="T41:T42"/>
    <mergeCell ref="U41:U42"/>
    <mergeCell ref="V41:V42"/>
    <mergeCell ref="R35:R36"/>
    <mergeCell ref="S35:S36"/>
    <mergeCell ref="T35:T36"/>
    <mergeCell ref="V35:V36"/>
    <mergeCell ref="Q37:Q38"/>
    <mergeCell ref="R37:R38"/>
    <mergeCell ref="S37:S38"/>
    <mergeCell ref="T37:T38"/>
    <mergeCell ref="U37:U38"/>
    <mergeCell ref="V37:V38"/>
    <mergeCell ref="R31:R32"/>
    <mergeCell ref="S31:S32"/>
    <mergeCell ref="T31:T32"/>
    <mergeCell ref="V31:V32"/>
    <mergeCell ref="Q33:Q34"/>
    <mergeCell ref="R33:R34"/>
    <mergeCell ref="S33:S34"/>
    <mergeCell ref="T33:T34"/>
    <mergeCell ref="U33:U34"/>
    <mergeCell ref="V33:V34"/>
    <mergeCell ref="R27:R28"/>
    <mergeCell ref="S27:S28"/>
    <mergeCell ref="T27:T28"/>
    <mergeCell ref="V27:V28"/>
    <mergeCell ref="Q29:Q30"/>
    <mergeCell ref="R29:R30"/>
    <mergeCell ref="S29:S30"/>
    <mergeCell ref="T29:T30"/>
    <mergeCell ref="U29:U30"/>
    <mergeCell ref="V29:V30"/>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87:B90"/>
    <mergeCell ref="C87:C90"/>
    <mergeCell ref="D87:D90"/>
    <mergeCell ref="B75:B78"/>
    <mergeCell ref="C75:C78"/>
    <mergeCell ref="D75:D78"/>
    <mergeCell ref="B79:B82"/>
    <mergeCell ref="C79:C82"/>
    <mergeCell ref="D79:D82"/>
    <mergeCell ref="B83:B86"/>
    <mergeCell ref="C83:C86"/>
    <mergeCell ref="D83:D8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s>
  <conditionalFormatting sqref="B11:D14">
    <cfRule type="cellIs" dxfId="897" priority="40" operator="equal">
      <formula>0</formula>
    </cfRule>
  </conditionalFormatting>
  <conditionalFormatting sqref="B11:D90">
    <cfRule type="cellIs" dxfId="896" priority="42" operator="equal">
      <formula>0</formula>
    </cfRule>
  </conditionalFormatting>
  <conditionalFormatting sqref="B19:D22">
    <cfRule type="cellIs" dxfId="895" priority="39" operator="equal">
      <formula>0</formula>
    </cfRule>
  </conditionalFormatting>
  <conditionalFormatting sqref="B27:D30">
    <cfRule type="cellIs" dxfId="894" priority="38" operator="equal">
      <formula>0</formula>
    </cfRule>
  </conditionalFormatting>
  <conditionalFormatting sqref="B35:D38">
    <cfRule type="cellIs" dxfId="893" priority="37" operator="equal">
      <formula>0</formula>
    </cfRule>
  </conditionalFormatting>
  <conditionalFormatting sqref="B43:D46">
    <cfRule type="cellIs" dxfId="892" priority="36" operator="equal">
      <formula>0</formula>
    </cfRule>
  </conditionalFormatting>
  <conditionalFormatting sqref="B51:D54">
    <cfRule type="cellIs" dxfId="891" priority="35" operator="equal">
      <formula>0</formula>
    </cfRule>
  </conditionalFormatting>
  <conditionalFormatting sqref="B59:D62">
    <cfRule type="cellIs" dxfId="890" priority="34" operator="equal">
      <formula>0</formula>
    </cfRule>
  </conditionalFormatting>
  <conditionalFormatting sqref="B67:D70">
    <cfRule type="cellIs" dxfId="889" priority="33" operator="equal">
      <formula>0</formula>
    </cfRule>
  </conditionalFormatting>
  <conditionalFormatting sqref="B75:D78">
    <cfRule type="cellIs" dxfId="888" priority="32" operator="equal">
      <formula>0</formula>
    </cfRule>
  </conditionalFormatting>
  <conditionalFormatting sqref="B83:D86">
    <cfRule type="cellIs" dxfId="887" priority="31" operator="equal">
      <formula>0</formula>
    </cfRule>
  </conditionalFormatting>
  <conditionalFormatting sqref="G11:I14">
    <cfRule type="cellIs" dxfId="866" priority="30" operator="equal">
      <formula>0</formula>
    </cfRule>
  </conditionalFormatting>
  <conditionalFormatting sqref="G11:I90">
    <cfRule type="cellIs" dxfId="865" priority="41" operator="equal">
      <formula>0</formula>
    </cfRule>
  </conditionalFormatting>
  <conditionalFormatting sqref="G19:I22">
    <cfRule type="cellIs" dxfId="864" priority="29" operator="equal">
      <formula>0</formula>
    </cfRule>
  </conditionalFormatting>
  <conditionalFormatting sqref="G27:I30">
    <cfRule type="cellIs" dxfId="863" priority="28" operator="equal">
      <formula>0</formula>
    </cfRule>
  </conditionalFormatting>
  <conditionalFormatting sqref="G35:I38">
    <cfRule type="cellIs" dxfId="862" priority="27" operator="equal">
      <formula>0</formula>
    </cfRule>
  </conditionalFormatting>
  <conditionalFormatting sqref="G43:I46">
    <cfRule type="cellIs" dxfId="861" priority="26" operator="equal">
      <formula>0</formula>
    </cfRule>
  </conditionalFormatting>
  <conditionalFormatting sqref="G51:I54">
    <cfRule type="cellIs" dxfId="860" priority="25" operator="equal">
      <formula>0</formula>
    </cfRule>
  </conditionalFormatting>
  <conditionalFormatting sqref="G59:I62">
    <cfRule type="cellIs" dxfId="859" priority="24" operator="equal">
      <formula>0</formula>
    </cfRule>
  </conditionalFormatting>
  <conditionalFormatting sqref="G67:I70">
    <cfRule type="cellIs" dxfId="858" priority="23" operator="equal">
      <formula>0</formula>
    </cfRule>
  </conditionalFormatting>
  <conditionalFormatting sqref="G75:I78">
    <cfRule type="cellIs" dxfId="857" priority="22" operator="equal">
      <formula>0</formula>
    </cfRule>
  </conditionalFormatting>
  <conditionalFormatting sqref="G83:I86">
    <cfRule type="cellIs" dxfId="856" priority="21" operator="equal">
      <formula>0</formula>
    </cfRule>
  </conditionalFormatting>
  <conditionalFormatting sqref="I11 I15 I19 I23 I27 I31 I35 I39 I43 I47 I51 I55 I59 I63 I67 I71 I75 I79 I83 I87">
    <cfRule type="cellIs" dxfId="855" priority="44" operator="equal">
      <formula>"Brown"</formula>
    </cfRule>
    <cfRule type="cellIs" dxfId="854" priority="45" operator="equal">
      <formula>"Amber"</formula>
    </cfRule>
    <cfRule type="cellIs" dxfId="853" priority="46" operator="equal">
      <formula>"orange"</formula>
    </cfRule>
    <cfRule type="cellIs" dxfId="852" priority="47" operator="equal">
      <formula>"Green"</formula>
    </cfRule>
    <cfRule type="cellIs" dxfId="851" priority="48" operator="equal">
      <formula>"Blue"</formula>
    </cfRule>
    <cfRule type="cellIs" dxfId="850" priority="49" operator="equal">
      <formula>"Purple"</formula>
    </cfRule>
    <cfRule type="cellIs" dxfId="849" priority="50" operator="equal">
      <formula>"Dark Gray"</formula>
    </cfRule>
    <cfRule type="cellIs" dxfId="848" priority="51" operator="equal">
      <formula>"Magenta"</formula>
    </cfRule>
    <cfRule type="cellIs" dxfId="847" priority="52" operator="equal">
      <formula>"Gray"</formula>
    </cfRule>
    <cfRule type="cellIs" dxfId="846"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C13" sqref="C13:C20"/>
    </sheetView>
  </sheetViews>
  <sheetFormatPr defaultRowHeight="14.5" outlineLevelRow="1" x14ac:dyDescent="0.35"/>
  <cols>
    <col min="1" max="1" width="3.7265625" style="88" customWidth="1"/>
    <col min="2" max="2" width="3.7265625" style="88"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1"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3" t="s">
        <v>79</v>
      </c>
    </row>
    <row r="2" spans="1:30" ht="10.5" customHeight="1" thickBot="1" x14ac:dyDescent="0.4"/>
    <row r="3" spans="1:30" ht="27.75" customHeight="1" thickBot="1" x14ac:dyDescent="0.4">
      <c r="C3" s="97" t="s">
        <v>88</v>
      </c>
      <c r="D3" s="17"/>
      <c r="E3" s="97" t="s">
        <v>216</v>
      </c>
      <c r="F3" s="17"/>
      <c r="G3" s="97" t="s">
        <v>217</v>
      </c>
      <c r="H3" s="17"/>
      <c r="I3" s="97" t="s">
        <v>218</v>
      </c>
      <c r="J3" s="17"/>
      <c r="K3" s="97" t="s">
        <v>219</v>
      </c>
      <c r="L3" s="17"/>
      <c r="M3" s="656" t="s">
        <v>220</v>
      </c>
      <c r="N3" s="657"/>
      <c r="O3" s="17"/>
      <c r="P3" s="591" t="s">
        <v>221</v>
      </c>
      <c r="Q3" s="592"/>
      <c r="R3" s="17"/>
      <c r="S3" s="656" t="s">
        <v>222</v>
      </c>
      <c r="T3" s="657"/>
      <c r="U3" s="18"/>
      <c r="V3" s="656" t="s">
        <v>223</v>
      </c>
      <c r="W3" s="657"/>
      <c r="X3" s="145"/>
      <c r="Y3" s="656" t="s">
        <v>224</v>
      </c>
      <c r="Z3" s="657"/>
      <c r="AA3" s="17"/>
      <c r="AB3" s="656" t="s">
        <v>225</v>
      </c>
      <c r="AC3" s="657"/>
    </row>
    <row r="4" spans="1:30" ht="7" hidden="1" customHeight="1" x14ac:dyDescent="0.35">
      <c r="C4" s="156"/>
      <c r="D4" s="17"/>
      <c r="E4" s="157"/>
      <c r="F4" s="17"/>
      <c r="G4" s="156"/>
      <c r="H4" s="17"/>
      <c r="I4" s="157"/>
      <c r="J4" s="17"/>
      <c r="K4" s="157"/>
      <c r="L4" s="17"/>
      <c r="M4" s="157"/>
      <c r="N4" s="157"/>
      <c r="O4" s="17"/>
      <c r="P4" s="154"/>
      <c r="Q4" s="154"/>
      <c r="R4" s="17"/>
      <c r="S4" s="156"/>
      <c r="T4" s="156"/>
      <c r="U4" s="18"/>
      <c r="V4" s="157"/>
      <c r="W4" s="157"/>
      <c r="X4" s="145"/>
      <c r="Y4" s="157"/>
      <c r="Z4" s="157"/>
      <c r="AA4" s="17"/>
      <c r="AB4" s="157"/>
      <c r="AC4" s="157"/>
    </row>
    <row r="5" spans="1:30" s="3" customFormat="1" ht="192.5" hidden="1" customHeight="1" outlineLevel="1" x14ac:dyDescent="0.35">
      <c r="A5" s="239" t="s">
        <v>322</v>
      </c>
      <c r="B5" s="159"/>
      <c r="C5" s="180" t="s">
        <v>226</v>
      </c>
      <c r="D5" s="166"/>
      <c r="E5" s="181" t="s">
        <v>227</v>
      </c>
      <c r="F5" s="166"/>
      <c r="G5" s="181" t="s">
        <v>228</v>
      </c>
      <c r="H5" s="166"/>
      <c r="I5" s="181" t="s">
        <v>229</v>
      </c>
      <c r="J5" s="166"/>
      <c r="K5" s="181" t="s">
        <v>230</v>
      </c>
      <c r="L5" s="166"/>
      <c r="M5" s="797" t="s">
        <v>231</v>
      </c>
      <c r="N5" s="798"/>
      <c r="O5" s="166"/>
      <c r="P5" s="797" t="s">
        <v>232</v>
      </c>
      <c r="Q5" s="798"/>
      <c r="R5" s="166"/>
      <c r="S5" s="797" t="s">
        <v>233</v>
      </c>
      <c r="T5" s="563"/>
      <c r="U5" s="182"/>
      <c r="V5" s="563" t="s">
        <v>234</v>
      </c>
      <c r="W5" s="563"/>
      <c r="X5" s="182"/>
      <c r="Y5" s="563" t="s">
        <v>235</v>
      </c>
      <c r="Z5" s="563"/>
      <c r="AA5" s="182"/>
      <c r="AB5" s="563" t="s">
        <v>236</v>
      </c>
      <c r="AC5" s="563"/>
    </row>
    <row r="6" spans="1:30" s="3" customFormat="1" ht="14.5" hidden="1" customHeight="1" outlineLevel="1" x14ac:dyDescent="0.35">
      <c r="A6" s="636" t="s">
        <v>99</v>
      </c>
      <c r="B6" s="239"/>
      <c r="C6" s="172" t="s">
        <v>237</v>
      </c>
      <c r="D6" s="132"/>
      <c r="E6" s="175"/>
      <c r="F6" s="132"/>
      <c r="G6" s="175"/>
      <c r="H6" s="132"/>
      <c r="I6" s="172" t="s">
        <v>238</v>
      </c>
      <c r="J6" s="132"/>
      <c r="K6" s="172" t="s">
        <v>239</v>
      </c>
      <c r="L6" s="132"/>
      <c r="M6" s="566" t="s">
        <v>237</v>
      </c>
      <c r="N6" s="566"/>
      <c r="O6" s="132"/>
      <c r="P6" s="566" t="s">
        <v>240</v>
      </c>
      <c r="Q6" s="566"/>
      <c r="R6" s="132"/>
      <c r="S6" s="566" t="s">
        <v>240</v>
      </c>
      <c r="T6" s="566"/>
      <c r="U6" s="132"/>
      <c r="V6" s="566" t="s">
        <v>184</v>
      </c>
      <c r="W6" s="566"/>
      <c r="X6" s="132"/>
      <c r="Y6" s="566" t="s">
        <v>241</v>
      </c>
      <c r="Z6" s="566"/>
      <c r="AA6" s="132"/>
      <c r="AB6" s="566" t="s">
        <v>242</v>
      </c>
      <c r="AC6" s="566"/>
    </row>
    <row r="7" spans="1:30" s="3" customFormat="1" ht="14.5" hidden="1" customHeight="1" outlineLevel="1" x14ac:dyDescent="0.35">
      <c r="A7" s="636"/>
      <c r="B7" s="239"/>
      <c r="C7" s="175"/>
      <c r="D7" s="132"/>
      <c r="E7" s="175"/>
      <c r="F7" s="132"/>
      <c r="G7" s="175"/>
      <c r="H7" s="132"/>
      <c r="I7" s="175"/>
      <c r="J7" s="132"/>
      <c r="K7" s="175"/>
      <c r="L7" s="132"/>
      <c r="M7" s="566" t="s">
        <v>243</v>
      </c>
      <c r="N7" s="566"/>
      <c r="O7" s="132"/>
      <c r="P7" s="568"/>
      <c r="Q7" s="568"/>
      <c r="R7" s="132"/>
      <c r="S7" s="566" t="s">
        <v>244</v>
      </c>
      <c r="T7" s="566"/>
      <c r="U7" s="132"/>
      <c r="V7" s="568"/>
      <c r="W7" s="568"/>
      <c r="X7" s="132"/>
      <c r="Y7" s="568"/>
      <c r="Z7" s="568"/>
      <c r="AA7" s="132"/>
      <c r="AB7" s="568"/>
      <c r="AC7" s="568"/>
    </row>
    <row r="8" spans="1:30" s="3" customFormat="1" hidden="1" outlineLevel="1" x14ac:dyDescent="0.35">
      <c r="A8" s="636"/>
      <c r="B8" s="239"/>
      <c r="C8" s="175"/>
      <c r="D8" s="132"/>
      <c r="E8" s="175"/>
      <c r="F8" s="132"/>
      <c r="G8" s="175"/>
      <c r="H8" s="132"/>
      <c r="I8" s="175"/>
      <c r="J8" s="132"/>
      <c r="K8" s="175"/>
      <c r="L8" s="132"/>
      <c r="M8" s="566" t="s">
        <v>245</v>
      </c>
      <c r="N8" s="566"/>
      <c r="O8" s="132"/>
      <c r="P8" s="568"/>
      <c r="Q8" s="568"/>
      <c r="R8" s="132"/>
      <c r="S8" s="568"/>
      <c r="T8" s="568"/>
      <c r="U8" s="132"/>
      <c r="V8" s="568"/>
      <c r="W8" s="568"/>
      <c r="X8" s="132"/>
      <c r="Y8" s="568"/>
      <c r="Z8" s="568"/>
      <c r="AA8" s="132"/>
      <c r="AB8" s="568"/>
      <c r="AC8" s="568"/>
    </row>
    <row r="9" spans="1:30" s="3" customFormat="1" hidden="1" outlineLevel="1" x14ac:dyDescent="0.35">
      <c r="A9" s="636"/>
      <c r="B9" s="239"/>
      <c r="C9" s="175"/>
      <c r="D9" s="132"/>
      <c r="E9" s="175"/>
      <c r="F9" s="132"/>
      <c r="G9" s="175"/>
      <c r="H9" s="132"/>
      <c r="I9" s="175"/>
      <c r="J9" s="132"/>
      <c r="K9" s="175"/>
      <c r="L9" s="132"/>
      <c r="M9" s="566" t="s">
        <v>246</v>
      </c>
      <c r="N9" s="566"/>
      <c r="O9" s="132"/>
      <c r="P9" s="568"/>
      <c r="Q9" s="568"/>
      <c r="R9" s="132"/>
      <c r="S9" s="568"/>
      <c r="T9" s="568"/>
      <c r="U9" s="132"/>
      <c r="V9" s="568"/>
      <c r="W9" s="568"/>
      <c r="X9" s="132"/>
      <c r="Y9" s="568"/>
      <c r="Z9" s="568"/>
      <c r="AA9" s="132"/>
      <c r="AB9" s="568"/>
      <c r="AC9" s="568"/>
    </row>
    <row r="10" spans="1:30" s="3" customFormat="1" hidden="1" outlineLevel="1" x14ac:dyDescent="0.35">
      <c r="A10" s="636"/>
      <c r="B10" s="239"/>
      <c r="C10" s="175"/>
      <c r="D10" s="132"/>
      <c r="E10" s="175"/>
      <c r="F10" s="132"/>
      <c r="G10" s="175"/>
      <c r="H10" s="132"/>
      <c r="I10" s="175"/>
      <c r="J10" s="132"/>
      <c r="K10" s="175"/>
      <c r="L10" s="132"/>
      <c r="M10" s="566" t="s">
        <v>243</v>
      </c>
      <c r="N10" s="566"/>
      <c r="O10" s="132"/>
      <c r="P10" s="568"/>
      <c r="Q10" s="568"/>
      <c r="R10" s="132"/>
      <c r="S10" s="568"/>
      <c r="T10" s="568"/>
      <c r="U10" s="132"/>
      <c r="V10" s="568"/>
      <c r="W10" s="568"/>
      <c r="X10" s="132"/>
      <c r="Y10" s="568"/>
      <c r="Z10" s="568"/>
      <c r="AA10" s="132"/>
      <c r="AB10" s="568"/>
      <c r="AC10" s="568"/>
    </row>
    <row r="11" spans="1:30" collapsed="1" x14ac:dyDescent="0.35">
      <c r="C11" s="7" t="s">
        <v>107</v>
      </c>
      <c r="D11" s="17"/>
      <c r="E11" s="7" t="s">
        <v>107</v>
      </c>
      <c r="F11" s="17"/>
      <c r="G11" s="7" t="s">
        <v>107</v>
      </c>
      <c r="H11" s="17"/>
      <c r="I11" s="7" t="s">
        <v>107</v>
      </c>
      <c r="J11" s="17"/>
      <c r="K11" s="7" t="s">
        <v>107</v>
      </c>
      <c r="L11" s="17"/>
      <c r="M11" s="18"/>
      <c r="N11" s="29" t="s">
        <v>108</v>
      </c>
      <c r="O11" s="29"/>
      <c r="P11" s="634" t="s">
        <v>108</v>
      </c>
      <c r="Q11" s="634"/>
      <c r="R11" s="29"/>
      <c r="S11" s="634" t="s">
        <v>108</v>
      </c>
      <c r="T11" s="634"/>
      <c r="U11" s="29"/>
      <c r="V11" s="634" t="s">
        <v>108</v>
      </c>
      <c r="W11" s="634"/>
      <c r="X11" s="8"/>
      <c r="Y11" s="634" t="s">
        <v>108</v>
      </c>
      <c r="Z11" s="634"/>
      <c r="AA11" s="29"/>
      <c r="AB11" s="785" t="s">
        <v>108</v>
      </c>
      <c r="AC11" s="785"/>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10"/>
      <c r="W12" s="30"/>
      <c r="X12" s="30"/>
      <c r="Y12" s="30"/>
      <c r="Z12" s="30"/>
      <c r="AA12" s="30"/>
      <c r="AB12" s="30"/>
      <c r="AC12" s="30"/>
    </row>
    <row r="13" spans="1:30" x14ac:dyDescent="0.35">
      <c r="A13" s="550">
        <v>1</v>
      </c>
      <c r="B13" s="13">
        <f>A13+10</f>
        <v>11</v>
      </c>
      <c r="C13" s="791"/>
      <c r="D13" s="79"/>
      <c r="E13" s="794"/>
      <c r="F13" s="79"/>
      <c r="G13" s="537"/>
      <c r="H13" s="79"/>
      <c r="I13" s="794"/>
      <c r="J13" s="79"/>
      <c r="K13" s="794"/>
      <c r="L13" s="62"/>
      <c r="M13" s="60" t="b">
        <v>0</v>
      </c>
      <c r="N13" s="62" t="s">
        <v>247</v>
      </c>
      <c r="O13" s="62"/>
      <c r="P13" s="60" t="b">
        <v>0</v>
      </c>
      <c r="Q13" s="62" t="s">
        <v>248</v>
      </c>
      <c r="R13" s="62"/>
      <c r="S13" s="787" t="b">
        <v>0</v>
      </c>
      <c r="T13" s="62" t="s">
        <v>249</v>
      </c>
      <c r="U13" s="62"/>
      <c r="V13" s="787" t="b">
        <v>0</v>
      </c>
      <c r="W13" s="62" t="s">
        <v>250</v>
      </c>
      <c r="X13" s="62"/>
      <c r="Y13" s="787" t="b">
        <v>0</v>
      </c>
      <c r="Z13" s="62" t="s">
        <v>251</v>
      </c>
      <c r="AA13" s="62"/>
      <c r="AB13" s="787" t="b">
        <v>0</v>
      </c>
      <c r="AC13" s="71" t="s">
        <v>252</v>
      </c>
    </row>
    <row r="14" spans="1:30" x14ac:dyDescent="0.35">
      <c r="A14" s="551"/>
      <c r="B14" s="247">
        <f>B13+1</f>
        <v>12</v>
      </c>
      <c r="C14" s="792"/>
      <c r="D14" s="25"/>
      <c r="E14" s="795"/>
      <c r="F14" s="25"/>
      <c r="G14" s="538"/>
      <c r="H14" s="25"/>
      <c r="I14" s="795"/>
      <c r="J14" s="25"/>
      <c r="K14" s="795"/>
      <c r="M14" s="64" t="b">
        <v>0</v>
      </c>
      <c r="N14" t="s">
        <v>253</v>
      </c>
      <c r="Q14" s="72" t="s">
        <v>107</v>
      </c>
      <c r="S14" s="788"/>
      <c r="T14" s="72" t="s">
        <v>107</v>
      </c>
      <c r="U14" s="44"/>
      <c r="V14" s="788"/>
      <c r="W14" s="44"/>
      <c r="X14" s="44"/>
      <c r="Y14" s="788"/>
      <c r="Z14" s="72" t="s">
        <v>107</v>
      </c>
      <c r="AB14" s="788"/>
      <c r="AC14" s="73"/>
    </row>
    <row r="15" spans="1:30" x14ac:dyDescent="0.35">
      <c r="A15" s="551"/>
      <c r="B15" s="247">
        <f t="shared" ref="B15:B20" si="0">B14+1</f>
        <v>13</v>
      </c>
      <c r="C15" s="792"/>
      <c r="D15" s="25"/>
      <c r="E15" s="795"/>
      <c r="F15" s="25"/>
      <c r="G15" s="538"/>
      <c r="H15" s="25"/>
      <c r="I15" s="795"/>
      <c r="J15" s="25"/>
      <c r="K15" s="795"/>
      <c r="M15" s="64" t="b">
        <v>0</v>
      </c>
      <c r="N15" t="s">
        <v>254</v>
      </c>
      <c r="Q15" s="9"/>
      <c r="T15" s="44"/>
      <c r="V15" s="122" t="b">
        <v>0</v>
      </c>
      <c r="W15" t="s">
        <v>255</v>
      </c>
      <c r="Z15" s="44"/>
      <c r="AC15" s="66"/>
    </row>
    <row r="16" spans="1:30" x14ac:dyDescent="0.35">
      <c r="A16" s="551"/>
      <c r="B16" s="247">
        <f t="shared" si="0"/>
        <v>14</v>
      </c>
      <c r="C16" s="792"/>
      <c r="D16" s="25"/>
      <c r="E16" s="795"/>
      <c r="F16" s="25"/>
      <c r="G16" s="538"/>
      <c r="H16" s="25"/>
      <c r="I16" s="795"/>
      <c r="J16" s="25"/>
      <c r="K16" s="795"/>
      <c r="M16" s="64" t="b">
        <v>0</v>
      </c>
      <c r="N16" t="s">
        <v>256</v>
      </c>
      <c r="Q16" s="9"/>
      <c r="S16" s="45" t="b">
        <v>0</v>
      </c>
      <c r="T16" s="44" t="s">
        <v>257</v>
      </c>
      <c r="Y16" s="788" t="b">
        <v>0</v>
      </c>
      <c r="Z16" t="s">
        <v>257</v>
      </c>
      <c r="AC16" s="66"/>
    </row>
    <row r="17" spans="1:29" x14ac:dyDescent="0.35">
      <c r="A17" s="551"/>
      <c r="B17" s="247">
        <f t="shared" si="0"/>
        <v>15</v>
      </c>
      <c r="C17" s="792"/>
      <c r="D17" s="25"/>
      <c r="E17" s="795"/>
      <c r="F17" s="25"/>
      <c r="G17" s="538"/>
      <c r="H17" s="25"/>
      <c r="I17" s="795"/>
      <c r="J17" s="25"/>
      <c r="K17" s="795"/>
      <c r="N17" s="74" t="s">
        <v>107</v>
      </c>
      <c r="S17" s="786" t="s">
        <v>258</v>
      </c>
      <c r="T17" s="786"/>
      <c r="V17" s="786" t="s">
        <v>259</v>
      </c>
      <c r="W17" s="786"/>
      <c r="Y17" s="788"/>
      <c r="AC17" s="66"/>
    </row>
    <row r="18" spans="1:29" x14ac:dyDescent="0.35">
      <c r="A18" s="551"/>
      <c r="B18" s="247">
        <f t="shared" si="0"/>
        <v>16</v>
      </c>
      <c r="C18" s="792"/>
      <c r="D18" s="25"/>
      <c r="E18" s="795"/>
      <c r="F18" s="25"/>
      <c r="G18" s="538"/>
      <c r="H18" s="25"/>
      <c r="I18" s="795"/>
      <c r="J18" s="25"/>
      <c r="K18" s="795"/>
      <c r="N18" s="652"/>
      <c r="S18" s="64" t="b">
        <v>0</v>
      </c>
      <c r="T18" t="s">
        <v>260</v>
      </c>
      <c r="V18" s="122" t="b">
        <v>0</v>
      </c>
      <c r="W18" t="s">
        <v>261</v>
      </c>
      <c r="AC18" s="66"/>
    </row>
    <row r="19" spans="1:29" x14ac:dyDescent="0.35">
      <c r="A19" s="551"/>
      <c r="B19" s="247">
        <f t="shared" si="0"/>
        <v>17</v>
      </c>
      <c r="C19" s="792"/>
      <c r="D19" s="25"/>
      <c r="E19" s="795"/>
      <c r="F19" s="25"/>
      <c r="G19" s="538"/>
      <c r="H19" s="25"/>
      <c r="I19" s="795"/>
      <c r="J19" s="25"/>
      <c r="K19" s="795"/>
      <c r="N19" s="652"/>
      <c r="T19" s="74" t="s">
        <v>109</v>
      </c>
      <c r="W19" s="74" t="s">
        <v>109</v>
      </c>
      <c r="X19" s="74"/>
      <c r="Y19" s="74"/>
      <c r="Z19" s="74"/>
      <c r="AC19" s="66"/>
    </row>
    <row r="20" spans="1:29" ht="15" thickBot="1" x14ac:dyDescent="0.4">
      <c r="A20" s="552"/>
      <c r="B20" s="247">
        <f t="shared" si="0"/>
        <v>18</v>
      </c>
      <c r="C20" s="793"/>
      <c r="D20" s="128"/>
      <c r="E20" s="796"/>
      <c r="F20" s="128"/>
      <c r="G20" s="539"/>
      <c r="H20" s="128"/>
      <c r="I20" s="796"/>
      <c r="J20" s="128"/>
      <c r="K20" s="796"/>
      <c r="L20" s="67"/>
      <c r="M20" s="67"/>
      <c r="N20" s="67"/>
      <c r="O20" s="67"/>
      <c r="P20" s="67"/>
      <c r="Q20" s="67"/>
      <c r="R20" s="67"/>
      <c r="S20" s="67"/>
      <c r="T20" s="75"/>
      <c r="U20" s="67"/>
      <c r="V20" s="104"/>
      <c r="W20" s="75"/>
      <c r="X20" s="75"/>
      <c r="Y20" s="75"/>
      <c r="Z20" s="75"/>
      <c r="AA20" s="67"/>
      <c r="AB20" s="67"/>
      <c r="AC20" s="70"/>
    </row>
    <row r="21" spans="1:29" ht="6" customHeight="1" thickBot="1" x14ac:dyDescent="0.4">
      <c r="C21" s="31"/>
      <c r="D21" s="31"/>
      <c r="E21" s="31"/>
      <c r="F21" s="31"/>
      <c r="G21" s="31"/>
      <c r="H21" s="31"/>
      <c r="I21" s="31"/>
      <c r="J21" s="31"/>
      <c r="K21" s="31"/>
      <c r="L21" s="30"/>
      <c r="M21" s="30"/>
      <c r="N21" s="30"/>
      <c r="O21" s="30"/>
      <c r="P21" s="30"/>
      <c r="Q21" s="30"/>
      <c r="R21" s="30"/>
      <c r="S21" s="30"/>
      <c r="T21" s="30"/>
      <c r="U21" s="30"/>
      <c r="V21" s="110"/>
      <c r="W21" s="30"/>
      <c r="X21" s="30"/>
      <c r="Y21" s="30"/>
      <c r="Z21" s="30"/>
      <c r="AA21" s="30"/>
      <c r="AB21" s="30"/>
      <c r="AC21" s="30"/>
    </row>
    <row r="22" spans="1:29" x14ac:dyDescent="0.35">
      <c r="A22" s="550">
        <v>2</v>
      </c>
      <c r="B22" s="13">
        <f>B13+10</f>
        <v>21</v>
      </c>
      <c r="C22" s="791"/>
      <c r="D22" s="79"/>
      <c r="E22" s="794"/>
      <c r="F22" s="79"/>
      <c r="G22" s="537"/>
      <c r="H22" s="79"/>
      <c r="I22" s="794"/>
      <c r="J22" s="79"/>
      <c r="K22" s="794"/>
      <c r="L22" s="62"/>
      <c r="M22" s="60" t="b">
        <v>0</v>
      </c>
      <c r="N22" s="62" t="s">
        <v>247</v>
      </c>
      <c r="O22" s="62"/>
      <c r="P22" s="60" t="b">
        <v>0</v>
      </c>
      <c r="Q22" s="62" t="s">
        <v>248</v>
      </c>
      <c r="R22" s="62"/>
      <c r="S22" s="787" t="b">
        <v>0</v>
      </c>
      <c r="T22" s="62" t="s">
        <v>249</v>
      </c>
      <c r="U22" s="62"/>
      <c r="V22" s="787" t="b">
        <v>0</v>
      </c>
      <c r="W22" s="62" t="s">
        <v>250</v>
      </c>
      <c r="X22" s="62"/>
      <c r="Y22" s="787" t="b">
        <v>0</v>
      </c>
      <c r="Z22" s="62" t="s">
        <v>251</v>
      </c>
      <c r="AA22" s="62"/>
      <c r="AB22" s="787" t="b">
        <v>0</v>
      </c>
      <c r="AC22" s="71" t="s">
        <v>252</v>
      </c>
    </row>
    <row r="23" spans="1:29" x14ac:dyDescent="0.35">
      <c r="A23" s="551"/>
      <c r="B23" s="247">
        <f>B22+1</f>
        <v>22</v>
      </c>
      <c r="C23" s="792"/>
      <c r="D23" s="25"/>
      <c r="E23" s="795"/>
      <c r="F23" s="25"/>
      <c r="G23" s="538"/>
      <c r="H23" s="25"/>
      <c r="I23" s="795"/>
      <c r="J23" s="25"/>
      <c r="K23" s="795"/>
      <c r="M23" s="64" t="b">
        <v>0</v>
      </c>
      <c r="N23" t="s">
        <v>253</v>
      </c>
      <c r="Q23" s="72" t="s">
        <v>107</v>
      </c>
      <c r="S23" s="788"/>
      <c r="T23" s="72" t="s">
        <v>107</v>
      </c>
      <c r="U23" s="44"/>
      <c r="V23" s="788"/>
      <c r="W23" s="44"/>
      <c r="X23" s="44"/>
      <c r="Y23" s="788"/>
      <c r="Z23" s="72" t="s">
        <v>107</v>
      </c>
      <c r="AB23" s="788"/>
      <c r="AC23" s="73"/>
    </row>
    <row r="24" spans="1:29" x14ac:dyDescent="0.35">
      <c r="A24" s="551"/>
      <c r="B24" s="247">
        <f t="shared" ref="B24:B29" si="1">B23+1</f>
        <v>23</v>
      </c>
      <c r="C24" s="792"/>
      <c r="D24" s="25"/>
      <c r="E24" s="795"/>
      <c r="F24" s="25"/>
      <c r="G24" s="538"/>
      <c r="H24" s="25"/>
      <c r="I24" s="795"/>
      <c r="J24" s="25"/>
      <c r="K24" s="795"/>
      <c r="M24" s="64" t="b">
        <v>0</v>
      </c>
      <c r="N24" t="s">
        <v>254</v>
      </c>
      <c r="Q24" s="9"/>
      <c r="T24" s="44"/>
      <c r="V24" s="122" t="b">
        <v>0</v>
      </c>
      <c r="W24" t="s">
        <v>255</v>
      </c>
      <c r="Z24" s="44"/>
      <c r="AC24" s="66"/>
    </row>
    <row r="25" spans="1:29" x14ac:dyDescent="0.35">
      <c r="A25" s="551"/>
      <c r="B25" s="247">
        <f t="shared" si="1"/>
        <v>24</v>
      </c>
      <c r="C25" s="792"/>
      <c r="D25" s="25"/>
      <c r="E25" s="795"/>
      <c r="F25" s="25"/>
      <c r="G25" s="538"/>
      <c r="H25" s="25"/>
      <c r="I25" s="795"/>
      <c r="J25" s="25"/>
      <c r="K25" s="795"/>
      <c r="M25" s="64" t="b">
        <v>0</v>
      </c>
      <c r="N25" t="s">
        <v>256</v>
      </c>
      <c r="Q25" s="9"/>
      <c r="S25" s="45" t="b">
        <v>0</v>
      </c>
      <c r="T25" s="44" t="s">
        <v>257</v>
      </c>
      <c r="Y25" s="788" t="b">
        <v>0</v>
      </c>
      <c r="Z25" t="s">
        <v>257</v>
      </c>
      <c r="AC25" s="66"/>
    </row>
    <row r="26" spans="1:29" x14ac:dyDescent="0.35">
      <c r="A26" s="551"/>
      <c r="B26" s="247">
        <f t="shared" si="1"/>
        <v>25</v>
      </c>
      <c r="C26" s="792"/>
      <c r="D26" s="25"/>
      <c r="E26" s="795"/>
      <c r="F26" s="25"/>
      <c r="G26" s="538"/>
      <c r="H26" s="25"/>
      <c r="I26" s="795"/>
      <c r="J26" s="25"/>
      <c r="K26" s="795"/>
      <c r="N26" s="74" t="s">
        <v>107</v>
      </c>
      <c r="S26" s="786" t="s">
        <v>258</v>
      </c>
      <c r="T26" s="786"/>
      <c r="V26" s="786" t="s">
        <v>259</v>
      </c>
      <c r="W26" s="786"/>
      <c r="Y26" s="788"/>
      <c r="AC26" s="66"/>
    </row>
    <row r="27" spans="1:29" x14ac:dyDescent="0.35">
      <c r="A27" s="551"/>
      <c r="B27" s="247">
        <f t="shared" si="1"/>
        <v>26</v>
      </c>
      <c r="C27" s="792"/>
      <c r="D27" s="25"/>
      <c r="E27" s="795"/>
      <c r="F27" s="25"/>
      <c r="G27" s="538"/>
      <c r="H27" s="25"/>
      <c r="I27" s="795"/>
      <c r="J27" s="25"/>
      <c r="K27" s="795"/>
      <c r="N27" s="652"/>
      <c r="S27" s="64" t="b">
        <v>0</v>
      </c>
      <c r="T27" t="s">
        <v>260</v>
      </c>
      <c r="V27" s="122" t="b">
        <v>0</v>
      </c>
      <c r="W27" t="s">
        <v>261</v>
      </c>
      <c r="AC27" s="66"/>
    </row>
    <row r="28" spans="1:29" x14ac:dyDescent="0.35">
      <c r="A28" s="551"/>
      <c r="B28" s="247">
        <f t="shared" si="1"/>
        <v>27</v>
      </c>
      <c r="C28" s="792"/>
      <c r="D28" s="25"/>
      <c r="E28" s="795"/>
      <c r="F28" s="25"/>
      <c r="G28" s="538"/>
      <c r="H28" s="25"/>
      <c r="I28" s="795"/>
      <c r="J28" s="25"/>
      <c r="K28" s="795"/>
      <c r="N28" s="652"/>
      <c r="T28" s="74" t="s">
        <v>109</v>
      </c>
      <c r="W28" s="74" t="s">
        <v>109</v>
      </c>
      <c r="X28" s="74"/>
      <c r="Y28" s="74"/>
      <c r="Z28" s="74"/>
      <c r="AC28" s="66"/>
    </row>
    <row r="29" spans="1:29" ht="15" thickBot="1" x14ac:dyDescent="0.4">
      <c r="A29" s="552"/>
      <c r="B29" s="247">
        <f t="shared" si="1"/>
        <v>28</v>
      </c>
      <c r="C29" s="793"/>
      <c r="D29" s="128"/>
      <c r="E29" s="796"/>
      <c r="F29" s="128"/>
      <c r="G29" s="539"/>
      <c r="H29" s="128"/>
      <c r="I29" s="796"/>
      <c r="J29" s="128"/>
      <c r="K29" s="796"/>
      <c r="L29" s="67"/>
      <c r="M29" s="67"/>
      <c r="N29" s="67"/>
      <c r="O29" s="67"/>
      <c r="P29" s="67"/>
      <c r="Q29" s="67"/>
      <c r="R29" s="67"/>
      <c r="S29" s="67"/>
      <c r="T29" s="75"/>
      <c r="U29" s="67"/>
      <c r="V29" s="104"/>
      <c r="W29" s="75"/>
      <c r="X29" s="75"/>
      <c r="Y29" s="75"/>
      <c r="Z29" s="75"/>
      <c r="AA29" s="67"/>
      <c r="AB29" s="67"/>
      <c r="AC29" s="70"/>
    </row>
    <row r="30" spans="1:29" ht="6" customHeight="1" thickBot="1" x14ac:dyDescent="0.4">
      <c r="C30" s="31"/>
      <c r="D30" s="31"/>
      <c r="E30" s="31"/>
      <c r="F30" s="31"/>
      <c r="G30" s="31"/>
      <c r="H30" s="31"/>
      <c r="I30" s="31"/>
      <c r="J30" s="31"/>
      <c r="K30" s="31"/>
      <c r="L30" s="30"/>
      <c r="M30" s="30"/>
      <c r="N30" s="30"/>
      <c r="O30" s="30"/>
      <c r="P30" s="30"/>
      <c r="Q30" s="30"/>
      <c r="R30" s="30"/>
      <c r="S30" s="30"/>
      <c r="T30" s="30"/>
      <c r="U30" s="30"/>
      <c r="V30" s="110"/>
      <c r="W30" s="30"/>
      <c r="X30" s="30"/>
      <c r="Y30" s="30"/>
      <c r="Z30" s="30"/>
      <c r="AA30" s="30"/>
      <c r="AB30" s="30"/>
      <c r="AC30" s="30"/>
    </row>
    <row r="31" spans="1:29" x14ac:dyDescent="0.35">
      <c r="A31" s="550">
        <v>3</v>
      </c>
      <c r="B31" s="13">
        <f>B22+10</f>
        <v>31</v>
      </c>
      <c r="C31" s="791"/>
      <c r="D31" s="79"/>
      <c r="E31" s="794"/>
      <c r="F31" s="79"/>
      <c r="G31" s="537"/>
      <c r="H31" s="79"/>
      <c r="I31" s="794"/>
      <c r="J31" s="79"/>
      <c r="K31" s="794"/>
      <c r="L31" s="62"/>
      <c r="M31" s="60" t="b">
        <v>0</v>
      </c>
      <c r="N31" s="62" t="s">
        <v>247</v>
      </c>
      <c r="O31" s="62"/>
      <c r="P31" s="60" t="b">
        <v>0</v>
      </c>
      <c r="Q31" s="62" t="s">
        <v>248</v>
      </c>
      <c r="R31" s="62"/>
      <c r="S31" s="787" t="b">
        <v>0</v>
      </c>
      <c r="T31" s="62" t="s">
        <v>249</v>
      </c>
      <c r="U31" s="62"/>
      <c r="V31" s="787" t="b">
        <v>0</v>
      </c>
      <c r="W31" s="62" t="s">
        <v>250</v>
      </c>
      <c r="X31" s="62"/>
      <c r="Y31" s="787" t="b">
        <v>0</v>
      </c>
      <c r="Z31" s="62" t="s">
        <v>251</v>
      </c>
      <c r="AA31" s="62"/>
      <c r="AB31" s="787" t="b">
        <v>0</v>
      </c>
      <c r="AC31" s="71" t="s">
        <v>252</v>
      </c>
    </row>
    <row r="32" spans="1:29" x14ac:dyDescent="0.35">
      <c r="A32" s="551"/>
      <c r="B32" s="247">
        <f>B31+1</f>
        <v>32</v>
      </c>
      <c r="C32" s="792"/>
      <c r="D32" s="25"/>
      <c r="E32" s="795"/>
      <c r="F32" s="25"/>
      <c r="G32" s="538"/>
      <c r="H32" s="25"/>
      <c r="I32" s="795"/>
      <c r="J32" s="25"/>
      <c r="K32" s="795"/>
      <c r="M32" s="64" t="b">
        <v>0</v>
      </c>
      <c r="N32" t="s">
        <v>253</v>
      </c>
      <c r="Q32" s="72" t="s">
        <v>107</v>
      </c>
      <c r="S32" s="788"/>
      <c r="T32" s="72" t="s">
        <v>107</v>
      </c>
      <c r="U32" s="44"/>
      <c r="V32" s="788"/>
      <c r="W32" s="44"/>
      <c r="X32" s="44"/>
      <c r="Y32" s="788"/>
      <c r="Z32" s="72" t="s">
        <v>107</v>
      </c>
      <c r="AB32" s="788"/>
      <c r="AC32" s="73"/>
    </row>
    <row r="33" spans="1:29" x14ac:dyDescent="0.35">
      <c r="A33" s="551"/>
      <c r="B33" s="247">
        <f t="shared" ref="B33:B38" si="2">B32+1</f>
        <v>33</v>
      </c>
      <c r="C33" s="792"/>
      <c r="D33" s="25"/>
      <c r="E33" s="795"/>
      <c r="F33" s="25"/>
      <c r="G33" s="538"/>
      <c r="H33" s="25"/>
      <c r="I33" s="795"/>
      <c r="J33" s="25"/>
      <c r="K33" s="795"/>
      <c r="M33" s="64" t="b">
        <v>0</v>
      </c>
      <c r="N33" t="s">
        <v>254</v>
      </c>
      <c r="Q33" s="9"/>
      <c r="T33" s="44"/>
      <c r="V33" s="122" t="b">
        <v>0</v>
      </c>
      <c r="W33" t="s">
        <v>255</v>
      </c>
      <c r="Z33" s="44"/>
      <c r="AC33" s="66"/>
    </row>
    <row r="34" spans="1:29" x14ac:dyDescent="0.35">
      <c r="A34" s="551"/>
      <c r="B34" s="247">
        <f t="shared" si="2"/>
        <v>34</v>
      </c>
      <c r="C34" s="792"/>
      <c r="D34" s="25"/>
      <c r="E34" s="795"/>
      <c r="F34" s="25"/>
      <c r="G34" s="538"/>
      <c r="H34" s="25"/>
      <c r="I34" s="795"/>
      <c r="J34" s="25"/>
      <c r="K34" s="795"/>
      <c r="M34" s="64" t="b">
        <v>0</v>
      </c>
      <c r="N34" t="s">
        <v>256</v>
      </c>
      <c r="Q34" s="9"/>
      <c r="S34" s="45" t="b">
        <v>0</v>
      </c>
      <c r="T34" s="44" t="s">
        <v>257</v>
      </c>
      <c r="Y34" s="788" t="b">
        <v>0</v>
      </c>
      <c r="Z34" t="s">
        <v>257</v>
      </c>
      <c r="AC34" s="66"/>
    </row>
    <row r="35" spans="1:29" x14ac:dyDescent="0.35">
      <c r="A35" s="551"/>
      <c r="B35" s="247">
        <f t="shared" si="2"/>
        <v>35</v>
      </c>
      <c r="C35" s="792"/>
      <c r="D35" s="25"/>
      <c r="E35" s="795"/>
      <c r="F35" s="25"/>
      <c r="G35" s="538"/>
      <c r="H35" s="25"/>
      <c r="I35" s="795"/>
      <c r="J35" s="25"/>
      <c r="K35" s="795"/>
      <c r="N35" s="74" t="s">
        <v>107</v>
      </c>
      <c r="S35" s="786" t="s">
        <v>258</v>
      </c>
      <c r="T35" s="786"/>
      <c r="V35" s="786" t="s">
        <v>259</v>
      </c>
      <c r="W35" s="786"/>
      <c r="Y35" s="788"/>
      <c r="AC35" s="66"/>
    </row>
    <row r="36" spans="1:29" x14ac:dyDescent="0.35">
      <c r="A36" s="551"/>
      <c r="B36" s="247">
        <f t="shared" si="2"/>
        <v>36</v>
      </c>
      <c r="C36" s="792"/>
      <c r="D36" s="25"/>
      <c r="E36" s="795"/>
      <c r="F36" s="25"/>
      <c r="G36" s="538"/>
      <c r="H36" s="25"/>
      <c r="I36" s="795"/>
      <c r="J36" s="25"/>
      <c r="K36" s="795"/>
      <c r="N36" s="652"/>
      <c r="S36" s="64" t="b">
        <v>0</v>
      </c>
      <c r="T36" t="s">
        <v>260</v>
      </c>
      <c r="V36" s="122" t="b">
        <v>0</v>
      </c>
      <c r="W36" t="s">
        <v>261</v>
      </c>
      <c r="AC36" s="66"/>
    </row>
    <row r="37" spans="1:29" x14ac:dyDescent="0.35">
      <c r="A37" s="551"/>
      <c r="B37" s="247">
        <f t="shared" si="2"/>
        <v>37</v>
      </c>
      <c r="C37" s="792"/>
      <c r="D37" s="25"/>
      <c r="E37" s="795"/>
      <c r="F37" s="25"/>
      <c r="G37" s="538"/>
      <c r="H37" s="25"/>
      <c r="I37" s="795"/>
      <c r="J37" s="25"/>
      <c r="K37" s="795"/>
      <c r="N37" s="652"/>
      <c r="T37" s="74" t="s">
        <v>109</v>
      </c>
      <c r="W37" s="74" t="s">
        <v>109</v>
      </c>
      <c r="X37" s="74"/>
      <c r="Y37" s="74"/>
      <c r="Z37" s="74"/>
      <c r="AC37" s="66"/>
    </row>
    <row r="38" spans="1:29" ht="15" thickBot="1" x14ac:dyDescent="0.4">
      <c r="A38" s="552"/>
      <c r="B38" s="247">
        <f t="shared" si="2"/>
        <v>38</v>
      </c>
      <c r="C38" s="793"/>
      <c r="D38" s="128"/>
      <c r="E38" s="796"/>
      <c r="F38" s="128"/>
      <c r="G38" s="539"/>
      <c r="H38" s="128"/>
      <c r="I38" s="796"/>
      <c r="J38" s="128"/>
      <c r="K38" s="796"/>
      <c r="L38" s="67"/>
      <c r="M38" s="67"/>
      <c r="N38" s="67"/>
      <c r="O38" s="67"/>
      <c r="P38" s="67"/>
      <c r="Q38" s="67"/>
      <c r="R38" s="67"/>
      <c r="S38" s="67"/>
      <c r="T38" s="75"/>
      <c r="U38" s="67"/>
      <c r="V38" s="104"/>
      <c r="W38" s="75"/>
      <c r="X38" s="75"/>
      <c r="Y38" s="75"/>
      <c r="Z38" s="75"/>
      <c r="AA38" s="67"/>
      <c r="AB38" s="67"/>
      <c r="AC38" s="70"/>
    </row>
    <row r="39" spans="1:29" ht="6" customHeight="1" thickBot="1" x14ac:dyDescent="0.4">
      <c r="C39" s="31"/>
      <c r="D39" s="31"/>
      <c r="E39" s="31"/>
      <c r="F39" s="31"/>
      <c r="G39" s="31"/>
      <c r="H39" s="31"/>
      <c r="I39" s="31"/>
      <c r="J39" s="31"/>
      <c r="K39" s="31"/>
      <c r="L39" s="30"/>
      <c r="M39" s="30"/>
      <c r="N39" s="30"/>
      <c r="O39" s="30"/>
      <c r="P39" s="30"/>
      <c r="Q39" s="30"/>
      <c r="R39" s="30"/>
      <c r="S39" s="30"/>
      <c r="T39" s="30"/>
      <c r="U39" s="30"/>
      <c r="V39" s="110"/>
      <c r="W39" s="30"/>
      <c r="X39" s="30"/>
      <c r="Y39" s="30"/>
      <c r="Z39" s="30"/>
      <c r="AA39" s="30"/>
      <c r="AB39" s="30"/>
      <c r="AC39" s="30"/>
    </row>
    <row r="40" spans="1:29" x14ac:dyDescent="0.35">
      <c r="A40" s="550">
        <v>4</v>
      </c>
      <c r="B40" s="13">
        <f>B31+10</f>
        <v>41</v>
      </c>
      <c r="C40" s="791"/>
      <c r="D40" s="79"/>
      <c r="E40" s="794"/>
      <c r="F40" s="79"/>
      <c r="G40" s="537"/>
      <c r="H40" s="79"/>
      <c r="I40" s="794"/>
      <c r="J40" s="79"/>
      <c r="K40" s="794"/>
      <c r="L40" s="62"/>
      <c r="M40" s="60" t="b">
        <v>0</v>
      </c>
      <c r="N40" s="62" t="s">
        <v>247</v>
      </c>
      <c r="O40" s="62"/>
      <c r="P40" s="60" t="b">
        <v>0</v>
      </c>
      <c r="Q40" s="62" t="s">
        <v>248</v>
      </c>
      <c r="R40" s="62"/>
      <c r="S40" s="787" t="b">
        <v>0</v>
      </c>
      <c r="T40" s="62" t="s">
        <v>249</v>
      </c>
      <c r="U40" s="62"/>
      <c r="V40" s="787" t="b">
        <v>0</v>
      </c>
      <c r="W40" s="62" t="s">
        <v>250</v>
      </c>
      <c r="X40" s="62"/>
      <c r="Y40" s="787" t="b">
        <v>0</v>
      </c>
      <c r="Z40" s="62" t="s">
        <v>251</v>
      </c>
      <c r="AA40" s="62"/>
      <c r="AB40" s="787" t="b">
        <v>0</v>
      </c>
      <c r="AC40" s="71" t="s">
        <v>252</v>
      </c>
    </row>
    <row r="41" spans="1:29" x14ac:dyDescent="0.35">
      <c r="A41" s="551"/>
      <c r="B41" s="247">
        <f>B40+1</f>
        <v>42</v>
      </c>
      <c r="C41" s="792"/>
      <c r="D41" s="25"/>
      <c r="E41" s="795"/>
      <c r="F41" s="25"/>
      <c r="G41" s="538"/>
      <c r="H41" s="25"/>
      <c r="I41" s="795"/>
      <c r="J41" s="25"/>
      <c r="K41" s="795"/>
      <c r="M41" s="64" t="b">
        <v>0</v>
      </c>
      <c r="N41" t="s">
        <v>253</v>
      </c>
      <c r="Q41" s="72" t="s">
        <v>107</v>
      </c>
      <c r="S41" s="788"/>
      <c r="T41" s="72" t="s">
        <v>107</v>
      </c>
      <c r="U41" s="44"/>
      <c r="V41" s="788"/>
      <c r="W41" s="44"/>
      <c r="X41" s="44"/>
      <c r="Y41" s="788"/>
      <c r="Z41" s="72" t="s">
        <v>107</v>
      </c>
      <c r="AB41" s="788"/>
      <c r="AC41" s="73"/>
    </row>
    <row r="42" spans="1:29" x14ac:dyDescent="0.35">
      <c r="A42" s="551"/>
      <c r="B42" s="247">
        <f t="shared" ref="B42:B47" si="3">B41+1</f>
        <v>43</v>
      </c>
      <c r="C42" s="792"/>
      <c r="D42" s="25"/>
      <c r="E42" s="795"/>
      <c r="F42" s="25"/>
      <c r="G42" s="538"/>
      <c r="H42" s="25"/>
      <c r="I42" s="795"/>
      <c r="J42" s="25"/>
      <c r="K42" s="795"/>
      <c r="M42" s="64" t="b">
        <v>0</v>
      </c>
      <c r="N42" t="s">
        <v>254</v>
      </c>
      <c r="Q42" s="9"/>
      <c r="T42" s="44"/>
      <c r="V42" s="122" t="b">
        <v>0</v>
      </c>
      <c r="W42" t="s">
        <v>255</v>
      </c>
      <c r="Z42" s="44"/>
      <c r="AC42" s="66"/>
    </row>
    <row r="43" spans="1:29" x14ac:dyDescent="0.35">
      <c r="A43" s="551"/>
      <c r="B43" s="247">
        <f t="shared" si="3"/>
        <v>44</v>
      </c>
      <c r="C43" s="792"/>
      <c r="D43" s="25"/>
      <c r="E43" s="795"/>
      <c r="F43" s="25"/>
      <c r="G43" s="538"/>
      <c r="H43" s="25"/>
      <c r="I43" s="795"/>
      <c r="J43" s="25"/>
      <c r="K43" s="795"/>
      <c r="M43" s="64" t="b">
        <v>0</v>
      </c>
      <c r="N43" t="s">
        <v>256</v>
      </c>
      <c r="Q43" s="9"/>
      <c r="S43" s="45" t="b">
        <v>0</v>
      </c>
      <c r="T43" s="44" t="s">
        <v>257</v>
      </c>
      <c r="Y43" s="788" t="b">
        <v>0</v>
      </c>
      <c r="Z43" t="s">
        <v>257</v>
      </c>
      <c r="AC43" s="66"/>
    </row>
    <row r="44" spans="1:29" x14ac:dyDescent="0.35">
      <c r="A44" s="551"/>
      <c r="B44" s="247">
        <f t="shared" si="3"/>
        <v>45</v>
      </c>
      <c r="C44" s="792"/>
      <c r="D44" s="25"/>
      <c r="E44" s="795"/>
      <c r="F44" s="25"/>
      <c r="G44" s="538"/>
      <c r="H44" s="25"/>
      <c r="I44" s="795"/>
      <c r="J44" s="25"/>
      <c r="K44" s="795"/>
      <c r="N44" s="74" t="s">
        <v>107</v>
      </c>
      <c r="S44" s="786" t="s">
        <v>258</v>
      </c>
      <c r="T44" s="786"/>
      <c r="V44" s="786" t="s">
        <v>259</v>
      </c>
      <c r="W44" s="786"/>
      <c r="Y44" s="788"/>
      <c r="AC44" s="66"/>
    </row>
    <row r="45" spans="1:29" x14ac:dyDescent="0.35">
      <c r="A45" s="551"/>
      <c r="B45" s="247">
        <f t="shared" si="3"/>
        <v>46</v>
      </c>
      <c r="C45" s="792"/>
      <c r="D45" s="25"/>
      <c r="E45" s="795"/>
      <c r="F45" s="25"/>
      <c r="G45" s="538"/>
      <c r="H45" s="25"/>
      <c r="I45" s="795"/>
      <c r="J45" s="25"/>
      <c r="K45" s="795"/>
      <c r="N45" s="652"/>
      <c r="S45" s="64" t="b">
        <v>0</v>
      </c>
      <c r="T45" t="s">
        <v>260</v>
      </c>
      <c r="V45" s="122" t="b">
        <v>0</v>
      </c>
      <c r="W45" t="s">
        <v>261</v>
      </c>
      <c r="AC45" s="66"/>
    </row>
    <row r="46" spans="1:29" x14ac:dyDescent="0.35">
      <c r="A46" s="551"/>
      <c r="B46" s="247">
        <f t="shared" si="3"/>
        <v>47</v>
      </c>
      <c r="C46" s="792"/>
      <c r="D46" s="25"/>
      <c r="E46" s="795"/>
      <c r="F46" s="25"/>
      <c r="G46" s="538"/>
      <c r="H46" s="25"/>
      <c r="I46" s="795"/>
      <c r="J46" s="25"/>
      <c r="K46" s="795"/>
      <c r="N46" s="652"/>
      <c r="T46" s="74" t="s">
        <v>109</v>
      </c>
      <c r="W46" s="74" t="s">
        <v>109</v>
      </c>
      <c r="X46" s="74"/>
      <c r="Y46" s="74"/>
      <c r="Z46" s="74"/>
      <c r="AC46" s="66"/>
    </row>
    <row r="47" spans="1:29" ht="15" thickBot="1" x14ac:dyDescent="0.4">
      <c r="A47" s="552"/>
      <c r="B47" s="247">
        <f t="shared" si="3"/>
        <v>48</v>
      </c>
      <c r="C47" s="793"/>
      <c r="D47" s="128"/>
      <c r="E47" s="796"/>
      <c r="F47" s="128"/>
      <c r="G47" s="539"/>
      <c r="H47" s="128"/>
      <c r="I47" s="796"/>
      <c r="J47" s="128"/>
      <c r="K47" s="796"/>
      <c r="L47" s="67"/>
      <c r="M47" s="67"/>
      <c r="N47" s="67"/>
      <c r="O47" s="67"/>
      <c r="P47" s="67"/>
      <c r="Q47" s="67"/>
      <c r="R47" s="67"/>
      <c r="S47" s="67"/>
      <c r="T47" s="75"/>
      <c r="U47" s="67"/>
      <c r="V47" s="104"/>
      <c r="W47" s="75"/>
      <c r="X47" s="75"/>
      <c r="Y47" s="75"/>
      <c r="Z47" s="75"/>
      <c r="AA47" s="67"/>
      <c r="AB47" s="67"/>
      <c r="AC47" s="70"/>
    </row>
    <row r="48" spans="1:29" ht="6" customHeight="1" thickBot="1" x14ac:dyDescent="0.4">
      <c r="C48" s="31"/>
      <c r="D48" s="31"/>
      <c r="E48" s="31"/>
      <c r="F48" s="31"/>
      <c r="G48" s="31"/>
      <c r="H48" s="31"/>
      <c r="I48" s="31"/>
      <c r="J48" s="31"/>
      <c r="K48" s="31"/>
      <c r="L48" s="30"/>
      <c r="M48" s="30"/>
      <c r="N48" s="30"/>
      <c r="O48" s="30"/>
      <c r="P48" s="30"/>
      <c r="Q48" s="30"/>
      <c r="R48" s="30"/>
      <c r="S48" s="30"/>
      <c r="T48" s="30"/>
      <c r="U48" s="30"/>
      <c r="V48" s="110"/>
      <c r="W48" s="30"/>
      <c r="X48" s="30"/>
      <c r="Y48" s="30"/>
      <c r="Z48" s="30"/>
      <c r="AA48" s="30"/>
      <c r="AB48" s="30"/>
      <c r="AC48" s="30"/>
    </row>
    <row r="49" spans="1:29" x14ac:dyDescent="0.35">
      <c r="A49" s="550">
        <v>5</v>
      </c>
      <c r="B49" s="13">
        <f>B40+10</f>
        <v>51</v>
      </c>
      <c r="C49" s="791"/>
      <c r="D49" s="79"/>
      <c r="E49" s="794"/>
      <c r="F49" s="79"/>
      <c r="G49" s="537"/>
      <c r="H49" s="79"/>
      <c r="I49" s="794"/>
      <c r="J49" s="79"/>
      <c r="K49" s="794"/>
      <c r="L49" s="62"/>
      <c r="M49" s="60" t="b">
        <v>0</v>
      </c>
      <c r="N49" s="62" t="s">
        <v>247</v>
      </c>
      <c r="O49" s="62"/>
      <c r="P49" s="60" t="b">
        <v>0</v>
      </c>
      <c r="Q49" s="62" t="s">
        <v>248</v>
      </c>
      <c r="R49" s="62"/>
      <c r="S49" s="787" t="b">
        <v>0</v>
      </c>
      <c r="T49" s="62" t="s">
        <v>249</v>
      </c>
      <c r="U49" s="62"/>
      <c r="V49" s="787" t="b">
        <v>0</v>
      </c>
      <c r="W49" s="62" t="s">
        <v>250</v>
      </c>
      <c r="X49" s="62"/>
      <c r="Y49" s="787" t="b">
        <v>0</v>
      </c>
      <c r="Z49" s="62" t="s">
        <v>251</v>
      </c>
      <c r="AA49" s="62"/>
      <c r="AB49" s="787" t="b">
        <v>0</v>
      </c>
      <c r="AC49" s="71" t="s">
        <v>252</v>
      </c>
    </row>
    <row r="50" spans="1:29" x14ac:dyDescent="0.35">
      <c r="A50" s="551"/>
      <c r="B50" s="247">
        <f>B49+1</f>
        <v>52</v>
      </c>
      <c r="C50" s="792"/>
      <c r="D50" s="25"/>
      <c r="E50" s="795"/>
      <c r="F50" s="25"/>
      <c r="G50" s="538"/>
      <c r="H50" s="25"/>
      <c r="I50" s="795"/>
      <c r="J50" s="25"/>
      <c r="K50" s="795"/>
      <c r="M50" s="64" t="b">
        <v>0</v>
      </c>
      <c r="N50" t="s">
        <v>253</v>
      </c>
      <c r="Q50" s="72" t="s">
        <v>107</v>
      </c>
      <c r="S50" s="788"/>
      <c r="T50" s="72" t="s">
        <v>107</v>
      </c>
      <c r="U50" s="44"/>
      <c r="V50" s="788"/>
      <c r="W50" s="44"/>
      <c r="X50" s="44"/>
      <c r="Y50" s="788"/>
      <c r="Z50" s="72" t="s">
        <v>107</v>
      </c>
      <c r="AB50" s="788"/>
      <c r="AC50" s="73"/>
    </row>
    <row r="51" spans="1:29" x14ac:dyDescent="0.35">
      <c r="A51" s="551"/>
      <c r="B51" s="247">
        <f t="shared" ref="B51:B56" si="4">B50+1</f>
        <v>53</v>
      </c>
      <c r="C51" s="792"/>
      <c r="D51" s="25"/>
      <c r="E51" s="795"/>
      <c r="F51" s="25"/>
      <c r="G51" s="538"/>
      <c r="H51" s="25"/>
      <c r="I51" s="795"/>
      <c r="J51" s="25"/>
      <c r="K51" s="795"/>
      <c r="M51" s="64" t="b">
        <v>0</v>
      </c>
      <c r="N51" t="s">
        <v>254</v>
      </c>
      <c r="Q51" s="9"/>
      <c r="T51" s="44"/>
      <c r="V51" s="122" t="b">
        <v>0</v>
      </c>
      <c r="W51" t="s">
        <v>255</v>
      </c>
      <c r="Z51" s="44"/>
      <c r="AC51" s="66"/>
    </row>
    <row r="52" spans="1:29" x14ac:dyDescent="0.35">
      <c r="A52" s="551"/>
      <c r="B52" s="247">
        <f t="shared" si="4"/>
        <v>54</v>
      </c>
      <c r="C52" s="792"/>
      <c r="D52" s="25"/>
      <c r="E52" s="795"/>
      <c r="F52" s="25"/>
      <c r="G52" s="538"/>
      <c r="H52" s="25"/>
      <c r="I52" s="795"/>
      <c r="J52" s="25"/>
      <c r="K52" s="795"/>
      <c r="M52" s="64" t="b">
        <v>0</v>
      </c>
      <c r="N52" t="s">
        <v>256</v>
      </c>
      <c r="Q52" s="9"/>
      <c r="S52" s="45" t="b">
        <v>0</v>
      </c>
      <c r="T52" s="44" t="s">
        <v>257</v>
      </c>
      <c r="Y52" s="788" t="b">
        <v>0</v>
      </c>
      <c r="Z52" t="s">
        <v>257</v>
      </c>
      <c r="AC52" s="66"/>
    </row>
    <row r="53" spans="1:29" x14ac:dyDescent="0.35">
      <c r="A53" s="551"/>
      <c r="B53" s="247">
        <f t="shared" si="4"/>
        <v>55</v>
      </c>
      <c r="C53" s="792"/>
      <c r="D53" s="25"/>
      <c r="E53" s="795"/>
      <c r="F53" s="25"/>
      <c r="G53" s="538"/>
      <c r="H53" s="25"/>
      <c r="I53" s="795"/>
      <c r="J53" s="25"/>
      <c r="K53" s="795"/>
      <c r="N53" s="74" t="s">
        <v>107</v>
      </c>
      <c r="S53" s="786" t="s">
        <v>258</v>
      </c>
      <c r="T53" s="786"/>
      <c r="V53" s="786" t="s">
        <v>259</v>
      </c>
      <c r="W53" s="786"/>
      <c r="Y53" s="788"/>
      <c r="AC53" s="66"/>
    </row>
    <row r="54" spans="1:29" x14ac:dyDescent="0.35">
      <c r="A54" s="551"/>
      <c r="B54" s="247">
        <f t="shared" si="4"/>
        <v>56</v>
      </c>
      <c r="C54" s="792"/>
      <c r="D54" s="25"/>
      <c r="E54" s="795"/>
      <c r="F54" s="25"/>
      <c r="G54" s="538"/>
      <c r="H54" s="25"/>
      <c r="I54" s="795"/>
      <c r="J54" s="25"/>
      <c r="K54" s="795"/>
      <c r="N54" s="652"/>
      <c r="S54" s="64" t="b">
        <v>0</v>
      </c>
      <c r="T54" t="s">
        <v>260</v>
      </c>
      <c r="V54" s="122" t="b">
        <v>0</v>
      </c>
      <c r="W54" t="s">
        <v>261</v>
      </c>
      <c r="AC54" s="66"/>
    </row>
    <row r="55" spans="1:29" x14ac:dyDescent="0.35">
      <c r="A55" s="551"/>
      <c r="B55" s="247">
        <f t="shared" si="4"/>
        <v>57</v>
      </c>
      <c r="C55" s="792"/>
      <c r="D55" s="25"/>
      <c r="E55" s="795"/>
      <c r="F55" s="25"/>
      <c r="G55" s="538"/>
      <c r="H55" s="25"/>
      <c r="I55" s="795"/>
      <c r="J55" s="25"/>
      <c r="K55" s="795"/>
      <c r="N55" s="652"/>
      <c r="T55" s="74" t="s">
        <v>109</v>
      </c>
      <c r="W55" s="74" t="s">
        <v>109</v>
      </c>
      <c r="X55" s="74"/>
      <c r="Y55" s="74"/>
      <c r="Z55" s="74"/>
      <c r="AC55" s="66"/>
    </row>
    <row r="56" spans="1:29" ht="15" thickBot="1" x14ac:dyDescent="0.4">
      <c r="A56" s="552"/>
      <c r="B56" s="247">
        <f t="shared" si="4"/>
        <v>58</v>
      </c>
      <c r="C56" s="793"/>
      <c r="D56" s="128"/>
      <c r="E56" s="796"/>
      <c r="F56" s="128"/>
      <c r="G56" s="539"/>
      <c r="H56" s="128"/>
      <c r="I56" s="796"/>
      <c r="J56" s="128"/>
      <c r="K56" s="796"/>
      <c r="L56" s="67"/>
      <c r="M56" s="67"/>
      <c r="N56" s="67"/>
      <c r="O56" s="67"/>
      <c r="P56" s="67"/>
      <c r="Q56" s="67"/>
      <c r="R56" s="67"/>
      <c r="S56" s="67"/>
      <c r="T56" s="75"/>
      <c r="U56" s="67"/>
      <c r="V56" s="104"/>
      <c r="W56" s="75"/>
      <c r="X56" s="75"/>
      <c r="Y56" s="75"/>
      <c r="Z56" s="75"/>
      <c r="AA56" s="67"/>
      <c r="AB56" s="67"/>
      <c r="AC56" s="70"/>
    </row>
    <row r="57" spans="1:29" ht="6" customHeight="1" thickBot="1" x14ac:dyDescent="0.4">
      <c r="C57" s="31"/>
      <c r="D57" s="31"/>
      <c r="E57" s="31"/>
      <c r="F57" s="31"/>
      <c r="G57" s="31"/>
      <c r="H57" s="31"/>
      <c r="I57" s="31"/>
      <c r="J57" s="31"/>
      <c r="K57" s="31"/>
      <c r="L57" s="30"/>
      <c r="M57" s="30"/>
      <c r="N57" s="30"/>
      <c r="O57" s="30"/>
      <c r="P57" s="30"/>
      <c r="Q57" s="30"/>
      <c r="R57" s="30"/>
      <c r="S57" s="30"/>
      <c r="T57" s="30"/>
      <c r="U57" s="30"/>
      <c r="V57" s="110"/>
      <c r="W57" s="30"/>
      <c r="X57" s="30"/>
      <c r="Y57" s="30"/>
      <c r="Z57" s="30"/>
      <c r="AA57" s="30"/>
      <c r="AB57" s="30"/>
      <c r="AC57" s="30"/>
    </row>
    <row r="58" spans="1:29" x14ac:dyDescent="0.35">
      <c r="A58" s="550">
        <v>6</v>
      </c>
      <c r="B58" s="13">
        <f>B49+10</f>
        <v>61</v>
      </c>
      <c r="C58" s="791"/>
      <c r="D58" s="79"/>
      <c r="E58" s="794"/>
      <c r="F58" s="79"/>
      <c r="G58" s="537"/>
      <c r="H58" s="79"/>
      <c r="I58" s="794"/>
      <c r="J58" s="79"/>
      <c r="K58" s="794"/>
      <c r="L58" s="62"/>
      <c r="M58" s="60" t="b">
        <v>0</v>
      </c>
      <c r="N58" s="62" t="s">
        <v>247</v>
      </c>
      <c r="O58" s="62"/>
      <c r="P58" s="60" t="b">
        <v>0</v>
      </c>
      <c r="Q58" s="62" t="s">
        <v>248</v>
      </c>
      <c r="R58" s="62"/>
      <c r="S58" s="787" t="b">
        <v>0</v>
      </c>
      <c r="T58" s="62" t="s">
        <v>249</v>
      </c>
      <c r="U58" s="62"/>
      <c r="V58" s="787" t="b">
        <v>0</v>
      </c>
      <c r="W58" s="62" t="s">
        <v>250</v>
      </c>
      <c r="X58" s="62"/>
      <c r="Y58" s="787" t="b">
        <v>0</v>
      </c>
      <c r="Z58" s="62" t="s">
        <v>251</v>
      </c>
      <c r="AA58" s="62"/>
      <c r="AB58" s="787" t="b">
        <v>0</v>
      </c>
      <c r="AC58" s="71" t="s">
        <v>252</v>
      </c>
    </row>
    <row r="59" spans="1:29" x14ac:dyDescent="0.35">
      <c r="A59" s="551"/>
      <c r="B59" s="247">
        <f>B58+1</f>
        <v>62</v>
      </c>
      <c r="C59" s="792"/>
      <c r="D59" s="25"/>
      <c r="E59" s="795"/>
      <c r="F59" s="25"/>
      <c r="G59" s="538"/>
      <c r="H59" s="25"/>
      <c r="I59" s="795"/>
      <c r="J59" s="25"/>
      <c r="K59" s="795"/>
      <c r="M59" s="64" t="b">
        <v>0</v>
      </c>
      <c r="N59" t="s">
        <v>253</v>
      </c>
      <c r="Q59" s="72" t="s">
        <v>107</v>
      </c>
      <c r="S59" s="788"/>
      <c r="T59" s="72" t="s">
        <v>107</v>
      </c>
      <c r="U59" s="44"/>
      <c r="V59" s="788"/>
      <c r="W59" s="44"/>
      <c r="X59" s="44"/>
      <c r="Y59" s="788"/>
      <c r="Z59" s="72" t="s">
        <v>107</v>
      </c>
      <c r="AB59" s="788"/>
      <c r="AC59" s="73"/>
    </row>
    <row r="60" spans="1:29" x14ac:dyDescent="0.35">
      <c r="A60" s="551"/>
      <c r="B60" s="247">
        <f t="shared" ref="B60:B65" si="5">B59+1</f>
        <v>63</v>
      </c>
      <c r="C60" s="792"/>
      <c r="D60" s="25"/>
      <c r="E60" s="795"/>
      <c r="F60" s="25"/>
      <c r="G60" s="538"/>
      <c r="H60" s="25"/>
      <c r="I60" s="795"/>
      <c r="J60" s="25"/>
      <c r="K60" s="795"/>
      <c r="M60" s="64" t="b">
        <v>0</v>
      </c>
      <c r="N60" t="s">
        <v>254</v>
      </c>
      <c r="Q60" s="9"/>
      <c r="T60" s="44"/>
      <c r="V60" s="122" t="b">
        <v>0</v>
      </c>
      <c r="W60" t="s">
        <v>255</v>
      </c>
      <c r="Z60" s="44"/>
      <c r="AC60" s="66"/>
    </row>
    <row r="61" spans="1:29" x14ac:dyDescent="0.35">
      <c r="A61" s="551"/>
      <c r="B61" s="247">
        <f t="shared" si="5"/>
        <v>64</v>
      </c>
      <c r="C61" s="792"/>
      <c r="D61" s="25"/>
      <c r="E61" s="795"/>
      <c r="F61" s="25"/>
      <c r="G61" s="538"/>
      <c r="H61" s="25"/>
      <c r="I61" s="795"/>
      <c r="J61" s="25"/>
      <c r="K61" s="795"/>
      <c r="M61" s="64" t="b">
        <v>0</v>
      </c>
      <c r="N61" t="s">
        <v>256</v>
      </c>
      <c r="Q61" s="9"/>
      <c r="S61" s="45" t="b">
        <v>0</v>
      </c>
      <c r="T61" s="44" t="s">
        <v>257</v>
      </c>
      <c r="Y61" s="788" t="b">
        <v>0</v>
      </c>
      <c r="Z61" t="s">
        <v>257</v>
      </c>
      <c r="AC61" s="66"/>
    </row>
    <row r="62" spans="1:29" x14ac:dyDescent="0.35">
      <c r="A62" s="551"/>
      <c r="B62" s="247">
        <f t="shared" si="5"/>
        <v>65</v>
      </c>
      <c r="C62" s="792"/>
      <c r="D62" s="25"/>
      <c r="E62" s="795"/>
      <c r="F62" s="25"/>
      <c r="G62" s="538"/>
      <c r="H62" s="25"/>
      <c r="I62" s="795"/>
      <c r="J62" s="25"/>
      <c r="K62" s="795"/>
      <c r="N62" s="74" t="s">
        <v>107</v>
      </c>
      <c r="S62" s="786" t="s">
        <v>258</v>
      </c>
      <c r="T62" s="786"/>
      <c r="V62" s="786" t="s">
        <v>259</v>
      </c>
      <c r="W62" s="786"/>
      <c r="Y62" s="788"/>
      <c r="AC62" s="66"/>
    </row>
    <row r="63" spans="1:29" x14ac:dyDescent="0.35">
      <c r="A63" s="551"/>
      <c r="B63" s="247">
        <f t="shared" si="5"/>
        <v>66</v>
      </c>
      <c r="C63" s="792"/>
      <c r="D63" s="25"/>
      <c r="E63" s="795"/>
      <c r="F63" s="25"/>
      <c r="G63" s="538"/>
      <c r="H63" s="25"/>
      <c r="I63" s="795"/>
      <c r="J63" s="25"/>
      <c r="K63" s="795"/>
      <c r="N63" s="652"/>
      <c r="S63" s="64" t="b">
        <v>0</v>
      </c>
      <c r="T63" t="s">
        <v>260</v>
      </c>
      <c r="V63" s="122" t="b">
        <v>0</v>
      </c>
      <c r="W63" t="s">
        <v>261</v>
      </c>
      <c r="AC63" s="66"/>
    </row>
    <row r="64" spans="1:29" x14ac:dyDescent="0.35">
      <c r="A64" s="551"/>
      <c r="B64" s="247">
        <f t="shared" si="5"/>
        <v>67</v>
      </c>
      <c r="C64" s="792"/>
      <c r="D64" s="25"/>
      <c r="E64" s="795"/>
      <c r="F64" s="25"/>
      <c r="G64" s="538"/>
      <c r="H64" s="25"/>
      <c r="I64" s="795"/>
      <c r="J64" s="25"/>
      <c r="K64" s="795"/>
      <c r="N64" s="652"/>
      <c r="T64" s="74" t="s">
        <v>109</v>
      </c>
      <c r="W64" s="74" t="s">
        <v>109</v>
      </c>
      <c r="X64" s="74"/>
      <c r="Y64" s="74"/>
      <c r="Z64" s="74"/>
      <c r="AC64" s="66"/>
    </row>
    <row r="65" spans="1:29" ht="15" thickBot="1" x14ac:dyDescent="0.4">
      <c r="A65" s="552"/>
      <c r="B65" s="247">
        <f t="shared" si="5"/>
        <v>68</v>
      </c>
      <c r="C65" s="793"/>
      <c r="D65" s="128"/>
      <c r="E65" s="796"/>
      <c r="F65" s="128"/>
      <c r="G65" s="539"/>
      <c r="H65" s="128"/>
      <c r="I65" s="796"/>
      <c r="J65" s="128"/>
      <c r="K65" s="796"/>
      <c r="L65" s="67"/>
      <c r="M65" s="67"/>
      <c r="N65" s="67"/>
      <c r="O65" s="67"/>
      <c r="P65" s="67"/>
      <c r="Q65" s="67"/>
      <c r="R65" s="67"/>
      <c r="S65" s="67"/>
      <c r="T65" s="75"/>
      <c r="U65" s="67"/>
      <c r="V65" s="104"/>
      <c r="W65" s="75"/>
      <c r="X65" s="75"/>
      <c r="Y65" s="75"/>
      <c r="Z65" s="75"/>
      <c r="AA65" s="67"/>
      <c r="AB65" s="67"/>
      <c r="AC65" s="70"/>
    </row>
    <row r="66" spans="1:29" ht="6" customHeight="1" thickBot="1" x14ac:dyDescent="0.4">
      <c r="C66" s="31"/>
      <c r="D66" s="31"/>
      <c r="E66" s="31"/>
      <c r="F66" s="31"/>
      <c r="G66" s="31"/>
      <c r="H66" s="31"/>
      <c r="I66" s="31"/>
      <c r="J66" s="31"/>
      <c r="K66" s="31"/>
      <c r="L66" s="30"/>
      <c r="M66" s="30"/>
      <c r="N66" s="30"/>
      <c r="O66" s="30"/>
      <c r="P66" s="30"/>
      <c r="Q66" s="30"/>
      <c r="R66" s="30"/>
      <c r="S66" s="30"/>
      <c r="T66" s="30"/>
      <c r="U66" s="30"/>
      <c r="V66" s="110"/>
      <c r="W66" s="30"/>
      <c r="X66" s="30"/>
      <c r="Y66" s="30"/>
      <c r="Z66" s="30"/>
      <c r="AA66" s="30"/>
      <c r="AB66" s="30"/>
      <c r="AC66" s="30"/>
    </row>
    <row r="67" spans="1:29" x14ac:dyDescent="0.35">
      <c r="A67" s="550">
        <v>7</v>
      </c>
      <c r="B67" s="13">
        <f>B58+10</f>
        <v>71</v>
      </c>
      <c r="C67" s="791"/>
      <c r="D67" s="79"/>
      <c r="E67" s="794"/>
      <c r="F67" s="79"/>
      <c r="G67" s="537"/>
      <c r="H67" s="79"/>
      <c r="I67" s="794"/>
      <c r="J67" s="79"/>
      <c r="K67" s="794"/>
      <c r="L67" s="62"/>
      <c r="M67" s="60" t="b">
        <v>0</v>
      </c>
      <c r="N67" s="62" t="s">
        <v>247</v>
      </c>
      <c r="O67" s="62"/>
      <c r="P67" s="60" t="b">
        <v>0</v>
      </c>
      <c r="Q67" s="62" t="s">
        <v>248</v>
      </c>
      <c r="R67" s="62"/>
      <c r="S67" s="787" t="b">
        <v>0</v>
      </c>
      <c r="T67" s="62" t="s">
        <v>249</v>
      </c>
      <c r="U67" s="62"/>
      <c r="V67" s="787" t="b">
        <v>0</v>
      </c>
      <c r="W67" s="62" t="s">
        <v>250</v>
      </c>
      <c r="X67" s="62"/>
      <c r="Y67" s="787" t="b">
        <v>0</v>
      </c>
      <c r="Z67" s="62" t="s">
        <v>251</v>
      </c>
      <c r="AA67" s="62"/>
      <c r="AB67" s="787" t="b">
        <v>0</v>
      </c>
      <c r="AC67" s="71" t="s">
        <v>252</v>
      </c>
    </row>
    <row r="68" spans="1:29" x14ac:dyDescent="0.35">
      <c r="A68" s="551"/>
      <c r="B68" s="247">
        <f>B67+1</f>
        <v>72</v>
      </c>
      <c r="C68" s="792"/>
      <c r="D68" s="25"/>
      <c r="E68" s="795"/>
      <c r="F68" s="25"/>
      <c r="G68" s="538"/>
      <c r="H68" s="25"/>
      <c r="I68" s="795"/>
      <c r="J68" s="25"/>
      <c r="K68" s="795"/>
      <c r="M68" s="64" t="b">
        <v>0</v>
      </c>
      <c r="N68" t="s">
        <v>253</v>
      </c>
      <c r="Q68" s="72" t="s">
        <v>107</v>
      </c>
      <c r="S68" s="788"/>
      <c r="T68" s="72" t="s">
        <v>107</v>
      </c>
      <c r="U68" s="44"/>
      <c r="V68" s="788"/>
      <c r="W68" s="44"/>
      <c r="X68" s="44"/>
      <c r="Y68" s="788"/>
      <c r="Z68" s="72" t="s">
        <v>107</v>
      </c>
      <c r="AB68" s="788"/>
      <c r="AC68" s="73"/>
    </row>
    <row r="69" spans="1:29" x14ac:dyDescent="0.35">
      <c r="A69" s="551"/>
      <c r="B69" s="247">
        <f t="shared" ref="B69:B74" si="6">B68+1</f>
        <v>73</v>
      </c>
      <c r="C69" s="792"/>
      <c r="D69" s="25"/>
      <c r="E69" s="795"/>
      <c r="F69" s="25"/>
      <c r="G69" s="538"/>
      <c r="H69" s="25"/>
      <c r="I69" s="795"/>
      <c r="J69" s="25"/>
      <c r="K69" s="795"/>
      <c r="M69" s="64" t="b">
        <v>0</v>
      </c>
      <c r="N69" t="s">
        <v>254</v>
      </c>
      <c r="Q69" s="9"/>
      <c r="T69" s="44"/>
      <c r="V69" s="122" t="b">
        <v>0</v>
      </c>
      <c r="W69" t="s">
        <v>255</v>
      </c>
      <c r="Z69" s="44"/>
      <c r="AC69" s="66"/>
    </row>
    <row r="70" spans="1:29" x14ac:dyDescent="0.35">
      <c r="A70" s="551"/>
      <c r="B70" s="247">
        <f t="shared" si="6"/>
        <v>74</v>
      </c>
      <c r="C70" s="792"/>
      <c r="D70" s="25"/>
      <c r="E70" s="795"/>
      <c r="F70" s="25"/>
      <c r="G70" s="538"/>
      <c r="H70" s="25"/>
      <c r="I70" s="795"/>
      <c r="J70" s="25"/>
      <c r="K70" s="795"/>
      <c r="M70" s="64" t="b">
        <v>0</v>
      </c>
      <c r="N70" t="s">
        <v>256</v>
      </c>
      <c r="Q70" s="9"/>
      <c r="S70" s="45" t="b">
        <v>0</v>
      </c>
      <c r="T70" s="44" t="s">
        <v>257</v>
      </c>
      <c r="Y70" s="788" t="b">
        <v>0</v>
      </c>
      <c r="Z70" t="s">
        <v>257</v>
      </c>
      <c r="AC70" s="66"/>
    </row>
    <row r="71" spans="1:29" x14ac:dyDescent="0.35">
      <c r="A71" s="551"/>
      <c r="B71" s="247">
        <f t="shared" si="6"/>
        <v>75</v>
      </c>
      <c r="C71" s="792"/>
      <c r="D71" s="25"/>
      <c r="E71" s="795"/>
      <c r="F71" s="25"/>
      <c r="G71" s="538"/>
      <c r="H71" s="25"/>
      <c r="I71" s="795"/>
      <c r="J71" s="25"/>
      <c r="K71" s="795"/>
      <c r="N71" s="74" t="s">
        <v>107</v>
      </c>
      <c r="S71" s="786" t="s">
        <v>258</v>
      </c>
      <c r="T71" s="786"/>
      <c r="V71" s="786" t="s">
        <v>259</v>
      </c>
      <c r="W71" s="786"/>
      <c r="Y71" s="788"/>
      <c r="AC71" s="66"/>
    </row>
    <row r="72" spans="1:29" x14ac:dyDescent="0.35">
      <c r="A72" s="551"/>
      <c r="B72" s="247">
        <f t="shared" si="6"/>
        <v>76</v>
      </c>
      <c r="C72" s="792"/>
      <c r="D72" s="25"/>
      <c r="E72" s="795"/>
      <c r="F72" s="25"/>
      <c r="G72" s="538"/>
      <c r="H72" s="25"/>
      <c r="I72" s="795"/>
      <c r="J72" s="25"/>
      <c r="K72" s="795"/>
      <c r="N72" s="652"/>
      <c r="S72" s="64" t="b">
        <v>0</v>
      </c>
      <c r="T72" t="s">
        <v>260</v>
      </c>
      <c r="V72" s="122" t="b">
        <v>0</v>
      </c>
      <c r="W72" t="s">
        <v>261</v>
      </c>
      <c r="AC72" s="66"/>
    </row>
    <row r="73" spans="1:29" x14ac:dyDescent="0.35">
      <c r="A73" s="551"/>
      <c r="B73" s="247">
        <f t="shared" si="6"/>
        <v>77</v>
      </c>
      <c r="C73" s="792"/>
      <c r="D73" s="25"/>
      <c r="E73" s="795"/>
      <c r="F73" s="25"/>
      <c r="G73" s="538"/>
      <c r="H73" s="25"/>
      <c r="I73" s="795"/>
      <c r="J73" s="25"/>
      <c r="K73" s="795"/>
      <c r="N73" s="652"/>
      <c r="T73" s="74" t="s">
        <v>109</v>
      </c>
      <c r="W73" s="74" t="s">
        <v>109</v>
      </c>
      <c r="X73" s="74"/>
      <c r="Y73" s="74"/>
      <c r="Z73" s="74"/>
      <c r="AC73" s="66"/>
    </row>
    <row r="74" spans="1:29" ht="15" thickBot="1" x14ac:dyDescent="0.4">
      <c r="A74" s="552"/>
      <c r="B74" s="247">
        <f t="shared" si="6"/>
        <v>78</v>
      </c>
      <c r="C74" s="793"/>
      <c r="D74" s="128"/>
      <c r="E74" s="796"/>
      <c r="F74" s="128"/>
      <c r="G74" s="539"/>
      <c r="H74" s="128"/>
      <c r="I74" s="796"/>
      <c r="J74" s="128"/>
      <c r="K74" s="796"/>
      <c r="L74" s="67"/>
      <c r="M74" s="67"/>
      <c r="N74" s="67"/>
      <c r="O74" s="67"/>
      <c r="P74" s="67"/>
      <c r="Q74" s="67"/>
      <c r="R74" s="67"/>
      <c r="S74" s="67"/>
      <c r="T74" s="75"/>
      <c r="U74" s="67"/>
      <c r="V74" s="104"/>
      <c r="W74" s="75"/>
      <c r="X74" s="75"/>
      <c r="Y74" s="75"/>
      <c r="Z74" s="75"/>
      <c r="AA74" s="67"/>
      <c r="AB74" s="67"/>
      <c r="AC74" s="70"/>
    </row>
    <row r="75" spans="1:29" ht="6" customHeight="1" thickBot="1" x14ac:dyDescent="0.4">
      <c r="C75" s="31"/>
      <c r="D75" s="31"/>
      <c r="E75" s="31"/>
      <c r="F75" s="31"/>
      <c r="G75" s="31"/>
      <c r="H75" s="31"/>
      <c r="I75" s="31"/>
      <c r="J75" s="31"/>
      <c r="K75" s="31"/>
      <c r="L75" s="30"/>
      <c r="M75" s="30"/>
      <c r="N75" s="30"/>
      <c r="O75" s="30"/>
      <c r="P75" s="30"/>
      <c r="Q75" s="30"/>
      <c r="R75" s="30"/>
      <c r="S75" s="30"/>
      <c r="T75" s="30"/>
      <c r="U75" s="30"/>
      <c r="V75" s="110"/>
      <c r="W75" s="30"/>
      <c r="X75" s="30"/>
      <c r="Y75" s="30"/>
      <c r="Z75" s="30"/>
      <c r="AA75" s="30"/>
      <c r="AB75" s="30"/>
      <c r="AC75" s="30"/>
    </row>
    <row r="76" spans="1:29" x14ac:dyDescent="0.35">
      <c r="A76" s="550">
        <f>A67+1</f>
        <v>8</v>
      </c>
      <c r="B76" s="13">
        <f>B67+10</f>
        <v>81</v>
      </c>
      <c r="C76" s="791"/>
      <c r="D76" s="79"/>
      <c r="E76" s="794"/>
      <c r="F76" s="79"/>
      <c r="G76" s="537"/>
      <c r="H76" s="79"/>
      <c r="I76" s="794"/>
      <c r="J76" s="79"/>
      <c r="K76" s="794"/>
      <c r="L76" s="62"/>
      <c r="M76" s="60" t="b">
        <v>0</v>
      </c>
      <c r="N76" s="62" t="s">
        <v>247</v>
      </c>
      <c r="O76" s="62"/>
      <c r="P76" s="60" t="b">
        <v>0</v>
      </c>
      <c r="Q76" s="62" t="s">
        <v>248</v>
      </c>
      <c r="R76" s="62"/>
      <c r="S76" s="787" t="b">
        <v>0</v>
      </c>
      <c r="T76" s="62" t="s">
        <v>249</v>
      </c>
      <c r="U76" s="62"/>
      <c r="V76" s="787" t="b">
        <v>0</v>
      </c>
      <c r="W76" s="62" t="s">
        <v>250</v>
      </c>
      <c r="X76" s="62"/>
      <c r="Y76" s="787" t="b">
        <v>0</v>
      </c>
      <c r="Z76" s="62" t="s">
        <v>251</v>
      </c>
      <c r="AA76" s="62"/>
      <c r="AB76" s="787" t="b">
        <v>0</v>
      </c>
      <c r="AC76" s="71" t="s">
        <v>252</v>
      </c>
    </row>
    <row r="77" spans="1:29" x14ac:dyDescent="0.35">
      <c r="A77" s="551"/>
      <c r="B77" s="247">
        <f>B76+1</f>
        <v>82</v>
      </c>
      <c r="C77" s="792"/>
      <c r="D77" s="25"/>
      <c r="E77" s="795"/>
      <c r="F77" s="25"/>
      <c r="G77" s="538"/>
      <c r="H77" s="25"/>
      <c r="I77" s="795"/>
      <c r="J77" s="25"/>
      <c r="K77" s="795"/>
      <c r="M77" s="64" t="b">
        <v>0</v>
      </c>
      <c r="N77" t="s">
        <v>253</v>
      </c>
      <c r="Q77" s="72" t="s">
        <v>107</v>
      </c>
      <c r="S77" s="788"/>
      <c r="T77" s="72" t="s">
        <v>107</v>
      </c>
      <c r="U77" s="44"/>
      <c r="V77" s="788"/>
      <c r="W77" s="44"/>
      <c r="X77" s="44"/>
      <c r="Y77" s="788"/>
      <c r="Z77" s="72" t="s">
        <v>107</v>
      </c>
      <c r="AB77" s="788"/>
      <c r="AC77" s="73"/>
    </row>
    <row r="78" spans="1:29" x14ac:dyDescent="0.35">
      <c r="A78" s="551"/>
      <c r="B78" s="247">
        <f t="shared" ref="B78:B83" si="7">B77+1</f>
        <v>83</v>
      </c>
      <c r="C78" s="792"/>
      <c r="D78" s="25"/>
      <c r="E78" s="795"/>
      <c r="F78" s="25"/>
      <c r="G78" s="538"/>
      <c r="H78" s="25"/>
      <c r="I78" s="795"/>
      <c r="J78" s="25"/>
      <c r="K78" s="795"/>
      <c r="M78" s="64" t="b">
        <v>0</v>
      </c>
      <c r="N78" t="s">
        <v>254</v>
      </c>
      <c r="Q78" s="9"/>
      <c r="T78" s="44"/>
      <c r="V78" s="122" t="b">
        <v>0</v>
      </c>
      <c r="W78" t="s">
        <v>255</v>
      </c>
      <c r="Z78" s="44"/>
      <c r="AC78" s="66"/>
    </row>
    <row r="79" spans="1:29" x14ac:dyDescent="0.35">
      <c r="A79" s="551"/>
      <c r="B79" s="247">
        <f t="shared" si="7"/>
        <v>84</v>
      </c>
      <c r="C79" s="792"/>
      <c r="D79" s="25"/>
      <c r="E79" s="795"/>
      <c r="F79" s="25"/>
      <c r="G79" s="538"/>
      <c r="H79" s="25"/>
      <c r="I79" s="795"/>
      <c r="J79" s="25"/>
      <c r="K79" s="795"/>
      <c r="M79" s="64" t="b">
        <v>0</v>
      </c>
      <c r="N79" t="s">
        <v>256</v>
      </c>
      <c r="Q79" s="9"/>
      <c r="S79" s="45" t="b">
        <v>0</v>
      </c>
      <c r="T79" s="44" t="s">
        <v>257</v>
      </c>
      <c r="Y79" s="788" t="b">
        <v>0</v>
      </c>
      <c r="Z79" t="s">
        <v>257</v>
      </c>
      <c r="AC79" s="66"/>
    </row>
    <row r="80" spans="1:29" x14ac:dyDescent="0.35">
      <c r="A80" s="551"/>
      <c r="B80" s="247">
        <f t="shared" si="7"/>
        <v>85</v>
      </c>
      <c r="C80" s="792"/>
      <c r="D80" s="25"/>
      <c r="E80" s="795"/>
      <c r="F80" s="25"/>
      <c r="G80" s="538"/>
      <c r="H80" s="25"/>
      <c r="I80" s="795"/>
      <c r="J80" s="25"/>
      <c r="K80" s="795"/>
      <c r="N80" s="74" t="s">
        <v>107</v>
      </c>
      <c r="S80" s="786" t="s">
        <v>258</v>
      </c>
      <c r="T80" s="786"/>
      <c r="V80" s="786" t="s">
        <v>259</v>
      </c>
      <c r="W80" s="786"/>
      <c r="Y80" s="788"/>
      <c r="AC80" s="66"/>
    </row>
    <row r="81" spans="1:29" x14ac:dyDescent="0.35">
      <c r="A81" s="551"/>
      <c r="B81" s="247">
        <f t="shared" si="7"/>
        <v>86</v>
      </c>
      <c r="C81" s="792"/>
      <c r="D81" s="25"/>
      <c r="E81" s="795"/>
      <c r="F81" s="25"/>
      <c r="G81" s="538"/>
      <c r="H81" s="25"/>
      <c r="I81" s="795"/>
      <c r="J81" s="25"/>
      <c r="K81" s="795"/>
      <c r="N81" s="652"/>
      <c r="S81" s="64" t="b">
        <v>0</v>
      </c>
      <c r="T81" t="s">
        <v>260</v>
      </c>
      <c r="V81" s="122" t="b">
        <v>0</v>
      </c>
      <c r="W81" t="s">
        <v>261</v>
      </c>
      <c r="AC81" s="66"/>
    </row>
    <row r="82" spans="1:29" x14ac:dyDescent="0.35">
      <c r="A82" s="551"/>
      <c r="B82" s="247">
        <f t="shared" si="7"/>
        <v>87</v>
      </c>
      <c r="C82" s="792"/>
      <c r="D82" s="25"/>
      <c r="E82" s="795"/>
      <c r="F82" s="25"/>
      <c r="G82" s="538"/>
      <c r="H82" s="25"/>
      <c r="I82" s="795"/>
      <c r="J82" s="25"/>
      <c r="K82" s="795"/>
      <c r="N82" s="652"/>
      <c r="T82" s="74" t="s">
        <v>109</v>
      </c>
      <c r="W82" s="74" t="s">
        <v>109</v>
      </c>
      <c r="X82" s="74"/>
      <c r="Y82" s="74"/>
      <c r="Z82" s="74"/>
      <c r="AC82" s="66"/>
    </row>
    <row r="83" spans="1:29" ht="15" thickBot="1" x14ac:dyDescent="0.4">
      <c r="A83" s="552"/>
      <c r="B83" s="247">
        <f t="shared" si="7"/>
        <v>88</v>
      </c>
      <c r="C83" s="793"/>
      <c r="D83" s="128"/>
      <c r="E83" s="796"/>
      <c r="F83" s="128"/>
      <c r="G83" s="539"/>
      <c r="H83" s="128"/>
      <c r="I83" s="796"/>
      <c r="J83" s="128"/>
      <c r="K83" s="796"/>
      <c r="L83" s="67"/>
      <c r="M83" s="67"/>
      <c r="N83" s="67"/>
      <c r="O83" s="67"/>
      <c r="P83" s="67"/>
      <c r="Q83" s="67"/>
      <c r="R83" s="67"/>
      <c r="S83" s="67"/>
      <c r="T83" s="75"/>
      <c r="U83" s="67"/>
      <c r="V83" s="104"/>
      <c r="W83" s="75"/>
      <c r="X83" s="75"/>
      <c r="Y83" s="75"/>
      <c r="Z83" s="75"/>
      <c r="AA83" s="67"/>
      <c r="AB83" s="67"/>
      <c r="AC83" s="70"/>
    </row>
    <row r="84" spans="1:29" ht="6" customHeight="1" thickBot="1" x14ac:dyDescent="0.4">
      <c r="C84" s="31"/>
      <c r="D84" s="31"/>
      <c r="E84" s="31"/>
      <c r="F84" s="31"/>
      <c r="G84" s="31"/>
      <c r="H84" s="31"/>
      <c r="I84" s="31"/>
      <c r="J84" s="31"/>
      <c r="K84" s="31"/>
      <c r="L84" s="30"/>
      <c r="M84" s="30"/>
      <c r="N84" s="30"/>
      <c r="O84" s="30"/>
      <c r="P84" s="30"/>
      <c r="Q84" s="30"/>
      <c r="R84" s="30"/>
      <c r="S84" s="30"/>
      <c r="T84" s="30"/>
      <c r="U84" s="30"/>
      <c r="V84" s="110"/>
      <c r="W84" s="30"/>
      <c r="X84" s="30"/>
      <c r="Y84" s="30"/>
      <c r="Z84" s="30"/>
      <c r="AA84" s="30"/>
      <c r="AB84" s="30"/>
      <c r="AC84" s="30"/>
    </row>
    <row r="85" spans="1:29" x14ac:dyDescent="0.35">
      <c r="A85" s="550">
        <f>A76+1</f>
        <v>9</v>
      </c>
      <c r="B85" s="13">
        <f>B76+10</f>
        <v>91</v>
      </c>
      <c r="C85" s="791"/>
      <c r="D85" s="79"/>
      <c r="E85" s="794"/>
      <c r="F85" s="79"/>
      <c r="G85" s="537"/>
      <c r="H85" s="79"/>
      <c r="I85" s="794"/>
      <c r="J85" s="79"/>
      <c r="K85" s="794"/>
      <c r="L85" s="62"/>
      <c r="M85" s="60" t="b">
        <v>0</v>
      </c>
      <c r="N85" s="62" t="s">
        <v>247</v>
      </c>
      <c r="O85" s="62"/>
      <c r="P85" s="60" t="b">
        <v>0</v>
      </c>
      <c r="Q85" s="62" t="s">
        <v>248</v>
      </c>
      <c r="R85" s="62"/>
      <c r="S85" s="787" t="b">
        <v>0</v>
      </c>
      <c r="T85" s="62" t="s">
        <v>249</v>
      </c>
      <c r="U85" s="62"/>
      <c r="V85" s="787" t="b">
        <v>0</v>
      </c>
      <c r="W85" s="62" t="s">
        <v>250</v>
      </c>
      <c r="X85" s="62"/>
      <c r="Y85" s="787" t="b">
        <v>0</v>
      </c>
      <c r="Z85" s="62" t="s">
        <v>251</v>
      </c>
      <c r="AA85" s="62"/>
      <c r="AB85" s="787" t="b">
        <v>0</v>
      </c>
      <c r="AC85" s="71" t="s">
        <v>252</v>
      </c>
    </row>
    <row r="86" spans="1:29" x14ac:dyDescent="0.35">
      <c r="A86" s="551"/>
      <c r="B86" s="247">
        <f>B85+1</f>
        <v>92</v>
      </c>
      <c r="C86" s="792"/>
      <c r="D86" s="25"/>
      <c r="E86" s="795"/>
      <c r="F86" s="25"/>
      <c r="G86" s="538"/>
      <c r="H86" s="25"/>
      <c r="I86" s="795"/>
      <c r="J86" s="25"/>
      <c r="K86" s="795"/>
      <c r="M86" s="64" t="b">
        <v>0</v>
      </c>
      <c r="N86" t="s">
        <v>253</v>
      </c>
      <c r="Q86" s="72" t="s">
        <v>107</v>
      </c>
      <c r="S86" s="788"/>
      <c r="T86" s="72" t="s">
        <v>107</v>
      </c>
      <c r="U86" s="44"/>
      <c r="V86" s="788"/>
      <c r="W86" s="44"/>
      <c r="X86" s="44"/>
      <c r="Y86" s="788"/>
      <c r="Z86" s="72" t="s">
        <v>107</v>
      </c>
      <c r="AB86" s="788"/>
      <c r="AC86" s="73"/>
    </row>
    <row r="87" spans="1:29" x14ac:dyDescent="0.35">
      <c r="A87" s="551"/>
      <c r="B87" s="247">
        <f t="shared" ref="B87:B92" si="8">B86+1</f>
        <v>93</v>
      </c>
      <c r="C87" s="792"/>
      <c r="D87" s="25"/>
      <c r="E87" s="795"/>
      <c r="F87" s="25"/>
      <c r="G87" s="538"/>
      <c r="H87" s="25"/>
      <c r="I87" s="795"/>
      <c r="J87" s="25"/>
      <c r="K87" s="795"/>
      <c r="M87" s="64" t="b">
        <v>0</v>
      </c>
      <c r="N87" t="s">
        <v>254</v>
      </c>
      <c r="Q87" s="9"/>
      <c r="T87" s="44"/>
      <c r="V87" s="122" t="b">
        <v>0</v>
      </c>
      <c r="W87" t="s">
        <v>255</v>
      </c>
      <c r="Z87" s="44"/>
      <c r="AC87" s="66"/>
    </row>
    <row r="88" spans="1:29" x14ac:dyDescent="0.35">
      <c r="A88" s="551"/>
      <c r="B88" s="247">
        <f t="shared" si="8"/>
        <v>94</v>
      </c>
      <c r="C88" s="792"/>
      <c r="D88" s="25"/>
      <c r="E88" s="795"/>
      <c r="F88" s="25"/>
      <c r="G88" s="538"/>
      <c r="H88" s="25"/>
      <c r="I88" s="795"/>
      <c r="J88" s="25"/>
      <c r="K88" s="795"/>
      <c r="M88" s="64" t="b">
        <v>0</v>
      </c>
      <c r="N88" t="s">
        <v>256</v>
      </c>
      <c r="Q88" s="9"/>
      <c r="S88" s="45" t="b">
        <v>0</v>
      </c>
      <c r="T88" s="44" t="s">
        <v>257</v>
      </c>
      <c r="Y88" s="788" t="b">
        <v>0</v>
      </c>
      <c r="Z88" t="s">
        <v>257</v>
      </c>
      <c r="AC88" s="66"/>
    </row>
    <row r="89" spans="1:29" x14ac:dyDescent="0.35">
      <c r="A89" s="551"/>
      <c r="B89" s="247">
        <f t="shared" si="8"/>
        <v>95</v>
      </c>
      <c r="C89" s="792"/>
      <c r="D89" s="25"/>
      <c r="E89" s="795"/>
      <c r="F89" s="25"/>
      <c r="G89" s="538"/>
      <c r="H89" s="25"/>
      <c r="I89" s="795"/>
      <c r="J89" s="25"/>
      <c r="K89" s="795"/>
      <c r="N89" s="74" t="s">
        <v>107</v>
      </c>
      <c r="S89" s="786" t="s">
        <v>258</v>
      </c>
      <c r="T89" s="786"/>
      <c r="V89" s="786" t="s">
        <v>259</v>
      </c>
      <c r="W89" s="786"/>
      <c r="Y89" s="788"/>
      <c r="AC89" s="66"/>
    </row>
    <row r="90" spans="1:29" x14ac:dyDescent="0.35">
      <c r="A90" s="551"/>
      <c r="B90" s="247">
        <f t="shared" si="8"/>
        <v>96</v>
      </c>
      <c r="C90" s="792"/>
      <c r="D90" s="25"/>
      <c r="E90" s="795"/>
      <c r="F90" s="25"/>
      <c r="G90" s="538"/>
      <c r="H90" s="25"/>
      <c r="I90" s="795"/>
      <c r="J90" s="25"/>
      <c r="K90" s="795"/>
      <c r="N90" s="652"/>
      <c r="S90" s="64" t="b">
        <v>0</v>
      </c>
      <c r="T90" t="s">
        <v>260</v>
      </c>
      <c r="V90" s="122" t="b">
        <v>0</v>
      </c>
      <c r="W90" t="s">
        <v>261</v>
      </c>
      <c r="AC90" s="66"/>
    </row>
    <row r="91" spans="1:29" x14ac:dyDescent="0.35">
      <c r="A91" s="551"/>
      <c r="B91" s="247">
        <f t="shared" si="8"/>
        <v>97</v>
      </c>
      <c r="C91" s="792"/>
      <c r="D91" s="25"/>
      <c r="E91" s="795"/>
      <c r="F91" s="25"/>
      <c r="G91" s="538"/>
      <c r="H91" s="25"/>
      <c r="I91" s="795"/>
      <c r="J91" s="25"/>
      <c r="K91" s="795"/>
      <c r="N91" s="652"/>
      <c r="T91" s="74" t="s">
        <v>109</v>
      </c>
      <c r="W91" s="74" t="s">
        <v>109</v>
      </c>
      <c r="X91" s="74"/>
      <c r="Y91" s="74"/>
      <c r="Z91" s="74"/>
      <c r="AC91" s="66"/>
    </row>
    <row r="92" spans="1:29" ht="15" thickBot="1" x14ac:dyDescent="0.4">
      <c r="A92" s="552"/>
      <c r="B92" s="247">
        <f t="shared" si="8"/>
        <v>98</v>
      </c>
      <c r="C92" s="793"/>
      <c r="D92" s="128"/>
      <c r="E92" s="796"/>
      <c r="F92" s="128"/>
      <c r="G92" s="539"/>
      <c r="H92" s="128"/>
      <c r="I92" s="796"/>
      <c r="J92" s="128"/>
      <c r="K92" s="796"/>
      <c r="L92" s="67"/>
      <c r="M92" s="67"/>
      <c r="N92" s="67"/>
      <c r="O92" s="67"/>
      <c r="P92" s="67"/>
      <c r="Q92" s="67"/>
      <c r="R92" s="67"/>
      <c r="S92" s="67"/>
      <c r="T92" s="75"/>
      <c r="U92" s="67"/>
      <c r="V92" s="104"/>
      <c r="W92" s="75"/>
      <c r="X92" s="75"/>
      <c r="Y92" s="75"/>
      <c r="Z92" s="75"/>
      <c r="AA92" s="67"/>
      <c r="AB92" s="67"/>
      <c r="AC92" s="70"/>
    </row>
    <row r="93" spans="1:29" ht="6" customHeight="1" thickBot="1" x14ac:dyDescent="0.4">
      <c r="C93" s="31"/>
      <c r="D93" s="31"/>
      <c r="E93" s="31"/>
      <c r="F93" s="31"/>
      <c r="G93" s="31"/>
      <c r="H93" s="31"/>
      <c r="I93" s="31"/>
      <c r="J93" s="31"/>
      <c r="K93" s="31"/>
      <c r="L93" s="30"/>
      <c r="M93" s="30"/>
      <c r="N93" s="30"/>
      <c r="O93" s="30"/>
      <c r="P93" s="30"/>
      <c r="Q93" s="30"/>
      <c r="R93" s="30"/>
      <c r="S93" s="30"/>
      <c r="T93" s="30"/>
      <c r="U93" s="30"/>
      <c r="V93" s="110"/>
      <c r="W93" s="30"/>
      <c r="X93" s="30"/>
      <c r="Y93" s="30"/>
      <c r="Z93" s="30"/>
      <c r="AA93" s="30"/>
      <c r="AB93" s="30"/>
      <c r="AC93" s="30"/>
    </row>
    <row r="94" spans="1:29" x14ac:dyDescent="0.35">
      <c r="A94" s="550">
        <f>A85+1</f>
        <v>10</v>
      </c>
      <c r="B94" s="13">
        <f>B85+10</f>
        <v>101</v>
      </c>
      <c r="C94" s="791"/>
      <c r="D94" s="79"/>
      <c r="E94" s="794"/>
      <c r="F94" s="79"/>
      <c r="G94" s="537"/>
      <c r="H94" s="79"/>
      <c r="I94" s="794"/>
      <c r="J94" s="79"/>
      <c r="K94" s="794"/>
      <c r="L94" s="62"/>
      <c r="M94" s="60" t="b">
        <v>0</v>
      </c>
      <c r="N94" s="62" t="s">
        <v>247</v>
      </c>
      <c r="O94" s="62"/>
      <c r="P94" s="60" t="b">
        <v>0</v>
      </c>
      <c r="Q94" s="62" t="s">
        <v>248</v>
      </c>
      <c r="R94" s="62"/>
      <c r="S94" s="787" t="b">
        <v>0</v>
      </c>
      <c r="T94" s="62" t="s">
        <v>249</v>
      </c>
      <c r="U94" s="62"/>
      <c r="V94" s="787" t="b">
        <v>0</v>
      </c>
      <c r="W94" s="62" t="s">
        <v>250</v>
      </c>
      <c r="X94" s="62"/>
      <c r="Y94" s="787" t="b">
        <v>0</v>
      </c>
      <c r="Z94" s="62" t="s">
        <v>251</v>
      </c>
      <c r="AA94" s="62"/>
      <c r="AB94" s="787" t="b">
        <v>0</v>
      </c>
      <c r="AC94" s="71" t="s">
        <v>252</v>
      </c>
    </row>
    <row r="95" spans="1:29" x14ac:dyDescent="0.35">
      <c r="A95" s="551"/>
      <c r="B95" s="247">
        <f>B94+1</f>
        <v>102</v>
      </c>
      <c r="C95" s="792"/>
      <c r="D95" s="25"/>
      <c r="E95" s="795"/>
      <c r="F95" s="25"/>
      <c r="G95" s="538"/>
      <c r="H95" s="25"/>
      <c r="I95" s="795"/>
      <c r="J95" s="25"/>
      <c r="K95" s="795"/>
      <c r="M95" s="64" t="b">
        <v>0</v>
      </c>
      <c r="N95" t="s">
        <v>253</v>
      </c>
      <c r="Q95" s="72" t="s">
        <v>107</v>
      </c>
      <c r="S95" s="788"/>
      <c r="T95" s="72" t="s">
        <v>107</v>
      </c>
      <c r="U95" s="44"/>
      <c r="V95" s="788"/>
      <c r="W95" s="44"/>
      <c r="X95" s="44"/>
      <c r="Y95" s="788"/>
      <c r="Z95" s="72" t="s">
        <v>107</v>
      </c>
      <c r="AB95" s="788"/>
      <c r="AC95" s="73"/>
    </row>
    <row r="96" spans="1:29" x14ac:dyDescent="0.35">
      <c r="A96" s="551"/>
      <c r="B96" s="247">
        <f t="shared" ref="B96:B101" si="9">B95+1</f>
        <v>103</v>
      </c>
      <c r="C96" s="792"/>
      <c r="D96" s="25"/>
      <c r="E96" s="795"/>
      <c r="F96" s="25"/>
      <c r="G96" s="538"/>
      <c r="H96" s="25"/>
      <c r="I96" s="795"/>
      <c r="J96" s="25"/>
      <c r="K96" s="795"/>
      <c r="M96" s="64" t="b">
        <v>0</v>
      </c>
      <c r="N96" t="s">
        <v>254</v>
      </c>
      <c r="Q96" s="9"/>
      <c r="T96" s="44"/>
      <c r="V96" s="122" t="b">
        <v>0</v>
      </c>
      <c r="W96" t="s">
        <v>255</v>
      </c>
      <c r="Z96" s="44"/>
      <c r="AC96" s="66"/>
    </row>
    <row r="97" spans="1:29" x14ac:dyDescent="0.35">
      <c r="A97" s="551"/>
      <c r="B97" s="247">
        <f t="shared" si="9"/>
        <v>104</v>
      </c>
      <c r="C97" s="792"/>
      <c r="D97" s="25"/>
      <c r="E97" s="795"/>
      <c r="F97" s="25"/>
      <c r="G97" s="538"/>
      <c r="H97" s="25"/>
      <c r="I97" s="795"/>
      <c r="J97" s="25"/>
      <c r="K97" s="795"/>
      <c r="M97" s="64" t="b">
        <v>0</v>
      </c>
      <c r="N97" t="s">
        <v>256</v>
      </c>
      <c r="Q97" s="9"/>
      <c r="S97" s="45" t="b">
        <v>0</v>
      </c>
      <c r="T97" s="44" t="s">
        <v>257</v>
      </c>
      <c r="Y97" s="788" t="b">
        <v>0</v>
      </c>
      <c r="Z97" t="s">
        <v>257</v>
      </c>
      <c r="AC97" s="66"/>
    </row>
    <row r="98" spans="1:29" x14ac:dyDescent="0.35">
      <c r="A98" s="551"/>
      <c r="B98" s="247">
        <f t="shared" si="9"/>
        <v>105</v>
      </c>
      <c r="C98" s="792"/>
      <c r="D98" s="25"/>
      <c r="E98" s="795"/>
      <c r="F98" s="25"/>
      <c r="G98" s="538"/>
      <c r="H98" s="25"/>
      <c r="I98" s="795"/>
      <c r="J98" s="25"/>
      <c r="K98" s="795"/>
      <c r="N98" s="74" t="s">
        <v>107</v>
      </c>
      <c r="S98" s="786" t="s">
        <v>258</v>
      </c>
      <c r="T98" s="786"/>
      <c r="V98" s="786" t="s">
        <v>259</v>
      </c>
      <c r="W98" s="786"/>
      <c r="Y98" s="788"/>
      <c r="AC98" s="66"/>
    </row>
    <row r="99" spans="1:29" x14ac:dyDescent="0.35">
      <c r="A99" s="551"/>
      <c r="B99" s="247">
        <f t="shared" si="9"/>
        <v>106</v>
      </c>
      <c r="C99" s="792"/>
      <c r="D99" s="25"/>
      <c r="E99" s="795"/>
      <c r="F99" s="25"/>
      <c r="G99" s="538"/>
      <c r="H99" s="25"/>
      <c r="I99" s="795"/>
      <c r="J99" s="25"/>
      <c r="K99" s="795"/>
      <c r="N99" s="652"/>
      <c r="S99" s="64" t="b">
        <v>0</v>
      </c>
      <c r="T99" t="s">
        <v>260</v>
      </c>
      <c r="V99" s="122" t="b">
        <v>0</v>
      </c>
      <c r="W99" t="s">
        <v>261</v>
      </c>
      <c r="AC99" s="66"/>
    </row>
    <row r="100" spans="1:29" x14ac:dyDescent="0.35">
      <c r="A100" s="551"/>
      <c r="B100" s="247">
        <f t="shared" si="9"/>
        <v>107</v>
      </c>
      <c r="C100" s="792"/>
      <c r="D100" s="25"/>
      <c r="E100" s="795"/>
      <c r="F100" s="25"/>
      <c r="G100" s="538"/>
      <c r="H100" s="25"/>
      <c r="I100" s="795"/>
      <c r="J100" s="25"/>
      <c r="K100" s="795"/>
      <c r="N100" s="652"/>
      <c r="T100" s="74" t="s">
        <v>109</v>
      </c>
      <c r="W100" s="74" t="s">
        <v>109</v>
      </c>
      <c r="X100" s="74"/>
      <c r="Y100" s="74"/>
      <c r="Z100" s="74"/>
      <c r="AC100" s="66"/>
    </row>
    <row r="101" spans="1:29" ht="15" thickBot="1" x14ac:dyDescent="0.4">
      <c r="A101" s="552"/>
      <c r="B101" s="247">
        <f t="shared" si="9"/>
        <v>108</v>
      </c>
      <c r="C101" s="793"/>
      <c r="D101" s="128"/>
      <c r="E101" s="796"/>
      <c r="F101" s="128"/>
      <c r="G101" s="539"/>
      <c r="H101" s="128"/>
      <c r="I101" s="796"/>
      <c r="J101" s="128"/>
      <c r="K101" s="796"/>
      <c r="L101" s="67"/>
      <c r="M101" s="67"/>
      <c r="N101" s="67"/>
      <c r="O101" s="67"/>
      <c r="P101" s="67"/>
      <c r="Q101" s="67"/>
      <c r="R101" s="67"/>
      <c r="S101" s="67"/>
      <c r="T101" s="75"/>
      <c r="U101" s="67"/>
      <c r="V101" s="104"/>
      <c r="W101" s="75"/>
      <c r="X101" s="75"/>
      <c r="Y101" s="75"/>
      <c r="Z101" s="75"/>
      <c r="AA101" s="67"/>
      <c r="AB101" s="67"/>
      <c r="AC101" s="70"/>
    </row>
    <row r="102" spans="1:29" ht="6" customHeight="1" thickBot="1" x14ac:dyDescent="0.4">
      <c r="C102" s="31"/>
      <c r="D102" s="31"/>
      <c r="E102" s="31"/>
      <c r="F102" s="31"/>
      <c r="G102" s="31"/>
      <c r="H102" s="31"/>
      <c r="I102" s="31"/>
      <c r="J102" s="31"/>
      <c r="K102" s="31"/>
      <c r="L102" s="30"/>
      <c r="M102" s="30"/>
      <c r="N102" s="30"/>
      <c r="O102" s="30"/>
      <c r="P102" s="30"/>
      <c r="Q102" s="30"/>
      <c r="R102" s="30"/>
      <c r="S102" s="30"/>
      <c r="T102" s="30"/>
      <c r="U102" s="30"/>
      <c r="V102" s="110"/>
      <c r="W102" s="30"/>
      <c r="X102" s="30"/>
      <c r="Y102" s="30"/>
      <c r="Z102" s="30"/>
      <c r="AA102" s="30"/>
      <c r="AB102" s="30"/>
      <c r="AC102" s="30"/>
    </row>
    <row r="103" spans="1:29" x14ac:dyDescent="0.35">
      <c r="A103" s="550">
        <f>A94+1</f>
        <v>11</v>
      </c>
      <c r="B103" s="13">
        <f>B94+10</f>
        <v>111</v>
      </c>
      <c r="C103" s="791"/>
      <c r="D103" s="79"/>
      <c r="E103" s="794"/>
      <c r="F103" s="79"/>
      <c r="G103" s="537"/>
      <c r="H103" s="79"/>
      <c r="I103" s="794"/>
      <c r="J103" s="79"/>
      <c r="K103" s="794"/>
      <c r="L103" s="62"/>
      <c r="M103" s="60" t="b">
        <v>0</v>
      </c>
      <c r="N103" s="62" t="s">
        <v>247</v>
      </c>
      <c r="O103" s="62"/>
      <c r="P103" s="60" t="b">
        <v>0</v>
      </c>
      <c r="Q103" s="62" t="s">
        <v>248</v>
      </c>
      <c r="R103" s="62"/>
      <c r="S103" s="787" t="b">
        <v>0</v>
      </c>
      <c r="T103" s="62" t="s">
        <v>249</v>
      </c>
      <c r="U103" s="62"/>
      <c r="V103" s="787" t="b">
        <v>0</v>
      </c>
      <c r="W103" s="62" t="s">
        <v>250</v>
      </c>
      <c r="X103" s="62"/>
      <c r="Y103" s="787" t="b">
        <v>0</v>
      </c>
      <c r="Z103" s="62" t="s">
        <v>251</v>
      </c>
      <c r="AA103" s="62"/>
      <c r="AB103" s="787" t="b">
        <v>0</v>
      </c>
      <c r="AC103" s="71" t="s">
        <v>252</v>
      </c>
    </row>
    <row r="104" spans="1:29" x14ac:dyDescent="0.35">
      <c r="A104" s="551"/>
      <c r="B104" s="247">
        <f>B103+1</f>
        <v>112</v>
      </c>
      <c r="C104" s="792"/>
      <c r="D104" s="25"/>
      <c r="E104" s="795"/>
      <c r="F104" s="25"/>
      <c r="G104" s="538"/>
      <c r="H104" s="25"/>
      <c r="I104" s="795"/>
      <c r="J104" s="25"/>
      <c r="K104" s="795"/>
      <c r="M104" s="64" t="b">
        <v>0</v>
      </c>
      <c r="N104" t="s">
        <v>253</v>
      </c>
      <c r="Q104" s="72" t="s">
        <v>107</v>
      </c>
      <c r="S104" s="788"/>
      <c r="T104" s="72" t="s">
        <v>107</v>
      </c>
      <c r="U104" s="44"/>
      <c r="V104" s="788"/>
      <c r="W104" s="44"/>
      <c r="X104" s="44"/>
      <c r="Y104" s="788"/>
      <c r="Z104" s="72" t="s">
        <v>107</v>
      </c>
      <c r="AB104" s="788"/>
      <c r="AC104" s="73"/>
    </row>
    <row r="105" spans="1:29" x14ac:dyDescent="0.35">
      <c r="A105" s="551"/>
      <c r="B105" s="247">
        <f t="shared" ref="B105:B110" si="10">B104+1</f>
        <v>113</v>
      </c>
      <c r="C105" s="792"/>
      <c r="D105" s="25"/>
      <c r="E105" s="795"/>
      <c r="F105" s="25"/>
      <c r="G105" s="538"/>
      <c r="H105" s="25"/>
      <c r="I105" s="795"/>
      <c r="J105" s="25"/>
      <c r="K105" s="795"/>
      <c r="M105" s="64" t="b">
        <v>0</v>
      </c>
      <c r="N105" t="s">
        <v>254</v>
      </c>
      <c r="Q105" s="9"/>
      <c r="T105" s="44"/>
      <c r="V105" s="122" t="b">
        <v>0</v>
      </c>
      <c r="W105" t="s">
        <v>255</v>
      </c>
      <c r="Z105" s="44"/>
      <c r="AC105" s="66"/>
    </row>
    <row r="106" spans="1:29" x14ac:dyDescent="0.35">
      <c r="A106" s="551"/>
      <c r="B106" s="247">
        <f t="shared" si="10"/>
        <v>114</v>
      </c>
      <c r="C106" s="792"/>
      <c r="D106" s="25"/>
      <c r="E106" s="795"/>
      <c r="F106" s="25"/>
      <c r="G106" s="538"/>
      <c r="H106" s="25"/>
      <c r="I106" s="795"/>
      <c r="J106" s="25"/>
      <c r="K106" s="795"/>
      <c r="M106" s="64" t="b">
        <v>0</v>
      </c>
      <c r="N106" t="s">
        <v>256</v>
      </c>
      <c r="Q106" s="9"/>
      <c r="S106" s="45" t="b">
        <v>0</v>
      </c>
      <c r="T106" s="44" t="s">
        <v>257</v>
      </c>
      <c r="Y106" s="788" t="b">
        <v>0</v>
      </c>
      <c r="Z106" t="s">
        <v>257</v>
      </c>
      <c r="AC106" s="66"/>
    </row>
    <row r="107" spans="1:29" x14ac:dyDescent="0.35">
      <c r="A107" s="551"/>
      <c r="B107" s="247">
        <f t="shared" si="10"/>
        <v>115</v>
      </c>
      <c r="C107" s="792"/>
      <c r="D107" s="25"/>
      <c r="E107" s="795"/>
      <c r="F107" s="25"/>
      <c r="G107" s="538"/>
      <c r="H107" s="25"/>
      <c r="I107" s="795"/>
      <c r="J107" s="25"/>
      <c r="K107" s="795"/>
      <c r="N107" s="74" t="s">
        <v>107</v>
      </c>
      <c r="S107" s="786" t="s">
        <v>258</v>
      </c>
      <c r="T107" s="786"/>
      <c r="V107" s="786" t="s">
        <v>259</v>
      </c>
      <c r="W107" s="786"/>
      <c r="Y107" s="788"/>
      <c r="AC107" s="66"/>
    </row>
    <row r="108" spans="1:29" x14ac:dyDescent="0.35">
      <c r="A108" s="551"/>
      <c r="B108" s="247">
        <f t="shared" si="10"/>
        <v>116</v>
      </c>
      <c r="C108" s="792"/>
      <c r="D108" s="25"/>
      <c r="E108" s="795"/>
      <c r="F108" s="25"/>
      <c r="G108" s="538"/>
      <c r="H108" s="25"/>
      <c r="I108" s="795"/>
      <c r="J108" s="25"/>
      <c r="K108" s="795"/>
      <c r="N108" s="652"/>
      <c r="S108" s="64" t="b">
        <v>0</v>
      </c>
      <c r="T108" t="s">
        <v>260</v>
      </c>
      <c r="V108" s="122" t="b">
        <v>0</v>
      </c>
      <c r="W108" t="s">
        <v>261</v>
      </c>
      <c r="AC108" s="66"/>
    </row>
    <row r="109" spans="1:29" x14ac:dyDescent="0.35">
      <c r="A109" s="551"/>
      <c r="B109" s="247">
        <f t="shared" si="10"/>
        <v>117</v>
      </c>
      <c r="C109" s="792"/>
      <c r="D109" s="25"/>
      <c r="E109" s="795"/>
      <c r="F109" s="25"/>
      <c r="G109" s="538"/>
      <c r="H109" s="25"/>
      <c r="I109" s="795"/>
      <c r="J109" s="25"/>
      <c r="K109" s="795"/>
      <c r="N109" s="652"/>
      <c r="T109" s="74" t="s">
        <v>109</v>
      </c>
      <c r="W109" s="74" t="s">
        <v>109</v>
      </c>
      <c r="X109" s="74"/>
      <c r="Y109" s="74"/>
      <c r="Z109" s="74"/>
      <c r="AC109" s="66"/>
    </row>
    <row r="110" spans="1:29" ht="15" thickBot="1" x14ac:dyDescent="0.4">
      <c r="A110" s="552"/>
      <c r="B110" s="247">
        <f t="shared" si="10"/>
        <v>118</v>
      </c>
      <c r="C110" s="793"/>
      <c r="D110" s="128"/>
      <c r="E110" s="796"/>
      <c r="F110" s="128"/>
      <c r="G110" s="539"/>
      <c r="H110" s="128"/>
      <c r="I110" s="796"/>
      <c r="J110" s="128"/>
      <c r="K110" s="796"/>
      <c r="L110" s="67"/>
      <c r="M110" s="67"/>
      <c r="N110" s="67"/>
      <c r="O110" s="67"/>
      <c r="P110" s="67"/>
      <c r="Q110" s="67"/>
      <c r="R110" s="67"/>
      <c r="S110" s="67"/>
      <c r="T110" s="75"/>
      <c r="U110" s="67"/>
      <c r="V110" s="104"/>
      <c r="W110" s="75"/>
      <c r="X110" s="75"/>
      <c r="Y110" s="75"/>
      <c r="Z110" s="75"/>
      <c r="AA110" s="67"/>
      <c r="AB110" s="67"/>
      <c r="AC110" s="70"/>
    </row>
    <row r="111" spans="1:29" ht="6" customHeight="1" thickBot="1" x14ac:dyDescent="0.4">
      <c r="C111" s="31"/>
      <c r="D111" s="31"/>
      <c r="E111" s="31"/>
      <c r="F111" s="31"/>
      <c r="G111" s="31"/>
      <c r="H111" s="31"/>
      <c r="I111" s="31"/>
      <c r="J111" s="31"/>
      <c r="K111" s="31"/>
      <c r="L111" s="30"/>
      <c r="M111" s="30"/>
      <c r="N111" s="30"/>
      <c r="O111" s="30"/>
      <c r="P111" s="30"/>
      <c r="Q111" s="30"/>
      <c r="R111" s="30"/>
      <c r="S111" s="30"/>
      <c r="T111" s="30"/>
      <c r="U111" s="30"/>
      <c r="V111" s="110"/>
      <c r="W111" s="30"/>
      <c r="X111" s="30"/>
      <c r="Y111" s="30"/>
      <c r="Z111" s="30"/>
      <c r="AA111" s="30"/>
      <c r="AB111" s="30"/>
      <c r="AC111" s="30"/>
    </row>
    <row r="112" spans="1:29" x14ac:dyDescent="0.35">
      <c r="A112" s="550">
        <f>A103+1</f>
        <v>12</v>
      </c>
      <c r="B112" s="13">
        <f>B103+10</f>
        <v>121</v>
      </c>
      <c r="C112" s="791"/>
      <c r="D112" s="79"/>
      <c r="E112" s="794"/>
      <c r="F112" s="79"/>
      <c r="G112" s="537"/>
      <c r="H112" s="79"/>
      <c r="I112" s="794"/>
      <c r="J112" s="79"/>
      <c r="K112" s="794"/>
      <c r="L112" s="62"/>
      <c r="M112" s="60" t="b">
        <v>0</v>
      </c>
      <c r="N112" s="62" t="s">
        <v>247</v>
      </c>
      <c r="O112" s="62"/>
      <c r="P112" s="60" t="b">
        <v>0</v>
      </c>
      <c r="Q112" s="62" t="s">
        <v>248</v>
      </c>
      <c r="R112" s="62"/>
      <c r="S112" s="787" t="b">
        <v>0</v>
      </c>
      <c r="T112" s="62" t="s">
        <v>249</v>
      </c>
      <c r="U112" s="62"/>
      <c r="V112" s="787" t="b">
        <v>0</v>
      </c>
      <c r="W112" s="62" t="s">
        <v>250</v>
      </c>
      <c r="X112" s="62"/>
      <c r="Y112" s="789" t="b">
        <v>0</v>
      </c>
      <c r="Z112" s="146" t="s">
        <v>251</v>
      </c>
      <c r="AA112" s="62"/>
      <c r="AB112" s="787" t="b">
        <v>0</v>
      </c>
      <c r="AC112" s="71" t="s">
        <v>252</v>
      </c>
    </row>
    <row r="113" spans="1:29" x14ac:dyDescent="0.35">
      <c r="A113" s="551"/>
      <c r="B113" s="247">
        <f>B112+1</f>
        <v>122</v>
      </c>
      <c r="C113" s="792"/>
      <c r="D113" s="25"/>
      <c r="E113" s="795"/>
      <c r="F113" s="25"/>
      <c r="G113" s="538"/>
      <c r="H113" s="25"/>
      <c r="I113" s="795"/>
      <c r="J113" s="25"/>
      <c r="K113" s="795"/>
      <c r="M113" s="64" t="b">
        <v>0</v>
      </c>
      <c r="N113" t="s">
        <v>253</v>
      </c>
      <c r="Q113" s="72" t="s">
        <v>107</v>
      </c>
      <c r="S113" s="788"/>
      <c r="T113" s="72" t="s">
        <v>107</v>
      </c>
      <c r="U113" s="44"/>
      <c r="V113" s="788"/>
      <c r="W113" s="44"/>
      <c r="X113" s="44"/>
      <c r="Y113" s="790"/>
      <c r="Z113" s="147" t="s">
        <v>107</v>
      </c>
      <c r="AB113" s="788"/>
      <c r="AC113" s="73"/>
    </row>
    <row r="114" spans="1:29" x14ac:dyDescent="0.35">
      <c r="A114" s="551"/>
      <c r="B114" s="247">
        <f t="shared" ref="B114:B119" si="11">B113+1</f>
        <v>123</v>
      </c>
      <c r="C114" s="792"/>
      <c r="D114" s="25"/>
      <c r="E114" s="795"/>
      <c r="F114" s="25"/>
      <c r="G114" s="538"/>
      <c r="H114" s="25"/>
      <c r="I114" s="795"/>
      <c r="J114" s="25"/>
      <c r="K114" s="795"/>
      <c r="M114" s="64" t="b">
        <v>0</v>
      </c>
      <c r="N114" t="s">
        <v>254</v>
      </c>
      <c r="Q114" s="9"/>
      <c r="T114" s="44"/>
      <c r="V114" s="122" t="b">
        <v>0</v>
      </c>
      <c r="W114" t="s">
        <v>255</v>
      </c>
      <c r="Y114" s="16"/>
      <c r="Z114" s="148"/>
      <c r="AC114" s="66"/>
    </row>
    <row r="115" spans="1:29" x14ac:dyDescent="0.35">
      <c r="A115" s="551"/>
      <c r="B115" s="247">
        <f t="shared" si="11"/>
        <v>124</v>
      </c>
      <c r="C115" s="792"/>
      <c r="D115" s="25"/>
      <c r="E115" s="795"/>
      <c r="F115" s="25"/>
      <c r="G115" s="538"/>
      <c r="H115" s="25"/>
      <c r="I115" s="795"/>
      <c r="J115" s="25"/>
      <c r="K115" s="795"/>
      <c r="M115" s="64" t="b">
        <v>0</v>
      </c>
      <c r="N115" t="s">
        <v>256</v>
      </c>
      <c r="Q115" s="9"/>
      <c r="S115" s="45" t="b">
        <v>0</v>
      </c>
      <c r="T115" s="44" t="s">
        <v>257</v>
      </c>
      <c r="Y115" s="790" t="b">
        <v>0</v>
      </c>
      <c r="Z115" s="16" t="s">
        <v>257</v>
      </c>
      <c r="AC115" s="66"/>
    </row>
    <row r="116" spans="1:29" x14ac:dyDescent="0.35">
      <c r="A116" s="551"/>
      <c r="B116" s="247">
        <f t="shared" si="11"/>
        <v>125</v>
      </c>
      <c r="C116" s="792"/>
      <c r="D116" s="25"/>
      <c r="E116" s="795"/>
      <c r="F116" s="25"/>
      <c r="G116" s="538"/>
      <c r="H116" s="25"/>
      <c r="I116" s="795"/>
      <c r="J116" s="25"/>
      <c r="K116" s="795"/>
      <c r="N116" s="74" t="s">
        <v>107</v>
      </c>
      <c r="S116" s="786" t="s">
        <v>258</v>
      </c>
      <c r="T116" s="786"/>
      <c r="V116" s="786" t="s">
        <v>259</v>
      </c>
      <c r="W116" s="786"/>
      <c r="Y116" s="790"/>
      <c r="Z116" s="16"/>
      <c r="AC116" s="66"/>
    </row>
    <row r="117" spans="1:29" x14ac:dyDescent="0.35">
      <c r="A117" s="551"/>
      <c r="B117" s="247">
        <f t="shared" si="11"/>
        <v>126</v>
      </c>
      <c r="C117" s="792"/>
      <c r="D117" s="25"/>
      <c r="E117" s="795"/>
      <c r="F117" s="25"/>
      <c r="G117" s="538"/>
      <c r="H117" s="25"/>
      <c r="I117" s="795"/>
      <c r="J117" s="25"/>
      <c r="K117" s="795"/>
      <c r="N117" s="652"/>
      <c r="S117" s="64" t="b">
        <v>0</v>
      </c>
      <c r="T117" t="s">
        <v>260</v>
      </c>
      <c r="V117" s="122" t="b">
        <v>0</v>
      </c>
      <c r="W117" t="s">
        <v>261</v>
      </c>
      <c r="Y117" s="16"/>
      <c r="Z117" s="16"/>
      <c r="AC117" s="66"/>
    </row>
    <row r="118" spans="1:29" x14ac:dyDescent="0.35">
      <c r="A118" s="551"/>
      <c r="B118" s="247">
        <f t="shared" si="11"/>
        <v>127</v>
      </c>
      <c r="C118" s="792"/>
      <c r="D118" s="25"/>
      <c r="E118" s="795"/>
      <c r="F118" s="25"/>
      <c r="G118" s="538"/>
      <c r="H118" s="25"/>
      <c r="I118" s="795"/>
      <c r="J118" s="25"/>
      <c r="K118" s="795"/>
      <c r="N118" s="652"/>
      <c r="T118" s="74" t="s">
        <v>109</v>
      </c>
      <c r="W118" s="74" t="s">
        <v>109</v>
      </c>
      <c r="X118" s="74"/>
      <c r="Y118" s="149"/>
      <c r="Z118" s="149"/>
      <c r="AC118" s="66"/>
    </row>
    <row r="119" spans="1:29" ht="15" thickBot="1" x14ac:dyDescent="0.4">
      <c r="A119" s="552"/>
      <c r="B119" s="247">
        <f t="shared" si="11"/>
        <v>128</v>
      </c>
      <c r="C119" s="793"/>
      <c r="D119" s="128"/>
      <c r="E119" s="796"/>
      <c r="F119" s="128"/>
      <c r="G119" s="539"/>
      <c r="H119" s="128"/>
      <c r="I119" s="796"/>
      <c r="J119" s="128"/>
      <c r="K119" s="796"/>
      <c r="L119" s="67"/>
      <c r="M119" s="67"/>
      <c r="N119" s="67"/>
      <c r="O119" s="67"/>
      <c r="P119" s="67"/>
      <c r="Q119" s="67"/>
      <c r="R119" s="67"/>
      <c r="S119" s="67"/>
      <c r="T119" s="75"/>
      <c r="U119" s="67"/>
      <c r="V119" s="104"/>
      <c r="W119" s="75"/>
      <c r="X119" s="75"/>
      <c r="Y119" s="150"/>
      <c r="Z119" s="150"/>
      <c r="AA119" s="67"/>
      <c r="AB119" s="67"/>
      <c r="AC119" s="70"/>
    </row>
    <row r="120" spans="1:29" ht="6"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10"/>
      <c r="W120" s="30"/>
      <c r="X120" s="30"/>
      <c r="Y120" s="30"/>
      <c r="Z120" s="30"/>
      <c r="AA120" s="30"/>
      <c r="AB120" s="30"/>
      <c r="AC120" s="30"/>
    </row>
    <row r="121" spans="1:29" x14ac:dyDescent="0.35">
      <c r="A121" s="550">
        <f>A112+1</f>
        <v>13</v>
      </c>
      <c r="B121" s="13">
        <f>B112+10</f>
        <v>131</v>
      </c>
      <c r="C121" s="791"/>
      <c r="D121" s="79"/>
      <c r="E121" s="794"/>
      <c r="F121" s="79"/>
      <c r="G121" s="537"/>
      <c r="H121" s="79"/>
      <c r="I121" s="794"/>
      <c r="J121" s="79"/>
      <c r="K121" s="794"/>
      <c r="L121" s="62"/>
      <c r="M121" s="60" t="b">
        <v>0</v>
      </c>
      <c r="N121" s="62" t="s">
        <v>247</v>
      </c>
      <c r="O121" s="62"/>
      <c r="P121" s="60" t="b">
        <v>0</v>
      </c>
      <c r="Q121" s="62" t="s">
        <v>248</v>
      </c>
      <c r="R121" s="62"/>
      <c r="S121" s="787" t="b">
        <v>0</v>
      </c>
      <c r="T121" s="62" t="s">
        <v>249</v>
      </c>
      <c r="U121" s="62"/>
      <c r="V121" s="787" t="b">
        <v>0</v>
      </c>
      <c r="W121" s="62" t="s">
        <v>250</v>
      </c>
      <c r="X121" s="62"/>
      <c r="Y121" s="789" t="b">
        <v>0</v>
      </c>
      <c r="Z121" s="146" t="s">
        <v>251</v>
      </c>
      <c r="AA121" s="62"/>
      <c r="AB121" s="787" t="b">
        <v>0</v>
      </c>
      <c r="AC121" s="71" t="s">
        <v>252</v>
      </c>
    </row>
    <row r="122" spans="1:29" x14ac:dyDescent="0.35">
      <c r="A122" s="551"/>
      <c r="B122" s="247">
        <f>B121+1</f>
        <v>132</v>
      </c>
      <c r="C122" s="792"/>
      <c r="D122" s="25"/>
      <c r="E122" s="795"/>
      <c r="F122" s="25"/>
      <c r="G122" s="538"/>
      <c r="H122" s="25"/>
      <c r="I122" s="795"/>
      <c r="J122" s="25"/>
      <c r="K122" s="795"/>
      <c r="M122" s="64" t="b">
        <v>0</v>
      </c>
      <c r="N122" t="s">
        <v>253</v>
      </c>
      <c r="Q122" s="72" t="s">
        <v>107</v>
      </c>
      <c r="S122" s="788"/>
      <c r="T122" s="72" t="s">
        <v>107</v>
      </c>
      <c r="U122" s="44"/>
      <c r="V122" s="788"/>
      <c r="W122" s="44"/>
      <c r="X122" s="44"/>
      <c r="Y122" s="790"/>
      <c r="Z122" s="147" t="s">
        <v>107</v>
      </c>
      <c r="AB122" s="788"/>
      <c r="AC122" s="73"/>
    </row>
    <row r="123" spans="1:29" x14ac:dyDescent="0.35">
      <c r="A123" s="551"/>
      <c r="B123" s="247">
        <f t="shared" ref="B123:B128" si="12">B122+1</f>
        <v>133</v>
      </c>
      <c r="C123" s="792"/>
      <c r="D123" s="25"/>
      <c r="E123" s="795"/>
      <c r="F123" s="25"/>
      <c r="G123" s="538"/>
      <c r="H123" s="25"/>
      <c r="I123" s="795"/>
      <c r="J123" s="25"/>
      <c r="K123" s="795"/>
      <c r="M123" s="64" t="b">
        <v>0</v>
      </c>
      <c r="N123" t="s">
        <v>254</v>
      </c>
      <c r="Q123" s="9"/>
      <c r="T123" s="44"/>
      <c r="V123" s="122" t="b">
        <v>0</v>
      </c>
      <c r="W123" t="s">
        <v>255</v>
      </c>
      <c r="Y123" s="16"/>
      <c r="Z123" s="148"/>
      <c r="AC123" s="66"/>
    </row>
    <row r="124" spans="1:29" x14ac:dyDescent="0.35">
      <c r="A124" s="551"/>
      <c r="B124" s="247">
        <f t="shared" si="12"/>
        <v>134</v>
      </c>
      <c r="C124" s="792"/>
      <c r="D124" s="25"/>
      <c r="E124" s="795"/>
      <c r="F124" s="25"/>
      <c r="G124" s="538"/>
      <c r="H124" s="25"/>
      <c r="I124" s="795"/>
      <c r="J124" s="25"/>
      <c r="K124" s="795"/>
      <c r="M124" s="64" t="b">
        <v>0</v>
      </c>
      <c r="N124" t="s">
        <v>256</v>
      </c>
      <c r="Q124" s="9"/>
      <c r="S124" s="45" t="b">
        <v>0</v>
      </c>
      <c r="T124" s="44" t="s">
        <v>257</v>
      </c>
      <c r="Y124" s="790" t="b">
        <v>0</v>
      </c>
      <c r="Z124" s="16" t="s">
        <v>257</v>
      </c>
      <c r="AC124" s="66"/>
    </row>
    <row r="125" spans="1:29" x14ac:dyDescent="0.35">
      <c r="A125" s="551"/>
      <c r="B125" s="247">
        <f t="shared" si="12"/>
        <v>135</v>
      </c>
      <c r="C125" s="792"/>
      <c r="D125" s="25"/>
      <c r="E125" s="795"/>
      <c r="F125" s="25"/>
      <c r="G125" s="538"/>
      <c r="H125" s="25"/>
      <c r="I125" s="795"/>
      <c r="J125" s="25"/>
      <c r="K125" s="795"/>
      <c r="N125" s="74" t="s">
        <v>107</v>
      </c>
      <c r="S125" s="786" t="s">
        <v>258</v>
      </c>
      <c r="T125" s="786"/>
      <c r="V125" s="786" t="s">
        <v>259</v>
      </c>
      <c r="W125" s="786"/>
      <c r="Y125" s="790"/>
      <c r="Z125" s="16"/>
      <c r="AC125" s="66"/>
    </row>
    <row r="126" spans="1:29" x14ac:dyDescent="0.35">
      <c r="A126" s="551"/>
      <c r="B126" s="247">
        <f t="shared" si="12"/>
        <v>136</v>
      </c>
      <c r="C126" s="792"/>
      <c r="D126" s="25"/>
      <c r="E126" s="795"/>
      <c r="F126" s="25"/>
      <c r="G126" s="538"/>
      <c r="H126" s="25"/>
      <c r="I126" s="795"/>
      <c r="J126" s="25"/>
      <c r="K126" s="795"/>
      <c r="N126" s="652"/>
      <c r="S126" s="64" t="b">
        <v>0</v>
      </c>
      <c r="T126" t="s">
        <v>260</v>
      </c>
      <c r="V126" s="122" t="b">
        <v>0</v>
      </c>
      <c r="W126" t="s">
        <v>261</v>
      </c>
      <c r="Y126" s="16"/>
      <c r="Z126" s="16"/>
      <c r="AC126" s="66"/>
    </row>
    <row r="127" spans="1:29" x14ac:dyDescent="0.35">
      <c r="A127" s="551"/>
      <c r="B127" s="247">
        <f t="shared" si="12"/>
        <v>137</v>
      </c>
      <c r="C127" s="792"/>
      <c r="D127" s="25"/>
      <c r="E127" s="795"/>
      <c r="F127" s="25"/>
      <c r="G127" s="538"/>
      <c r="H127" s="25"/>
      <c r="I127" s="795"/>
      <c r="J127" s="25"/>
      <c r="K127" s="795"/>
      <c r="N127" s="652"/>
      <c r="T127" s="74" t="s">
        <v>109</v>
      </c>
      <c r="W127" s="74" t="s">
        <v>109</v>
      </c>
      <c r="X127" s="74"/>
      <c r="Y127" s="149"/>
      <c r="Z127" s="149"/>
      <c r="AC127" s="66"/>
    </row>
    <row r="128" spans="1:29" ht="15" thickBot="1" x14ac:dyDescent="0.4">
      <c r="A128" s="552"/>
      <c r="B128" s="247">
        <f t="shared" si="12"/>
        <v>138</v>
      </c>
      <c r="C128" s="793"/>
      <c r="D128" s="128"/>
      <c r="E128" s="796"/>
      <c r="F128" s="128"/>
      <c r="G128" s="539"/>
      <c r="H128" s="128"/>
      <c r="I128" s="796"/>
      <c r="J128" s="128"/>
      <c r="K128" s="796"/>
      <c r="L128" s="67"/>
      <c r="M128" s="67"/>
      <c r="N128" s="67"/>
      <c r="O128" s="67"/>
      <c r="P128" s="67"/>
      <c r="Q128" s="67"/>
      <c r="R128" s="67"/>
      <c r="S128" s="67"/>
      <c r="T128" s="75"/>
      <c r="U128" s="67"/>
      <c r="V128" s="104"/>
      <c r="W128" s="75"/>
      <c r="X128" s="75"/>
      <c r="Y128" s="150"/>
      <c r="Z128" s="150"/>
      <c r="AA128" s="67"/>
      <c r="AB128" s="67"/>
      <c r="AC128" s="70"/>
    </row>
    <row r="129" spans="1:29" ht="6" customHeight="1" thickBot="1" x14ac:dyDescent="0.4">
      <c r="C129" s="31"/>
      <c r="D129" s="31"/>
      <c r="E129" s="31"/>
      <c r="F129" s="31"/>
      <c r="G129" s="31"/>
      <c r="H129" s="31"/>
      <c r="I129" s="31"/>
      <c r="J129" s="31"/>
      <c r="K129" s="31"/>
      <c r="L129" s="30"/>
      <c r="M129" s="30"/>
      <c r="N129" s="30"/>
      <c r="O129" s="30"/>
      <c r="P129" s="30"/>
      <c r="Q129" s="30"/>
      <c r="R129" s="30"/>
      <c r="S129" s="30"/>
      <c r="T129" s="30"/>
      <c r="U129" s="30"/>
      <c r="V129" s="110"/>
      <c r="W129" s="30"/>
      <c r="X129" s="30"/>
      <c r="Y129" s="30"/>
      <c r="Z129" s="30"/>
      <c r="AA129" s="30"/>
      <c r="AB129" s="30"/>
      <c r="AC129" s="30"/>
    </row>
    <row r="130" spans="1:29" x14ac:dyDescent="0.35">
      <c r="A130" s="550">
        <f>A121+1</f>
        <v>14</v>
      </c>
      <c r="B130" s="13">
        <f>B121+10</f>
        <v>141</v>
      </c>
      <c r="C130" s="791"/>
      <c r="D130" s="79"/>
      <c r="E130" s="794"/>
      <c r="F130" s="79"/>
      <c r="G130" s="537"/>
      <c r="H130" s="79"/>
      <c r="I130" s="794"/>
      <c r="J130" s="79"/>
      <c r="K130" s="794"/>
      <c r="L130" s="62"/>
      <c r="M130" s="60" t="b">
        <v>0</v>
      </c>
      <c r="N130" s="62" t="s">
        <v>247</v>
      </c>
      <c r="O130" s="62"/>
      <c r="P130" s="60" t="b">
        <v>0</v>
      </c>
      <c r="Q130" s="62" t="s">
        <v>248</v>
      </c>
      <c r="R130" s="62"/>
      <c r="S130" s="787" t="b">
        <v>0</v>
      </c>
      <c r="T130" s="62" t="s">
        <v>249</v>
      </c>
      <c r="U130" s="62"/>
      <c r="V130" s="787" t="b">
        <v>0</v>
      </c>
      <c r="W130" s="62" t="s">
        <v>250</v>
      </c>
      <c r="X130" s="62"/>
      <c r="Y130" s="789" t="b">
        <v>0</v>
      </c>
      <c r="Z130" s="146" t="s">
        <v>251</v>
      </c>
      <c r="AA130" s="62"/>
      <c r="AB130" s="787" t="b">
        <v>0</v>
      </c>
      <c r="AC130" s="71" t="s">
        <v>252</v>
      </c>
    </row>
    <row r="131" spans="1:29" x14ac:dyDescent="0.35">
      <c r="A131" s="551"/>
      <c r="B131" s="247">
        <f>B130+1</f>
        <v>142</v>
      </c>
      <c r="C131" s="792"/>
      <c r="D131" s="25"/>
      <c r="E131" s="795"/>
      <c r="F131" s="25"/>
      <c r="G131" s="538"/>
      <c r="H131" s="25"/>
      <c r="I131" s="795"/>
      <c r="J131" s="25"/>
      <c r="K131" s="795"/>
      <c r="M131" s="64" t="b">
        <v>0</v>
      </c>
      <c r="N131" t="s">
        <v>253</v>
      </c>
      <c r="Q131" s="72" t="s">
        <v>107</v>
      </c>
      <c r="S131" s="788"/>
      <c r="T131" s="72" t="s">
        <v>107</v>
      </c>
      <c r="U131" s="44"/>
      <c r="V131" s="788"/>
      <c r="W131" s="44"/>
      <c r="X131" s="44"/>
      <c r="Y131" s="790"/>
      <c r="Z131" s="147" t="s">
        <v>107</v>
      </c>
      <c r="AB131" s="788"/>
      <c r="AC131" s="73"/>
    </row>
    <row r="132" spans="1:29" x14ac:dyDescent="0.35">
      <c r="A132" s="551"/>
      <c r="B132" s="247">
        <f t="shared" ref="B132:B137" si="13">B131+1</f>
        <v>143</v>
      </c>
      <c r="C132" s="792"/>
      <c r="D132" s="25"/>
      <c r="E132" s="795"/>
      <c r="F132" s="25"/>
      <c r="G132" s="538"/>
      <c r="H132" s="25"/>
      <c r="I132" s="795"/>
      <c r="J132" s="25"/>
      <c r="K132" s="795"/>
      <c r="M132" s="64" t="b">
        <v>0</v>
      </c>
      <c r="N132" t="s">
        <v>254</v>
      </c>
      <c r="Q132" s="9"/>
      <c r="T132" s="44"/>
      <c r="V132" s="122" t="b">
        <v>0</v>
      </c>
      <c r="W132" t="s">
        <v>255</v>
      </c>
      <c r="Y132" s="16"/>
      <c r="Z132" s="148"/>
      <c r="AC132" s="66"/>
    </row>
    <row r="133" spans="1:29" x14ac:dyDescent="0.35">
      <c r="A133" s="551"/>
      <c r="B133" s="247">
        <f t="shared" si="13"/>
        <v>144</v>
      </c>
      <c r="C133" s="792"/>
      <c r="D133" s="25"/>
      <c r="E133" s="795"/>
      <c r="F133" s="25"/>
      <c r="G133" s="538"/>
      <c r="H133" s="25"/>
      <c r="I133" s="795"/>
      <c r="J133" s="25"/>
      <c r="K133" s="795"/>
      <c r="M133" s="64" t="b">
        <v>0</v>
      </c>
      <c r="N133" t="s">
        <v>256</v>
      </c>
      <c r="Q133" s="9"/>
      <c r="S133" s="45" t="b">
        <v>0</v>
      </c>
      <c r="T133" s="44" t="s">
        <v>257</v>
      </c>
      <c r="Y133" s="790" t="b">
        <v>0</v>
      </c>
      <c r="Z133" s="16" t="s">
        <v>257</v>
      </c>
      <c r="AC133" s="66"/>
    </row>
    <row r="134" spans="1:29" x14ac:dyDescent="0.35">
      <c r="A134" s="551"/>
      <c r="B134" s="247">
        <f t="shared" si="13"/>
        <v>145</v>
      </c>
      <c r="C134" s="792"/>
      <c r="D134" s="25"/>
      <c r="E134" s="795"/>
      <c r="F134" s="25"/>
      <c r="G134" s="538"/>
      <c r="H134" s="25"/>
      <c r="I134" s="795"/>
      <c r="J134" s="25"/>
      <c r="K134" s="795"/>
      <c r="N134" s="74" t="s">
        <v>107</v>
      </c>
      <c r="S134" s="786" t="s">
        <v>258</v>
      </c>
      <c r="T134" s="786"/>
      <c r="V134" s="786" t="s">
        <v>259</v>
      </c>
      <c r="W134" s="786"/>
      <c r="Y134" s="790"/>
      <c r="Z134" s="16"/>
      <c r="AC134" s="66"/>
    </row>
    <row r="135" spans="1:29" x14ac:dyDescent="0.35">
      <c r="A135" s="551"/>
      <c r="B135" s="247">
        <f t="shared" si="13"/>
        <v>146</v>
      </c>
      <c r="C135" s="792"/>
      <c r="D135" s="25"/>
      <c r="E135" s="795"/>
      <c r="F135" s="25"/>
      <c r="G135" s="538"/>
      <c r="H135" s="25"/>
      <c r="I135" s="795"/>
      <c r="J135" s="25"/>
      <c r="K135" s="795"/>
      <c r="N135" s="652"/>
      <c r="S135" s="64" t="b">
        <v>0</v>
      </c>
      <c r="T135" t="s">
        <v>260</v>
      </c>
      <c r="V135" s="122" t="b">
        <v>0</v>
      </c>
      <c r="W135" t="s">
        <v>261</v>
      </c>
      <c r="Y135" s="16"/>
      <c r="Z135" s="16"/>
      <c r="AC135" s="66"/>
    </row>
    <row r="136" spans="1:29" x14ac:dyDescent="0.35">
      <c r="A136" s="551"/>
      <c r="B136" s="247">
        <f t="shared" si="13"/>
        <v>147</v>
      </c>
      <c r="C136" s="792"/>
      <c r="D136" s="25"/>
      <c r="E136" s="795"/>
      <c r="F136" s="25"/>
      <c r="G136" s="538"/>
      <c r="H136" s="25"/>
      <c r="I136" s="795"/>
      <c r="J136" s="25"/>
      <c r="K136" s="795"/>
      <c r="N136" s="652"/>
      <c r="T136" s="74" t="s">
        <v>109</v>
      </c>
      <c r="W136" s="74" t="s">
        <v>109</v>
      </c>
      <c r="X136" s="74"/>
      <c r="Y136" s="149"/>
      <c r="Z136" s="149"/>
      <c r="AC136" s="66"/>
    </row>
    <row r="137" spans="1:29" ht="15" thickBot="1" x14ac:dyDescent="0.4">
      <c r="A137" s="552"/>
      <c r="B137" s="247">
        <f t="shared" si="13"/>
        <v>148</v>
      </c>
      <c r="C137" s="793"/>
      <c r="D137" s="128"/>
      <c r="E137" s="796"/>
      <c r="F137" s="128"/>
      <c r="G137" s="539"/>
      <c r="H137" s="128"/>
      <c r="I137" s="796"/>
      <c r="J137" s="128"/>
      <c r="K137" s="796"/>
      <c r="L137" s="67"/>
      <c r="M137" s="67"/>
      <c r="N137" s="67"/>
      <c r="O137" s="67"/>
      <c r="P137" s="67"/>
      <c r="Q137" s="67"/>
      <c r="R137" s="67"/>
      <c r="S137" s="67"/>
      <c r="T137" s="75"/>
      <c r="U137" s="67"/>
      <c r="V137" s="104"/>
      <c r="W137" s="75"/>
      <c r="X137" s="75"/>
      <c r="Y137" s="150"/>
      <c r="Z137" s="150"/>
      <c r="AA137" s="67"/>
      <c r="AB137" s="67"/>
      <c r="AC137" s="70"/>
    </row>
    <row r="138" spans="1:29" ht="6" customHeight="1" thickBot="1" x14ac:dyDescent="0.4">
      <c r="C138" s="31"/>
      <c r="D138" s="31"/>
      <c r="E138" s="31"/>
      <c r="F138" s="31"/>
      <c r="G138" s="31"/>
      <c r="H138" s="31"/>
      <c r="I138" s="31"/>
      <c r="J138" s="31"/>
      <c r="K138" s="31"/>
      <c r="L138" s="30"/>
      <c r="M138" s="30"/>
      <c r="N138" s="30"/>
      <c r="O138" s="30"/>
      <c r="P138" s="30"/>
      <c r="Q138" s="30"/>
      <c r="R138" s="30"/>
      <c r="S138" s="30"/>
      <c r="T138" s="30"/>
      <c r="U138" s="30"/>
      <c r="V138" s="110"/>
      <c r="W138" s="30"/>
      <c r="X138" s="30"/>
      <c r="Y138" s="30"/>
      <c r="Z138" s="30"/>
      <c r="AA138" s="30"/>
      <c r="AB138" s="30"/>
      <c r="AC138" s="30"/>
    </row>
    <row r="139" spans="1:29" x14ac:dyDescent="0.35">
      <c r="A139" s="550">
        <f>A130+1</f>
        <v>15</v>
      </c>
      <c r="B139" s="13">
        <f>B130+10</f>
        <v>151</v>
      </c>
      <c r="C139" s="791"/>
      <c r="D139" s="79"/>
      <c r="E139" s="794"/>
      <c r="F139" s="79"/>
      <c r="G139" s="537"/>
      <c r="H139" s="79"/>
      <c r="I139" s="794"/>
      <c r="J139" s="79"/>
      <c r="K139" s="794"/>
      <c r="L139" s="62"/>
      <c r="M139" s="60" t="b">
        <v>0</v>
      </c>
      <c r="N139" s="62" t="s">
        <v>247</v>
      </c>
      <c r="O139" s="62"/>
      <c r="P139" s="60" t="b">
        <v>0</v>
      </c>
      <c r="Q139" s="62" t="s">
        <v>248</v>
      </c>
      <c r="R139" s="62"/>
      <c r="S139" s="787" t="b">
        <v>0</v>
      </c>
      <c r="T139" s="62" t="s">
        <v>249</v>
      </c>
      <c r="U139" s="62"/>
      <c r="V139" s="787" t="b">
        <v>0</v>
      </c>
      <c r="W139" s="62" t="s">
        <v>250</v>
      </c>
      <c r="X139" s="62"/>
      <c r="Y139" s="789" t="b">
        <v>0</v>
      </c>
      <c r="Z139" s="146" t="s">
        <v>251</v>
      </c>
      <c r="AA139" s="62"/>
      <c r="AB139" s="787" t="b">
        <v>0</v>
      </c>
      <c r="AC139" s="71" t="s">
        <v>252</v>
      </c>
    </row>
    <row r="140" spans="1:29" x14ac:dyDescent="0.35">
      <c r="A140" s="551"/>
      <c r="B140" s="247">
        <f>B139+1</f>
        <v>152</v>
      </c>
      <c r="C140" s="792"/>
      <c r="D140" s="25"/>
      <c r="E140" s="795"/>
      <c r="F140" s="25"/>
      <c r="G140" s="538"/>
      <c r="H140" s="25"/>
      <c r="I140" s="795"/>
      <c r="J140" s="25"/>
      <c r="K140" s="795"/>
      <c r="M140" s="64" t="b">
        <v>0</v>
      </c>
      <c r="N140" t="s">
        <v>253</v>
      </c>
      <c r="Q140" s="72" t="s">
        <v>107</v>
      </c>
      <c r="S140" s="788"/>
      <c r="T140" s="72" t="s">
        <v>107</v>
      </c>
      <c r="U140" s="44"/>
      <c r="V140" s="788"/>
      <c r="W140" s="44"/>
      <c r="X140" s="44"/>
      <c r="Y140" s="790"/>
      <c r="Z140" s="147" t="s">
        <v>107</v>
      </c>
      <c r="AB140" s="788"/>
      <c r="AC140" s="73"/>
    </row>
    <row r="141" spans="1:29" x14ac:dyDescent="0.35">
      <c r="A141" s="551"/>
      <c r="B141" s="247">
        <f t="shared" ref="B141:B146" si="14">B140+1</f>
        <v>153</v>
      </c>
      <c r="C141" s="792"/>
      <c r="D141" s="25"/>
      <c r="E141" s="795"/>
      <c r="F141" s="25"/>
      <c r="G141" s="538"/>
      <c r="H141" s="25"/>
      <c r="I141" s="795"/>
      <c r="J141" s="25"/>
      <c r="K141" s="795"/>
      <c r="M141" s="64" t="b">
        <v>0</v>
      </c>
      <c r="N141" t="s">
        <v>254</v>
      </c>
      <c r="Q141" s="9"/>
      <c r="T141" s="44"/>
      <c r="V141" s="122" t="b">
        <v>0</v>
      </c>
      <c r="W141" t="s">
        <v>255</v>
      </c>
      <c r="Y141" s="16"/>
      <c r="Z141" s="148"/>
      <c r="AC141" s="66"/>
    </row>
    <row r="142" spans="1:29" x14ac:dyDescent="0.35">
      <c r="A142" s="551"/>
      <c r="B142" s="247">
        <f t="shared" si="14"/>
        <v>154</v>
      </c>
      <c r="C142" s="792"/>
      <c r="D142" s="25"/>
      <c r="E142" s="795"/>
      <c r="F142" s="25"/>
      <c r="G142" s="538"/>
      <c r="H142" s="25"/>
      <c r="I142" s="795"/>
      <c r="J142" s="25"/>
      <c r="K142" s="795"/>
      <c r="M142" s="64" t="b">
        <v>0</v>
      </c>
      <c r="N142" t="s">
        <v>256</v>
      </c>
      <c r="Q142" s="9"/>
      <c r="S142" s="45" t="b">
        <v>0</v>
      </c>
      <c r="T142" s="44" t="s">
        <v>257</v>
      </c>
      <c r="Y142" s="790" t="b">
        <v>0</v>
      </c>
      <c r="Z142" s="16" t="s">
        <v>257</v>
      </c>
      <c r="AC142" s="66"/>
    </row>
    <row r="143" spans="1:29" x14ac:dyDescent="0.35">
      <c r="A143" s="551"/>
      <c r="B143" s="247">
        <f t="shared" si="14"/>
        <v>155</v>
      </c>
      <c r="C143" s="792"/>
      <c r="D143" s="25"/>
      <c r="E143" s="795"/>
      <c r="F143" s="25"/>
      <c r="G143" s="538"/>
      <c r="H143" s="25"/>
      <c r="I143" s="795"/>
      <c r="J143" s="25"/>
      <c r="K143" s="795"/>
      <c r="N143" s="74" t="s">
        <v>107</v>
      </c>
      <c r="S143" s="786" t="s">
        <v>258</v>
      </c>
      <c r="T143" s="786"/>
      <c r="V143" s="786" t="s">
        <v>259</v>
      </c>
      <c r="W143" s="786"/>
      <c r="Y143" s="790"/>
      <c r="Z143" s="16"/>
      <c r="AC143" s="66"/>
    </row>
    <row r="144" spans="1:29" x14ac:dyDescent="0.35">
      <c r="A144" s="551"/>
      <c r="B144" s="247">
        <f t="shared" si="14"/>
        <v>156</v>
      </c>
      <c r="C144" s="792"/>
      <c r="D144" s="25"/>
      <c r="E144" s="795"/>
      <c r="F144" s="25"/>
      <c r="G144" s="538"/>
      <c r="H144" s="25"/>
      <c r="I144" s="795"/>
      <c r="J144" s="25"/>
      <c r="K144" s="795"/>
      <c r="N144" s="652"/>
      <c r="S144" s="64" t="b">
        <v>0</v>
      </c>
      <c r="T144" t="s">
        <v>260</v>
      </c>
      <c r="V144" s="122" t="b">
        <v>0</v>
      </c>
      <c r="W144" t="s">
        <v>261</v>
      </c>
      <c r="Y144" s="16"/>
      <c r="Z144" s="16"/>
      <c r="AC144" s="66"/>
    </row>
    <row r="145" spans="1:29" x14ac:dyDescent="0.35">
      <c r="A145" s="551"/>
      <c r="B145" s="247">
        <f t="shared" si="14"/>
        <v>157</v>
      </c>
      <c r="C145" s="792"/>
      <c r="D145" s="25"/>
      <c r="E145" s="795"/>
      <c r="F145" s="25"/>
      <c r="G145" s="538"/>
      <c r="H145" s="25"/>
      <c r="I145" s="795"/>
      <c r="J145" s="25"/>
      <c r="K145" s="795"/>
      <c r="N145" s="652"/>
      <c r="T145" s="74" t="s">
        <v>109</v>
      </c>
      <c r="W145" s="74" t="s">
        <v>109</v>
      </c>
      <c r="X145" s="74"/>
      <c r="Y145" s="149"/>
      <c r="Z145" s="149"/>
      <c r="AC145" s="66"/>
    </row>
    <row r="146" spans="1:29" ht="15" thickBot="1" x14ac:dyDescent="0.4">
      <c r="A146" s="552"/>
      <c r="B146" s="247">
        <f t="shared" si="14"/>
        <v>158</v>
      </c>
      <c r="C146" s="793"/>
      <c r="D146" s="128"/>
      <c r="E146" s="796"/>
      <c r="F146" s="128"/>
      <c r="G146" s="539"/>
      <c r="H146" s="128"/>
      <c r="I146" s="796"/>
      <c r="J146" s="128"/>
      <c r="K146" s="796"/>
      <c r="L146" s="67"/>
      <c r="M146" s="67"/>
      <c r="N146" s="67"/>
      <c r="O146" s="67"/>
      <c r="P146" s="67"/>
      <c r="Q146" s="67"/>
      <c r="R146" s="67"/>
      <c r="S146" s="67"/>
      <c r="T146" s="75"/>
      <c r="U146" s="67"/>
      <c r="V146" s="104"/>
      <c r="W146" s="75"/>
      <c r="X146" s="75"/>
      <c r="Y146" s="150"/>
      <c r="Z146" s="150"/>
      <c r="AA146" s="67"/>
      <c r="AB146" s="67"/>
      <c r="AC146" s="70"/>
    </row>
    <row r="147" spans="1:29" ht="6" customHeight="1" thickBot="1" x14ac:dyDescent="0.4">
      <c r="C147" s="31"/>
      <c r="D147" s="31"/>
      <c r="E147" s="31"/>
      <c r="F147" s="31"/>
      <c r="G147" s="31"/>
      <c r="H147" s="31"/>
      <c r="I147" s="31"/>
      <c r="J147" s="31"/>
      <c r="K147" s="31"/>
      <c r="L147" s="30"/>
      <c r="M147" s="30"/>
      <c r="N147" s="30"/>
      <c r="O147" s="30"/>
      <c r="P147" s="30"/>
      <c r="Q147" s="30"/>
      <c r="R147" s="30"/>
      <c r="S147" s="30"/>
      <c r="T147" s="30"/>
      <c r="U147" s="30"/>
      <c r="V147" s="110"/>
      <c r="W147" s="30"/>
      <c r="X147" s="30"/>
      <c r="Y147" s="30"/>
      <c r="Z147" s="30"/>
      <c r="AA147" s="30"/>
      <c r="AB147" s="30"/>
      <c r="AC147" s="30"/>
    </row>
    <row r="148" spans="1:29" x14ac:dyDescent="0.35">
      <c r="A148" s="550">
        <f>A139+1</f>
        <v>16</v>
      </c>
      <c r="B148" s="13">
        <f>B139+10</f>
        <v>161</v>
      </c>
      <c r="C148" s="791"/>
      <c r="D148" s="79"/>
      <c r="E148" s="794"/>
      <c r="F148" s="79"/>
      <c r="G148" s="537"/>
      <c r="H148" s="79"/>
      <c r="I148" s="794"/>
      <c r="J148" s="79"/>
      <c r="K148" s="794"/>
      <c r="L148" s="62"/>
      <c r="M148" s="60" t="b">
        <v>0</v>
      </c>
      <c r="N148" s="62" t="s">
        <v>247</v>
      </c>
      <c r="O148" s="62"/>
      <c r="P148" s="60" t="b">
        <v>0</v>
      </c>
      <c r="Q148" s="62" t="s">
        <v>248</v>
      </c>
      <c r="R148" s="62"/>
      <c r="S148" s="787" t="b">
        <v>0</v>
      </c>
      <c r="T148" s="62" t="s">
        <v>249</v>
      </c>
      <c r="U148" s="62"/>
      <c r="V148" s="787" t="b">
        <v>0</v>
      </c>
      <c r="W148" s="62" t="s">
        <v>250</v>
      </c>
      <c r="X148" s="62"/>
      <c r="Y148" s="789" t="b">
        <v>0</v>
      </c>
      <c r="Z148" s="146" t="s">
        <v>251</v>
      </c>
      <c r="AA148" s="62"/>
      <c r="AB148" s="787" t="b">
        <v>0</v>
      </c>
      <c r="AC148" s="71" t="s">
        <v>252</v>
      </c>
    </row>
    <row r="149" spans="1:29" x14ac:dyDescent="0.35">
      <c r="A149" s="551"/>
      <c r="B149" s="247">
        <f>B148+1</f>
        <v>162</v>
      </c>
      <c r="C149" s="792"/>
      <c r="D149" s="25"/>
      <c r="E149" s="795"/>
      <c r="F149" s="25"/>
      <c r="G149" s="538"/>
      <c r="H149" s="25"/>
      <c r="I149" s="795"/>
      <c r="J149" s="25"/>
      <c r="K149" s="795"/>
      <c r="M149" s="64" t="b">
        <v>0</v>
      </c>
      <c r="N149" t="s">
        <v>253</v>
      </c>
      <c r="Q149" s="72" t="s">
        <v>107</v>
      </c>
      <c r="S149" s="788"/>
      <c r="T149" s="72" t="s">
        <v>107</v>
      </c>
      <c r="U149" s="44"/>
      <c r="V149" s="788"/>
      <c r="W149" s="44"/>
      <c r="X149" s="44"/>
      <c r="Y149" s="790"/>
      <c r="Z149" s="147" t="s">
        <v>107</v>
      </c>
      <c r="AB149" s="788"/>
      <c r="AC149" s="73"/>
    </row>
    <row r="150" spans="1:29" x14ac:dyDescent="0.35">
      <c r="A150" s="551"/>
      <c r="B150" s="247">
        <f t="shared" ref="B150:B155" si="15">B149+1</f>
        <v>163</v>
      </c>
      <c r="C150" s="792"/>
      <c r="D150" s="25"/>
      <c r="E150" s="795"/>
      <c r="F150" s="25"/>
      <c r="G150" s="538"/>
      <c r="H150" s="25"/>
      <c r="I150" s="795"/>
      <c r="J150" s="25"/>
      <c r="K150" s="795"/>
      <c r="M150" s="64" t="b">
        <v>0</v>
      </c>
      <c r="N150" t="s">
        <v>254</v>
      </c>
      <c r="Q150" s="9"/>
      <c r="T150" s="44"/>
      <c r="V150" s="122" t="b">
        <v>0</v>
      </c>
      <c r="W150" t="s">
        <v>255</v>
      </c>
      <c r="Y150" s="16"/>
      <c r="Z150" s="148"/>
      <c r="AC150" s="66"/>
    </row>
    <row r="151" spans="1:29" x14ac:dyDescent="0.35">
      <c r="A151" s="551"/>
      <c r="B151" s="247">
        <f t="shared" si="15"/>
        <v>164</v>
      </c>
      <c r="C151" s="792"/>
      <c r="D151" s="25"/>
      <c r="E151" s="795"/>
      <c r="F151" s="25"/>
      <c r="G151" s="538"/>
      <c r="H151" s="25"/>
      <c r="I151" s="795"/>
      <c r="J151" s="25"/>
      <c r="K151" s="795"/>
      <c r="M151" s="64" t="b">
        <v>0</v>
      </c>
      <c r="N151" t="s">
        <v>256</v>
      </c>
      <c r="Q151" s="9"/>
      <c r="S151" s="45" t="b">
        <v>0</v>
      </c>
      <c r="T151" s="44" t="s">
        <v>257</v>
      </c>
      <c r="Y151" s="790" t="b">
        <v>0</v>
      </c>
      <c r="Z151" s="16" t="s">
        <v>257</v>
      </c>
      <c r="AC151" s="66"/>
    </row>
    <row r="152" spans="1:29" x14ac:dyDescent="0.35">
      <c r="A152" s="551"/>
      <c r="B152" s="247">
        <f t="shared" si="15"/>
        <v>165</v>
      </c>
      <c r="C152" s="792"/>
      <c r="D152" s="25"/>
      <c r="E152" s="795"/>
      <c r="F152" s="25"/>
      <c r="G152" s="538"/>
      <c r="H152" s="25"/>
      <c r="I152" s="795"/>
      <c r="J152" s="25"/>
      <c r="K152" s="795"/>
      <c r="N152" s="74" t="s">
        <v>107</v>
      </c>
      <c r="S152" s="786" t="s">
        <v>258</v>
      </c>
      <c r="T152" s="786"/>
      <c r="V152" s="786" t="s">
        <v>259</v>
      </c>
      <c r="W152" s="786"/>
      <c r="Y152" s="790"/>
      <c r="Z152" s="16"/>
      <c r="AC152" s="66"/>
    </row>
    <row r="153" spans="1:29" x14ac:dyDescent="0.35">
      <c r="A153" s="551"/>
      <c r="B153" s="247">
        <f t="shared" si="15"/>
        <v>166</v>
      </c>
      <c r="C153" s="792"/>
      <c r="D153" s="25"/>
      <c r="E153" s="795"/>
      <c r="F153" s="25"/>
      <c r="G153" s="538"/>
      <c r="H153" s="25"/>
      <c r="I153" s="795"/>
      <c r="J153" s="25"/>
      <c r="K153" s="795"/>
      <c r="N153" s="652"/>
      <c r="S153" s="64" t="b">
        <v>0</v>
      </c>
      <c r="T153" t="s">
        <v>260</v>
      </c>
      <c r="V153" s="122" t="b">
        <v>0</v>
      </c>
      <c r="W153" t="s">
        <v>261</v>
      </c>
      <c r="Y153" s="16"/>
      <c r="Z153" s="16"/>
      <c r="AC153" s="66"/>
    </row>
    <row r="154" spans="1:29" x14ac:dyDescent="0.35">
      <c r="A154" s="551"/>
      <c r="B154" s="247">
        <f t="shared" si="15"/>
        <v>167</v>
      </c>
      <c r="C154" s="792"/>
      <c r="D154" s="25"/>
      <c r="E154" s="795"/>
      <c r="F154" s="25"/>
      <c r="G154" s="538"/>
      <c r="H154" s="25"/>
      <c r="I154" s="795"/>
      <c r="J154" s="25"/>
      <c r="K154" s="795"/>
      <c r="N154" s="652"/>
      <c r="T154" s="74" t="s">
        <v>109</v>
      </c>
      <c r="W154" s="74" t="s">
        <v>109</v>
      </c>
      <c r="X154" s="74"/>
      <c r="Y154" s="149"/>
      <c r="Z154" s="149"/>
      <c r="AC154" s="66"/>
    </row>
    <row r="155" spans="1:29" ht="15" thickBot="1" x14ac:dyDescent="0.4">
      <c r="A155" s="552"/>
      <c r="B155" s="247">
        <f t="shared" si="15"/>
        <v>168</v>
      </c>
      <c r="C155" s="793"/>
      <c r="D155" s="128"/>
      <c r="E155" s="796"/>
      <c r="F155" s="128"/>
      <c r="G155" s="539"/>
      <c r="H155" s="128"/>
      <c r="I155" s="796"/>
      <c r="J155" s="128"/>
      <c r="K155" s="796"/>
      <c r="L155" s="67"/>
      <c r="M155" s="67"/>
      <c r="N155" s="67"/>
      <c r="O155" s="67"/>
      <c r="P155" s="67"/>
      <c r="Q155" s="67"/>
      <c r="R155" s="67"/>
      <c r="S155" s="67"/>
      <c r="T155" s="75"/>
      <c r="U155" s="67"/>
      <c r="V155" s="104"/>
      <c r="W155" s="75"/>
      <c r="X155" s="75"/>
      <c r="Y155" s="150"/>
      <c r="Z155" s="150"/>
      <c r="AA155" s="67"/>
      <c r="AB155" s="67"/>
      <c r="AC155" s="70"/>
    </row>
    <row r="156" spans="1:29" ht="6"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10"/>
      <c r="W156" s="30"/>
      <c r="X156" s="30"/>
      <c r="Y156" s="30"/>
      <c r="Z156" s="30"/>
      <c r="AA156" s="30"/>
      <c r="AB156" s="30"/>
      <c r="AC156" s="30"/>
    </row>
    <row r="157" spans="1:29" x14ac:dyDescent="0.35">
      <c r="A157" s="550">
        <f>A148+1</f>
        <v>17</v>
      </c>
      <c r="B157" s="13">
        <f>B148+10</f>
        <v>171</v>
      </c>
      <c r="C157" s="791"/>
      <c r="D157" s="79"/>
      <c r="E157" s="794"/>
      <c r="F157" s="79"/>
      <c r="G157" s="537"/>
      <c r="H157" s="79"/>
      <c r="I157" s="794"/>
      <c r="J157" s="79"/>
      <c r="K157" s="794"/>
      <c r="L157" s="62"/>
      <c r="M157" s="60" t="b">
        <v>0</v>
      </c>
      <c r="N157" s="62" t="s">
        <v>247</v>
      </c>
      <c r="O157" s="62"/>
      <c r="P157" s="60" t="b">
        <v>0</v>
      </c>
      <c r="Q157" s="62" t="s">
        <v>248</v>
      </c>
      <c r="R157" s="62"/>
      <c r="S157" s="787" t="b">
        <v>0</v>
      </c>
      <c r="T157" s="62" t="s">
        <v>249</v>
      </c>
      <c r="U157" s="62"/>
      <c r="V157" s="787" t="b">
        <v>0</v>
      </c>
      <c r="W157" s="62" t="s">
        <v>250</v>
      </c>
      <c r="X157" s="62"/>
      <c r="Y157" s="789" t="b">
        <v>0</v>
      </c>
      <c r="Z157" s="146" t="s">
        <v>251</v>
      </c>
      <c r="AA157" s="62"/>
      <c r="AB157" s="787" t="b">
        <v>0</v>
      </c>
      <c r="AC157" s="71" t="s">
        <v>252</v>
      </c>
    </row>
    <row r="158" spans="1:29" x14ac:dyDescent="0.35">
      <c r="A158" s="551"/>
      <c r="B158" s="247">
        <f>B157+1</f>
        <v>172</v>
      </c>
      <c r="C158" s="792"/>
      <c r="D158" s="25"/>
      <c r="E158" s="795"/>
      <c r="F158" s="25"/>
      <c r="G158" s="538"/>
      <c r="H158" s="25"/>
      <c r="I158" s="795"/>
      <c r="J158" s="25"/>
      <c r="K158" s="795"/>
      <c r="M158" s="64" t="b">
        <v>0</v>
      </c>
      <c r="N158" t="s">
        <v>253</v>
      </c>
      <c r="Q158" s="72" t="s">
        <v>107</v>
      </c>
      <c r="S158" s="788"/>
      <c r="T158" s="72" t="s">
        <v>107</v>
      </c>
      <c r="U158" s="44"/>
      <c r="V158" s="788"/>
      <c r="W158" s="44"/>
      <c r="X158" s="44"/>
      <c r="Y158" s="790"/>
      <c r="Z158" s="147" t="s">
        <v>107</v>
      </c>
      <c r="AB158" s="788"/>
      <c r="AC158" s="73"/>
    </row>
    <row r="159" spans="1:29" x14ac:dyDescent="0.35">
      <c r="A159" s="551"/>
      <c r="B159" s="247">
        <f t="shared" ref="B159:B164" si="16">B158+1</f>
        <v>173</v>
      </c>
      <c r="C159" s="792"/>
      <c r="D159" s="25"/>
      <c r="E159" s="795"/>
      <c r="F159" s="25"/>
      <c r="G159" s="538"/>
      <c r="H159" s="25"/>
      <c r="I159" s="795"/>
      <c r="J159" s="25"/>
      <c r="K159" s="795"/>
      <c r="M159" s="64" t="b">
        <v>0</v>
      </c>
      <c r="N159" t="s">
        <v>254</v>
      </c>
      <c r="Q159" s="9"/>
      <c r="T159" s="44"/>
      <c r="V159" s="122" t="b">
        <v>0</v>
      </c>
      <c r="W159" t="s">
        <v>255</v>
      </c>
      <c r="Y159" s="16"/>
      <c r="Z159" s="148"/>
      <c r="AC159" s="66"/>
    </row>
    <row r="160" spans="1:29" x14ac:dyDescent="0.35">
      <c r="A160" s="551"/>
      <c r="B160" s="247">
        <f t="shared" si="16"/>
        <v>174</v>
      </c>
      <c r="C160" s="792"/>
      <c r="D160" s="25"/>
      <c r="E160" s="795"/>
      <c r="F160" s="25"/>
      <c r="G160" s="538"/>
      <c r="H160" s="25"/>
      <c r="I160" s="795"/>
      <c r="J160" s="25"/>
      <c r="K160" s="795"/>
      <c r="M160" s="64" t="b">
        <v>0</v>
      </c>
      <c r="N160" t="s">
        <v>256</v>
      </c>
      <c r="Q160" s="9"/>
      <c r="S160" s="45" t="b">
        <v>0</v>
      </c>
      <c r="T160" s="44" t="s">
        <v>257</v>
      </c>
      <c r="Y160" s="790" t="b">
        <v>0</v>
      </c>
      <c r="Z160" s="16" t="s">
        <v>257</v>
      </c>
      <c r="AC160" s="66"/>
    </row>
    <row r="161" spans="1:29" x14ac:dyDescent="0.35">
      <c r="A161" s="551"/>
      <c r="B161" s="247">
        <f t="shared" si="16"/>
        <v>175</v>
      </c>
      <c r="C161" s="792"/>
      <c r="D161" s="25"/>
      <c r="E161" s="795"/>
      <c r="F161" s="25"/>
      <c r="G161" s="538"/>
      <c r="H161" s="25"/>
      <c r="I161" s="795"/>
      <c r="J161" s="25"/>
      <c r="K161" s="795"/>
      <c r="N161" s="74" t="s">
        <v>107</v>
      </c>
      <c r="S161" s="786" t="s">
        <v>258</v>
      </c>
      <c r="T161" s="786"/>
      <c r="V161" s="786" t="s">
        <v>259</v>
      </c>
      <c r="W161" s="786"/>
      <c r="Y161" s="790"/>
      <c r="Z161" s="16"/>
      <c r="AC161" s="66"/>
    </row>
    <row r="162" spans="1:29" x14ac:dyDescent="0.35">
      <c r="A162" s="551"/>
      <c r="B162" s="247">
        <f t="shared" si="16"/>
        <v>176</v>
      </c>
      <c r="C162" s="792"/>
      <c r="D162" s="25"/>
      <c r="E162" s="795"/>
      <c r="F162" s="25"/>
      <c r="G162" s="538"/>
      <c r="H162" s="25"/>
      <c r="I162" s="795"/>
      <c r="J162" s="25"/>
      <c r="K162" s="795"/>
      <c r="N162" s="652"/>
      <c r="S162" s="64" t="b">
        <v>0</v>
      </c>
      <c r="T162" t="s">
        <v>260</v>
      </c>
      <c r="V162" s="122" t="b">
        <v>0</v>
      </c>
      <c r="W162" t="s">
        <v>261</v>
      </c>
      <c r="Y162" s="16"/>
      <c r="Z162" s="16"/>
      <c r="AC162" s="66"/>
    </row>
    <row r="163" spans="1:29" x14ac:dyDescent="0.35">
      <c r="A163" s="551"/>
      <c r="B163" s="247">
        <f t="shared" si="16"/>
        <v>177</v>
      </c>
      <c r="C163" s="792"/>
      <c r="D163" s="25"/>
      <c r="E163" s="795"/>
      <c r="F163" s="25"/>
      <c r="G163" s="538"/>
      <c r="H163" s="25"/>
      <c r="I163" s="795"/>
      <c r="J163" s="25"/>
      <c r="K163" s="795"/>
      <c r="N163" s="652"/>
      <c r="T163" s="74" t="s">
        <v>109</v>
      </c>
      <c r="W163" s="74" t="s">
        <v>109</v>
      </c>
      <c r="X163" s="74"/>
      <c r="Y163" s="149"/>
      <c r="Z163" s="149"/>
      <c r="AC163" s="66"/>
    </row>
    <row r="164" spans="1:29" ht="15" thickBot="1" x14ac:dyDescent="0.4">
      <c r="A164" s="552"/>
      <c r="B164" s="247">
        <f t="shared" si="16"/>
        <v>178</v>
      </c>
      <c r="C164" s="793"/>
      <c r="D164" s="128"/>
      <c r="E164" s="796"/>
      <c r="F164" s="128"/>
      <c r="G164" s="539"/>
      <c r="H164" s="128"/>
      <c r="I164" s="796"/>
      <c r="J164" s="128"/>
      <c r="K164" s="796"/>
      <c r="L164" s="67"/>
      <c r="M164" s="67"/>
      <c r="N164" s="67"/>
      <c r="O164" s="67"/>
      <c r="P164" s="67"/>
      <c r="Q164" s="67"/>
      <c r="R164" s="67"/>
      <c r="S164" s="67"/>
      <c r="T164" s="75"/>
      <c r="U164" s="67"/>
      <c r="V164" s="104"/>
      <c r="W164" s="75"/>
      <c r="X164" s="75"/>
      <c r="Y164" s="150"/>
      <c r="Z164" s="150"/>
      <c r="AA164" s="67"/>
      <c r="AB164" s="67"/>
      <c r="AC164" s="70"/>
    </row>
    <row r="165" spans="1:29" ht="6" customHeight="1" thickBot="1" x14ac:dyDescent="0.4">
      <c r="C165" s="31"/>
      <c r="D165" s="31"/>
      <c r="E165" s="31"/>
      <c r="F165" s="31"/>
      <c r="G165" s="31"/>
      <c r="H165" s="31"/>
      <c r="I165" s="31"/>
      <c r="J165" s="31"/>
      <c r="K165" s="31"/>
      <c r="L165" s="30"/>
      <c r="M165" s="30"/>
      <c r="N165" s="30"/>
      <c r="O165" s="30"/>
      <c r="P165" s="30"/>
      <c r="Q165" s="30"/>
      <c r="R165" s="30"/>
      <c r="S165" s="30"/>
      <c r="T165" s="30"/>
      <c r="U165" s="30"/>
      <c r="V165" s="110"/>
      <c r="W165" s="30"/>
      <c r="X165" s="30"/>
      <c r="Y165" s="30"/>
      <c r="Z165" s="30"/>
      <c r="AA165" s="30"/>
      <c r="AB165" s="30"/>
      <c r="AC165" s="30"/>
    </row>
    <row r="166" spans="1:29" x14ac:dyDescent="0.35">
      <c r="A166" s="550">
        <f>A157+1</f>
        <v>18</v>
      </c>
      <c r="B166" s="13">
        <f>B157+10</f>
        <v>181</v>
      </c>
      <c r="C166" s="791"/>
      <c r="D166" s="79"/>
      <c r="E166" s="794"/>
      <c r="F166" s="79"/>
      <c r="G166" s="537"/>
      <c r="H166" s="79"/>
      <c r="I166" s="794"/>
      <c r="J166" s="79"/>
      <c r="K166" s="794"/>
      <c r="L166" s="62"/>
      <c r="M166" s="60" t="b">
        <v>0</v>
      </c>
      <c r="N166" s="62" t="s">
        <v>247</v>
      </c>
      <c r="O166" s="62"/>
      <c r="P166" s="60" t="b">
        <v>0</v>
      </c>
      <c r="Q166" s="62" t="s">
        <v>248</v>
      </c>
      <c r="R166" s="62"/>
      <c r="S166" s="787" t="b">
        <v>0</v>
      </c>
      <c r="T166" s="62" t="s">
        <v>249</v>
      </c>
      <c r="U166" s="62"/>
      <c r="V166" s="787" t="b">
        <v>0</v>
      </c>
      <c r="W166" s="62" t="s">
        <v>250</v>
      </c>
      <c r="X166" s="62"/>
      <c r="Y166" s="789" t="b">
        <v>0</v>
      </c>
      <c r="Z166" s="146" t="s">
        <v>251</v>
      </c>
      <c r="AA166" s="62"/>
      <c r="AB166" s="787" t="b">
        <v>0</v>
      </c>
      <c r="AC166" s="71" t="s">
        <v>252</v>
      </c>
    </row>
    <row r="167" spans="1:29" x14ac:dyDescent="0.35">
      <c r="A167" s="551"/>
      <c r="B167" s="247">
        <f>B166+1</f>
        <v>182</v>
      </c>
      <c r="C167" s="792"/>
      <c r="D167" s="25"/>
      <c r="E167" s="795"/>
      <c r="F167" s="25"/>
      <c r="G167" s="538"/>
      <c r="H167" s="25"/>
      <c r="I167" s="795"/>
      <c r="J167" s="25"/>
      <c r="K167" s="795"/>
      <c r="M167" s="64" t="b">
        <v>0</v>
      </c>
      <c r="N167" t="s">
        <v>253</v>
      </c>
      <c r="Q167" s="72" t="s">
        <v>107</v>
      </c>
      <c r="S167" s="788"/>
      <c r="T167" s="72" t="s">
        <v>107</v>
      </c>
      <c r="U167" s="44"/>
      <c r="V167" s="788"/>
      <c r="W167" s="44"/>
      <c r="X167" s="44"/>
      <c r="Y167" s="790"/>
      <c r="Z167" s="147" t="s">
        <v>107</v>
      </c>
      <c r="AB167" s="788"/>
      <c r="AC167" s="73"/>
    </row>
    <row r="168" spans="1:29" x14ac:dyDescent="0.35">
      <c r="A168" s="551"/>
      <c r="B168" s="247">
        <f t="shared" ref="B168:B173" si="17">B167+1</f>
        <v>183</v>
      </c>
      <c r="C168" s="792"/>
      <c r="D168" s="25"/>
      <c r="E168" s="795"/>
      <c r="F168" s="25"/>
      <c r="G168" s="538"/>
      <c r="H168" s="25"/>
      <c r="I168" s="795"/>
      <c r="J168" s="25"/>
      <c r="K168" s="795"/>
      <c r="M168" s="64" t="b">
        <v>0</v>
      </c>
      <c r="N168" t="s">
        <v>254</v>
      </c>
      <c r="Q168" s="9"/>
      <c r="T168" s="44"/>
      <c r="V168" s="122" t="b">
        <v>0</v>
      </c>
      <c r="W168" t="s">
        <v>255</v>
      </c>
      <c r="Y168" s="16"/>
      <c r="Z168" s="148"/>
      <c r="AC168" s="66"/>
    </row>
    <row r="169" spans="1:29" x14ac:dyDescent="0.35">
      <c r="A169" s="551"/>
      <c r="B169" s="247">
        <f t="shared" si="17"/>
        <v>184</v>
      </c>
      <c r="C169" s="792"/>
      <c r="D169" s="25"/>
      <c r="E169" s="795"/>
      <c r="F169" s="25"/>
      <c r="G169" s="538"/>
      <c r="H169" s="25"/>
      <c r="I169" s="795"/>
      <c r="J169" s="25"/>
      <c r="K169" s="795"/>
      <c r="M169" s="64" t="b">
        <v>0</v>
      </c>
      <c r="N169" t="s">
        <v>256</v>
      </c>
      <c r="Q169" s="9"/>
      <c r="S169" s="45" t="b">
        <v>0</v>
      </c>
      <c r="T169" s="44" t="s">
        <v>257</v>
      </c>
      <c r="Y169" s="790" t="b">
        <v>0</v>
      </c>
      <c r="Z169" s="16" t="s">
        <v>257</v>
      </c>
      <c r="AC169" s="66"/>
    </row>
    <row r="170" spans="1:29" x14ac:dyDescent="0.35">
      <c r="A170" s="551"/>
      <c r="B170" s="247">
        <f t="shared" si="17"/>
        <v>185</v>
      </c>
      <c r="C170" s="792"/>
      <c r="D170" s="25"/>
      <c r="E170" s="795"/>
      <c r="F170" s="25"/>
      <c r="G170" s="538"/>
      <c r="H170" s="25"/>
      <c r="I170" s="795"/>
      <c r="J170" s="25"/>
      <c r="K170" s="795"/>
      <c r="N170" s="74" t="s">
        <v>107</v>
      </c>
      <c r="S170" s="786" t="s">
        <v>258</v>
      </c>
      <c r="T170" s="786"/>
      <c r="V170" s="786" t="s">
        <v>259</v>
      </c>
      <c r="W170" s="786"/>
      <c r="Y170" s="790"/>
      <c r="Z170" s="16"/>
      <c r="AC170" s="66"/>
    </row>
    <row r="171" spans="1:29" x14ac:dyDescent="0.35">
      <c r="A171" s="551"/>
      <c r="B171" s="247">
        <f t="shared" si="17"/>
        <v>186</v>
      </c>
      <c r="C171" s="792"/>
      <c r="D171" s="25"/>
      <c r="E171" s="795"/>
      <c r="F171" s="25"/>
      <c r="G171" s="538"/>
      <c r="H171" s="25"/>
      <c r="I171" s="795"/>
      <c r="J171" s="25"/>
      <c r="K171" s="795"/>
      <c r="N171" s="652"/>
      <c r="S171" s="64" t="b">
        <v>0</v>
      </c>
      <c r="T171" t="s">
        <v>260</v>
      </c>
      <c r="V171" s="122" t="b">
        <v>0</v>
      </c>
      <c r="W171" t="s">
        <v>261</v>
      </c>
      <c r="Y171" s="16"/>
      <c r="Z171" s="16"/>
      <c r="AC171" s="66"/>
    </row>
    <row r="172" spans="1:29" x14ac:dyDescent="0.35">
      <c r="A172" s="551"/>
      <c r="B172" s="247">
        <f t="shared" si="17"/>
        <v>187</v>
      </c>
      <c r="C172" s="792"/>
      <c r="D172" s="25"/>
      <c r="E172" s="795"/>
      <c r="F172" s="25"/>
      <c r="G172" s="538"/>
      <c r="H172" s="25"/>
      <c r="I172" s="795"/>
      <c r="J172" s="25"/>
      <c r="K172" s="795"/>
      <c r="N172" s="652"/>
      <c r="T172" s="74" t="s">
        <v>109</v>
      </c>
      <c r="W172" s="74" t="s">
        <v>109</v>
      </c>
      <c r="X172" s="74"/>
      <c r="Y172" s="149"/>
      <c r="Z172" s="149"/>
      <c r="AC172" s="66"/>
    </row>
    <row r="173" spans="1:29" ht="15" thickBot="1" x14ac:dyDescent="0.4">
      <c r="A173" s="552"/>
      <c r="B173" s="247">
        <f t="shared" si="17"/>
        <v>188</v>
      </c>
      <c r="C173" s="793"/>
      <c r="D173" s="128"/>
      <c r="E173" s="796"/>
      <c r="F173" s="128"/>
      <c r="G173" s="539"/>
      <c r="H173" s="128"/>
      <c r="I173" s="796"/>
      <c r="J173" s="128"/>
      <c r="K173" s="796"/>
      <c r="L173" s="67"/>
      <c r="M173" s="67"/>
      <c r="N173" s="67"/>
      <c r="O173" s="67"/>
      <c r="P173" s="67"/>
      <c r="Q173" s="67"/>
      <c r="R173" s="67"/>
      <c r="S173" s="67"/>
      <c r="T173" s="75"/>
      <c r="U173" s="67"/>
      <c r="V173" s="104"/>
      <c r="W173" s="75"/>
      <c r="X173" s="75"/>
      <c r="Y173" s="150"/>
      <c r="Z173" s="150"/>
      <c r="AA173" s="67"/>
      <c r="AB173" s="67"/>
      <c r="AC173" s="70"/>
    </row>
    <row r="174" spans="1:29" ht="6" customHeight="1" thickBot="1" x14ac:dyDescent="0.4">
      <c r="C174" s="31"/>
      <c r="D174" s="31"/>
      <c r="E174" s="31"/>
      <c r="F174" s="31"/>
      <c r="G174" s="31"/>
      <c r="H174" s="31"/>
      <c r="I174" s="31"/>
      <c r="J174" s="31"/>
      <c r="K174" s="31"/>
      <c r="L174" s="30"/>
      <c r="M174" s="30"/>
      <c r="N174" s="30"/>
      <c r="O174" s="30"/>
      <c r="P174" s="30"/>
      <c r="Q174" s="30"/>
      <c r="R174" s="30"/>
      <c r="S174" s="30"/>
      <c r="T174" s="30"/>
      <c r="U174" s="30"/>
      <c r="V174" s="110"/>
      <c r="W174" s="30"/>
      <c r="X174" s="30"/>
      <c r="Y174" s="30"/>
      <c r="Z174" s="30"/>
      <c r="AA174" s="30"/>
      <c r="AB174" s="30"/>
      <c r="AC174" s="30"/>
    </row>
    <row r="175" spans="1:29" x14ac:dyDescent="0.35">
      <c r="A175" s="550">
        <f>A166+1</f>
        <v>19</v>
      </c>
      <c r="B175" s="13">
        <f>B166+10</f>
        <v>191</v>
      </c>
      <c r="C175" s="791"/>
      <c r="D175" s="79"/>
      <c r="E175" s="794"/>
      <c r="F175" s="79"/>
      <c r="G175" s="537"/>
      <c r="H175" s="79"/>
      <c r="I175" s="794"/>
      <c r="J175" s="79"/>
      <c r="K175" s="794"/>
      <c r="L175" s="62"/>
      <c r="M175" s="60" t="b">
        <v>0</v>
      </c>
      <c r="N175" s="62" t="s">
        <v>247</v>
      </c>
      <c r="O175" s="62"/>
      <c r="P175" s="60" t="b">
        <v>0</v>
      </c>
      <c r="Q175" s="62" t="s">
        <v>248</v>
      </c>
      <c r="R175" s="62"/>
      <c r="S175" s="787" t="b">
        <v>0</v>
      </c>
      <c r="T175" s="62" t="s">
        <v>249</v>
      </c>
      <c r="U175" s="62"/>
      <c r="V175" s="787" t="b">
        <v>0</v>
      </c>
      <c r="W175" s="62" t="s">
        <v>250</v>
      </c>
      <c r="X175" s="62"/>
      <c r="Y175" s="789" t="b">
        <v>0</v>
      </c>
      <c r="Z175" s="146" t="s">
        <v>251</v>
      </c>
      <c r="AA175" s="62"/>
      <c r="AB175" s="787" t="b">
        <v>0</v>
      </c>
      <c r="AC175" s="71" t="s">
        <v>252</v>
      </c>
    </row>
    <row r="176" spans="1:29" x14ac:dyDescent="0.35">
      <c r="A176" s="551"/>
      <c r="B176" s="247">
        <f>B175+1</f>
        <v>192</v>
      </c>
      <c r="C176" s="792"/>
      <c r="D176" s="25"/>
      <c r="E176" s="795"/>
      <c r="F176" s="25"/>
      <c r="G176" s="538"/>
      <c r="H176" s="25"/>
      <c r="I176" s="795"/>
      <c r="J176" s="25"/>
      <c r="K176" s="795"/>
      <c r="M176" s="64" t="b">
        <v>0</v>
      </c>
      <c r="N176" t="s">
        <v>253</v>
      </c>
      <c r="Q176" s="72" t="s">
        <v>107</v>
      </c>
      <c r="S176" s="788"/>
      <c r="T176" s="72" t="s">
        <v>107</v>
      </c>
      <c r="U176" s="44"/>
      <c r="V176" s="788"/>
      <c r="W176" s="44"/>
      <c r="X176" s="44"/>
      <c r="Y176" s="790"/>
      <c r="Z176" s="147" t="s">
        <v>107</v>
      </c>
      <c r="AB176" s="788"/>
      <c r="AC176" s="73"/>
    </row>
    <row r="177" spans="1:29" x14ac:dyDescent="0.35">
      <c r="A177" s="551"/>
      <c r="B177" s="247">
        <f t="shared" ref="B177:B182" si="18">B176+1</f>
        <v>193</v>
      </c>
      <c r="C177" s="792"/>
      <c r="D177" s="25"/>
      <c r="E177" s="795"/>
      <c r="F177" s="25"/>
      <c r="G177" s="538"/>
      <c r="H177" s="25"/>
      <c r="I177" s="795"/>
      <c r="J177" s="25"/>
      <c r="K177" s="795"/>
      <c r="M177" s="64" t="b">
        <v>0</v>
      </c>
      <c r="N177" t="s">
        <v>254</v>
      </c>
      <c r="Q177" s="9"/>
      <c r="T177" s="44"/>
      <c r="V177" s="122" t="b">
        <v>0</v>
      </c>
      <c r="W177" t="s">
        <v>255</v>
      </c>
      <c r="Y177" s="16"/>
      <c r="Z177" s="148"/>
      <c r="AC177" s="66"/>
    </row>
    <row r="178" spans="1:29" x14ac:dyDescent="0.35">
      <c r="A178" s="551"/>
      <c r="B178" s="247">
        <f t="shared" si="18"/>
        <v>194</v>
      </c>
      <c r="C178" s="792"/>
      <c r="D178" s="25"/>
      <c r="E178" s="795"/>
      <c r="F178" s="25"/>
      <c r="G178" s="538"/>
      <c r="H178" s="25"/>
      <c r="I178" s="795"/>
      <c r="J178" s="25"/>
      <c r="K178" s="795"/>
      <c r="M178" s="64" t="b">
        <v>0</v>
      </c>
      <c r="N178" t="s">
        <v>256</v>
      </c>
      <c r="Q178" s="9"/>
      <c r="S178" s="45" t="b">
        <v>0</v>
      </c>
      <c r="T178" s="44" t="s">
        <v>257</v>
      </c>
      <c r="Y178" s="790" t="b">
        <v>0</v>
      </c>
      <c r="Z178" s="16" t="s">
        <v>257</v>
      </c>
      <c r="AC178" s="66"/>
    </row>
    <row r="179" spans="1:29" x14ac:dyDescent="0.35">
      <c r="A179" s="551"/>
      <c r="B179" s="247">
        <f t="shared" si="18"/>
        <v>195</v>
      </c>
      <c r="C179" s="792"/>
      <c r="D179" s="25"/>
      <c r="E179" s="795"/>
      <c r="F179" s="25"/>
      <c r="G179" s="538"/>
      <c r="H179" s="25"/>
      <c r="I179" s="795"/>
      <c r="J179" s="25"/>
      <c r="K179" s="795"/>
      <c r="N179" s="74" t="s">
        <v>107</v>
      </c>
      <c r="S179" s="786" t="s">
        <v>258</v>
      </c>
      <c r="T179" s="786"/>
      <c r="V179" s="786" t="s">
        <v>259</v>
      </c>
      <c r="W179" s="786"/>
      <c r="Y179" s="790"/>
      <c r="Z179" s="16"/>
      <c r="AC179" s="66"/>
    </row>
    <row r="180" spans="1:29" x14ac:dyDescent="0.35">
      <c r="A180" s="551"/>
      <c r="B180" s="247">
        <f t="shared" si="18"/>
        <v>196</v>
      </c>
      <c r="C180" s="792"/>
      <c r="D180" s="25"/>
      <c r="E180" s="795"/>
      <c r="F180" s="25"/>
      <c r="G180" s="538"/>
      <c r="H180" s="25"/>
      <c r="I180" s="795"/>
      <c r="J180" s="25"/>
      <c r="K180" s="795"/>
      <c r="N180" s="652"/>
      <c r="S180" s="64" t="b">
        <v>0</v>
      </c>
      <c r="T180" t="s">
        <v>260</v>
      </c>
      <c r="V180" s="122" t="b">
        <v>0</v>
      </c>
      <c r="W180" t="s">
        <v>261</v>
      </c>
      <c r="Y180" s="16"/>
      <c r="Z180" s="16"/>
      <c r="AC180" s="66"/>
    </row>
    <row r="181" spans="1:29" x14ac:dyDescent="0.35">
      <c r="A181" s="551"/>
      <c r="B181" s="247">
        <f t="shared" si="18"/>
        <v>197</v>
      </c>
      <c r="C181" s="792"/>
      <c r="D181" s="25"/>
      <c r="E181" s="795"/>
      <c r="F181" s="25"/>
      <c r="G181" s="538"/>
      <c r="H181" s="25"/>
      <c r="I181" s="795"/>
      <c r="J181" s="25"/>
      <c r="K181" s="795"/>
      <c r="N181" s="652"/>
      <c r="T181" s="74" t="s">
        <v>109</v>
      </c>
      <c r="W181" s="74" t="s">
        <v>109</v>
      </c>
      <c r="X181" s="74"/>
      <c r="Y181" s="149"/>
      <c r="Z181" s="149"/>
      <c r="AC181" s="66"/>
    </row>
    <row r="182" spans="1:29" ht="15" thickBot="1" x14ac:dyDescent="0.4">
      <c r="A182" s="552"/>
      <c r="B182" s="247">
        <f t="shared" si="18"/>
        <v>198</v>
      </c>
      <c r="C182" s="793"/>
      <c r="D182" s="128"/>
      <c r="E182" s="796"/>
      <c r="F182" s="128"/>
      <c r="G182" s="539"/>
      <c r="H182" s="128"/>
      <c r="I182" s="796"/>
      <c r="J182" s="128"/>
      <c r="K182" s="796"/>
      <c r="L182" s="67"/>
      <c r="M182" s="67"/>
      <c r="N182" s="67"/>
      <c r="O182" s="67"/>
      <c r="P182" s="67"/>
      <c r="Q182" s="67"/>
      <c r="R182" s="67"/>
      <c r="S182" s="67"/>
      <c r="T182" s="75"/>
      <c r="U182" s="67"/>
      <c r="V182" s="104"/>
      <c r="W182" s="75"/>
      <c r="X182" s="75"/>
      <c r="Y182" s="150"/>
      <c r="Z182" s="150"/>
      <c r="AA182" s="67"/>
      <c r="AB182" s="67"/>
      <c r="AC182" s="70"/>
    </row>
    <row r="183" spans="1:29" ht="6" customHeight="1" thickBot="1" x14ac:dyDescent="0.4">
      <c r="C183" s="31"/>
      <c r="D183" s="31"/>
      <c r="E183" s="31"/>
      <c r="F183" s="31"/>
      <c r="G183" s="31"/>
      <c r="H183" s="31"/>
      <c r="I183" s="31"/>
      <c r="J183" s="31"/>
      <c r="K183" s="31"/>
      <c r="L183" s="30"/>
      <c r="M183" s="30"/>
      <c r="N183" s="30"/>
      <c r="O183" s="30"/>
      <c r="P183" s="30"/>
      <c r="Q183" s="30"/>
      <c r="R183" s="30"/>
      <c r="S183" s="30"/>
      <c r="T183" s="30"/>
      <c r="U183" s="30"/>
      <c r="V183" s="110"/>
      <c r="W183" s="30"/>
      <c r="X183" s="30"/>
      <c r="Y183" s="30"/>
      <c r="Z183" s="30"/>
      <c r="AA183" s="30"/>
      <c r="AB183" s="30"/>
      <c r="AC183" s="30"/>
    </row>
    <row r="184" spans="1:29" x14ac:dyDescent="0.35">
      <c r="A184" s="550">
        <f>A175+1</f>
        <v>20</v>
      </c>
      <c r="B184" s="13">
        <f>B175+10</f>
        <v>201</v>
      </c>
      <c r="C184" s="791"/>
      <c r="D184" s="79"/>
      <c r="E184" s="794"/>
      <c r="F184" s="79"/>
      <c r="G184" s="537"/>
      <c r="H184" s="79"/>
      <c r="I184" s="794"/>
      <c r="J184" s="79"/>
      <c r="K184" s="794"/>
      <c r="L184" s="62"/>
      <c r="M184" s="60" t="b">
        <v>0</v>
      </c>
      <c r="N184" s="62" t="s">
        <v>247</v>
      </c>
      <c r="O184" s="62"/>
      <c r="P184" s="60" t="b">
        <v>0</v>
      </c>
      <c r="Q184" s="62" t="s">
        <v>248</v>
      </c>
      <c r="R184" s="62"/>
      <c r="S184" s="787" t="b">
        <v>0</v>
      </c>
      <c r="T184" s="62" t="s">
        <v>249</v>
      </c>
      <c r="U184" s="62"/>
      <c r="V184" s="787" t="b">
        <v>0</v>
      </c>
      <c r="W184" s="62" t="s">
        <v>250</v>
      </c>
      <c r="X184" s="62"/>
      <c r="Y184" s="789" t="b">
        <v>0</v>
      </c>
      <c r="Z184" s="146" t="s">
        <v>251</v>
      </c>
      <c r="AA184" s="62"/>
      <c r="AB184" s="787" t="b">
        <v>0</v>
      </c>
      <c r="AC184" s="71" t="s">
        <v>252</v>
      </c>
    </row>
    <row r="185" spans="1:29" x14ac:dyDescent="0.35">
      <c r="A185" s="551"/>
      <c r="B185" s="247">
        <f>B184+1</f>
        <v>202</v>
      </c>
      <c r="C185" s="792"/>
      <c r="D185" s="25"/>
      <c r="E185" s="795"/>
      <c r="F185" s="25"/>
      <c r="G185" s="538"/>
      <c r="H185" s="25"/>
      <c r="I185" s="795"/>
      <c r="J185" s="25"/>
      <c r="K185" s="795"/>
      <c r="M185" s="64" t="b">
        <v>0</v>
      </c>
      <c r="N185" t="s">
        <v>253</v>
      </c>
      <c r="Q185" s="72" t="s">
        <v>107</v>
      </c>
      <c r="S185" s="788"/>
      <c r="T185" s="72" t="s">
        <v>107</v>
      </c>
      <c r="U185" s="44"/>
      <c r="V185" s="788"/>
      <c r="W185" s="44"/>
      <c r="X185" s="44"/>
      <c r="Y185" s="790"/>
      <c r="Z185" s="147" t="s">
        <v>107</v>
      </c>
      <c r="AB185" s="788"/>
      <c r="AC185" s="73"/>
    </row>
    <row r="186" spans="1:29" x14ac:dyDescent="0.35">
      <c r="A186" s="551"/>
      <c r="B186" s="247">
        <f t="shared" ref="B186:B191" si="19">B185+1</f>
        <v>203</v>
      </c>
      <c r="C186" s="792"/>
      <c r="D186" s="25"/>
      <c r="E186" s="795"/>
      <c r="F186" s="25"/>
      <c r="G186" s="538"/>
      <c r="H186" s="25"/>
      <c r="I186" s="795"/>
      <c r="J186" s="25"/>
      <c r="K186" s="795"/>
      <c r="M186" s="64" t="b">
        <v>0</v>
      </c>
      <c r="N186" t="s">
        <v>254</v>
      </c>
      <c r="Q186" s="9"/>
      <c r="T186" s="44"/>
      <c r="V186" s="122" t="b">
        <v>0</v>
      </c>
      <c r="W186" t="s">
        <v>255</v>
      </c>
      <c r="Y186" s="16"/>
      <c r="Z186" s="148"/>
      <c r="AC186" s="66"/>
    </row>
    <row r="187" spans="1:29" x14ac:dyDescent="0.35">
      <c r="A187" s="551"/>
      <c r="B187" s="247">
        <f t="shared" si="19"/>
        <v>204</v>
      </c>
      <c r="C187" s="792"/>
      <c r="D187" s="25"/>
      <c r="E187" s="795"/>
      <c r="F187" s="25"/>
      <c r="G187" s="538"/>
      <c r="H187" s="25"/>
      <c r="I187" s="795"/>
      <c r="J187" s="25"/>
      <c r="K187" s="795"/>
      <c r="M187" s="64" t="b">
        <v>0</v>
      </c>
      <c r="N187" t="s">
        <v>256</v>
      </c>
      <c r="Q187" s="9"/>
      <c r="S187" s="45" t="b">
        <v>0</v>
      </c>
      <c r="T187" s="44" t="s">
        <v>257</v>
      </c>
      <c r="Y187" s="790" t="b">
        <v>0</v>
      </c>
      <c r="Z187" s="16" t="s">
        <v>257</v>
      </c>
      <c r="AC187" s="66"/>
    </row>
    <row r="188" spans="1:29" x14ac:dyDescent="0.35">
      <c r="A188" s="551"/>
      <c r="B188" s="247">
        <f t="shared" si="19"/>
        <v>205</v>
      </c>
      <c r="C188" s="792"/>
      <c r="D188" s="25"/>
      <c r="E188" s="795"/>
      <c r="F188" s="25"/>
      <c r="G188" s="538"/>
      <c r="H188" s="25"/>
      <c r="I188" s="795"/>
      <c r="J188" s="25"/>
      <c r="K188" s="795"/>
      <c r="N188" s="74" t="s">
        <v>107</v>
      </c>
      <c r="S188" s="786" t="s">
        <v>258</v>
      </c>
      <c r="T188" s="786"/>
      <c r="V188" s="786" t="s">
        <v>259</v>
      </c>
      <c r="W188" s="786"/>
      <c r="Y188" s="790"/>
      <c r="Z188" s="16"/>
      <c r="AC188" s="66"/>
    </row>
    <row r="189" spans="1:29" x14ac:dyDescent="0.35">
      <c r="A189" s="551"/>
      <c r="B189" s="247">
        <f t="shared" si="19"/>
        <v>206</v>
      </c>
      <c r="C189" s="792"/>
      <c r="D189" s="25"/>
      <c r="E189" s="795"/>
      <c r="F189" s="25"/>
      <c r="G189" s="538"/>
      <c r="H189" s="25"/>
      <c r="I189" s="795"/>
      <c r="J189" s="25"/>
      <c r="K189" s="795"/>
      <c r="N189" s="652"/>
      <c r="S189" s="64" t="b">
        <v>0</v>
      </c>
      <c r="T189" t="s">
        <v>260</v>
      </c>
      <c r="V189" s="122" t="b">
        <v>0</v>
      </c>
      <c r="W189" t="s">
        <v>261</v>
      </c>
      <c r="Y189" s="16"/>
      <c r="Z189" s="16"/>
      <c r="AC189" s="66"/>
    </row>
    <row r="190" spans="1:29" x14ac:dyDescent="0.35">
      <c r="A190" s="551"/>
      <c r="B190" s="247">
        <f t="shared" si="19"/>
        <v>207</v>
      </c>
      <c r="C190" s="792"/>
      <c r="D190" s="25"/>
      <c r="E190" s="795"/>
      <c r="F190" s="25"/>
      <c r="G190" s="538"/>
      <c r="H190" s="25"/>
      <c r="I190" s="795"/>
      <c r="J190" s="25"/>
      <c r="K190" s="795"/>
      <c r="N190" s="652"/>
      <c r="T190" s="74" t="s">
        <v>109</v>
      </c>
      <c r="W190" s="74" t="s">
        <v>109</v>
      </c>
      <c r="X190" s="74"/>
      <c r="Y190" s="149"/>
      <c r="Z190" s="149"/>
      <c r="AC190" s="66"/>
    </row>
    <row r="191" spans="1:29" ht="15" thickBot="1" x14ac:dyDescent="0.4">
      <c r="A191" s="552"/>
      <c r="B191" s="247">
        <f t="shared" si="19"/>
        <v>208</v>
      </c>
      <c r="C191" s="793"/>
      <c r="D191" s="128"/>
      <c r="E191" s="796"/>
      <c r="F191" s="128"/>
      <c r="G191" s="539"/>
      <c r="H191" s="128"/>
      <c r="I191" s="796"/>
      <c r="J191" s="128"/>
      <c r="K191" s="796"/>
      <c r="L191" s="67"/>
      <c r="M191" s="67"/>
      <c r="N191" s="67"/>
      <c r="O191" s="67"/>
      <c r="P191" s="67"/>
      <c r="Q191" s="67"/>
      <c r="R191" s="67"/>
      <c r="S191" s="67"/>
      <c r="T191" s="75"/>
      <c r="U191" s="67"/>
      <c r="V191" s="104"/>
      <c r="W191" s="75"/>
      <c r="X191" s="75"/>
      <c r="Y191" s="150"/>
      <c r="Z191" s="150"/>
      <c r="AA191" s="67"/>
      <c r="AB191" s="67"/>
      <c r="AC191" s="70"/>
    </row>
    <row r="192" spans="1:29" ht="6" customHeight="1" x14ac:dyDescent="0.35">
      <c r="C192" s="30"/>
      <c r="D192" s="30"/>
      <c r="E192" s="30"/>
      <c r="F192" s="30"/>
      <c r="G192" s="30"/>
      <c r="H192" s="30"/>
      <c r="I192" s="30"/>
      <c r="J192" s="30"/>
      <c r="K192" s="30"/>
      <c r="L192" s="30"/>
      <c r="M192" s="30"/>
      <c r="N192" s="30"/>
      <c r="O192" s="30"/>
      <c r="P192" s="30"/>
      <c r="Q192" s="30"/>
      <c r="R192" s="30"/>
      <c r="S192" s="30"/>
      <c r="T192" s="30"/>
      <c r="U192" s="30"/>
      <c r="V192" s="110"/>
      <c r="W192" s="30"/>
      <c r="X192" s="30"/>
      <c r="Y192" s="30"/>
      <c r="Z192" s="30"/>
      <c r="AA192" s="30"/>
      <c r="AB192" s="30"/>
      <c r="AC192" s="30"/>
    </row>
  </sheetData>
  <mergeCells count="328">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 ref="AB3:AC3"/>
    <mergeCell ref="S17:T17"/>
    <mergeCell ref="M3:N3"/>
    <mergeCell ref="P3:Q3"/>
    <mergeCell ref="S3:T3"/>
    <mergeCell ref="S13:S14"/>
    <mergeCell ref="V13:V14"/>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V10:W10"/>
    <mergeCell ref="A13:A20"/>
    <mergeCell ref="C13:C20"/>
    <mergeCell ref="E13:E20"/>
    <mergeCell ref="I13:I20"/>
    <mergeCell ref="K13:K20"/>
    <mergeCell ref="G13:G20"/>
    <mergeCell ref="N18:N19"/>
    <mergeCell ref="S22:S23"/>
    <mergeCell ref="V22:V23"/>
    <mergeCell ref="V17:W17"/>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B22:AB23"/>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S40:S41"/>
    <mergeCell ref="V40:V41"/>
    <mergeCell ref="AB40:AB4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S58:S59"/>
    <mergeCell ref="V58:V59"/>
    <mergeCell ref="AB58:AB59"/>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A94:A101"/>
    <mergeCell ref="C94:C101"/>
    <mergeCell ref="E94:E101"/>
    <mergeCell ref="I94:I101"/>
    <mergeCell ref="K94:K101"/>
    <mergeCell ref="S94:S95"/>
    <mergeCell ref="V94:V95"/>
    <mergeCell ref="AB94:AB95"/>
    <mergeCell ref="N99:N100"/>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N117:N118"/>
    <mergeCell ref="S139:S140"/>
    <mergeCell ref="N126:N127"/>
    <mergeCell ref="A130:A137"/>
    <mergeCell ref="C130:C137"/>
    <mergeCell ref="E130:E137"/>
    <mergeCell ref="I130:I137"/>
    <mergeCell ref="K130:K137"/>
    <mergeCell ref="S130:S131"/>
    <mergeCell ref="V130:V131"/>
    <mergeCell ref="N135:N136"/>
    <mergeCell ref="A121:A128"/>
    <mergeCell ref="C121:C128"/>
    <mergeCell ref="E121:E128"/>
    <mergeCell ref="I121:I128"/>
    <mergeCell ref="K121:K128"/>
    <mergeCell ref="G121:G128"/>
    <mergeCell ref="G130:G137"/>
    <mergeCell ref="S125:T125"/>
    <mergeCell ref="S134:T134"/>
    <mergeCell ref="V170:W170"/>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V179:W179"/>
    <mergeCell ref="V188:W188"/>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V161:W161"/>
    <mergeCell ref="V143:W143"/>
    <mergeCell ref="V152:W152"/>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AB11:AC11"/>
    <mergeCell ref="Y11:Z11"/>
    <mergeCell ref="V80:W80"/>
    <mergeCell ref="V89:W89"/>
    <mergeCell ref="V98:W98"/>
    <mergeCell ref="V107:W107"/>
    <mergeCell ref="V116:W116"/>
    <mergeCell ref="V125:W125"/>
    <mergeCell ref="V134:W134"/>
    <mergeCell ref="AB121:AB122"/>
    <mergeCell ref="AB112:AB113"/>
    <mergeCell ref="AB76:AB77"/>
    <mergeCell ref="Y76:Y77"/>
    <mergeCell ref="V26:W26"/>
    <mergeCell ref="V35:W35"/>
    <mergeCell ref="V44:W44"/>
    <mergeCell ref="V53:W53"/>
    <mergeCell ref="V62:W62"/>
    <mergeCell ref="V71:W71"/>
    <mergeCell ref="AB130:AB131"/>
    <mergeCell ref="Y121:Y122"/>
    <mergeCell ref="Y124:Y125"/>
    <mergeCell ref="Y130:Y131"/>
    <mergeCell ref="Y133:Y134"/>
  </mergeCells>
  <conditionalFormatting sqref="N17 W19:X19 W28:X28 W37:X37 W46:X46 W55:X55 W64:X64 W73:X73 W82:X82 W91:X91 W100:X100 W109:X109 W118:X118 W127:X127 W136:X136 W145:X145 W154:X154 W163:X163 W172:X172 W181:X181 W190:X190">
    <cfRule type="expression" dxfId="845" priority="500">
      <formula>M16=TRUE</formula>
    </cfRule>
  </conditionalFormatting>
  <conditionalFormatting sqref="N26">
    <cfRule type="expression" dxfId="844" priority="498">
      <formula>M25=TRUE</formula>
    </cfRule>
  </conditionalFormatting>
  <conditionalFormatting sqref="N35">
    <cfRule type="expression" dxfId="843" priority="496">
      <formula>M34=TRUE</formula>
    </cfRule>
  </conditionalFormatting>
  <conditionalFormatting sqref="N36:N37">
    <cfRule type="expression" dxfId="842" priority="495">
      <formula>M34=TRUE</formula>
    </cfRule>
  </conditionalFormatting>
  <conditionalFormatting sqref="N44">
    <cfRule type="expression" dxfId="841" priority="494">
      <formula>M43=TRUE</formula>
    </cfRule>
  </conditionalFormatting>
  <conditionalFormatting sqref="N45:N46">
    <cfRule type="expression" dxfId="840" priority="493">
      <formula>M43=TRUE</formula>
    </cfRule>
  </conditionalFormatting>
  <conditionalFormatting sqref="N53">
    <cfRule type="expression" dxfId="839" priority="492">
      <formula>M52=TRUE</formula>
    </cfRule>
  </conditionalFormatting>
  <conditionalFormatting sqref="N54:N55">
    <cfRule type="expression" dxfId="838" priority="491">
      <formula>M52=TRUE</formula>
    </cfRule>
  </conditionalFormatting>
  <conditionalFormatting sqref="N62">
    <cfRule type="expression" dxfId="837" priority="490">
      <formula>M61=TRUE</formula>
    </cfRule>
  </conditionalFormatting>
  <conditionalFormatting sqref="N63:N64">
    <cfRule type="expression" dxfId="836" priority="489">
      <formula>M61=TRUE</formula>
    </cfRule>
  </conditionalFormatting>
  <conditionalFormatting sqref="N71">
    <cfRule type="expression" dxfId="835" priority="488">
      <formula>M70=TRUE</formula>
    </cfRule>
  </conditionalFormatting>
  <conditionalFormatting sqref="N72:N73">
    <cfRule type="expression" dxfId="834" priority="487">
      <formula>M70=TRUE</formula>
    </cfRule>
  </conditionalFormatting>
  <conditionalFormatting sqref="N80">
    <cfRule type="expression" dxfId="833" priority="486">
      <formula>M79=TRUE</formula>
    </cfRule>
  </conditionalFormatting>
  <conditionalFormatting sqref="N81:N82">
    <cfRule type="expression" dxfId="832" priority="485">
      <formula>M79=TRUE</formula>
    </cfRule>
  </conditionalFormatting>
  <conditionalFormatting sqref="N89">
    <cfRule type="expression" dxfId="831" priority="476">
      <formula>M88=TRUE</formula>
    </cfRule>
  </conditionalFormatting>
  <conditionalFormatting sqref="N90:N91">
    <cfRule type="expression" dxfId="830" priority="475">
      <formula>M88=TRUE</formula>
    </cfRule>
  </conditionalFormatting>
  <conditionalFormatting sqref="N98">
    <cfRule type="expression" dxfId="829" priority="466">
      <formula>M97=TRUE</formula>
    </cfRule>
  </conditionalFormatting>
  <conditionalFormatting sqref="N99:N100">
    <cfRule type="expression" dxfId="828" priority="465">
      <formula>M97=TRUE</formula>
    </cfRule>
  </conditionalFormatting>
  <conditionalFormatting sqref="N107">
    <cfRule type="expression" dxfId="827" priority="456">
      <formula>M106=TRUE</formula>
    </cfRule>
  </conditionalFormatting>
  <conditionalFormatting sqref="N108:N109">
    <cfRule type="expression" dxfId="826" priority="455">
      <formula>M106=TRUE</formula>
    </cfRule>
  </conditionalFormatting>
  <conditionalFormatting sqref="N116">
    <cfRule type="expression" dxfId="825" priority="446">
      <formula>M115=TRUE</formula>
    </cfRule>
  </conditionalFormatting>
  <conditionalFormatting sqref="N117:N118">
    <cfRule type="expression" dxfId="824" priority="445">
      <formula>M115=TRUE</formula>
    </cfRule>
  </conditionalFormatting>
  <conditionalFormatting sqref="N125">
    <cfRule type="expression" dxfId="823" priority="436">
      <formula>M124=TRUE</formula>
    </cfRule>
  </conditionalFormatting>
  <conditionalFormatting sqref="N126:N127">
    <cfRule type="expression" dxfId="822" priority="435">
      <formula>M124=TRUE</formula>
    </cfRule>
  </conditionalFormatting>
  <conditionalFormatting sqref="N134">
    <cfRule type="expression" dxfId="821" priority="426">
      <formula>M133=TRUE</formula>
    </cfRule>
  </conditionalFormatting>
  <conditionalFormatting sqref="N135:N136">
    <cfRule type="expression" dxfId="820" priority="425">
      <formula>M133=TRUE</formula>
    </cfRule>
  </conditionalFormatting>
  <conditionalFormatting sqref="N143">
    <cfRule type="expression" dxfId="819" priority="416">
      <formula>M142=TRUE</formula>
    </cfRule>
  </conditionalFormatting>
  <conditionalFormatting sqref="N144:N145">
    <cfRule type="expression" dxfId="818" priority="415">
      <formula>M142=TRUE</formula>
    </cfRule>
  </conditionalFormatting>
  <conditionalFormatting sqref="N152">
    <cfRule type="expression" dxfId="817" priority="406">
      <formula>M151=TRUE</formula>
    </cfRule>
  </conditionalFormatting>
  <conditionalFormatting sqref="N153:N154">
    <cfRule type="expression" dxfId="816" priority="405">
      <formula>M151=TRUE</formula>
    </cfRule>
  </conditionalFormatting>
  <conditionalFormatting sqref="N161">
    <cfRule type="expression" dxfId="815" priority="396">
      <formula>M160=TRUE</formula>
    </cfRule>
  </conditionalFormatting>
  <conditionalFormatting sqref="N162:N163">
    <cfRule type="expression" dxfId="814" priority="395">
      <formula>M160=TRUE</formula>
    </cfRule>
  </conditionalFormatting>
  <conditionalFormatting sqref="N170">
    <cfRule type="expression" dxfId="813" priority="386">
      <formula>M169=TRUE</formula>
    </cfRule>
  </conditionalFormatting>
  <conditionalFormatting sqref="N171:N172">
    <cfRule type="expression" dxfId="812" priority="385">
      <formula>M169=TRUE</formula>
    </cfRule>
  </conditionalFormatting>
  <conditionalFormatting sqref="N179">
    <cfRule type="expression" dxfId="811" priority="376">
      <formula>M178=TRUE</formula>
    </cfRule>
  </conditionalFormatting>
  <conditionalFormatting sqref="N180:N181">
    <cfRule type="expression" dxfId="810" priority="375">
      <formula>M178=TRUE</formula>
    </cfRule>
  </conditionalFormatting>
  <conditionalFormatting sqref="N188">
    <cfRule type="expression" dxfId="809" priority="366">
      <formula>M187=TRUE</formula>
    </cfRule>
  </conditionalFormatting>
  <conditionalFormatting sqref="N189:N190">
    <cfRule type="expression" dxfId="808" priority="365">
      <formula>M187=TRUE</formula>
    </cfRule>
  </conditionalFormatting>
  <conditionalFormatting sqref="Q14">
    <cfRule type="expression" dxfId="807" priority="570">
      <formula>P13=TRUE</formula>
    </cfRule>
  </conditionalFormatting>
  <conditionalFormatting sqref="Q15">
    <cfRule type="expression" dxfId="806" priority="690">
      <formula>P13=TRUE</formula>
    </cfRule>
  </conditionalFormatting>
  <conditionalFormatting sqref="Q23">
    <cfRule type="expression" dxfId="805" priority="562">
      <formula>P22=TRUE</formula>
    </cfRule>
  </conditionalFormatting>
  <conditionalFormatting sqref="Q24">
    <cfRule type="expression" dxfId="804" priority="564">
      <formula>P22=TRUE</formula>
    </cfRule>
  </conditionalFormatting>
  <conditionalFormatting sqref="Q32">
    <cfRule type="expression" dxfId="803" priority="554">
      <formula>P31=TRUE</formula>
    </cfRule>
  </conditionalFormatting>
  <conditionalFormatting sqref="Q33">
    <cfRule type="expression" dxfId="802" priority="556">
      <formula>P31=TRUE</formula>
    </cfRule>
  </conditionalFormatting>
  <conditionalFormatting sqref="Q34">
    <cfRule type="expression" dxfId="801" priority="555">
      <formula>P33=TRUE</formula>
    </cfRule>
  </conditionalFormatting>
  <conditionalFormatting sqref="Q41">
    <cfRule type="expression" dxfId="800" priority="546">
      <formula>P40=TRUE</formula>
    </cfRule>
  </conditionalFormatting>
  <conditionalFormatting sqref="Q42">
    <cfRule type="expression" dxfId="799" priority="548">
      <formula>P40=TRUE</formula>
    </cfRule>
  </conditionalFormatting>
  <conditionalFormatting sqref="Q43">
    <cfRule type="expression" dxfId="798" priority="547">
      <formula>P42=TRUE</formula>
    </cfRule>
  </conditionalFormatting>
  <conditionalFormatting sqref="Q50">
    <cfRule type="expression" dxfId="797" priority="538">
      <formula>P49=TRUE</formula>
    </cfRule>
  </conditionalFormatting>
  <conditionalFormatting sqref="Q51">
    <cfRule type="expression" dxfId="796" priority="540">
      <formula>P49=TRUE</formula>
    </cfRule>
  </conditionalFormatting>
  <conditionalFormatting sqref="Q52">
    <cfRule type="expression" dxfId="795" priority="539">
      <formula>P51=TRUE</formula>
    </cfRule>
  </conditionalFormatting>
  <conditionalFormatting sqref="Q59">
    <cfRule type="expression" dxfId="794" priority="530">
      <formula>P58=TRUE</formula>
    </cfRule>
  </conditionalFormatting>
  <conditionalFormatting sqref="Q60">
    <cfRule type="expression" dxfId="793" priority="532">
      <formula>P58=TRUE</formula>
    </cfRule>
  </conditionalFormatting>
  <conditionalFormatting sqref="Q61">
    <cfRule type="expression" dxfId="792" priority="531">
      <formula>P60=TRUE</formula>
    </cfRule>
  </conditionalFormatting>
  <conditionalFormatting sqref="Q68">
    <cfRule type="expression" dxfId="791" priority="522">
      <formula>P67=TRUE</formula>
    </cfRule>
  </conditionalFormatting>
  <conditionalFormatting sqref="Q69">
    <cfRule type="expression" dxfId="790" priority="524">
      <formula>P67=TRUE</formula>
    </cfRule>
  </conditionalFormatting>
  <conditionalFormatting sqref="Q70">
    <cfRule type="expression" dxfId="789" priority="523">
      <formula>P69=TRUE</formula>
    </cfRule>
  </conditionalFormatting>
  <conditionalFormatting sqref="Q77">
    <cfRule type="expression" dxfId="788" priority="514">
      <formula>P76=TRUE</formula>
    </cfRule>
  </conditionalFormatting>
  <conditionalFormatting sqref="Q78">
    <cfRule type="expression" dxfId="787" priority="516">
      <formula>P76=TRUE</formula>
    </cfRule>
  </conditionalFormatting>
  <conditionalFormatting sqref="Q79">
    <cfRule type="expression" dxfId="786" priority="515">
      <formula>P78=TRUE</formula>
    </cfRule>
  </conditionalFormatting>
  <conditionalFormatting sqref="Q86">
    <cfRule type="expression" dxfId="785" priority="482">
      <formula>P85=TRUE</formula>
    </cfRule>
  </conditionalFormatting>
  <conditionalFormatting sqref="Q87">
    <cfRule type="expression" dxfId="784" priority="484">
      <formula>P85=TRUE</formula>
    </cfRule>
  </conditionalFormatting>
  <conditionalFormatting sqref="Q88">
    <cfRule type="expression" dxfId="783" priority="483">
      <formula>P87=TRUE</formula>
    </cfRule>
  </conditionalFormatting>
  <conditionalFormatting sqref="Q95">
    <cfRule type="expression" dxfId="782" priority="472">
      <formula>P94=TRUE</formula>
    </cfRule>
  </conditionalFormatting>
  <conditionalFormatting sqref="Q96">
    <cfRule type="expression" dxfId="781" priority="474">
      <formula>P94=TRUE</formula>
    </cfRule>
  </conditionalFormatting>
  <conditionalFormatting sqref="Q97">
    <cfRule type="expression" dxfId="780" priority="473">
      <formula>P96=TRUE</formula>
    </cfRule>
  </conditionalFormatting>
  <conditionalFormatting sqref="Q104">
    <cfRule type="expression" dxfId="779" priority="462">
      <formula>P103=TRUE</formula>
    </cfRule>
  </conditionalFormatting>
  <conditionalFormatting sqref="Q105">
    <cfRule type="expression" dxfId="778" priority="464">
      <formula>P103=TRUE</formula>
    </cfRule>
  </conditionalFormatting>
  <conditionalFormatting sqref="Q106">
    <cfRule type="expression" dxfId="777" priority="463">
      <formula>P105=TRUE</formula>
    </cfRule>
  </conditionalFormatting>
  <conditionalFormatting sqref="Q113">
    <cfRule type="expression" dxfId="776" priority="452">
      <formula>P112=TRUE</formula>
    </cfRule>
  </conditionalFormatting>
  <conditionalFormatting sqref="Q114">
    <cfRule type="expression" dxfId="775" priority="454">
      <formula>P112=TRUE</formula>
    </cfRule>
  </conditionalFormatting>
  <conditionalFormatting sqref="Q115">
    <cfRule type="expression" dxfId="774" priority="453">
      <formula>P114=TRUE</formula>
    </cfRule>
  </conditionalFormatting>
  <conditionalFormatting sqref="Q122">
    <cfRule type="expression" dxfId="773" priority="442">
      <formula>P121=TRUE</formula>
    </cfRule>
  </conditionalFormatting>
  <conditionalFormatting sqref="Q123">
    <cfRule type="expression" dxfId="772" priority="444">
      <formula>P121=TRUE</formula>
    </cfRule>
  </conditionalFormatting>
  <conditionalFormatting sqref="Q124">
    <cfRule type="expression" dxfId="771" priority="443">
      <formula>P123=TRUE</formula>
    </cfRule>
  </conditionalFormatting>
  <conditionalFormatting sqref="Q131">
    <cfRule type="expression" dxfId="770" priority="432">
      <formula>P130=TRUE</formula>
    </cfRule>
  </conditionalFormatting>
  <conditionalFormatting sqref="Q132">
    <cfRule type="expression" dxfId="769" priority="434">
      <formula>P130=TRUE</formula>
    </cfRule>
  </conditionalFormatting>
  <conditionalFormatting sqref="Q133">
    <cfRule type="expression" dxfId="768" priority="433">
      <formula>P132=TRUE</formula>
    </cfRule>
  </conditionalFormatting>
  <conditionalFormatting sqref="Q140">
    <cfRule type="expression" dxfId="767" priority="422">
      <formula>P139=TRUE</formula>
    </cfRule>
  </conditionalFormatting>
  <conditionalFormatting sqref="Q141">
    <cfRule type="expression" dxfId="766" priority="424">
      <formula>P139=TRUE</formula>
    </cfRule>
  </conditionalFormatting>
  <conditionalFormatting sqref="Q142">
    <cfRule type="expression" dxfId="765" priority="423">
      <formula>P141=TRUE</formula>
    </cfRule>
  </conditionalFormatting>
  <conditionalFormatting sqref="Q149">
    <cfRule type="expression" dxfId="764" priority="412">
      <formula>P148=TRUE</formula>
    </cfRule>
  </conditionalFormatting>
  <conditionalFormatting sqref="Q150">
    <cfRule type="expression" dxfId="763" priority="414">
      <formula>P148=TRUE</formula>
    </cfRule>
  </conditionalFormatting>
  <conditionalFormatting sqref="Q151">
    <cfRule type="expression" dxfId="762" priority="413">
      <formula>P150=TRUE</formula>
    </cfRule>
  </conditionalFormatting>
  <conditionalFormatting sqref="Q158">
    <cfRule type="expression" dxfId="761" priority="402">
      <formula>P157=TRUE</formula>
    </cfRule>
  </conditionalFormatting>
  <conditionalFormatting sqref="Q159">
    <cfRule type="expression" dxfId="760" priority="404">
      <formula>P157=TRUE</formula>
    </cfRule>
  </conditionalFormatting>
  <conditionalFormatting sqref="Q160">
    <cfRule type="expression" dxfId="759" priority="403">
      <formula>P159=TRUE</formula>
    </cfRule>
  </conditionalFormatting>
  <conditionalFormatting sqref="Q167">
    <cfRule type="expression" dxfId="758" priority="392">
      <formula>P166=TRUE</formula>
    </cfRule>
  </conditionalFormatting>
  <conditionalFormatting sqref="Q168">
    <cfRule type="expression" dxfId="757" priority="394">
      <formula>P166=TRUE</formula>
    </cfRule>
  </conditionalFormatting>
  <conditionalFormatting sqref="Q169">
    <cfRule type="expression" dxfId="756" priority="393">
      <formula>P168=TRUE</formula>
    </cfRule>
  </conditionalFormatting>
  <conditionalFormatting sqref="Q176">
    <cfRule type="expression" dxfId="755" priority="382">
      <formula>P175=TRUE</formula>
    </cfRule>
  </conditionalFormatting>
  <conditionalFormatting sqref="Q177">
    <cfRule type="expression" dxfId="754" priority="384">
      <formula>P175=TRUE</formula>
    </cfRule>
  </conditionalFormatting>
  <conditionalFormatting sqref="Q178">
    <cfRule type="expression" dxfId="753" priority="383">
      <formula>P177=TRUE</formula>
    </cfRule>
  </conditionalFormatting>
  <conditionalFormatting sqref="Q185">
    <cfRule type="expression" dxfId="752" priority="372">
      <formula>P184=TRUE</formula>
    </cfRule>
  </conditionalFormatting>
  <conditionalFormatting sqref="Q186">
    <cfRule type="expression" dxfId="751" priority="374">
      <formula>P184=TRUE</formula>
    </cfRule>
  </conditionalFormatting>
  <conditionalFormatting sqref="Q187">
    <cfRule type="expression" dxfId="750" priority="373">
      <formula>P186=TRUE</formula>
    </cfRule>
  </conditionalFormatting>
  <conditionalFormatting sqref="S16">
    <cfRule type="expression" dxfId="749" priority="363">
      <formula>M14=TRUE</formula>
    </cfRule>
  </conditionalFormatting>
  <conditionalFormatting sqref="S18">
    <cfRule type="expression" dxfId="748" priority="220">
      <formula>M16=TRUE</formula>
    </cfRule>
  </conditionalFormatting>
  <conditionalFormatting sqref="S25">
    <cfRule type="expression" dxfId="747" priority="213">
      <formula>M23=TRUE</formula>
    </cfRule>
  </conditionalFormatting>
  <conditionalFormatting sqref="S27">
    <cfRule type="expression" dxfId="746" priority="211">
      <formula>M25=TRUE</formula>
    </cfRule>
  </conditionalFormatting>
  <conditionalFormatting sqref="S34">
    <cfRule type="expression" dxfId="745" priority="205">
      <formula>M32=TRUE</formula>
    </cfRule>
  </conditionalFormatting>
  <conditionalFormatting sqref="S36">
    <cfRule type="expression" dxfId="744" priority="203">
      <formula>M34=TRUE</formula>
    </cfRule>
  </conditionalFormatting>
  <conditionalFormatting sqref="S43">
    <cfRule type="expression" dxfId="743" priority="197">
      <formula>M41=TRUE</formula>
    </cfRule>
  </conditionalFormatting>
  <conditionalFormatting sqref="S45">
    <cfRule type="expression" dxfId="742" priority="195">
      <formula>M43=TRUE</formula>
    </cfRule>
  </conditionalFormatting>
  <conditionalFormatting sqref="S52">
    <cfRule type="expression" dxfId="741" priority="189">
      <formula>M50=TRUE</formula>
    </cfRule>
  </conditionalFormatting>
  <conditionalFormatting sqref="S54">
    <cfRule type="expression" dxfId="740" priority="187">
      <formula>M52=TRUE</formula>
    </cfRule>
  </conditionalFormatting>
  <conditionalFormatting sqref="S61">
    <cfRule type="expression" dxfId="739" priority="157">
      <formula>M59=TRUE</formula>
    </cfRule>
  </conditionalFormatting>
  <conditionalFormatting sqref="S63">
    <cfRule type="expression" dxfId="738" priority="155">
      <formula>M61=TRUE</formula>
    </cfRule>
  </conditionalFormatting>
  <conditionalFormatting sqref="S70">
    <cfRule type="expression" dxfId="737" priority="149">
      <formula>M68=TRUE</formula>
    </cfRule>
  </conditionalFormatting>
  <conditionalFormatting sqref="S72">
    <cfRule type="expression" dxfId="736" priority="147">
      <formula>M70=TRUE</formula>
    </cfRule>
  </conditionalFormatting>
  <conditionalFormatting sqref="S79">
    <cfRule type="expression" dxfId="735" priority="141">
      <formula>M77=TRUE</formula>
    </cfRule>
  </conditionalFormatting>
  <conditionalFormatting sqref="S81">
    <cfRule type="expression" dxfId="734" priority="139">
      <formula>M79=TRUE</formula>
    </cfRule>
  </conditionalFormatting>
  <conditionalFormatting sqref="S88">
    <cfRule type="expression" dxfId="733" priority="133">
      <formula>M86=TRUE</formula>
    </cfRule>
  </conditionalFormatting>
  <conditionalFormatting sqref="S90">
    <cfRule type="expression" dxfId="732" priority="131">
      <formula>M88=TRUE</formula>
    </cfRule>
  </conditionalFormatting>
  <conditionalFormatting sqref="S97">
    <cfRule type="expression" dxfId="731" priority="125">
      <formula>M95=TRUE</formula>
    </cfRule>
  </conditionalFormatting>
  <conditionalFormatting sqref="S99">
    <cfRule type="expression" dxfId="730" priority="123">
      <formula>M97=TRUE</formula>
    </cfRule>
  </conditionalFormatting>
  <conditionalFormatting sqref="S106">
    <cfRule type="expression" dxfId="729" priority="117">
      <formula>M104=TRUE</formula>
    </cfRule>
  </conditionalFormatting>
  <conditionalFormatting sqref="S108">
    <cfRule type="expression" dxfId="728" priority="115">
      <formula>M106=TRUE</formula>
    </cfRule>
  </conditionalFormatting>
  <conditionalFormatting sqref="S115">
    <cfRule type="expression" dxfId="727" priority="109">
      <formula>M113=TRUE</formula>
    </cfRule>
  </conditionalFormatting>
  <conditionalFormatting sqref="S117">
    <cfRule type="expression" dxfId="726" priority="107">
      <formula>M115=TRUE</formula>
    </cfRule>
  </conditionalFormatting>
  <conditionalFormatting sqref="S124">
    <cfRule type="expression" dxfId="725" priority="101">
      <formula>M122=TRUE</formula>
    </cfRule>
  </conditionalFormatting>
  <conditionalFormatting sqref="S126">
    <cfRule type="expression" dxfId="724" priority="99">
      <formula>M124=TRUE</formula>
    </cfRule>
  </conditionalFormatting>
  <conditionalFormatting sqref="S133">
    <cfRule type="expression" dxfId="723" priority="93">
      <formula>M131=TRUE</formula>
    </cfRule>
  </conditionalFormatting>
  <conditionalFormatting sqref="S135">
    <cfRule type="expression" dxfId="722" priority="91">
      <formula>M133=TRUE</formula>
    </cfRule>
  </conditionalFormatting>
  <conditionalFormatting sqref="S142">
    <cfRule type="expression" dxfId="721" priority="85">
      <formula>M140=TRUE</formula>
    </cfRule>
  </conditionalFormatting>
  <conditionalFormatting sqref="S144">
    <cfRule type="expression" dxfId="720" priority="83">
      <formula>M142=TRUE</formula>
    </cfRule>
  </conditionalFormatting>
  <conditionalFormatting sqref="S151">
    <cfRule type="expression" dxfId="719" priority="77">
      <formula>M149=TRUE</formula>
    </cfRule>
  </conditionalFormatting>
  <conditionalFormatting sqref="S153">
    <cfRule type="expression" dxfId="718" priority="75">
      <formula>M151=TRUE</formula>
    </cfRule>
  </conditionalFormatting>
  <conditionalFormatting sqref="S160">
    <cfRule type="expression" dxfId="717" priority="69">
      <formula>M158=TRUE</formula>
    </cfRule>
  </conditionalFormatting>
  <conditionalFormatting sqref="S162">
    <cfRule type="expression" dxfId="716" priority="67">
      <formula>M160=TRUE</formula>
    </cfRule>
  </conditionalFormatting>
  <conditionalFormatting sqref="S169">
    <cfRule type="expression" dxfId="715" priority="61">
      <formula>M167=TRUE</formula>
    </cfRule>
  </conditionalFormatting>
  <conditionalFormatting sqref="S171">
    <cfRule type="expression" dxfId="714" priority="59">
      <formula>M169=TRUE</formula>
    </cfRule>
  </conditionalFormatting>
  <conditionalFormatting sqref="S178">
    <cfRule type="expression" dxfId="713" priority="53">
      <formula>M176=TRUE</formula>
    </cfRule>
  </conditionalFormatting>
  <conditionalFormatting sqref="S180">
    <cfRule type="expression" dxfId="712" priority="51">
      <formula>M178=TRUE</formula>
    </cfRule>
  </conditionalFormatting>
  <conditionalFormatting sqref="S187">
    <cfRule type="expression" dxfId="711" priority="45">
      <formula>M185=TRUE</formula>
    </cfRule>
  </conditionalFormatting>
  <conditionalFormatting sqref="S189">
    <cfRule type="expression" dxfId="710" priority="43">
      <formula>M187=TRUE</formula>
    </cfRule>
  </conditionalFormatting>
  <conditionalFormatting sqref="T14">
    <cfRule type="expression" dxfId="709" priority="305">
      <formula>S13=TRUE</formula>
    </cfRule>
  </conditionalFormatting>
  <conditionalFormatting sqref="T15 N18:N19">
    <cfRule type="expression" dxfId="708" priority="499">
      <formula>M13=TRUE</formula>
    </cfRule>
  </conditionalFormatting>
  <conditionalFormatting sqref="T16">
    <cfRule type="expression" dxfId="707" priority="364">
      <formula>M14=TRUE</formula>
    </cfRule>
  </conditionalFormatting>
  <conditionalFormatting sqref="T19">
    <cfRule type="expression" dxfId="706" priority="217">
      <formula>S18=TRUE</formula>
    </cfRule>
    <cfRule type="expression" dxfId="705" priority="1761">
      <formula>#REF!=TRUE</formula>
    </cfRule>
  </conditionalFormatting>
  <conditionalFormatting sqref="T20">
    <cfRule type="expression" dxfId="704" priority="219">
      <formula>S18=TRUE</formula>
    </cfRule>
  </conditionalFormatting>
  <conditionalFormatting sqref="T23">
    <cfRule type="expression" dxfId="703" priority="212">
      <formula>S22=TRUE</formula>
    </cfRule>
  </conditionalFormatting>
  <conditionalFormatting sqref="T24">
    <cfRule type="expression" dxfId="702" priority="215">
      <formula>S22=TRUE</formula>
    </cfRule>
  </conditionalFormatting>
  <conditionalFormatting sqref="T25">
    <cfRule type="expression" dxfId="701" priority="214">
      <formula>M23=TRUE</formula>
    </cfRule>
  </conditionalFormatting>
  <conditionalFormatting sqref="T28">
    <cfRule type="expression" dxfId="700" priority="209">
      <formula>S27=TRUE</formula>
    </cfRule>
    <cfRule type="expression" dxfId="699" priority="216">
      <formula>#REF!=TRUE</formula>
    </cfRule>
  </conditionalFormatting>
  <conditionalFormatting sqref="T29">
    <cfRule type="expression" dxfId="698" priority="210">
      <formula>S27=TRUE</formula>
    </cfRule>
  </conditionalFormatting>
  <conditionalFormatting sqref="T32">
    <cfRule type="expression" dxfId="697" priority="204">
      <formula>S31=TRUE</formula>
    </cfRule>
  </conditionalFormatting>
  <conditionalFormatting sqref="T33">
    <cfRule type="expression" dxfId="696" priority="207">
      <formula>S31=TRUE</formula>
    </cfRule>
  </conditionalFormatting>
  <conditionalFormatting sqref="T34">
    <cfRule type="expression" dxfId="695" priority="206">
      <formula>M32=TRUE</formula>
    </cfRule>
  </conditionalFormatting>
  <conditionalFormatting sqref="T37">
    <cfRule type="expression" dxfId="694" priority="201">
      <formula>S36=TRUE</formula>
    </cfRule>
    <cfRule type="expression" dxfId="693" priority="208">
      <formula>#REF!=TRUE</formula>
    </cfRule>
  </conditionalFormatting>
  <conditionalFormatting sqref="T38">
    <cfRule type="expression" dxfId="692" priority="202">
      <formula>S36=TRUE</formula>
    </cfRule>
  </conditionalFormatting>
  <conditionalFormatting sqref="T41">
    <cfRule type="expression" dxfId="691" priority="196">
      <formula>S40=TRUE</formula>
    </cfRule>
  </conditionalFormatting>
  <conditionalFormatting sqref="T42">
    <cfRule type="expression" dxfId="690" priority="199">
      <formula>S40=TRUE</formula>
    </cfRule>
  </conditionalFormatting>
  <conditionalFormatting sqref="T43">
    <cfRule type="expression" dxfId="689" priority="198">
      <formula>M41=TRUE</formula>
    </cfRule>
  </conditionalFormatting>
  <conditionalFormatting sqref="T46">
    <cfRule type="expression" dxfId="688" priority="193">
      <formula>S45=TRUE</formula>
    </cfRule>
    <cfRule type="expression" dxfId="687" priority="200">
      <formula>#REF!=TRUE</formula>
    </cfRule>
  </conditionalFormatting>
  <conditionalFormatting sqref="T47">
    <cfRule type="expression" dxfId="686" priority="194">
      <formula>S45=TRUE</formula>
    </cfRule>
  </conditionalFormatting>
  <conditionalFormatting sqref="T50">
    <cfRule type="expression" dxfId="685" priority="188">
      <formula>S49=TRUE</formula>
    </cfRule>
  </conditionalFormatting>
  <conditionalFormatting sqref="T51">
    <cfRule type="expression" dxfId="684" priority="191">
      <formula>S49=TRUE</formula>
    </cfRule>
  </conditionalFormatting>
  <conditionalFormatting sqref="T52">
    <cfRule type="expression" dxfId="683" priority="190">
      <formula>M50=TRUE</formula>
    </cfRule>
  </conditionalFormatting>
  <conditionalFormatting sqref="T55">
    <cfRule type="expression" dxfId="682" priority="185">
      <formula>S54=TRUE</formula>
    </cfRule>
    <cfRule type="expression" dxfId="681" priority="192">
      <formula>#REF!=TRUE</formula>
    </cfRule>
  </conditionalFormatting>
  <conditionalFormatting sqref="T56">
    <cfRule type="expression" dxfId="680" priority="186">
      <formula>S54=TRUE</formula>
    </cfRule>
  </conditionalFormatting>
  <conditionalFormatting sqref="T59">
    <cfRule type="expression" dxfId="679" priority="156">
      <formula>S58=TRUE</formula>
    </cfRule>
  </conditionalFormatting>
  <conditionalFormatting sqref="T60">
    <cfRule type="expression" dxfId="678" priority="159">
      <formula>S58=TRUE</formula>
    </cfRule>
  </conditionalFormatting>
  <conditionalFormatting sqref="T61">
    <cfRule type="expression" dxfId="677" priority="158">
      <formula>M59=TRUE</formula>
    </cfRule>
  </conditionalFormatting>
  <conditionalFormatting sqref="T64">
    <cfRule type="expression" dxfId="676" priority="153">
      <formula>S63=TRUE</formula>
    </cfRule>
    <cfRule type="expression" dxfId="675" priority="160">
      <formula>#REF!=TRUE</formula>
    </cfRule>
  </conditionalFormatting>
  <conditionalFormatting sqref="T65">
    <cfRule type="expression" dxfId="674" priority="154">
      <formula>S63=TRUE</formula>
    </cfRule>
  </conditionalFormatting>
  <conditionalFormatting sqref="T68">
    <cfRule type="expression" dxfId="673" priority="148">
      <formula>S67=TRUE</formula>
    </cfRule>
  </conditionalFormatting>
  <conditionalFormatting sqref="T69">
    <cfRule type="expression" dxfId="672" priority="151">
      <formula>S67=TRUE</formula>
    </cfRule>
  </conditionalFormatting>
  <conditionalFormatting sqref="T70">
    <cfRule type="expression" dxfId="671" priority="150">
      <formula>M68=TRUE</formula>
    </cfRule>
  </conditionalFormatting>
  <conditionalFormatting sqref="T73">
    <cfRule type="expression" dxfId="670" priority="145">
      <formula>S72=TRUE</formula>
    </cfRule>
    <cfRule type="expression" dxfId="669" priority="152">
      <formula>#REF!=TRUE</formula>
    </cfRule>
  </conditionalFormatting>
  <conditionalFormatting sqref="T74">
    <cfRule type="expression" dxfId="668" priority="146">
      <formula>S72=TRUE</formula>
    </cfRule>
  </conditionalFormatting>
  <conditionalFormatting sqref="T77">
    <cfRule type="expression" dxfId="667" priority="140">
      <formula>S76=TRUE</formula>
    </cfRule>
  </conditionalFormatting>
  <conditionalFormatting sqref="T78">
    <cfRule type="expression" dxfId="666" priority="143">
      <formula>S76=TRUE</formula>
    </cfRule>
  </conditionalFormatting>
  <conditionalFormatting sqref="T79">
    <cfRule type="expression" dxfId="665" priority="142">
      <formula>M77=TRUE</formula>
    </cfRule>
  </conditionalFormatting>
  <conditionalFormatting sqref="T82">
    <cfRule type="expression" dxfId="664" priority="137">
      <formula>S81=TRUE</formula>
    </cfRule>
    <cfRule type="expression" dxfId="663" priority="144">
      <formula>#REF!=TRUE</formula>
    </cfRule>
  </conditionalFormatting>
  <conditionalFormatting sqref="T83">
    <cfRule type="expression" dxfId="662" priority="138">
      <formula>S81=TRUE</formula>
    </cfRule>
  </conditionalFormatting>
  <conditionalFormatting sqref="T86">
    <cfRule type="expression" dxfId="661" priority="132">
      <formula>S85=TRUE</formula>
    </cfRule>
  </conditionalFormatting>
  <conditionalFormatting sqref="T87">
    <cfRule type="expression" dxfId="660" priority="135">
      <formula>S85=TRUE</formula>
    </cfRule>
  </conditionalFormatting>
  <conditionalFormatting sqref="T88">
    <cfRule type="expression" dxfId="659" priority="134">
      <formula>M86=TRUE</formula>
    </cfRule>
  </conditionalFormatting>
  <conditionalFormatting sqref="T91">
    <cfRule type="expression" dxfId="658" priority="129">
      <formula>S90=TRUE</formula>
    </cfRule>
    <cfRule type="expression" dxfId="657" priority="136">
      <formula>#REF!=TRUE</formula>
    </cfRule>
  </conditionalFormatting>
  <conditionalFormatting sqref="T92">
    <cfRule type="expression" dxfId="656" priority="130">
      <formula>S90=TRUE</formula>
    </cfRule>
  </conditionalFormatting>
  <conditionalFormatting sqref="T95">
    <cfRule type="expression" dxfId="655" priority="124">
      <formula>S94=TRUE</formula>
    </cfRule>
  </conditionalFormatting>
  <conditionalFormatting sqref="T96">
    <cfRule type="expression" dxfId="654" priority="127">
      <formula>S94=TRUE</formula>
    </cfRule>
  </conditionalFormatting>
  <conditionalFormatting sqref="T97">
    <cfRule type="expression" dxfId="653" priority="126">
      <formula>M95=TRUE</formula>
    </cfRule>
  </conditionalFormatting>
  <conditionalFormatting sqref="T100">
    <cfRule type="expression" dxfId="652" priority="121">
      <formula>S99=TRUE</formula>
    </cfRule>
    <cfRule type="expression" dxfId="651" priority="128">
      <formula>#REF!=TRUE</formula>
    </cfRule>
  </conditionalFormatting>
  <conditionalFormatting sqref="T101">
    <cfRule type="expression" dxfId="650" priority="122">
      <formula>S99=TRUE</formula>
    </cfRule>
  </conditionalFormatting>
  <conditionalFormatting sqref="T104">
    <cfRule type="expression" dxfId="649" priority="116">
      <formula>S103=TRUE</formula>
    </cfRule>
  </conditionalFormatting>
  <conditionalFormatting sqref="T105">
    <cfRule type="expression" dxfId="648" priority="119">
      <formula>S103=TRUE</formula>
    </cfRule>
  </conditionalFormatting>
  <conditionalFormatting sqref="T106">
    <cfRule type="expression" dxfId="647" priority="118">
      <formula>M104=TRUE</formula>
    </cfRule>
  </conditionalFormatting>
  <conditionalFormatting sqref="T109">
    <cfRule type="expression" dxfId="646" priority="113">
      <formula>S108=TRUE</formula>
    </cfRule>
    <cfRule type="expression" dxfId="645" priority="120">
      <formula>#REF!=TRUE</formula>
    </cfRule>
  </conditionalFormatting>
  <conditionalFormatting sqref="T110">
    <cfRule type="expression" dxfId="644" priority="114">
      <formula>S108=TRUE</formula>
    </cfRule>
  </conditionalFormatting>
  <conditionalFormatting sqref="T113">
    <cfRule type="expression" dxfId="643" priority="108">
      <formula>S112=TRUE</formula>
    </cfRule>
  </conditionalFormatting>
  <conditionalFormatting sqref="T114">
    <cfRule type="expression" dxfId="642" priority="111">
      <formula>S112=TRUE</formula>
    </cfRule>
  </conditionalFormatting>
  <conditionalFormatting sqref="T115">
    <cfRule type="expression" dxfId="641" priority="110">
      <formula>M113=TRUE</formula>
    </cfRule>
  </conditionalFormatting>
  <conditionalFormatting sqref="T118">
    <cfRule type="expression" dxfId="640" priority="105">
      <formula>S117=TRUE</formula>
    </cfRule>
    <cfRule type="expression" dxfId="639" priority="112">
      <formula>#REF!=TRUE</formula>
    </cfRule>
  </conditionalFormatting>
  <conditionalFormatting sqref="T119">
    <cfRule type="expression" dxfId="638" priority="106">
      <formula>S117=TRUE</formula>
    </cfRule>
  </conditionalFormatting>
  <conditionalFormatting sqref="T122">
    <cfRule type="expression" dxfId="637" priority="100">
      <formula>S121=TRUE</formula>
    </cfRule>
  </conditionalFormatting>
  <conditionalFormatting sqref="T123">
    <cfRule type="expression" dxfId="636" priority="103">
      <formula>S121=TRUE</formula>
    </cfRule>
  </conditionalFormatting>
  <conditionalFormatting sqref="T124">
    <cfRule type="expression" dxfId="635" priority="102">
      <formula>M122=TRUE</formula>
    </cfRule>
  </conditionalFormatting>
  <conditionalFormatting sqref="T127">
    <cfRule type="expression" dxfId="634" priority="97">
      <formula>S126=TRUE</formula>
    </cfRule>
    <cfRule type="expression" dxfId="633" priority="104">
      <formula>#REF!=TRUE</formula>
    </cfRule>
  </conditionalFormatting>
  <conditionalFormatting sqref="T128">
    <cfRule type="expression" dxfId="632" priority="98">
      <formula>S126=TRUE</formula>
    </cfRule>
  </conditionalFormatting>
  <conditionalFormatting sqref="T131">
    <cfRule type="expression" dxfId="631" priority="92">
      <formula>S130=TRUE</formula>
    </cfRule>
  </conditionalFormatting>
  <conditionalFormatting sqref="T132">
    <cfRule type="expression" dxfId="630" priority="95">
      <formula>S130=TRUE</formula>
    </cfRule>
  </conditionalFormatting>
  <conditionalFormatting sqref="T133">
    <cfRule type="expression" dxfId="629" priority="94">
      <formula>M131=TRUE</formula>
    </cfRule>
  </conditionalFormatting>
  <conditionalFormatting sqref="T136">
    <cfRule type="expression" dxfId="628" priority="89">
      <formula>S135=TRUE</formula>
    </cfRule>
    <cfRule type="expression" dxfId="627" priority="96">
      <formula>#REF!=TRUE</formula>
    </cfRule>
  </conditionalFormatting>
  <conditionalFormatting sqref="T137">
    <cfRule type="expression" dxfId="626" priority="90">
      <formula>S135=TRUE</formula>
    </cfRule>
  </conditionalFormatting>
  <conditionalFormatting sqref="T140">
    <cfRule type="expression" dxfId="625" priority="84">
      <formula>S139=TRUE</formula>
    </cfRule>
  </conditionalFormatting>
  <conditionalFormatting sqref="T141">
    <cfRule type="expression" dxfId="624" priority="87">
      <formula>S139=TRUE</formula>
    </cfRule>
  </conditionalFormatting>
  <conditionalFormatting sqref="T142">
    <cfRule type="expression" dxfId="623" priority="86">
      <formula>M140=TRUE</formula>
    </cfRule>
  </conditionalFormatting>
  <conditionalFormatting sqref="T145">
    <cfRule type="expression" dxfId="622" priority="81">
      <formula>S144=TRUE</formula>
    </cfRule>
    <cfRule type="expression" dxfId="621" priority="88">
      <formula>#REF!=TRUE</formula>
    </cfRule>
  </conditionalFormatting>
  <conditionalFormatting sqref="T146">
    <cfRule type="expression" dxfId="620" priority="82">
      <formula>S144=TRUE</formula>
    </cfRule>
  </conditionalFormatting>
  <conditionalFormatting sqref="T149">
    <cfRule type="expression" dxfId="619" priority="76">
      <formula>S148=TRUE</formula>
    </cfRule>
  </conditionalFormatting>
  <conditionalFormatting sqref="T150">
    <cfRule type="expression" dxfId="618" priority="79">
      <formula>S148=TRUE</formula>
    </cfRule>
  </conditionalFormatting>
  <conditionalFormatting sqref="T151">
    <cfRule type="expression" dxfId="617" priority="78">
      <formula>M149=TRUE</formula>
    </cfRule>
  </conditionalFormatting>
  <conditionalFormatting sqref="T154">
    <cfRule type="expression" dxfId="616" priority="73">
      <formula>S153=TRUE</formula>
    </cfRule>
    <cfRule type="expression" dxfId="615" priority="80">
      <formula>#REF!=TRUE</formula>
    </cfRule>
  </conditionalFormatting>
  <conditionalFormatting sqref="T155">
    <cfRule type="expression" dxfId="614" priority="74">
      <formula>S153=TRUE</formula>
    </cfRule>
  </conditionalFormatting>
  <conditionalFormatting sqref="T158">
    <cfRule type="expression" dxfId="613" priority="68">
      <formula>S157=TRUE</formula>
    </cfRule>
  </conditionalFormatting>
  <conditionalFormatting sqref="T159">
    <cfRule type="expression" dxfId="612" priority="71">
      <formula>S157=TRUE</formula>
    </cfRule>
  </conditionalFormatting>
  <conditionalFormatting sqref="T160">
    <cfRule type="expression" dxfId="611" priority="70">
      <formula>M158=TRUE</formula>
    </cfRule>
  </conditionalFormatting>
  <conditionalFormatting sqref="T163">
    <cfRule type="expression" dxfId="610" priority="65">
      <formula>S162=TRUE</formula>
    </cfRule>
    <cfRule type="expression" dxfId="609" priority="72">
      <formula>#REF!=TRUE</formula>
    </cfRule>
  </conditionalFormatting>
  <conditionalFormatting sqref="T164">
    <cfRule type="expression" dxfId="608" priority="66">
      <formula>S162=TRUE</formula>
    </cfRule>
  </conditionalFormatting>
  <conditionalFormatting sqref="T167">
    <cfRule type="expression" dxfId="607" priority="60">
      <formula>S166=TRUE</formula>
    </cfRule>
  </conditionalFormatting>
  <conditionalFormatting sqref="T168">
    <cfRule type="expression" dxfId="606" priority="63">
      <formula>S166=TRUE</formula>
    </cfRule>
  </conditionalFormatting>
  <conditionalFormatting sqref="T169">
    <cfRule type="expression" dxfId="605" priority="62">
      <formula>M167=TRUE</formula>
    </cfRule>
  </conditionalFormatting>
  <conditionalFormatting sqref="T172">
    <cfRule type="expression" dxfId="604" priority="57">
      <formula>S171=TRUE</formula>
    </cfRule>
    <cfRule type="expression" dxfId="603" priority="64">
      <formula>#REF!=TRUE</formula>
    </cfRule>
  </conditionalFormatting>
  <conditionalFormatting sqref="T173">
    <cfRule type="expression" dxfId="602" priority="58">
      <formula>S171=TRUE</formula>
    </cfRule>
  </conditionalFormatting>
  <conditionalFormatting sqref="T176">
    <cfRule type="expression" dxfId="601" priority="52">
      <formula>S175=TRUE</formula>
    </cfRule>
  </conditionalFormatting>
  <conditionalFormatting sqref="T177">
    <cfRule type="expression" dxfId="600" priority="55">
      <formula>S175=TRUE</formula>
    </cfRule>
  </conditionalFormatting>
  <conditionalFormatting sqref="T178">
    <cfRule type="expression" dxfId="599" priority="54">
      <formula>M176=TRUE</formula>
    </cfRule>
  </conditionalFormatting>
  <conditionalFormatting sqref="T181">
    <cfRule type="expression" dxfId="598" priority="49">
      <formula>S180=TRUE</formula>
    </cfRule>
    <cfRule type="expression" dxfId="597" priority="56">
      <formula>#REF!=TRUE</formula>
    </cfRule>
  </conditionalFormatting>
  <conditionalFormatting sqref="T182">
    <cfRule type="expression" dxfId="596" priority="50">
      <formula>S180=TRUE</formula>
    </cfRule>
  </conditionalFormatting>
  <conditionalFormatting sqref="T185">
    <cfRule type="expression" dxfId="595" priority="44">
      <formula>S184=TRUE</formula>
    </cfRule>
  </conditionalFormatting>
  <conditionalFormatting sqref="T186">
    <cfRule type="expression" dxfId="594" priority="47">
      <formula>S184=TRUE</formula>
    </cfRule>
  </conditionalFormatting>
  <conditionalFormatting sqref="T187">
    <cfRule type="expression" dxfId="593" priority="46">
      <formula>M185=TRUE</formula>
    </cfRule>
  </conditionalFormatting>
  <conditionalFormatting sqref="T190">
    <cfRule type="expression" dxfId="592" priority="41">
      <formula>S189=TRUE</formula>
    </cfRule>
    <cfRule type="expression" dxfId="591" priority="48">
      <formula>#REF!=TRUE</formula>
    </cfRule>
  </conditionalFormatting>
  <conditionalFormatting sqref="T191">
    <cfRule type="expression" dxfId="590" priority="42">
      <formula>S189=TRUE</formula>
    </cfRule>
  </conditionalFormatting>
  <conditionalFormatting sqref="U14 Q16">
    <cfRule type="expression" dxfId="589" priority="571">
      <formula>P13=TRUE</formula>
    </cfRule>
  </conditionalFormatting>
  <conditionalFormatting sqref="U23">
    <cfRule type="expression" dxfId="588" priority="561">
      <formula>T22=TRUE</formula>
    </cfRule>
  </conditionalFormatting>
  <conditionalFormatting sqref="U32">
    <cfRule type="expression" dxfId="587" priority="553">
      <formula>T31=TRUE</formula>
    </cfRule>
  </conditionalFormatting>
  <conditionalFormatting sqref="U41">
    <cfRule type="expression" dxfId="586" priority="545">
      <formula>T40=TRUE</formula>
    </cfRule>
  </conditionalFormatting>
  <conditionalFormatting sqref="U50">
    <cfRule type="expression" dxfId="585" priority="537">
      <formula>T49=TRUE</formula>
    </cfRule>
  </conditionalFormatting>
  <conditionalFormatting sqref="U59">
    <cfRule type="expression" dxfId="584" priority="529">
      <formula>T58=TRUE</formula>
    </cfRule>
  </conditionalFormatting>
  <conditionalFormatting sqref="U68">
    <cfRule type="expression" dxfId="583" priority="521">
      <formula>T67=TRUE</formula>
    </cfRule>
  </conditionalFormatting>
  <conditionalFormatting sqref="U77">
    <cfRule type="expression" dxfId="582" priority="513">
      <formula>T76=TRUE</formula>
    </cfRule>
  </conditionalFormatting>
  <conditionalFormatting sqref="U86">
    <cfRule type="expression" dxfId="581" priority="481">
      <formula>T85=TRUE</formula>
    </cfRule>
  </conditionalFormatting>
  <conditionalFormatting sqref="U95">
    <cfRule type="expression" dxfId="580" priority="471">
      <formula>T94=TRUE</formula>
    </cfRule>
  </conditionalFormatting>
  <conditionalFormatting sqref="U104">
    <cfRule type="expression" dxfId="579" priority="461">
      <formula>T103=TRUE</formula>
    </cfRule>
  </conditionalFormatting>
  <conditionalFormatting sqref="U113">
    <cfRule type="expression" dxfId="578" priority="451">
      <formula>T112=TRUE</formula>
    </cfRule>
  </conditionalFormatting>
  <conditionalFormatting sqref="U122">
    <cfRule type="expression" dxfId="577" priority="441">
      <formula>T121=TRUE</formula>
    </cfRule>
  </conditionalFormatting>
  <conditionalFormatting sqref="U131">
    <cfRule type="expression" dxfId="576" priority="431">
      <formula>T130=TRUE</formula>
    </cfRule>
  </conditionalFormatting>
  <conditionalFormatting sqref="U140">
    <cfRule type="expression" dxfId="575" priority="421">
      <formula>T139=TRUE</formula>
    </cfRule>
  </conditionalFormatting>
  <conditionalFormatting sqref="U149">
    <cfRule type="expression" dxfId="574" priority="411">
      <formula>T148=TRUE</formula>
    </cfRule>
  </conditionalFormatting>
  <conditionalFormatting sqref="U158">
    <cfRule type="expression" dxfId="573" priority="401">
      <formula>T157=TRUE</formula>
    </cfRule>
  </conditionalFormatting>
  <conditionalFormatting sqref="U167">
    <cfRule type="expression" dxfId="572" priority="391">
      <formula>T166=TRUE</formula>
    </cfRule>
  </conditionalFormatting>
  <conditionalFormatting sqref="U176">
    <cfRule type="expression" dxfId="571" priority="381">
      <formula>T175=TRUE</formula>
    </cfRule>
  </conditionalFormatting>
  <conditionalFormatting sqref="U185">
    <cfRule type="expression" dxfId="570"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69"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68"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67"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66" priority="1767">
      <formula>W18=TRUE</formula>
    </cfRule>
  </conditionalFormatting>
  <conditionalFormatting sqref="Z14">
    <cfRule type="expression" dxfId="565" priority="40">
      <formula>Y13=TRUE</formula>
    </cfRule>
  </conditionalFormatting>
  <conditionalFormatting sqref="Z15">
    <cfRule type="expression" dxfId="564" priority="39">
      <formula>Y13=TRUE</formula>
    </cfRule>
  </conditionalFormatting>
  <conditionalFormatting sqref="Z23">
    <cfRule type="expression" dxfId="563" priority="38">
      <formula>Y22=TRUE</formula>
    </cfRule>
  </conditionalFormatting>
  <conditionalFormatting sqref="Z24">
    <cfRule type="expression" dxfId="562" priority="37">
      <formula>Y22=TRUE</formula>
    </cfRule>
  </conditionalFormatting>
  <conditionalFormatting sqref="Z32">
    <cfRule type="expression" dxfId="561" priority="36">
      <formula>Y31=TRUE</formula>
    </cfRule>
  </conditionalFormatting>
  <conditionalFormatting sqref="Z33">
    <cfRule type="expression" dxfId="560" priority="35">
      <formula>Y31=TRUE</formula>
    </cfRule>
  </conditionalFormatting>
  <conditionalFormatting sqref="Z41">
    <cfRule type="expression" dxfId="559" priority="34">
      <formula>Y40=TRUE</formula>
    </cfRule>
  </conditionalFormatting>
  <conditionalFormatting sqref="Z42">
    <cfRule type="expression" dxfId="558" priority="33">
      <formula>Y40=TRUE</formula>
    </cfRule>
  </conditionalFormatting>
  <conditionalFormatting sqref="Z50">
    <cfRule type="expression" dxfId="557" priority="32">
      <formula>Y49=TRUE</formula>
    </cfRule>
  </conditionalFormatting>
  <conditionalFormatting sqref="Z51">
    <cfRule type="expression" dxfId="556" priority="31">
      <formula>Y49=TRUE</formula>
    </cfRule>
  </conditionalFormatting>
  <conditionalFormatting sqref="Z59">
    <cfRule type="expression" dxfId="555" priority="30">
      <formula>Y58=TRUE</formula>
    </cfRule>
  </conditionalFormatting>
  <conditionalFormatting sqref="Z60">
    <cfRule type="expression" dxfId="554" priority="29">
      <formula>Y58=TRUE</formula>
    </cfRule>
  </conditionalFormatting>
  <conditionalFormatting sqref="Z68">
    <cfRule type="expression" dxfId="553" priority="28">
      <formula>Y67=TRUE</formula>
    </cfRule>
  </conditionalFormatting>
  <conditionalFormatting sqref="Z69">
    <cfRule type="expression" dxfId="552" priority="27">
      <formula>Y67=TRUE</formula>
    </cfRule>
  </conditionalFormatting>
  <conditionalFormatting sqref="Z77">
    <cfRule type="expression" dxfId="551" priority="26">
      <formula>Y76=TRUE</formula>
    </cfRule>
  </conditionalFormatting>
  <conditionalFormatting sqref="Z78">
    <cfRule type="expression" dxfId="550" priority="25">
      <formula>Y76=TRUE</formula>
    </cfRule>
  </conditionalFormatting>
  <conditionalFormatting sqref="Z86">
    <cfRule type="expression" dxfId="549" priority="24">
      <formula>Y85=TRUE</formula>
    </cfRule>
  </conditionalFormatting>
  <conditionalFormatting sqref="Z87">
    <cfRule type="expression" dxfId="548" priority="23">
      <formula>Y85=TRUE</formula>
    </cfRule>
  </conditionalFormatting>
  <conditionalFormatting sqref="Z95">
    <cfRule type="expression" dxfId="547" priority="22">
      <formula>Y94=TRUE</formula>
    </cfRule>
  </conditionalFormatting>
  <conditionalFormatting sqref="Z96">
    <cfRule type="expression" dxfId="546" priority="21">
      <formula>Y94=TRUE</formula>
    </cfRule>
  </conditionalFormatting>
  <conditionalFormatting sqref="Z104">
    <cfRule type="expression" dxfId="545" priority="20">
      <formula>Y103=TRUE</formula>
    </cfRule>
  </conditionalFormatting>
  <conditionalFormatting sqref="Z105">
    <cfRule type="expression" dxfId="544" priority="19">
      <formula>Y103=TRUE</formula>
    </cfRule>
  </conditionalFormatting>
  <conditionalFormatting sqref="Z113">
    <cfRule type="expression" dxfId="543" priority="18">
      <formula>Y112=TRUE</formula>
    </cfRule>
  </conditionalFormatting>
  <conditionalFormatting sqref="Z114">
    <cfRule type="expression" dxfId="542" priority="17">
      <formula>Y112=TRUE</formula>
    </cfRule>
  </conditionalFormatting>
  <conditionalFormatting sqref="Z122">
    <cfRule type="expression" dxfId="541" priority="16">
      <formula>Y121=TRUE</formula>
    </cfRule>
  </conditionalFormatting>
  <conditionalFormatting sqref="Z123">
    <cfRule type="expression" dxfId="540" priority="15">
      <formula>Y121=TRUE</formula>
    </cfRule>
  </conditionalFormatting>
  <conditionalFormatting sqref="Z131">
    <cfRule type="expression" dxfId="539" priority="14">
      <formula>Y130=TRUE</formula>
    </cfRule>
  </conditionalFormatting>
  <conditionalFormatting sqref="Z132">
    <cfRule type="expression" dxfId="538" priority="13">
      <formula>Y130=TRUE</formula>
    </cfRule>
  </conditionalFormatting>
  <conditionalFormatting sqref="Z140">
    <cfRule type="expression" dxfId="537" priority="12">
      <formula>Y139=TRUE</formula>
    </cfRule>
  </conditionalFormatting>
  <conditionalFormatting sqref="Z141">
    <cfRule type="expression" dxfId="536" priority="11">
      <formula>Y139=TRUE</formula>
    </cfRule>
  </conditionalFormatting>
  <conditionalFormatting sqref="Z149">
    <cfRule type="expression" dxfId="535" priority="10">
      <formula>Y148=TRUE</formula>
    </cfRule>
  </conditionalFormatting>
  <conditionalFormatting sqref="Z150">
    <cfRule type="expression" dxfId="534" priority="9">
      <formula>Y148=TRUE</formula>
    </cfRule>
  </conditionalFormatting>
  <conditionalFormatting sqref="Z158">
    <cfRule type="expression" dxfId="533" priority="8">
      <formula>Y157=TRUE</formula>
    </cfRule>
  </conditionalFormatting>
  <conditionalFormatting sqref="Z159">
    <cfRule type="expression" dxfId="532" priority="7">
      <formula>Y157=TRUE</formula>
    </cfRule>
  </conditionalFormatting>
  <conditionalFormatting sqref="Z167">
    <cfRule type="expression" dxfId="531" priority="6">
      <formula>Y166=TRUE</formula>
    </cfRule>
  </conditionalFormatting>
  <conditionalFormatting sqref="Z168">
    <cfRule type="expression" dxfId="530" priority="5">
      <formula>Y166=TRUE</formula>
    </cfRule>
  </conditionalFormatting>
  <conditionalFormatting sqref="Z176">
    <cfRule type="expression" dxfId="529" priority="4">
      <formula>Y175=TRUE</formula>
    </cfRule>
  </conditionalFormatting>
  <conditionalFormatting sqref="Z177">
    <cfRule type="expression" dxfId="528" priority="3">
      <formula>Y175=TRUE</formula>
    </cfRule>
  </conditionalFormatting>
  <conditionalFormatting sqref="Z185">
    <cfRule type="expression" dxfId="527" priority="2">
      <formula>Y184=TRUE</formula>
    </cfRule>
  </conditionalFormatting>
  <conditionalFormatting sqref="Z186">
    <cfRule type="expression" dxfId="526" priority="1">
      <formula>Y184=TRUE</formula>
    </cfRule>
  </conditionalFormatting>
  <conditionalFormatting sqref="AC14">
    <cfRule type="expression" dxfId="525" priority="567">
      <formula>AB13=TRUE</formula>
    </cfRule>
  </conditionalFormatting>
  <conditionalFormatting sqref="AC23">
    <cfRule type="expression" dxfId="524" priority="559">
      <formula>AB22=TRUE</formula>
    </cfRule>
  </conditionalFormatting>
  <conditionalFormatting sqref="AC32">
    <cfRule type="expression" dxfId="523" priority="551">
      <formula>AB31=TRUE</formula>
    </cfRule>
  </conditionalFormatting>
  <conditionalFormatting sqref="AC41">
    <cfRule type="expression" dxfId="522" priority="543">
      <formula>AB40=TRUE</formula>
    </cfRule>
  </conditionalFormatting>
  <conditionalFormatting sqref="AC50">
    <cfRule type="expression" dxfId="521" priority="535">
      <formula>AB49=TRUE</formula>
    </cfRule>
  </conditionalFormatting>
  <conditionalFormatting sqref="AC59">
    <cfRule type="expression" dxfId="520" priority="527">
      <formula>AB58=TRUE</formula>
    </cfRule>
  </conditionalFormatting>
  <conditionalFormatting sqref="AC68">
    <cfRule type="expression" dxfId="519" priority="519">
      <formula>AB67=TRUE</formula>
    </cfRule>
  </conditionalFormatting>
  <conditionalFormatting sqref="AC77">
    <cfRule type="expression" dxfId="518" priority="511">
      <formula>AB76=TRUE</formula>
    </cfRule>
  </conditionalFormatting>
  <conditionalFormatting sqref="AC86">
    <cfRule type="expression" dxfId="517" priority="479">
      <formula>AB85=TRUE</formula>
    </cfRule>
  </conditionalFormatting>
  <conditionalFormatting sqref="AC95">
    <cfRule type="expression" dxfId="516" priority="469">
      <formula>AB94=TRUE</formula>
    </cfRule>
  </conditionalFormatting>
  <conditionalFormatting sqref="AC104">
    <cfRule type="expression" dxfId="515" priority="459">
      <formula>AB103=TRUE</formula>
    </cfRule>
  </conditionalFormatting>
  <conditionalFormatting sqref="AC113">
    <cfRule type="expression" dxfId="514" priority="449">
      <formula>AB112=TRUE</formula>
    </cfRule>
  </conditionalFormatting>
  <conditionalFormatting sqref="AC122">
    <cfRule type="expression" dxfId="513" priority="439">
      <formula>AB121=TRUE</formula>
    </cfRule>
  </conditionalFormatting>
  <conditionalFormatting sqref="AC131">
    <cfRule type="expression" dxfId="512" priority="429">
      <formula>AB130=TRUE</formula>
    </cfRule>
  </conditionalFormatting>
  <conditionalFormatting sqref="AC140">
    <cfRule type="expression" dxfId="511" priority="419">
      <formula>AB139=TRUE</formula>
    </cfRule>
  </conditionalFormatting>
  <conditionalFormatting sqref="AC149">
    <cfRule type="expression" dxfId="510" priority="409">
      <formula>AB148=TRUE</formula>
    </cfRule>
  </conditionalFormatting>
  <conditionalFormatting sqref="AC158">
    <cfRule type="expression" dxfId="509" priority="399">
      <formula>AB157=TRUE</formula>
    </cfRule>
  </conditionalFormatting>
  <conditionalFormatting sqref="AC167">
    <cfRule type="expression" dxfId="508" priority="389">
      <formula>AB166=TRUE</formula>
    </cfRule>
  </conditionalFormatting>
  <conditionalFormatting sqref="AC176">
    <cfRule type="expression" dxfId="507" priority="379">
      <formula>AB175=TRUE</formula>
    </cfRule>
  </conditionalFormatting>
  <conditionalFormatting sqref="AC185">
    <cfRule type="expression" dxfId="506"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90625" style="92" customWidth="1"/>
    <col min="2" max="2" width="7" style="252"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262</v>
      </c>
      <c r="D1" s="42"/>
      <c r="E1" s="42"/>
      <c r="T1" s="117">
        <f>COUNTIF(R12:R109,INputs!AX3)</f>
        <v>0</v>
      </c>
    </row>
    <row r="2" spans="1:31" ht="19" thickBot="1" x14ac:dyDescent="0.5">
      <c r="C2" s="97" t="s">
        <v>263</v>
      </c>
      <c r="D2" s="12"/>
      <c r="E2" s="97" t="s">
        <v>264</v>
      </c>
      <c r="F2" s="12"/>
      <c r="G2" s="97" t="s">
        <v>265</v>
      </c>
      <c r="H2" s="12"/>
      <c r="I2" s="97" t="s">
        <v>266</v>
      </c>
      <c r="J2" s="12"/>
      <c r="K2" s="97" t="s">
        <v>218</v>
      </c>
      <c r="L2" s="12"/>
      <c r="M2" s="591" t="s">
        <v>330</v>
      </c>
      <c r="N2" s="592"/>
      <c r="O2" s="12"/>
      <c r="P2" s="98" t="s">
        <v>89</v>
      </c>
      <c r="Q2" s="12"/>
      <c r="R2" s="97" t="s">
        <v>267</v>
      </c>
      <c r="S2" s="12"/>
      <c r="T2" s="99" t="s">
        <v>268</v>
      </c>
      <c r="U2" s="12"/>
      <c r="V2" s="99" t="s">
        <v>269</v>
      </c>
      <c r="W2" s="158"/>
      <c r="X2" s="99" t="s">
        <v>270</v>
      </c>
      <c r="Y2" s="158"/>
      <c r="Z2" s="99" t="s">
        <v>271</v>
      </c>
      <c r="AA2" s="12"/>
      <c r="AB2" s="650" t="s">
        <v>272</v>
      </c>
      <c r="AC2" s="803"/>
      <c r="AD2" s="803"/>
      <c r="AE2" s="651"/>
    </row>
    <row r="3" spans="1:31" s="3" customFormat="1" ht="342" hidden="1" customHeight="1" outlineLevel="1" x14ac:dyDescent="0.35">
      <c r="A3" s="388" t="s">
        <v>322</v>
      </c>
      <c r="B3" s="253"/>
      <c r="C3" s="183" t="s">
        <v>273</v>
      </c>
      <c r="D3" s="185"/>
      <c r="E3" s="164" t="s">
        <v>274</v>
      </c>
      <c r="F3" s="166"/>
      <c r="G3" s="169"/>
      <c r="H3" s="166"/>
      <c r="I3" s="164" t="s">
        <v>275</v>
      </c>
      <c r="J3" s="166"/>
      <c r="K3" s="164" t="s">
        <v>276</v>
      </c>
      <c r="L3" s="166"/>
      <c r="M3" s="598" t="s">
        <v>277</v>
      </c>
      <c r="N3" s="598"/>
      <c r="O3" s="166"/>
      <c r="P3" s="164" t="s">
        <v>278</v>
      </c>
      <c r="Q3" s="166"/>
      <c r="R3" s="169" t="s">
        <v>323</v>
      </c>
      <c r="S3" s="166"/>
      <c r="T3" s="165" t="s">
        <v>279</v>
      </c>
      <c r="U3" s="182"/>
      <c r="V3" s="163" t="s">
        <v>280</v>
      </c>
      <c r="W3" s="166"/>
      <c r="X3" s="164" t="s">
        <v>281</v>
      </c>
      <c r="Y3" s="166"/>
      <c r="Z3" s="165" t="s">
        <v>282</v>
      </c>
      <c r="AA3" s="182"/>
      <c r="AB3" s="597" t="s">
        <v>283</v>
      </c>
      <c r="AC3" s="598"/>
      <c r="AD3" s="598"/>
      <c r="AE3" s="599"/>
    </row>
    <row r="4" spans="1:31" s="3" customFormat="1" ht="43.5" hidden="1" customHeight="1" outlineLevel="1" x14ac:dyDescent="0.35">
      <c r="A4" s="636" t="s">
        <v>99</v>
      </c>
      <c r="B4" s="254"/>
      <c r="C4" s="172" t="s">
        <v>142</v>
      </c>
      <c r="D4" s="132"/>
      <c r="E4" s="172" t="s">
        <v>284</v>
      </c>
      <c r="F4" s="132"/>
      <c r="G4" s="175"/>
      <c r="H4" s="132"/>
      <c r="I4" s="172" t="s">
        <v>285</v>
      </c>
      <c r="J4" s="132"/>
      <c r="K4" s="172" t="s">
        <v>238</v>
      </c>
      <c r="L4" s="132"/>
      <c r="M4" s="566" t="s">
        <v>239</v>
      </c>
      <c r="N4" s="566"/>
      <c r="O4" s="132"/>
      <c r="P4" s="175"/>
      <c r="Q4" s="132"/>
      <c r="R4" s="175"/>
      <c r="S4" s="132"/>
      <c r="T4" s="175"/>
      <c r="U4" s="132"/>
      <c r="V4" s="175"/>
      <c r="W4" s="132"/>
      <c r="X4" s="175"/>
      <c r="Y4" s="132"/>
      <c r="Z4" s="175"/>
      <c r="AA4" s="132"/>
      <c r="AB4" s="566" t="s">
        <v>105</v>
      </c>
      <c r="AC4" s="566"/>
      <c r="AD4" s="566"/>
      <c r="AE4" s="566"/>
    </row>
    <row r="5" spans="1:31" s="3" customFormat="1" ht="14.5" hidden="1" customHeight="1" outlineLevel="1" x14ac:dyDescent="0.35">
      <c r="A5" s="636"/>
      <c r="B5" s="254"/>
      <c r="C5" s="175"/>
      <c r="D5" s="132"/>
      <c r="E5" s="175"/>
      <c r="F5" s="132"/>
      <c r="G5" s="175"/>
      <c r="H5" s="132"/>
      <c r="I5" s="175"/>
      <c r="J5" s="132"/>
      <c r="K5" s="175"/>
      <c r="L5" s="132"/>
      <c r="M5" s="566" t="s">
        <v>286</v>
      </c>
      <c r="N5" s="566"/>
      <c r="O5" s="132"/>
      <c r="P5" s="175"/>
      <c r="Q5" s="132"/>
      <c r="R5" s="175"/>
      <c r="S5" s="132"/>
      <c r="T5" s="175"/>
      <c r="U5" s="132"/>
      <c r="V5" s="175"/>
      <c r="W5" s="132"/>
      <c r="X5" s="175"/>
      <c r="Y5" s="132"/>
      <c r="Z5" s="175"/>
      <c r="AA5" s="132"/>
      <c r="AB5" s="566" t="s">
        <v>287</v>
      </c>
      <c r="AC5" s="566"/>
      <c r="AD5" s="566"/>
      <c r="AE5" s="566"/>
    </row>
    <row r="6" spans="1:31" s="3" customFormat="1" ht="14.5" hidden="1" customHeight="1" outlineLevel="1" x14ac:dyDescent="0.35">
      <c r="A6" s="636"/>
      <c r="B6" s="254"/>
      <c r="C6" s="175"/>
      <c r="D6" s="132"/>
      <c r="E6" s="175"/>
      <c r="F6" s="132"/>
      <c r="G6" s="175"/>
      <c r="H6" s="132"/>
      <c r="I6" s="175"/>
      <c r="J6" s="132"/>
      <c r="K6" s="175"/>
      <c r="L6" s="132"/>
      <c r="M6" s="568"/>
      <c r="N6" s="568"/>
      <c r="O6" s="132"/>
      <c r="P6" s="175"/>
      <c r="Q6" s="132"/>
      <c r="R6" s="175"/>
      <c r="S6" s="132"/>
      <c r="T6" s="175"/>
      <c r="U6" s="132"/>
      <c r="V6" s="175"/>
      <c r="W6" s="132"/>
      <c r="X6" s="175"/>
      <c r="Y6" s="132"/>
      <c r="Z6" s="175"/>
      <c r="AA6" s="132"/>
      <c r="AB6" s="568"/>
      <c r="AC6" s="568"/>
      <c r="AD6" s="568"/>
      <c r="AE6" s="568"/>
    </row>
    <row r="7" spans="1:31" s="3" customFormat="1" ht="14.5" hidden="1" customHeight="1" outlineLevel="1" x14ac:dyDescent="0.35">
      <c r="A7" s="636"/>
      <c r="B7" s="254"/>
      <c r="C7" s="175"/>
      <c r="D7" s="132"/>
      <c r="E7" s="175"/>
      <c r="F7" s="132"/>
      <c r="G7" s="175"/>
      <c r="H7" s="132"/>
      <c r="I7" s="175"/>
      <c r="J7" s="132"/>
      <c r="K7" s="175"/>
      <c r="L7" s="132"/>
      <c r="M7" s="568"/>
      <c r="N7" s="568"/>
      <c r="O7" s="132"/>
      <c r="P7" s="175"/>
      <c r="Q7" s="132"/>
      <c r="R7" s="175"/>
      <c r="S7" s="132"/>
      <c r="T7" s="175"/>
      <c r="U7" s="132"/>
      <c r="V7" s="175"/>
      <c r="W7" s="132"/>
      <c r="X7" s="175"/>
      <c r="Y7" s="132"/>
      <c r="Z7" s="175"/>
      <c r="AA7" s="132"/>
      <c r="AB7" s="568"/>
      <c r="AC7" s="568"/>
      <c r="AD7" s="568"/>
      <c r="AE7" s="568"/>
    </row>
    <row r="8" spans="1:31" s="3" customFormat="1" ht="14.5" hidden="1" customHeight="1" outlineLevel="1" x14ac:dyDescent="0.35">
      <c r="A8" s="636"/>
      <c r="B8" s="253"/>
      <c r="C8" s="176"/>
      <c r="D8" s="132"/>
      <c r="E8" s="175"/>
      <c r="F8" s="132"/>
      <c r="G8" s="175"/>
      <c r="H8" s="132"/>
      <c r="I8" s="175"/>
      <c r="J8" s="132"/>
      <c r="K8" s="175"/>
      <c r="L8" s="132"/>
      <c r="M8" s="568"/>
      <c r="N8" s="568"/>
      <c r="O8" s="132"/>
      <c r="P8" s="175"/>
      <c r="Q8" s="132"/>
      <c r="R8" s="175"/>
      <c r="S8" s="132"/>
      <c r="T8" s="175"/>
      <c r="U8" s="132"/>
      <c r="V8" s="175"/>
      <c r="W8" s="132"/>
      <c r="X8" s="175"/>
      <c r="Y8" s="132"/>
      <c r="Z8" s="175"/>
      <c r="AA8" s="132"/>
      <c r="AB8" s="568"/>
      <c r="AC8" s="568"/>
      <c r="AD8" s="568"/>
      <c r="AE8" s="568"/>
    </row>
    <row r="9" spans="1:31" collapsed="1" x14ac:dyDescent="0.35">
      <c r="C9" s="7" t="s">
        <v>107</v>
      </c>
      <c r="D9" s="7"/>
      <c r="E9" s="8" t="s">
        <v>109</v>
      </c>
      <c r="F9" s="7"/>
      <c r="G9" s="7" t="s">
        <v>107</v>
      </c>
      <c r="H9" s="7"/>
      <c r="I9" s="8" t="s">
        <v>109</v>
      </c>
      <c r="J9" s="7"/>
      <c r="K9" s="7" t="s">
        <v>107</v>
      </c>
      <c r="L9" s="7"/>
      <c r="M9" s="634" t="s">
        <v>108</v>
      </c>
      <c r="N9" s="634"/>
      <c r="O9" s="7"/>
      <c r="P9" s="7" t="s">
        <v>107</v>
      </c>
      <c r="Q9" s="7"/>
      <c r="R9" s="8" t="s">
        <v>109</v>
      </c>
      <c r="S9" s="7"/>
      <c r="T9" s="23" t="s">
        <v>107</v>
      </c>
      <c r="U9" s="7"/>
      <c r="V9" s="23" t="s">
        <v>107</v>
      </c>
      <c r="W9" s="7"/>
      <c r="X9" s="23" t="s">
        <v>107</v>
      </c>
      <c r="Y9" s="7"/>
      <c r="Z9" s="23" t="s">
        <v>107</v>
      </c>
      <c r="AA9" s="7"/>
      <c r="AB9" s="7"/>
      <c r="AC9" s="24" t="s">
        <v>108</v>
      </c>
      <c r="AD9" s="24"/>
    </row>
    <row r="10" spans="1:31" ht="4" customHeight="1" thickBot="1" x14ac:dyDescent="0.4">
      <c r="A10" s="88"/>
      <c r="C10" s="114"/>
      <c r="D10" s="113"/>
      <c r="E10" s="113"/>
      <c r="F10" s="113"/>
      <c r="G10" s="113"/>
      <c r="H10" s="113"/>
      <c r="I10" s="113"/>
      <c r="J10" s="113"/>
      <c r="K10" s="113"/>
      <c r="L10" s="113"/>
      <c r="M10" s="113"/>
      <c r="N10" s="113"/>
      <c r="O10" s="113"/>
      <c r="P10" s="113"/>
      <c r="Q10" s="113"/>
      <c r="R10" s="283"/>
      <c r="S10" s="113"/>
      <c r="T10" s="113"/>
      <c r="U10" s="113"/>
      <c r="V10" s="113"/>
      <c r="W10" s="113"/>
      <c r="X10" s="113"/>
      <c r="Y10" s="113"/>
      <c r="Z10" s="113"/>
      <c r="AA10" s="113"/>
      <c r="AB10" s="113"/>
      <c r="AC10" s="113"/>
      <c r="AD10" s="113"/>
      <c r="AE10" s="115"/>
    </row>
    <row r="11" spans="1:31" ht="4.5" customHeight="1" x14ac:dyDescent="0.35">
      <c r="A11" s="531">
        <v>1</v>
      </c>
      <c r="B11" s="255">
        <f>A12+10</f>
        <v>10</v>
      </c>
      <c r="C11" s="130"/>
      <c r="D11" s="62"/>
      <c r="E11" s="62"/>
      <c r="F11" s="62"/>
      <c r="G11" s="62"/>
      <c r="H11" s="62"/>
      <c r="I11" s="62"/>
      <c r="J11" s="62"/>
      <c r="K11" s="130"/>
      <c r="L11" s="62"/>
      <c r="M11" s="62"/>
      <c r="N11" s="62"/>
      <c r="O11" s="62"/>
      <c r="P11" s="62"/>
      <c r="Q11" s="62"/>
      <c r="R11" s="249"/>
      <c r="S11" s="62"/>
      <c r="T11" s="62"/>
      <c r="U11" s="62"/>
      <c r="V11" s="62"/>
      <c r="W11" s="62"/>
      <c r="X11" s="62"/>
      <c r="Y11" s="62"/>
      <c r="Z11" s="62"/>
      <c r="AA11" s="62"/>
      <c r="AB11" s="62"/>
      <c r="AC11" s="62"/>
      <c r="AD11" s="130"/>
      <c r="AE11" s="71"/>
    </row>
    <row r="12" spans="1:31" ht="29" x14ac:dyDescent="0.35">
      <c r="A12" s="532"/>
      <c r="B12" s="13">
        <f>B11+1</f>
        <v>11</v>
      </c>
      <c r="C12" s="799"/>
      <c r="D12" s="3"/>
      <c r="E12" s="10"/>
      <c r="F12" s="3"/>
      <c r="G12" s="799"/>
      <c r="H12" s="3"/>
      <c r="I12" s="800"/>
      <c r="J12" s="3"/>
      <c r="K12" s="799"/>
      <c r="L12" s="3"/>
      <c r="M12" s="64" t="b">
        <v>0</v>
      </c>
      <c r="N12" t="s">
        <v>288</v>
      </c>
      <c r="O12" s="3"/>
      <c r="P12" s="3" t="s">
        <v>289</v>
      </c>
      <c r="Q12" s="3"/>
      <c r="R12" s="240"/>
      <c r="S12" s="3"/>
      <c r="T12" s="492"/>
      <c r="U12" s="132"/>
      <c r="V12" s="484"/>
      <c r="W12" s="132"/>
      <c r="X12" s="139"/>
      <c r="Y12" s="132"/>
      <c r="Z12" s="483"/>
      <c r="AA12" s="3"/>
      <c r="AB12" s="45" t="b">
        <v>0</v>
      </c>
      <c r="AC12" s="9" t="s">
        <v>290</v>
      </c>
      <c r="AD12" s="138" t="s">
        <v>107</v>
      </c>
      <c r="AE12" s="66"/>
    </row>
    <row r="13" spans="1:31" ht="29" x14ac:dyDescent="0.35">
      <c r="A13" s="532"/>
      <c r="B13" s="256">
        <f>B12+1</f>
        <v>12</v>
      </c>
      <c r="C13" s="541"/>
      <c r="G13" s="541"/>
      <c r="I13" s="801"/>
      <c r="K13" s="541"/>
      <c r="M13" s="292" t="b">
        <v>0</v>
      </c>
      <c r="N13" s="25" t="s">
        <v>291</v>
      </c>
      <c r="P13" s="25" t="s">
        <v>292</v>
      </c>
      <c r="T13" s="127"/>
      <c r="U13" s="133"/>
      <c r="V13" s="27"/>
      <c r="W13" s="133"/>
      <c r="X13" s="132"/>
      <c r="Y13" s="133"/>
      <c r="Z13" s="132"/>
      <c r="AB13" s="45" t="b">
        <v>0</v>
      </c>
      <c r="AC13" s="9" t="s">
        <v>293</v>
      </c>
      <c r="AD13" s="139"/>
      <c r="AE13" s="106"/>
    </row>
    <row r="14" spans="1:31" ht="15" thickBot="1" x14ac:dyDescent="0.4">
      <c r="A14" s="533"/>
      <c r="B14" s="256">
        <f>B13+1</f>
        <v>13</v>
      </c>
      <c r="C14" s="542"/>
      <c r="D14" s="67"/>
      <c r="E14" s="67"/>
      <c r="F14" s="67"/>
      <c r="G14" s="542"/>
      <c r="H14" s="67"/>
      <c r="I14" s="67"/>
      <c r="J14" s="67"/>
      <c r="K14" s="542"/>
      <c r="L14" s="67"/>
      <c r="M14" s="69" t="b">
        <v>0</v>
      </c>
      <c r="N14" s="67" t="s">
        <v>294</v>
      </c>
      <c r="O14" s="67"/>
      <c r="P14" s="67" t="s">
        <v>295</v>
      </c>
      <c r="Q14" s="67"/>
      <c r="R14" s="259"/>
      <c r="S14" s="67"/>
      <c r="T14" s="134"/>
      <c r="U14" s="135"/>
      <c r="V14" s="136"/>
      <c r="W14" s="135"/>
      <c r="X14" s="137"/>
      <c r="Y14" s="135"/>
      <c r="Z14" s="137"/>
      <c r="AA14" s="67"/>
      <c r="AB14" s="67"/>
      <c r="AC14" s="67"/>
      <c r="AD14" s="135"/>
      <c r="AE14" s="70"/>
    </row>
    <row r="15" spans="1:31" ht="5.15" customHeight="1" thickBot="1" x14ac:dyDescent="0.4">
      <c r="A15" s="116"/>
      <c r="B15" s="116"/>
      <c r="C15" s="129"/>
      <c r="D15" s="116"/>
      <c r="E15" s="116"/>
      <c r="F15" s="116"/>
      <c r="G15" s="129"/>
      <c r="H15" s="116"/>
      <c r="I15" s="116"/>
      <c r="J15" s="116"/>
      <c r="K15" s="129"/>
      <c r="L15" s="116"/>
      <c r="M15" s="116"/>
      <c r="N15" s="116"/>
      <c r="O15" s="116"/>
      <c r="P15" s="116"/>
      <c r="Q15" s="116"/>
      <c r="R15" s="284"/>
      <c r="S15" s="116"/>
      <c r="T15" s="129"/>
      <c r="U15" s="129"/>
      <c r="V15" s="129"/>
      <c r="W15" s="129"/>
      <c r="X15" s="129"/>
      <c r="Y15" s="129"/>
      <c r="Z15" s="129"/>
      <c r="AA15" s="116"/>
      <c r="AB15" s="116"/>
      <c r="AC15" s="116"/>
      <c r="AD15" s="129"/>
      <c r="AE15" s="116"/>
    </row>
    <row r="16" spans="1:31" ht="4.5" customHeight="1" x14ac:dyDescent="0.35">
      <c r="A16" s="531">
        <f>A11+1</f>
        <v>2</v>
      </c>
      <c r="B16" s="255">
        <f>B11+10</f>
        <v>20</v>
      </c>
      <c r="C16" s="130"/>
      <c r="D16" s="62"/>
      <c r="E16" s="62"/>
      <c r="F16" s="62"/>
      <c r="G16" s="130"/>
      <c r="H16" s="62"/>
      <c r="I16" s="62"/>
      <c r="J16" s="62"/>
      <c r="K16" s="130"/>
      <c r="L16" s="62"/>
      <c r="M16" s="62"/>
      <c r="N16" s="62"/>
      <c r="O16" s="62"/>
      <c r="P16" s="62"/>
      <c r="Q16" s="62"/>
      <c r="R16" s="249"/>
      <c r="S16" s="62"/>
      <c r="T16" s="130"/>
      <c r="U16" s="130"/>
      <c r="V16" s="288"/>
      <c r="W16" s="288"/>
      <c r="X16" s="288"/>
      <c r="Y16" s="288"/>
      <c r="Z16" s="288"/>
      <c r="AA16" s="62"/>
      <c r="AB16" s="62"/>
      <c r="AC16" s="62"/>
      <c r="AD16" s="130"/>
      <c r="AE16" s="71"/>
    </row>
    <row r="17" spans="1:31" ht="29" x14ac:dyDescent="0.35">
      <c r="A17" s="532"/>
      <c r="B17" s="256">
        <f>B12+10</f>
        <v>21</v>
      </c>
      <c r="C17" s="799"/>
      <c r="D17" s="3"/>
      <c r="E17" s="10"/>
      <c r="F17" s="3"/>
      <c r="G17" s="799"/>
      <c r="H17" s="3"/>
      <c r="I17" s="800"/>
      <c r="J17" s="3"/>
      <c r="K17" s="799"/>
      <c r="L17" s="3"/>
      <c r="M17" s="64" t="b">
        <v>0</v>
      </c>
      <c r="N17" t="s">
        <v>288</v>
      </c>
      <c r="O17" s="3"/>
      <c r="P17" s="3" t="s">
        <v>289</v>
      </c>
      <c r="Q17" s="3"/>
      <c r="R17" s="240"/>
      <c r="S17" s="3"/>
      <c r="T17" s="492" t="s">
        <v>375</v>
      </c>
      <c r="U17" s="132"/>
      <c r="V17" s="138"/>
      <c r="W17" s="139"/>
      <c r="X17" s="139"/>
      <c r="Y17" s="139"/>
      <c r="Z17" s="139"/>
      <c r="AA17" s="3"/>
      <c r="AB17" s="45" t="b">
        <v>0</v>
      </c>
      <c r="AC17" s="9" t="s">
        <v>290</v>
      </c>
      <c r="AD17" s="138" t="s">
        <v>107</v>
      </c>
      <c r="AE17" s="66"/>
    </row>
    <row r="18" spans="1:31" ht="29" x14ac:dyDescent="0.35">
      <c r="A18" s="532"/>
      <c r="B18" s="256">
        <f>B17+1</f>
        <v>22</v>
      </c>
      <c r="C18" s="541"/>
      <c r="G18" s="541"/>
      <c r="I18" s="801"/>
      <c r="K18" s="541"/>
      <c r="M18" s="292" t="b">
        <v>0</v>
      </c>
      <c r="N18" s="25" t="s">
        <v>291</v>
      </c>
      <c r="O18" s="25"/>
      <c r="P18" s="25" t="s">
        <v>292</v>
      </c>
      <c r="T18" s="492"/>
      <c r="U18" s="133"/>
      <c r="V18" s="138"/>
      <c r="W18" s="485"/>
      <c r="X18" s="139"/>
      <c r="Y18" s="485"/>
      <c r="Z18" s="139"/>
      <c r="AB18" s="45" t="b">
        <v>0</v>
      </c>
      <c r="AC18" s="9" t="s">
        <v>293</v>
      </c>
      <c r="AD18" s="139"/>
      <c r="AE18" s="106"/>
    </row>
    <row r="19" spans="1:31" ht="15" thickBot="1" x14ac:dyDescent="0.4">
      <c r="A19" s="533"/>
      <c r="B19" s="256">
        <f>B18+1</f>
        <v>23</v>
      </c>
      <c r="C19" s="542"/>
      <c r="D19" s="67"/>
      <c r="E19" s="67"/>
      <c r="F19" s="67"/>
      <c r="G19" s="542"/>
      <c r="H19" s="67"/>
      <c r="I19" s="67"/>
      <c r="J19" s="67"/>
      <c r="K19" s="542"/>
      <c r="L19" s="67"/>
      <c r="M19" s="69" t="b">
        <v>0</v>
      </c>
      <c r="N19" s="67" t="s">
        <v>294</v>
      </c>
      <c r="O19" s="67"/>
      <c r="P19" s="67" t="s">
        <v>295</v>
      </c>
      <c r="Q19" s="67"/>
      <c r="R19" s="259"/>
      <c r="S19" s="67"/>
      <c r="T19" s="493"/>
      <c r="U19" s="135"/>
      <c r="V19" s="486"/>
      <c r="W19" s="487"/>
      <c r="X19" s="488"/>
      <c r="Y19" s="487"/>
      <c r="Z19" s="488"/>
      <c r="AA19" s="67"/>
      <c r="AB19" s="67"/>
      <c r="AC19" s="67"/>
      <c r="AD19" s="135"/>
      <c r="AE19" s="70"/>
    </row>
    <row r="20" spans="1:31" ht="5.15" customHeight="1" thickBot="1" x14ac:dyDescent="0.4">
      <c r="A20" s="116"/>
      <c r="B20" s="116"/>
      <c r="C20" s="129"/>
      <c r="D20" s="116"/>
      <c r="E20" s="116"/>
      <c r="F20" s="116"/>
      <c r="G20" s="129"/>
      <c r="H20" s="116"/>
      <c r="I20" s="116"/>
      <c r="J20" s="116"/>
      <c r="K20" s="129"/>
      <c r="L20" s="116"/>
      <c r="M20" s="116"/>
      <c r="N20" s="116"/>
      <c r="O20" s="116"/>
      <c r="P20" s="116"/>
      <c r="Q20" s="116"/>
      <c r="R20" s="284"/>
      <c r="S20" s="116"/>
      <c r="T20" s="489"/>
      <c r="U20" s="129"/>
      <c r="V20" s="489"/>
      <c r="W20" s="489"/>
      <c r="X20" s="489"/>
      <c r="Y20" s="489"/>
      <c r="Z20" s="489"/>
      <c r="AA20" s="116"/>
      <c r="AB20" s="116"/>
      <c r="AC20" s="116"/>
      <c r="AD20" s="129"/>
      <c r="AE20" s="116"/>
    </row>
    <row r="21" spans="1:31" ht="4" customHeight="1" x14ac:dyDescent="0.35">
      <c r="A21" s="531">
        <f>A16+1</f>
        <v>3</v>
      </c>
      <c r="B21" s="255">
        <f>B16+10</f>
        <v>30</v>
      </c>
      <c r="C21" s="130"/>
      <c r="D21" s="62"/>
      <c r="E21" s="62"/>
      <c r="F21" s="62"/>
      <c r="G21" s="130"/>
      <c r="H21" s="62"/>
      <c r="I21" s="62"/>
      <c r="J21" s="62"/>
      <c r="K21" s="130"/>
      <c r="L21" s="62"/>
      <c r="M21" s="62"/>
      <c r="N21" s="62"/>
      <c r="O21" s="62"/>
      <c r="P21" s="62"/>
      <c r="Q21" s="62"/>
      <c r="R21" s="249"/>
      <c r="S21" s="62"/>
      <c r="T21" s="490"/>
      <c r="U21" s="130"/>
      <c r="V21" s="490"/>
      <c r="W21" s="490"/>
      <c r="X21" s="490"/>
      <c r="Y21" s="490"/>
      <c r="Z21" s="490"/>
      <c r="AA21" s="62"/>
      <c r="AB21" s="62"/>
      <c r="AC21" s="62"/>
      <c r="AD21" s="130"/>
      <c r="AE21" s="71"/>
    </row>
    <row r="22" spans="1:31" ht="29" x14ac:dyDescent="0.35">
      <c r="A22" s="532"/>
      <c r="B22" s="256">
        <f>B17+10</f>
        <v>31</v>
      </c>
      <c r="C22" s="799"/>
      <c r="D22" s="3"/>
      <c r="E22" s="10"/>
      <c r="F22" s="3"/>
      <c r="G22" s="799"/>
      <c r="H22" s="3"/>
      <c r="I22" s="800"/>
      <c r="J22" s="3"/>
      <c r="K22" s="799"/>
      <c r="L22" s="3"/>
      <c r="M22" s="64" t="b">
        <v>0</v>
      </c>
      <c r="N22" t="s">
        <v>288</v>
      </c>
      <c r="O22" s="3"/>
      <c r="P22" s="3" t="s">
        <v>289</v>
      </c>
      <c r="Q22" s="3"/>
      <c r="R22" s="240"/>
      <c r="S22" s="3"/>
      <c r="T22" s="492"/>
      <c r="U22" s="132"/>
      <c r="V22" s="138"/>
      <c r="W22" s="139"/>
      <c r="X22" s="139"/>
      <c r="Y22" s="139"/>
      <c r="Z22" s="139"/>
      <c r="AA22" s="3"/>
      <c r="AB22" s="45" t="b">
        <v>0</v>
      </c>
      <c r="AC22" s="9" t="s">
        <v>290</v>
      </c>
      <c r="AD22" s="138" t="s">
        <v>107</v>
      </c>
      <c r="AE22" s="66"/>
    </row>
    <row r="23" spans="1:31" ht="29" x14ac:dyDescent="0.35">
      <c r="A23" s="532"/>
      <c r="B23" s="256">
        <f>B22+1</f>
        <v>32</v>
      </c>
      <c r="C23" s="541"/>
      <c r="G23" s="541"/>
      <c r="I23" s="801"/>
      <c r="K23" s="541"/>
      <c r="M23" s="292" t="b">
        <v>0</v>
      </c>
      <c r="N23" s="25" t="s">
        <v>291</v>
      </c>
      <c r="O23" s="25"/>
      <c r="P23" s="25" t="s">
        <v>292</v>
      </c>
      <c r="T23" s="492"/>
      <c r="U23" s="133"/>
      <c r="V23" s="138"/>
      <c r="W23" s="485"/>
      <c r="X23" s="139"/>
      <c r="Y23" s="485"/>
      <c r="Z23" s="139"/>
      <c r="AB23" s="45" t="b">
        <v>1</v>
      </c>
      <c r="AC23" s="9" t="s">
        <v>293</v>
      </c>
      <c r="AD23" s="139"/>
      <c r="AE23" s="106"/>
    </row>
    <row r="24" spans="1:31" ht="15" thickBot="1" x14ac:dyDescent="0.4">
      <c r="A24" s="533"/>
      <c r="B24" s="256">
        <f>B23+1</f>
        <v>33</v>
      </c>
      <c r="C24" s="542"/>
      <c r="D24" s="67"/>
      <c r="E24" s="67"/>
      <c r="F24" s="67"/>
      <c r="G24" s="542"/>
      <c r="H24" s="67"/>
      <c r="I24" s="67"/>
      <c r="J24" s="67"/>
      <c r="K24" s="542"/>
      <c r="L24" s="67"/>
      <c r="M24" s="69" t="b">
        <v>0</v>
      </c>
      <c r="N24" s="67" t="s">
        <v>294</v>
      </c>
      <c r="O24" s="67"/>
      <c r="P24" s="67" t="s">
        <v>295</v>
      </c>
      <c r="Q24" s="67"/>
      <c r="R24" s="259"/>
      <c r="S24" s="67"/>
      <c r="T24" s="493"/>
      <c r="U24" s="135"/>
      <c r="V24" s="486"/>
      <c r="W24" s="487"/>
      <c r="X24" s="488"/>
      <c r="Y24" s="487"/>
      <c r="Z24" s="488"/>
      <c r="AA24" s="67"/>
      <c r="AB24" s="67"/>
      <c r="AC24" s="67"/>
      <c r="AD24" s="135"/>
      <c r="AE24" s="70"/>
    </row>
    <row r="25" spans="1:31" ht="5.15" customHeight="1" thickBot="1" x14ac:dyDescent="0.4">
      <c r="A25" s="116"/>
      <c r="B25" s="116"/>
      <c r="C25" s="129"/>
      <c r="D25" s="116"/>
      <c r="E25" s="116"/>
      <c r="F25" s="116"/>
      <c r="G25" s="129"/>
      <c r="H25" s="116"/>
      <c r="I25" s="116"/>
      <c r="J25" s="116"/>
      <c r="K25" s="129"/>
      <c r="L25" s="116"/>
      <c r="M25" s="116"/>
      <c r="N25" s="116"/>
      <c r="O25" s="116"/>
      <c r="P25" s="116"/>
      <c r="Q25" s="116"/>
      <c r="R25" s="284"/>
      <c r="S25" s="116"/>
      <c r="T25" s="489"/>
      <c r="U25" s="129"/>
      <c r="V25" s="489"/>
      <c r="W25" s="489"/>
      <c r="X25" s="489"/>
      <c r="Y25" s="489"/>
      <c r="Z25" s="489"/>
      <c r="AA25" s="116"/>
      <c r="AB25" s="116"/>
      <c r="AC25" s="116"/>
      <c r="AD25" s="129"/>
      <c r="AE25" s="116"/>
    </row>
    <row r="26" spans="1:31" ht="3.75" customHeight="1" x14ac:dyDescent="0.35">
      <c r="A26" s="531">
        <f>A21+1</f>
        <v>4</v>
      </c>
      <c r="B26" s="255">
        <f>B21+10</f>
        <v>40</v>
      </c>
      <c r="C26" s="130"/>
      <c r="D26" s="62"/>
      <c r="E26" s="62"/>
      <c r="F26" s="62"/>
      <c r="G26" s="130"/>
      <c r="H26" s="62"/>
      <c r="I26" s="62"/>
      <c r="J26" s="62"/>
      <c r="K26" s="130"/>
      <c r="L26" s="62"/>
      <c r="M26" s="62"/>
      <c r="N26" s="62"/>
      <c r="O26" s="62"/>
      <c r="P26" s="62"/>
      <c r="Q26" s="62"/>
      <c r="R26" s="249"/>
      <c r="S26" s="62"/>
      <c r="T26" s="490"/>
      <c r="U26" s="130"/>
      <c r="V26" s="490"/>
      <c r="W26" s="490"/>
      <c r="X26" s="490"/>
      <c r="Y26" s="490"/>
      <c r="Z26" s="490"/>
      <c r="AA26" s="62"/>
      <c r="AB26" s="62"/>
      <c r="AC26" s="62"/>
      <c r="AD26" s="130"/>
      <c r="AE26" s="71"/>
    </row>
    <row r="27" spans="1:31" ht="29" x14ac:dyDescent="0.35">
      <c r="A27" s="532"/>
      <c r="B27" s="256">
        <f>B22+10</f>
        <v>41</v>
      </c>
      <c r="C27" s="799"/>
      <c r="D27" s="3"/>
      <c r="E27" s="10"/>
      <c r="F27" s="3"/>
      <c r="G27" s="799"/>
      <c r="H27" s="3"/>
      <c r="I27" s="800"/>
      <c r="J27" s="3"/>
      <c r="K27" s="799"/>
      <c r="L27" s="3"/>
      <c r="M27" s="64" t="b">
        <v>0</v>
      </c>
      <c r="N27" t="s">
        <v>288</v>
      </c>
      <c r="O27" s="3"/>
      <c r="P27" s="3" t="s">
        <v>289</v>
      </c>
      <c r="Q27" s="3"/>
      <c r="R27" s="240"/>
      <c r="S27" s="3"/>
      <c r="T27" s="492"/>
      <c r="U27" s="132"/>
      <c r="V27" s="138"/>
      <c r="W27" s="139"/>
      <c r="X27" s="139"/>
      <c r="Y27" s="139"/>
      <c r="Z27" s="139"/>
      <c r="AA27" s="3"/>
      <c r="AB27" s="45" t="b">
        <v>0</v>
      </c>
      <c r="AC27" s="9" t="s">
        <v>290</v>
      </c>
      <c r="AD27" s="138" t="s">
        <v>107</v>
      </c>
      <c r="AE27" s="66"/>
    </row>
    <row r="28" spans="1:31" ht="29" x14ac:dyDescent="0.35">
      <c r="A28" s="532"/>
      <c r="B28" s="256">
        <f>B27+1</f>
        <v>42</v>
      </c>
      <c r="C28" s="541"/>
      <c r="G28" s="541"/>
      <c r="I28" s="801"/>
      <c r="K28" s="541"/>
      <c r="M28" s="292" t="b">
        <v>0</v>
      </c>
      <c r="N28" s="25" t="s">
        <v>291</v>
      </c>
      <c r="O28" s="25"/>
      <c r="P28" s="25" t="s">
        <v>292</v>
      </c>
      <c r="T28" s="492"/>
      <c r="U28" s="133"/>
      <c r="V28" s="138"/>
      <c r="W28" s="485"/>
      <c r="X28" s="139"/>
      <c r="Y28" s="485"/>
      <c r="Z28" s="139"/>
      <c r="AB28" s="45" t="b">
        <v>1</v>
      </c>
      <c r="AC28" s="9" t="s">
        <v>293</v>
      </c>
      <c r="AD28" s="139"/>
      <c r="AE28" s="106"/>
    </row>
    <row r="29" spans="1:31" ht="15" thickBot="1" x14ac:dyDescent="0.4">
      <c r="A29" s="533"/>
      <c r="B29" s="256">
        <f>B28+1</f>
        <v>43</v>
      </c>
      <c r="C29" s="802"/>
      <c r="D29" s="67"/>
      <c r="E29" s="67"/>
      <c r="F29" s="67"/>
      <c r="G29" s="802"/>
      <c r="H29" s="67"/>
      <c r="I29" s="67"/>
      <c r="J29" s="67"/>
      <c r="K29" s="802"/>
      <c r="L29" s="67"/>
      <c r="M29" s="69" t="b">
        <v>0</v>
      </c>
      <c r="N29" s="67" t="s">
        <v>294</v>
      </c>
      <c r="O29" s="67"/>
      <c r="P29" s="67" t="s">
        <v>295</v>
      </c>
      <c r="Q29" s="67"/>
      <c r="R29" s="259"/>
      <c r="S29" s="67"/>
      <c r="T29" s="493"/>
      <c r="U29" s="135"/>
      <c r="V29" s="486"/>
      <c r="W29" s="487"/>
      <c r="X29" s="488"/>
      <c r="Y29" s="487"/>
      <c r="Z29" s="488"/>
      <c r="AA29" s="67"/>
      <c r="AB29" s="67"/>
      <c r="AC29" s="67"/>
      <c r="AD29" s="135"/>
      <c r="AE29" s="70"/>
    </row>
    <row r="30" spans="1:31" ht="5.15" customHeight="1" thickBot="1" x14ac:dyDescent="0.4">
      <c r="A30" s="116"/>
      <c r="B30" s="116"/>
      <c r="C30" s="129"/>
      <c r="D30" s="116"/>
      <c r="E30" s="116"/>
      <c r="F30" s="116"/>
      <c r="G30" s="129"/>
      <c r="H30" s="116"/>
      <c r="I30" s="116"/>
      <c r="J30" s="116"/>
      <c r="K30" s="129"/>
      <c r="L30" s="116"/>
      <c r="M30" s="116"/>
      <c r="N30" s="116"/>
      <c r="O30" s="116"/>
      <c r="P30" s="116"/>
      <c r="Q30" s="116"/>
      <c r="R30" s="284"/>
      <c r="S30" s="116"/>
      <c r="T30" s="489"/>
      <c r="U30" s="129"/>
      <c r="V30" s="489"/>
      <c r="W30" s="489"/>
      <c r="X30" s="489"/>
      <c r="Y30" s="489"/>
      <c r="Z30" s="489"/>
      <c r="AA30" s="116"/>
      <c r="AB30" s="116"/>
      <c r="AC30" s="116"/>
      <c r="AD30" s="129"/>
      <c r="AE30" s="116"/>
    </row>
    <row r="31" spans="1:31" ht="3.5" customHeight="1" x14ac:dyDescent="0.35">
      <c r="A31" s="531">
        <f>A26+1</f>
        <v>5</v>
      </c>
      <c r="B31" s="255">
        <f>B26+10</f>
        <v>50</v>
      </c>
      <c r="C31" s="130"/>
      <c r="D31" s="62"/>
      <c r="E31" s="62"/>
      <c r="F31" s="62"/>
      <c r="G31" s="130"/>
      <c r="H31" s="62"/>
      <c r="I31" s="62"/>
      <c r="J31" s="62"/>
      <c r="K31" s="130"/>
      <c r="L31" s="62"/>
      <c r="M31" s="62"/>
      <c r="N31" s="62"/>
      <c r="O31" s="62"/>
      <c r="P31" s="62"/>
      <c r="Q31" s="62"/>
      <c r="R31" s="249"/>
      <c r="S31" s="62"/>
      <c r="T31" s="490"/>
      <c r="U31" s="130"/>
      <c r="V31" s="490"/>
      <c r="W31" s="490"/>
      <c r="X31" s="490"/>
      <c r="Y31" s="490"/>
      <c r="Z31" s="490"/>
      <c r="AA31" s="62"/>
      <c r="AB31" s="62"/>
      <c r="AC31" s="62"/>
      <c r="AD31" s="130"/>
      <c r="AE31" s="71"/>
    </row>
    <row r="32" spans="1:31" ht="29" x14ac:dyDescent="0.35">
      <c r="A32" s="532"/>
      <c r="B32" s="256">
        <f>B27+10</f>
        <v>51</v>
      </c>
      <c r="C32" s="799"/>
      <c r="D32" s="3"/>
      <c r="E32" s="10"/>
      <c r="F32" s="3"/>
      <c r="G32" s="799"/>
      <c r="H32" s="3"/>
      <c r="I32" s="800"/>
      <c r="J32" s="3"/>
      <c r="K32" s="799"/>
      <c r="L32" s="3"/>
      <c r="M32" s="64" t="b">
        <v>0</v>
      </c>
      <c r="N32" t="s">
        <v>288</v>
      </c>
      <c r="O32" s="3"/>
      <c r="P32" s="3" t="s">
        <v>289</v>
      </c>
      <c r="Q32" s="3"/>
      <c r="R32" s="240"/>
      <c r="S32" s="3"/>
      <c r="T32" s="492"/>
      <c r="U32" s="132"/>
      <c r="V32" s="138"/>
      <c r="W32" s="139"/>
      <c r="X32" s="139"/>
      <c r="Y32" s="139"/>
      <c r="Z32" s="139"/>
      <c r="AA32" s="3"/>
      <c r="AB32" s="45" t="b">
        <v>0</v>
      </c>
      <c r="AC32" s="9" t="s">
        <v>290</v>
      </c>
      <c r="AD32" s="138" t="s">
        <v>107</v>
      </c>
      <c r="AE32" s="66"/>
    </row>
    <row r="33" spans="1:31" ht="29" x14ac:dyDescent="0.35">
      <c r="A33" s="532"/>
      <c r="B33" s="256">
        <f>B32+1</f>
        <v>52</v>
      </c>
      <c r="C33" s="541"/>
      <c r="G33" s="541"/>
      <c r="I33" s="801"/>
      <c r="K33" s="541"/>
      <c r="M33" s="292" t="b">
        <v>0</v>
      </c>
      <c r="N33" s="25" t="s">
        <v>291</v>
      </c>
      <c r="O33" s="25"/>
      <c r="P33" s="25" t="s">
        <v>292</v>
      </c>
      <c r="T33" s="492"/>
      <c r="U33" s="133"/>
      <c r="V33" s="138"/>
      <c r="W33" s="485"/>
      <c r="X33" s="139"/>
      <c r="Y33" s="485"/>
      <c r="Z33" s="139"/>
      <c r="AB33" s="45" t="b">
        <v>0</v>
      </c>
      <c r="AC33" s="9" t="s">
        <v>293</v>
      </c>
      <c r="AD33" s="139"/>
      <c r="AE33" s="106"/>
    </row>
    <row r="34" spans="1:31" ht="15" thickBot="1" x14ac:dyDescent="0.4">
      <c r="A34" s="533"/>
      <c r="B34" s="256">
        <f>B33+1</f>
        <v>53</v>
      </c>
      <c r="C34" s="542"/>
      <c r="D34" s="67"/>
      <c r="E34" s="67"/>
      <c r="F34" s="67"/>
      <c r="G34" s="542"/>
      <c r="H34" s="67"/>
      <c r="I34" s="67"/>
      <c r="J34" s="67"/>
      <c r="K34" s="542"/>
      <c r="L34" s="67"/>
      <c r="M34" s="69" t="b">
        <v>0</v>
      </c>
      <c r="N34" s="67" t="s">
        <v>294</v>
      </c>
      <c r="O34" s="67"/>
      <c r="P34" s="67" t="s">
        <v>295</v>
      </c>
      <c r="Q34" s="67"/>
      <c r="R34" s="259"/>
      <c r="S34" s="67"/>
      <c r="T34" s="493"/>
      <c r="U34" s="135"/>
      <c r="V34" s="486"/>
      <c r="W34" s="487"/>
      <c r="X34" s="488"/>
      <c r="Y34" s="487"/>
      <c r="Z34" s="488"/>
      <c r="AA34" s="67"/>
      <c r="AB34" s="67"/>
      <c r="AC34" s="67"/>
      <c r="AD34" s="135"/>
      <c r="AE34" s="70"/>
    </row>
    <row r="35" spans="1:31" ht="5.15" customHeight="1" thickBot="1" x14ac:dyDescent="0.4">
      <c r="A35" s="116"/>
      <c r="B35" s="116"/>
      <c r="C35" s="129"/>
      <c r="D35" s="116"/>
      <c r="E35" s="116"/>
      <c r="F35" s="116"/>
      <c r="G35" s="129"/>
      <c r="H35" s="116"/>
      <c r="I35" s="116"/>
      <c r="J35" s="116"/>
      <c r="K35" s="129"/>
      <c r="L35" s="116"/>
      <c r="M35" s="116"/>
      <c r="N35" s="116"/>
      <c r="O35" s="116"/>
      <c r="P35" s="116"/>
      <c r="Q35" s="116"/>
      <c r="R35" s="284"/>
      <c r="S35" s="116"/>
      <c r="T35" s="489"/>
      <c r="U35" s="129"/>
      <c r="V35" s="489"/>
      <c r="W35" s="489"/>
      <c r="X35" s="489"/>
      <c r="Y35" s="489"/>
      <c r="Z35" s="489"/>
      <c r="AA35" s="116"/>
      <c r="AB35" s="116"/>
      <c r="AC35" s="116"/>
      <c r="AD35" s="129"/>
      <c r="AE35" s="116"/>
    </row>
    <row r="36" spans="1:31" ht="3.75" customHeight="1" x14ac:dyDescent="0.35">
      <c r="A36" s="531">
        <f>A31+1</f>
        <v>6</v>
      </c>
      <c r="B36" s="255">
        <f>B31+10</f>
        <v>60</v>
      </c>
      <c r="C36" s="130"/>
      <c r="D36" s="62"/>
      <c r="E36" s="62"/>
      <c r="F36" s="62"/>
      <c r="G36" s="130"/>
      <c r="H36" s="62"/>
      <c r="I36" s="62"/>
      <c r="J36" s="62"/>
      <c r="K36" s="130"/>
      <c r="L36" s="62"/>
      <c r="M36" s="62"/>
      <c r="N36" s="62"/>
      <c r="O36" s="62"/>
      <c r="P36" s="62"/>
      <c r="Q36" s="62"/>
      <c r="R36" s="249"/>
      <c r="S36" s="62"/>
      <c r="T36" s="490"/>
      <c r="U36" s="130"/>
      <c r="V36" s="490"/>
      <c r="W36" s="490"/>
      <c r="X36" s="490"/>
      <c r="Y36" s="490"/>
      <c r="Z36" s="490"/>
      <c r="AA36" s="62"/>
      <c r="AB36" s="62"/>
      <c r="AC36" s="62"/>
      <c r="AD36" s="130"/>
      <c r="AE36" s="71"/>
    </row>
    <row r="37" spans="1:31" ht="29" x14ac:dyDescent="0.35">
      <c r="A37" s="532"/>
      <c r="B37" s="256">
        <f>B32+10</f>
        <v>61</v>
      </c>
      <c r="C37" s="799"/>
      <c r="D37" s="3"/>
      <c r="E37" s="10"/>
      <c r="F37" s="3"/>
      <c r="G37" s="799"/>
      <c r="H37" s="3"/>
      <c r="I37" s="800"/>
      <c r="J37" s="3"/>
      <c r="K37" s="799"/>
      <c r="L37" s="3"/>
      <c r="M37" s="64" t="b">
        <v>0</v>
      </c>
      <c r="N37" t="s">
        <v>288</v>
      </c>
      <c r="O37" s="3"/>
      <c r="P37" s="3" t="s">
        <v>289</v>
      </c>
      <c r="Q37" s="3"/>
      <c r="R37" s="240"/>
      <c r="S37" s="3"/>
      <c r="T37" s="492"/>
      <c r="U37" s="132"/>
      <c r="V37" s="138"/>
      <c r="W37" s="139"/>
      <c r="X37" s="139"/>
      <c r="Y37" s="139"/>
      <c r="Z37" s="139"/>
      <c r="AA37" s="3"/>
      <c r="AB37" s="45" t="b">
        <v>0</v>
      </c>
      <c r="AC37" s="9" t="s">
        <v>290</v>
      </c>
      <c r="AD37" s="138" t="s">
        <v>107</v>
      </c>
      <c r="AE37" s="66"/>
    </row>
    <row r="38" spans="1:31" ht="29" x14ac:dyDescent="0.35">
      <c r="A38" s="532"/>
      <c r="B38" s="256">
        <f>B37+1</f>
        <v>62</v>
      </c>
      <c r="C38" s="541"/>
      <c r="G38" s="541"/>
      <c r="I38" s="801"/>
      <c r="K38" s="541"/>
      <c r="M38" s="292" t="b">
        <v>0</v>
      </c>
      <c r="N38" s="25" t="s">
        <v>291</v>
      </c>
      <c r="O38" s="25"/>
      <c r="P38" s="25" t="s">
        <v>292</v>
      </c>
      <c r="T38" s="492"/>
      <c r="U38" s="133"/>
      <c r="V38" s="138"/>
      <c r="W38" s="485"/>
      <c r="X38" s="139"/>
      <c r="Y38" s="485"/>
      <c r="Z38" s="139"/>
      <c r="AB38" s="45" t="b">
        <v>1</v>
      </c>
      <c r="AC38" s="9" t="s">
        <v>293</v>
      </c>
      <c r="AD38" s="139"/>
      <c r="AE38" s="106"/>
    </row>
    <row r="39" spans="1:31" ht="15" thickBot="1" x14ac:dyDescent="0.4">
      <c r="A39" s="533"/>
      <c r="B39" s="256">
        <f>B38+1</f>
        <v>63</v>
      </c>
      <c r="C39" s="542"/>
      <c r="D39" s="67"/>
      <c r="E39" s="67"/>
      <c r="F39" s="67"/>
      <c r="G39" s="542"/>
      <c r="H39" s="67"/>
      <c r="I39" s="67"/>
      <c r="J39" s="67"/>
      <c r="K39" s="542"/>
      <c r="L39" s="67"/>
      <c r="M39" s="69" t="b">
        <v>0</v>
      </c>
      <c r="N39" s="67" t="s">
        <v>294</v>
      </c>
      <c r="O39" s="67"/>
      <c r="P39" s="67" t="s">
        <v>295</v>
      </c>
      <c r="Q39" s="67"/>
      <c r="R39" s="259"/>
      <c r="S39" s="67"/>
      <c r="T39" s="493"/>
      <c r="U39" s="135"/>
      <c r="V39" s="486"/>
      <c r="W39" s="487"/>
      <c r="X39" s="488"/>
      <c r="Y39" s="487"/>
      <c r="Z39" s="488"/>
      <c r="AA39" s="67"/>
      <c r="AB39" s="67"/>
      <c r="AC39" s="67"/>
      <c r="AD39" s="135"/>
      <c r="AE39" s="70"/>
    </row>
    <row r="40" spans="1:31" ht="5.15" customHeight="1" thickBot="1" x14ac:dyDescent="0.4">
      <c r="A40" s="116"/>
      <c r="B40" s="116"/>
      <c r="C40" s="129"/>
      <c r="D40" s="116"/>
      <c r="E40" s="116"/>
      <c r="F40" s="116"/>
      <c r="G40" s="129"/>
      <c r="H40" s="116"/>
      <c r="I40" s="116"/>
      <c r="J40" s="116"/>
      <c r="K40" s="129"/>
      <c r="L40" s="116"/>
      <c r="M40" s="116"/>
      <c r="N40" s="116"/>
      <c r="O40" s="116"/>
      <c r="P40" s="116"/>
      <c r="Q40" s="116"/>
      <c r="R40" s="284"/>
      <c r="S40" s="116"/>
      <c r="T40" s="489"/>
      <c r="U40" s="129"/>
      <c r="V40" s="489"/>
      <c r="W40" s="489"/>
      <c r="X40" s="489"/>
      <c r="Y40" s="489"/>
      <c r="Z40" s="489"/>
      <c r="AA40" s="116"/>
      <c r="AB40" s="116"/>
      <c r="AC40" s="116"/>
      <c r="AD40" s="129"/>
      <c r="AE40" s="116"/>
    </row>
    <row r="41" spans="1:31" ht="4.5" customHeight="1" x14ac:dyDescent="0.35">
      <c r="A41" s="531">
        <f>A36+1</f>
        <v>7</v>
      </c>
      <c r="B41" s="255">
        <f>B36+10</f>
        <v>70</v>
      </c>
      <c r="C41" s="130"/>
      <c r="D41" s="62"/>
      <c r="E41" s="62"/>
      <c r="F41" s="62"/>
      <c r="G41" s="130"/>
      <c r="H41" s="62"/>
      <c r="I41" s="62"/>
      <c r="J41" s="62"/>
      <c r="K41" s="130"/>
      <c r="L41" s="62"/>
      <c r="M41" s="62"/>
      <c r="N41" s="62"/>
      <c r="O41" s="62"/>
      <c r="P41" s="62"/>
      <c r="Q41" s="62"/>
      <c r="R41" s="249"/>
      <c r="S41" s="62"/>
      <c r="T41" s="490"/>
      <c r="U41" s="130"/>
      <c r="V41" s="490"/>
      <c r="W41" s="490"/>
      <c r="X41" s="490"/>
      <c r="Y41" s="490"/>
      <c r="Z41" s="490"/>
      <c r="AA41" s="62"/>
      <c r="AB41" s="62"/>
      <c r="AC41" s="62"/>
      <c r="AD41" s="130"/>
      <c r="AE41" s="71"/>
    </row>
    <row r="42" spans="1:31" ht="29" x14ac:dyDescent="0.35">
      <c r="A42" s="532"/>
      <c r="B42" s="256">
        <f>B37+10</f>
        <v>71</v>
      </c>
      <c r="C42" s="799"/>
      <c r="D42" s="3"/>
      <c r="E42" s="10"/>
      <c r="F42" s="3"/>
      <c r="G42" s="799"/>
      <c r="H42" s="3"/>
      <c r="I42" s="800"/>
      <c r="J42" s="3"/>
      <c r="K42" s="799"/>
      <c r="L42" s="3"/>
      <c r="M42" s="64" t="b">
        <v>0</v>
      </c>
      <c r="N42" t="s">
        <v>288</v>
      </c>
      <c r="O42" s="3"/>
      <c r="P42" s="3" t="s">
        <v>289</v>
      </c>
      <c r="Q42" s="3"/>
      <c r="R42" s="240"/>
      <c r="S42" s="3"/>
      <c r="T42" s="492"/>
      <c r="U42" s="132"/>
      <c r="V42" s="138"/>
      <c r="W42" s="139"/>
      <c r="X42" s="139"/>
      <c r="Y42" s="139"/>
      <c r="Z42" s="139"/>
      <c r="AA42" s="3"/>
      <c r="AB42" s="45" t="b">
        <v>0</v>
      </c>
      <c r="AC42" s="9" t="s">
        <v>290</v>
      </c>
      <c r="AD42" s="138" t="s">
        <v>107</v>
      </c>
      <c r="AE42" s="66"/>
    </row>
    <row r="43" spans="1:31" ht="29" x14ac:dyDescent="0.35">
      <c r="A43" s="532"/>
      <c r="B43" s="256">
        <f>B42+1</f>
        <v>72</v>
      </c>
      <c r="C43" s="541"/>
      <c r="G43" s="541"/>
      <c r="I43" s="801"/>
      <c r="K43" s="541"/>
      <c r="M43" s="292" t="b">
        <v>0</v>
      </c>
      <c r="N43" s="25" t="s">
        <v>291</v>
      </c>
      <c r="O43" s="25"/>
      <c r="P43" s="25" t="s">
        <v>292</v>
      </c>
      <c r="T43" s="492"/>
      <c r="U43" s="133"/>
      <c r="V43" s="138"/>
      <c r="W43" s="485"/>
      <c r="X43" s="139"/>
      <c r="Y43" s="485"/>
      <c r="Z43" s="139"/>
      <c r="AB43" s="45" t="b">
        <v>0</v>
      </c>
      <c r="AC43" s="9" t="s">
        <v>293</v>
      </c>
      <c r="AD43" s="139"/>
      <c r="AE43" s="106"/>
    </row>
    <row r="44" spans="1:31" ht="15" thickBot="1" x14ac:dyDescent="0.4">
      <c r="A44" s="532"/>
      <c r="B44" s="256">
        <f>B43+1</f>
        <v>73</v>
      </c>
      <c r="C44" s="542"/>
      <c r="G44" s="541"/>
      <c r="K44" s="541"/>
      <c r="M44" s="64" t="b">
        <v>0</v>
      </c>
      <c r="N44" t="s">
        <v>294</v>
      </c>
      <c r="P44" t="s">
        <v>295</v>
      </c>
      <c r="T44" s="492"/>
      <c r="U44" s="133"/>
      <c r="V44" s="138"/>
      <c r="W44" s="485"/>
      <c r="X44" s="139"/>
      <c r="Y44" s="485"/>
      <c r="Z44" s="139"/>
      <c r="AD44" s="135"/>
      <c r="AE44" s="66"/>
    </row>
    <row r="45" spans="1:31" ht="5.15" customHeight="1" thickBot="1" x14ac:dyDescent="0.4">
      <c r="A45" s="118"/>
      <c r="B45" s="119"/>
      <c r="C45" s="131"/>
      <c r="D45" s="119"/>
      <c r="E45" s="119"/>
      <c r="F45" s="119"/>
      <c r="G45" s="131"/>
      <c r="H45" s="119"/>
      <c r="I45" s="119"/>
      <c r="J45" s="119"/>
      <c r="K45" s="131"/>
      <c r="L45" s="119"/>
      <c r="M45" s="119"/>
      <c r="N45" s="119"/>
      <c r="O45" s="119"/>
      <c r="P45" s="119"/>
      <c r="Q45" s="119"/>
      <c r="R45" s="285"/>
      <c r="S45" s="119"/>
      <c r="T45" s="491"/>
      <c r="U45" s="131"/>
      <c r="V45" s="491"/>
      <c r="W45" s="491"/>
      <c r="X45" s="491"/>
      <c r="Y45" s="491"/>
      <c r="Z45" s="491"/>
      <c r="AA45" s="119"/>
      <c r="AB45" s="119"/>
      <c r="AC45" s="119"/>
      <c r="AD45" s="131"/>
      <c r="AE45" s="120"/>
    </row>
    <row r="46" spans="1:31" ht="3.75" customHeight="1" x14ac:dyDescent="0.35">
      <c r="A46" s="531">
        <f>A41+1</f>
        <v>8</v>
      </c>
      <c r="B46" s="255">
        <f>B41+10</f>
        <v>80</v>
      </c>
      <c r="C46" s="130"/>
      <c r="D46" s="62"/>
      <c r="E46" s="62"/>
      <c r="F46" s="62"/>
      <c r="G46" s="130"/>
      <c r="H46" s="62"/>
      <c r="I46" s="62"/>
      <c r="J46" s="62"/>
      <c r="K46" s="130"/>
      <c r="L46" s="62"/>
      <c r="M46" s="62"/>
      <c r="N46" s="62"/>
      <c r="O46" s="62"/>
      <c r="P46" s="62"/>
      <c r="Q46" s="62"/>
      <c r="R46" s="249"/>
      <c r="S46" s="62"/>
      <c r="T46" s="490"/>
      <c r="U46" s="130"/>
      <c r="V46" s="490"/>
      <c r="W46" s="490"/>
      <c r="X46" s="490"/>
      <c r="Y46" s="490"/>
      <c r="Z46" s="490"/>
      <c r="AA46" s="62"/>
      <c r="AB46" s="62"/>
      <c r="AC46" s="62"/>
      <c r="AD46" s="130"/>
      <c r="AE46" s="71"/>
    </row>
    <row r="47" spans="1:31" ht="29" x14ac:dyDescent="0.35">
      <c r="A47" s="532"/>
      <c r="B47" s="256">
        <f>B42+10</f>
        <v>81</v>
      </c>
      <c r="C47" s="799"/>
      <c r="D47" s="3"/>
      <c r="E47" s="10"/>
      <c r="F47" s="3"/>
      <c r="G47" s="799"/>
      <c r="H47" s="3"/>
      <c r="I47" s="800"/>
      <c r="J47" s="3"/>
      <c r="K47" s="799"/>
      <c r="L47" s="3"/>
      <c r="M47" s="64" t="b">
        <v>0</v>
      </c>
      <c r="N47" t="s">
        <v>288</v>
      </c>
      <c r="O47" s="3"/>
      <c r="P47" s="3" t="s">
        <v>289</v>
      </c>
      <c r="Q47" s="3"/>
      <c r="R47" s="240"/>
      <c r="S47" s="3"/>
      <c r="T47" s="492"/>
      <c r="U47" s="132"/>
      <c r="V47" s="138"/>
      <c r="W47" s="139"/>
      <c r="X47" s="139"/>
      <c r="Y47" s="139"/>
      <c r="Z47" s="139"/>
      <c r="AA47" s="3"/>
      <c r="AB47" s="45" t="b">
        <v>0</v>
      </c>
      <c r="AC47" s="9" t="s">
        <v>290</v>
      </c>
      <c r="AD47" s="138" t="s">
        <v>107</v>
      </c>
      <c r="AE47" s="66"/>
    </row>
    <row r="48" spans="1:31" ht="29" x14ac:dyDescent="0.35">
      <c r="A48" s="532"/>
      <c r="B48" s="256">
        <f>B47+1</f>
        <v>82</v>
      </c>
      <c r="C48" s="541"/>
      <c r="G48" s="541"/>
      <c r="I48" s="801"/>
      <c r="K48" s="541"/>
      <c r="M48" s="292" t="b">
        <v>0</v>
      </c>
      <c r="N48" s="25" t="s">
        <v>291</v>
      </c>
      <c r="O48" s="25"/>
      <c r="P48" s="25" t="s">
        <v>292</v>
      </c>
      <c r="T48" s="492"/>
      <c r="U48" s="133"/>
      <c r="V48" s="138"/>
      <c r="W48" s="485"/>
      <c r="X48" s="139"/>
      <c r="Y48" s="485"/>
      <c r="Z48" s="139"/>
      <c r="AB48" s="45" t="b">
        <v>0</v>
      </c>
      <c r="AC48" s="9" t="s">
        <v>293</v>
      </c>
      <c r="AD48" s="139"/>
      <c r="AE48" s="106"/>
    </row>
    <row r="49" spans="1:31" ht="15" thickBot="1" x14ac:dyDescent="0.4">
      <c r="A49" s="532"/>
      <c r="B49" s="256">
        <f>B48+1</f>
        <v>83</v>
      </c>
      <c r="C49" s="542"/>
      <c r="G49" s="541"/>
      <c r="K49" s="541"/>
      <c r="M49" s="64" t="b">
        <v>0</v>
      </c>
      <c r="N49" t="s">
        <v>294</v>
      </c>
      <c r="P49" t="s">
        <v>295</v>
      </c>
      <c r="T49" s="492"/>
      <c r="U49" s="133"/>
      <c r="V49" s="138"/>
      <c r="W49" s="485"/>
      <c r="X49" s="139"/>
      <c r="Y49" s="485"/>
      <c r="Z49" s="139"/>
      <c r="AD49" s="135"/>
      <c r="AE49" s="66"/>
    </row>
    <row r="50" spans="1:31" ht="5.15" customHeight="1" thickBot="1" x14ac:dyDescent="0.4">
      <c r="A50" s="118"/>
      <c r="B50" s="119"/>
      <c r="C50" s="131"/>
      <c r="D50" s="119"/>
      <c r="E50" s="119"/>
      <c r="F50" s="119"/>
      <c r="G50" s="131"/>
      <c r="H50" s="119"/>
      <c r="I50" s="119"/>
      <c r="J50" s="119"/>
      <c r="K50" s="131"/>
      <c r="L50" s="119"/>
      <c r="M50" s="119"/>
      <c r="N50" s="119"/>
      <c r="O50" s="119"/>
      <c r="P50" s="119"/>
      <c r="Q50" s="119"/>
      <c r="R50" s="285"/>
      <c r="S50" s="119"/>
      <c r="T50" s="491"/>
      <c r="U50" s="131"/>
      <c r="V50" s="491"/>
      <c r="W50" s="491"/>
      <c r="X50" s="491"/>
      <c r="Y50" s="491"/>
      <c r="Z50" s="491"/>
      <c r="AA50" s="119"/>
      <c r="AB50" s="119"/>
      <c r="AC50" s="119"/>
      <c r="AD50" s="131"/>
      <c r="AE50" s="120"/>
    </row>
    <row r="51" spans="1:31" ht="4.5" customHeight="1" x14ac:dyDescent="0.35">
      <c r="A51" s="531">
        <f>A46+1</f>
        <v>9</v>
      </c>
      <c r="B51" s="255">
        <f>B46+10</f>
        <v>90</v>
      </c>
      <c r="C51" s="130"/>
      <c r="D51" s="62"/>
      <c r="E51" s="62"/>
      <c r="F51" s="62"/>
      <c r="G51" s="130"/>
      <c r="H51" s="62"/>
      <c r="I51" s="62"/>
      <c r="J51" s="62"/>
      <c r="K51" s="130"/>
      <c r="L51" s="62"/>
      <c r="M51" s="62"/>
      <c r="N51" s="62"/>
      <c r="O51" s="62"/>
      <c r="P51" s="62"/>
      <c r="Q51" s="62"/>
      <c r="R51" s="249"/>
      <c r="S51" s="62"/>
      <c r="T51" s="490"/>
      <c r="U51" s="130"/>
      <c r="V51" s="490"/>
      <c r="W51" s="490"/>
      <c r="X51" s="490"/>
      <c r="Y51" s="490"/>
      <c r="Z51" s="490"/>
      <c r="AA51" s="62"/>
      <c r="AB51" s="62"/>
      <c r="AC51" s="62"/>
      <c r="AD51" s="130"/>
      <c r="AE51" s="71"/>
    </row>
    <row r="52" spans="1:31" ht="29" x14ac:dyDescent="0.35">
      <c r="A52" s="532"/>
      <c r="B52" s="256">
        <f>B47+10</f>
        <v>91</v>
      </c>
      <c r="C52" s="799"/>
      <c r="D52" s="3"/>
      <c r="E52" s="10"/>
      <c r="F52" s="3"/>
      <c r="G52" s="799"/>
      <c r="H52" s="3"/>
      <c r="I52" s="800"/>
      <c r="J52" s="3"/>
      <c r="K52" s="799"/>
      <c r="L52" s="3"/>
      <c r="M52" s="64" t="b">
        <v>0</v>
      </c>
      <c r="N52" t="s">
        <v>288</v>
      </c>
      <c r="O52" s="3"/>
      <c r="P52" s="3" t="s">
        <v>289</v>
      </c>
      <c r="Q52" s="3"/>
      <c r="R52" s="240"/>
      <c r="S52" s="3"/>
      <c r="T52" s="492"/>
      <c r="U52" s="132"/>
      <c r="V52" s="138"/>
      <c r="W52" s="139"/>
      <c r="X52" s="139"/>
      <c r="Y52" s="139"/>
      <c r="Z52" s="139"/>
      <c r="AA52" s="3"/>
      <c r="AB52" s="45" t="b">
        <v>0</v>
      </c>
      <c r="AC52" s="9" t="s">
        <v>290</v>
      </c>
      <c r="AD52" s="138" t="s">
        <v>107</v>
      </c>
      <c r="AE52" s="66"/>
    </row>
    <row r="53" spans="1:31" ht="29" x14ac:dyDescent="0.35">
      <c r="A53" s="532"/>
      <c r="B53" s="256">
        <f>B52+1</f>
        <v>92</v>
      </c>
      <c r="C53" s="541"/>
      <c r="G53" s="541"/>
      <c r="I53" s="801"/>
      <c r="K53" s="541"/>
      <c r="M53" s="292" t="b">
        <v>0</v>
      </c>
      <c r="N53" s="25" t="s">
        <v>291</v>
      </c>
      <c r="O53" s="25"/>
      <c r="P53" s="25" t="s">
        <v>292</v>
      </c>
      <c r="T53" s="492"/>
      <c r="U53" s="133"/>
      <c r="V53" s="138"/>
      <c r="W53" s="485"/>
      <c r="X53" s="139"/>
      <c r="Y53" s="485"/>
      <c r="Z53" s="139"/>
      <c r="AB53" s="45" t="b">
        <v>0</v>
      </c>
      <c r="AC53" s="9" t="s">
        <v>293</v>
      </c>
      <c r="AD53" s="139"/>
      <c r="AE53" s="106"/>
    </row>
    <row r="54" spans="1:31" ht="15" thickBot="1" x14ac:dyDescent="0.4">
      <c r="A54" s="532"/>
      <c r="B54" s="256">
        <f>B53+1</f>
        <v>93</v>
      </c>
      <c r="C54" s="542"/>
      <c r="G54" s="541"/>
      <c r="K54" s="541"/>
      <c r="M54" s="64" t="b">
        <v>0</v>
      </c>
      <c r="N54" t="s">
        <v>294</v>
      </c>
      <c r="P54" t="s">
        <v>295</v>
      </c>
      <c r="T54" s="492"/>
      <c r="U54" s="133"/>
      <c r="V54" s="138"/>
      <c r="W54" s="485"/>
      <c r="X54" s="139"/>
      <c r="Y54" s="485"/>
      <c r="Z54" s="139"/>
      <c r="AD54" s="135"/>
      <c r="AE54" s="66"/>
    </row>
    <row r="55" spans="1:31" ht="5.15" customHeight="1" thickBot="1" x14ac:dyDescent="0.4">
      <c r="A55" s="118"/>
      <c r="B55" s="119"/>
      <c r="C55" s="131"/>
      <c r="D55" s="119"/>
      <c r="E55" s="119"/>
      <c r="F55" s="119"/>
      <c r="G55" s="131"/>
      <c r="H55" s="119"/>
      <c r="I55" s="119"/>
      <c r="J55" s="119"/>
      <c r="K55" s="131"/>
      <c r="L55" s="119"/>
      <c r="M55" s="119"/>
      <c r="N55" s="119"/>
      <c r="O55" s="119"/>
      <c r="P55" s="119"/>
      <c r="Q55" s="119"/>
      <c r="R55" s="285"/>
      <c r="S55" s="119"/>
      <c r="T55" s="491"/>
      <c r="U55" s="131"/>
      <c r="V55" s="491"/>
      <c r="W55" s="491"/>
      <c r="X55" s="491"/>
      <c r="Y55" s="491"/>
      <c r="Z55" s="491"/>
      <c r="AA55" s="119"/>
      <c r="AB55" s="119"/>
      <c r="AC55" s="119"/>
      <c r="AD55" s="131"/>
      <c r="AE55" s="120"/>
    </row>
    <row r="56" spans="1:31" ht="3.75" customHeight="1" x14ac:dyDescent="0.35">
      <c r="A56" s="531">
        <f>A51+1</f>
        <v>10</v>
      </c>
      <c r="B56" s="255">
        <f>B51+10</f>
        <v>100</v>
      </c>
      <c r="C56" s="130"/>
      <c r="D56" s="62"/>
      <c r="E56" s="62"/>
      <c r="F56" s="62"/>
      <c r="G56" s="130"/>
      <c r="H56" s="62"/>
      <c r="I56" s="62"/>
      <c r="J56" s="62"/>
      <c r="K56" s="130"/>
      <c r="L56" s="62"/>
      <c r="M56" s="62"/>
      <c r="N56" s="62"/>
      <c r="O56" s="62"/>
      <c r="P56" s="62"/>
      <c r="Q56" s="62"/>
      <c r="R56" s="249"/>
      <c r="S56" s="62"/>
      <c r="T56" s="490"/>
      <c r="U56" s="130"/>
      <c r="V56" s="490"/>
      <c r="W56" s="490"/>
      <c r="X56" s="490"/>
      <c r="Y56" s="490"/>
      <c r="Z56" s="490"/>
      <c r="AA56" s="62"/>
      <c r="AB56" s="62"/>
      <c r="AC56" s="62"/>
      <c r="AD56" s="130"/>
      <c r="AE56" s="71"/>
    </row>
    <row r="57" spans="1:31" ht="29" x14ac:dyDescent="0.35">
      <c r="A57" s="532"/>
      <c r="B57" s="256">
        <f>B52+10</f>
        <v>101</v>
      </c>
      <c r="C57" s="799"/>
      <c r="D57" s="3"/>
      <c r="E57" s="10"/>
      <c r="F57" s="3"/>
      <c r="G57" s="799"/>
      <c r="H57" s="3"/>
      <c r="I57" s="800"/>
      <c r="J57" s="3"/>
      <c r="K57" s="799"/>
      <c r="L57" s="3"/>
      <c r="M57" s="64" t="b">
        <v>0</v>
      </c>
      <c r="N57" t="s">
        <v>288</v>
      </c>
      <c r="O57" s="3"/>
      <c r="P57" s="3" t="s">
        <v>289</v>
      </c>
      <c r="Q57" s="3"/>
      <c r="R57" s="240"/>
      <c r="S57" s="3"/>
      <c r="T57" s="492"/>
      <c r="U57" s="132"/>
      <c r="V57" s="138"/>
      <c r="W57" s="139"/>
      <c r="X57" s="139"/>
      <c r="Y57" s="139"/>
      <c r="Z57" s="139"/>
      <c r="AA57" s="3"/>
      <c r="AB57" s="45" t="b">
        <v>0</v>
      </c>
      <c r="AC57" s="9" t="s">
        <v>290</v>
      </c>
      <c r="AD57" s="138" t="s">
        <v>107</v>
      </c>
      <c r="AE57" s="66"/>
    </row>
    <row r="58" spans="1:31" ht="29" x14ac:dyDescent="0.35">
      <c r="A58" s="532"/>
      <c r="B58" s="256">
        <f>B57+1</f>
        <v>102</v>
      </c>
      <c r="C58" s="541"/>
      <c r="G58" s="541"/>
      <c r="I58" s="801"/>
      <c r="K58" s="541"/>
      <c r="M58" s="292" t="b">
        <v>0</v>
      </c>
      <c r="N58" s="25" t="s">
        <v>291</v>
      </c>
      <c r="O58" s="25"/>
      <c r="P58" s="25" t="s">
        <v>292</v>
      </c>
      <c r="T58" s="492"/>
      <c r="U58" s="133"/>
      <c r="V58" s="138"/>
      <c r="W58" s="485"/>
      <c r="X58" s="139"/>
      <c r="Y58" s="485"/>
      <c r="Z58" s="139"/>
      <c r="AB58" s="45" t="b">
        <v>0</v>
      </c>
      <c r="AC58" s="9" t="s">
        <v>293</v>
      </c>
      <c r="AD58" s="139"/>
      <c r="AE58" s="106"/>
    </row>
    <row r="59" spans="1:31" ht="15" thickBot="1" x14ac:dyDescent="0.4">
      <c r="A59" s="532"/>
      <c r="B59" s="256">
        <f>B58+1</f>
        <v>103</v>
      </c>
      <c r="C59" s="542"/>
      <c r="G59" s="541"/>
      <c r="K59" s="541"/>
      <c r="M59" s="64" t="b">
        <v>0</v>
      </c>
      <c r="N59" t="s">
        <v>294</v>
      </c>
      <c r="P59" t="s">
        <v>295</v>
      </c>
      <c r="T59" s="492"/>
      <c r="U59" s="133"/>
      <c r="V59" s="138"/>
      <c r="W59" s="485"/>
      <c r="X59" s="139"/>
      <c r="Y59" s="485"/>
      <c r="Z59" s="139"/>
      <c r="AD59" s="135"/>
      <c r="AE59" s="66"/>
    </row>
    <row r="60" spans="1:31" ht="5.15" customHeight="1" thickBot="1" x14ac:dyDescent="0.4">
      <c r="A60" s="118"/>
      <c r="B60" s="119"/>
      <c r="C60" s="131"/>
      <c r="D60" s="119"/>
      <c r="E60" s="119"/>
      <c r="F60" s="119"/>
      <c r="G60" s="131"/>
      <c r="H60" s="119"/>
      <c r="I60" s="119"/>
      <c r="J60" s="119"/>
      <c r="K60" s="131"/>
      <c r="L60" s="119"/>
      <c r="M60" s="119"/>
      <c r="N60" s="119"/>
      <c r="O60" s="119"/>
      <c r="P60" s="119"/>
      <c r="Q60" s="119"/>
      <c r="R60" s="285"/>
      <c r="S60" s="119"/>
      <c r="T60" s="491"/>
      <c r="U60" s="131"/>
      <c r="V60" s="491"/>
      <c r="W60" s="491"/>
      <c r="X60" s="491"/>
      <c r="Y60" s="491"/>
      <c r="Z60" s="491"/>
      <c r="AA60" s="119"/>
      <c r="AB60" s="119"/>
      <c r="AC60" s="119"/>
      <c r="AD60" s="131"/>
      <c r="AE60" s="120"/>
    </row>
    <row r="61" spans="1:31" ht="3.75" customHeight="1" x14ac:dyDescent="0.35">
      <c r="A61" s="531">
        <f>A56+1</f>
        <v>11</v>
      </c>
      <c r="B61" s="255">
        <f>B56+10</f>
        <v>110</v>
      </c>
      <c r="C61" s="130"/>
      <c r="D61" s="62"/>
      <c r="E61" s="62"/>
      <c r="F61" s="62"/>
      <c r="G61" s="130"/>
      <c r="H61" s="62"/>
      <c r="I61" s="62"/>
      <c r="J61" s="62"/>
      <c r="K61" s="130"/>
      <c r="L61" s="62"/>
      <c r="M61" s="62"/>
      <c r="N61" s="62"/>
      <c r="O61" s="62"/>
      <c r="P61" s="62"/>
      <c r="Q61" s="62"/>
      <c r="R61" s="249"/>
      <c r="S61" s="62"/>
      <c r="T61" s="490"/>
      <c r="U61" s="130"/>
      <c r="V61" s="490"/>
      <c r="W61" s="490"/>
      <c r="X61" s="490"/>
      <c r="Y61" s="490"/>
      <c r="Z61" s="490"/>
      <c r="AA61" s="62"/>
      <c r="AB61" s="62"/>
      <c r="AC61" s="62"/>
      <c r="AD61" s="130"/>
      <c r="AE61" s="71"/>
    </row>
    <row r="62" spans="1:31" ht="29" x14ac:dyDescent="0.35">
      <c r="A62" s="532"/>
      <c r="B62" s="256">
        <f>B57+10</f>
        <v>111</v>
      </c>
      <c r="C62" s="799"/>
      <c r="D62" s="3"/>
      <c r="E62" s="10"/>
      <c r="F62" s="3"/>
      <c r="G62" s="799"/>
      <c r="H62" s="3"/>
      <c r="I62" s="800"/>
      <c r="J62" s="3"/>
      <c r="K62" s="799"/>
      <c r="L62" s="3"/>
      <c r="M62" s="64" t="b">
        <v>0</v>
      </c>
      <c r="N62" t="s">
        <v>288</v>
      </c>
      <c r="O62" s="3"/>
      <c r="P62" s="3" t="s">
        <v>289</v>
      </c>
      <c r="Q62" s="3"/>
      <c r="R62" s="240"/>
      <c r="S62" s="3"/>
      <c r="T62" s="492"/>
      <c r="U62" s="132"/>
      <c r="V62" s="138"/>
      <c r="W62" s="139"/>
      <c r="X62" s="139"/>
      <c r="Y62" s="139"/>
      <c r="Z62" s="139"/>
      <c r="AA62" s="3"/>
      <c r="AB62" s="45" t="b">
        <v>0</v>
      </c>
      <c r="AC62" s="9" t="s">
        <v>290</v>
      </c>
      <c r="AD62" s="138" t="s">
        <v>107</v>
      </c>
      <c r="AE62" s="66"/>
    </row>
    <row r="63" spans="1:31" ht="29" x14ac:dyDescent="0.35">
      <c r="A63" s="532"/>
      <c r="B63" s="256">
        <f>B62+1</f>
        <v>112</v>
      </c>
      <c r="C63" s="541"/>
      <c r="G63" s="541"/>
      <c r="I63" s="801"/>
      <c r="K63" s="541"/>
      <c r="M63" s="292" t="b">
        <v>0</v>
      </c>
      <c r="N63" s="25" t="s">
        <v>291</v>
      </c>
      <c r="O63" s="25"/>
      <c r="P63" s="25" t="s">
        <v>292</v>
      </c>
      <c r="T63" s="492"/>
      <c r="U63" s="133"/>
      <c r="V63" s="138"/>
      <c r="W63" s="485"/>
      <c r="X63" s="139"/>
      <c r="Y63" s="485"/>
      <c r="Z63" s="139"/>
      <c r="AB63" s="45" t="b">
        <v>0</v>
      </c>
      <c r="AC63" s="9" t="s">
        <v>293</v>
      </c>
      <c r="AD63" s="139"/>
      <c r="AE63" s="106"/>
    </row>
    <row r="64" spans="1:31" ht="15" thickBot="1" x14ac:dyDescent="0.4">
      <c r="A64" s="532"/>
      <c r="B64" s="256">
        <f>B63+1</f>
        <v>113</v>
      </c>
      <c r="C64" s="542"/>
      <c r="G64" s="541"/>
      <c r="K64" s="541"/>
      <c r="M64" s="64" t="b">
        <v>0</v>
      </c>
      <c r="N64" t="s">
        <v>294</v>
      </c>
      <c r="P64" t="s">
        <v>295</v>
      </c>
      <c r="T64" s="492"/>
      <c r="U64" s="133"/>
      <c r="V64" s="138"/>
      <c r="W64" s="485"/>
      <c r="X64" s="139"/>
      <c r="Y64" s="485"/>
      <c r="Z64" s="139"/>
      <c r="AD64" s="135"/>
      <c r="AE64" s="66"/>
    </row>
    <row r="65" spans="1:31" ht="5.15" customHeight="1" thickBot="1" x14ac:dyDescent="0.4">
      <c r="A65" s="118"/>
      <c r="B65" s="119"/>
      <c r="C65" s="131"/>
      <c r="D65" s="119"/>
      <c r="E65" s="119"/>
      <c r="F65" s="119"/>
      <c r="G65" s="131"/>
      <c r="H65" s="119"/>
      <c r="I65" s="119"/>
      <c r="J65" s="119"/>
      <c r="K65" s="131"/>
      <c r="L65" s="119"/>
      <c r="M65" s="119"/>
      <c r="N65" s="119"/>
      <c r="O65" s="119"/>
      <c r="P65" s="119"/>
      <c r="Q65" s="119"/>
      <c r="R65" s="285"/>
      <c r="S65" s="119"/>
      <c r="T65" s="491"/>
      <c r="U65" s="131"/>
      <c r="V65" s="491"/>
      <c r="W65" s="491"/>
      <c r="X65" s="491"/>
      <c r="Y65" s="491"/>
      <c r="Z65" s="491"/>
      <c r="AA65" s="119"/>
      <c r="AB65" s="119"/>
      <c r="AC65" s="119"/>
      <c r="AD65" s="131"/>
      <c r="AE65" s="120"/>
    </row>
    <row r="66" spans="1:31" ht="3.75" customHeight="1" x14ac:dyDescent="0.35">
      <c r="A66" s="531">
        <f>A61+1</f>
        <v>12</v>
      </c>
      <c r="B66" s="255">
        <f>B61+10</f>
        <v>120</v>
      </c>
      <c r="C66" s="130"/>
      <c r="D66" s="62"/>
      <c r="E66" s="62"/>
      <c r="F66" s="62"/>
      <c r="G66" s="130"/>
      <c r="H66" s="62"/>
      <c r="I66" s="62"/>
      <c r="J66" s="62"/>
      <c r="K66" s="130"/>
      <c r="L66" s="62"/>
      <c r="M66" s="62"/>
      <c r="N66" s="62"/>
      <c r="O66" s="62"/>
      <c r="P66" s="62"/>
      <c r="Q66" s="62"/>
      <c r="R66" s="249"/>
      <c r="S66" s="62"/>
      <c r="T66" s="490"/>
      <c r="U66" s="130"/>
      <c r="V66" s="490"/>
      <c r="W66" s="490"/>
      <c r="X66" s="490"/>
      <c r="Y66" s="490"/>
      <c r="Z66" s="490"/>
      <c r="AA66" s="62"/>
      <c r="AB66" s="62"/>
      <c r="AC66" s="62"/>
      <c r="AD66" s="130"/>
      <c r="AE66" s="71"/>
    </row>
    <row r="67" spans="1:31" ht="29" x14ac:dyDescent="0.35">
      <c r="A67" s="532"/>
      <c r="B67" s="256">
        <f>B62+10</f>
        <v>121</v>
      </c>
      <c r="C67" s="799"/>
      <c r="D67" s="3"/>
      <c r="E67" s="10"/>
      <c r="F67" s="3"/>
      <c r="G67" s="799"/>
      <c r="H67" s="3"/>
      <c r="I67" s="800"/>
      <c r="J67" s="3"/>
      <c r="K67" s="799"/>
      <c r="L67" s="3"/>
      <c r="M67" s="64" t="b">
        <v>0</v>
      </c>
      <c r="N67" t="s">
        <v>288</v>
      </c>
      <c r="O67" s="3"/>
      <c r="P67" s="3" t="s">
        <v>289</v>
      </c>
      <c r="Q67" s="3"/>
      <c r="R67" s="240"/>
      <c r="S67" s="3"/>
      <c r="T67" s="492"/>
      <c r="U67" s="132"/>
      <c r="V67" s="138"/>
      <c r="W67" s="139"/>
      <c r="X67" s="139"/>
      <c r="Y67" s="139"/>
      <c r="Z67" s="139"/>
      <c r="AA67" s="3"/>
      <c r="AB67" s="45" t="b">
        <v>0</v>
      </c>
      <c r="AC67" s="9" t="s">
        <v>290</v>
      </c>
      <c r="AD67" s="138" t="s">
        <v>107</v>
      </c>
      <c r="AE67" s="66"/>
    </row>
    <row r="68" spans="1:31" ht="29" x14ac:dyDescent="0.35">
      <c r="A68" s="532"/>
      <c r="B68" s="256">
        <f>B67+1</f>
        <v>122</v>
      </c>
      <c r="C68" s="541"/>
      <c r="G68" s="541"/>
      <c r="I68" s="801"/>
      <c r="K68" s="541"/>
      <c r="M68" s="292" t="b">
        <v>0</v>
      </c>
      <c r="N68" s="25" t="s">
        <v>291</v>
      </c>
      <c r="O68" s="25"/>
      <c r="P68" s="25" t="s">
        <v>292</v>
      </c>
      <c r="T68" s="492"/>
      <c r="U68" s="133"/>
      <c r="V68" s="138"/>
      <c r="W68" s="485"/>
      <c r="X68" s="139"/>
      <c r="Y68" s="485"/>
      <c r="Z68" s="139"/>
      <c r="AB68" s="45" t="b">
        <v>0</v>
      </c>
      <c r="AC68" s="9" t="s">
        <v>293</v>
      </c>
      <c r="AD68" s="139"/>
      <c r="AE68" s="106"/>
    </row>
    <row r="69" spans="1:31" ht="15" thickBot="1" x14ac:dyDescent="0.4">
      <c r="A69" s="532"/>
      <c r="B69" s="256">
        <f>B68+1</f>
        <v>123</v>
      </c>
      <c r="C69" s="542"/>
      <c r="G69" s="541"/>
      <c r="K69" s="541"/>
      <c r="M69" s="64" t="b">
        <v>0</v>
      </c>
      <c r="N69" t="s">
        <v>294</v>
      </c>
      <c r="P69" t="s">
        <v>295</v>
      </c>
      <c r="T69" s="492"/>
      <c r="U69" s="133"/>
      <c r="V69" s="138"/>
      <c r="W69" s="485"/>
      <c r="X69" s="139"/>
      <c r="Y69" s="485"/>
      <c r="Z69" s="139"/>
      <c r="AD69" s="135"/>
      <c r="AE69" s="66"/>
    </row>
    <row r="70" spans="1:31" ht="5.15" customHeight="1" thickBot="1" x14ac:dyDescent="0.4">
      <c r="A70" s="118"/>
      <c r="B70" s="119"/>
      <c r="C70" s="131"/>
      <c r="D70" s="119"/>
      <c r="E70" s="119"/>
      <c r="F70" s="119"/>
      <c r="G70" s="131"/>
      <c r="H70" s="119"/>
      <c r="I70" s="119"/>
      <c r="J70" s="119"/>
      <c r="K70" s="131"/>
      <c r="L70" s="119"/>
      <c r="M70" s="119"/>
      <c r="N70" s="119"/>
      <c r="O70" s="119"/>
      <c r="P70" s="119"/>
      <c r="Q70" s="119"/>
      <c r="R70" s="285"/>
      <c r="S70" s="119"/>
      <c r="T70" s="491"/>
      <c r="U70" s="131"/>
      <c r="V70" s="491"/>
      <c r="W70" s="491"/>
      <c r="X70" s="491"/>
      <c r="Y70" s="491"/>
      <c r="Z70" s="491"/>
      <c r="AA70" s="119"/>
      <c r="AB70" s="119"/>
      <c r="AC70" s="119"/>
      <c r="AD70" s="131"/>
      <c r="AE70" s="120"/>
    </row>
    <row r="71" spans="1:31" ht="3.75" customHeight="1" x14ac:dyDescent="0.35">
      <c r="A71" s="531">
        <f>A66+1</f>
        <v>13</v>
      </c>
      <c r="B71" s="255">
        <f>B66+10</f>
        <v>130</v>
      </c>
      <c r="C71" s="130"/>
      <c r="D71" s="62"/>
      <c r="E71" s="62"/>
      <c r="F71" s="62"/>
      <c r="G71" s="130"/>
      <c r="H71" s="62"/>
      <c r="I71" s="62"/>
      <c r="J71" s="62"/>
      <c r="K71" s="130"/>
      <c r="L71" s="62"/>
      <c r="M71" s="62"/>
      <c r="N71" s="62"/>
      <c r="O71" s="62"/>
      <c r="P71" s="62"/>
      <c r="Q71" s="62"/>
      <c r="R71" s="249"/>
      <c r="S71" s="62"/>
      <c r="T71" s="490"/>
      <c r="U71" s="130"/>
      <c r="V71" s="490"/>
      <c r="W71" s="490"/>
      <c r="X71" s="490"/>
      <c r="Y71" s="490"/>
      <c r="Z71" s="490"/>
      <c r="AA71" s="62"/>
      <c r="AB71" s="62"/>
      <c r="AC71" s="62"/>
      <c r="AD71" s="130"/>
      <c r="AE71" s="71"/>
    </row>
    <row r="72" spans="1:31" ht="29" x14ac:dyDescent="0.35">
      <c r="A72" s="532"/>
      <c r="B72" s="256">
        <f>B67+10</f>
        <v>131</v>
      </c>
      <c r="C72" s="799"/>
      <c r="D72" s="3"/>
      <c r="E72" s="10"/>
      <c r="F72" s="3"/>
      <c r="G72" s="799"/>
      <c r="H72" s="3"/>
      <c r="I72" s="800"/>
      <c r="J72" s="3"/>
      <c r="K72" s="799"/>
      <c r="L72" s="3"/>
      <c r="M72" s="64" t="b">
        <v>0</v>
      </c>
      <c r="N72" t="s">
        <v>288</v>
      </c>
      <c r="O72" s="3"/>
      <c r="P72" s="3" t="s">
        <v>289</v>
      </c>
      <c r="Q72" s="3"/>
      <c r="R72" s="240"/>
      <c r="S72" s="3"/>
      <c r="T72" s="492"/>
      <c r="U72" s="132"/>
      <c r="V72" s="138"/>
      <c r="W72" s="139"/>
      <c r="X72" s="139"/>
      <c r="Y72" s="139"/>
      <c r="Z72" s="139"/>
      <c r="AA72" s="3"/>
      <c r="AB72" s="45" t="b">
        <v>0</v>
      </c>
      <c r="AC72" s="9" t="s">
        <v>290</v>
      </c>
      <c r="AD72" s="138" t="s">
        <v>107</v>
      </c>
      <c r="AE72" s="66"/>
    </row>
    <row r="73" spans="1:31" ht="29" x14ac:dyDescent="0.35">
      <c r="A73" s="532"/>
      <c r="B73" s="256">
        <f>B72+1</f>
        <v>132</v>
      </c>
      <c r="C73" s="541"/>
      <c r="G73" s="541"/>
      <c r="I73" s="801"/>
      <c r="K73" s="541"/>
      <c r="M73" s="292" t="b">
        <v>0</v>
      </c>
      <c r="N73" s="25" t="s">
        <v>291</v>
      </c>
      <c r="O73" s="25"/>
      <c r="P73" s="25" t="s">
        <v>292</v>
      </c>
      <c r="T73" s="492"/>
      <c r="U73" s="133"/>
      <c r="V73" s="138"/>
      <c r="W73" s="485"/>
      <c r="X73" s="139"/>
      <c r="Y73" s="485"/>
      <c r="Z73" s="139"/>
      <c r="AB73" s="45" t="b">
        <v>0</v>
      </c>
      <c r="AC73" s="9" t="s">
        <v>293</v>
      </c>
      <c r="AD73" s="139"/>
      <c r="AE73" s="106"/>
    </row>
    <row r="74" spans="1:31" ht="15" thickBot="1" x14ac:dyDescent="0.4">
      <c r="A74" s="532"/>
      <c r="B74" s="256">
        <f>B73+1</f>
        <v>133</v>
      </c>
      <c r="C74" s="542"/>
      <c r="G74" s="541"/>
      <c r="K74" s="541"/>
      <c r="M74" s="64" t="b">
        <v>0</v>
      </c>
      <c r="N74" t="s">
        <v>294</v>
      </c>
      <c r="P74" t="s">
        <v>295</v>
      </c>
      <c r="T74" s="492"/>
      <c r="U74" s="133"/>
      <c r="V74" s="138"/>
      <c r="W74" s="485"/>
      <c r="X74" s="139"/>
      <c r="Y74" s="485"/>
      <c r="Z74" s="139"/>
      <c r="AD74" s="135"/>
      <c r="AE74" s="66"/>
    </row>
    <row r="75" spans="1:31" ht="5.15" customHeight="1" thickBot="1" x14ac:dyDescent="0.4">
      <c r="A75" s="118"/>
      <c r="B75" s="119"/>
      <c r="C75" s="131"/>
      <c r="D75" s="119"/>
      <c r="E75" s="119"/>
      <c r="F75" s="119"/>
      <c r="G75" s="131"/>
      <c r="H75" s="119"/>
      <c r="I75" s="119"/>
      <c r="J75" s="119"/>
      <c r="K75" s="131"/>
      <c r="L75" s="119"/>
      <c r="M75" s="119"/>
      <c r="N75" s="119"/>
      <c r="O75" s="119"/>
      <c r="P75" s="119"/>
      <c r="Q75" s="119"/>
      <c r="R75" s="285"/>
      <c r="S75" s="119"/>
      <c r="T75" s="491"/>
      <c r="U75" s="131"/>
      <c r="V75" s="491"/>
      <c r="W75" s="491"/>
      <c r="X75" s="491"/>
      <c r="Y75" s="491"/>
      <c r="Z75" s="491"/>
      <c r="AA75" s="119"/>
      <c r="AB75" s="119"/>
      <c r="AC75" s="119"/>
      <c r="AD75" s="131"/>
      <c r="AE75" s="120"/>
    </row>
    <row r="76" spans="1:31" ht="3.75" customHeight="1" x14ac:dyDescent="0.35">
      <c r="A76" s="531">
        <f>A71+1</f>
        <v>14</v>
      </c>
      <c r="B76" s="255">
        <f>B71+10</f>
        <v>140</v>
      </c>
      <c r="C76" s="130"/>
      <c r="D76" s="62"/>
      <c r="E76" s="62"/>
      <c r="F76" s="62"/>
      <c r="G76" s="130"/>
      <c r="H76" s="62"/>
      <c r="I76" s="62"/>
      <c r="J76" s="62"/>
      <c r="K76" s="130"/>
      <c r="L76" s="62"/>
      <c r="M76" s="62"/>
      <c r="N76" s="62"/>
      <c r="O76" s="62"/>
      <c r="P76" s="62"/>
      <c r="Q76" s="62"/>
      <c r="R76" s="249"/>
      <c r="S76" s="62"/>
      <c r="T76" s="490"/>
      <c r="U76" s="130"/>
      <c r="V76" s="490"/>
      <c r="W76" s="490"/>
      <c r="X76" s="490"/>
      <c r="Y76" s="490"/>
      <c r="Z76" s="490"/>
      <c r="AA76" s="62"/>
      <c r="AB76" s="62"/>
      <c r="AC76" s="62"/>
      <c r="AD76" s="130"/>
      <c r="AE76" s="71"/>
    </row>
    <row r="77" spans="1:31" ht="29" x14ac:dyDescent="0.35">
      <c r="A77" s="532"/>
      <c r="B77" s="256">
        <f>B72+10</f>
        <v>141</v>
      </c>
      <c r="C77" s="799"/>
      <c r="D77" s="3"/>
      <c r="E77" s="10"/>
      <c r="F77" s="3"/>
      <c r="G77" s="799"/>
      <c r="H77" s="3"/>
      <c r="I77" s="800"/>
      <c r="J77" s="3"/>
      <c r="K77" s="799"/>
      <c r="L77" s="3"/>
      <c r="M77" s="64" t="b">
        <v>0</v>
      </c>
      <c r="N77" t="s">
        <v>288</v>
      </c>
      <c r="O77" s="3"/>
      <c r="P77" s="3" t="s">
        <v>289</v>
      </c>
      <c r="Q77" s="3"/>
      <c r="R77" s="240"/>
      <c r="S77" s="3"/>
      <c r="T77" s="492"/>
      <c r="U77" s="132"/>
      <c r="V77" s="138"/>
      <c r="W77" s="139"/>
      <c r="X77" s="139"/>
      <c r="Y77" s="139"/>
      <c r="Z77" s="139"/>
      <c r="AA77" s="3"/>
      <c r="AB77" s="45" t="b">
        <v>0</v>
      </c>
      <c r="AC77" s="9" t="s">
        <v>290</v>
      </c>
      <c r="AD77" s="138" t="s">
        <v>107</v>
      </c>
      <c r="AE77" s="66"/>
    </row>
    <row r="78" spans="1:31" ht="29" x14ac:dyDescent="0.35">
      <c r="A78" s="532"/>
      <c r="B78" s="256">
        <f>B77+1</f>
        <v>142</v>
      </c>
      <c r="C78" s="541"/>
      <c r="G78" s="541"/>
      <c r="I78" s="801"/>
      <c r="K78" s="541"/>
      <c r="M78" s="292" t="b">
        <v>0</v>
      </c>
      <c r="N78" s="25" t="s">
        <v>291</v>
      </c>
      <c r="O78" s="25"/>
      <c r="P78" s="25" t="s">
        <v>292</v>
      </c>
      <c r="T78" s="492"/>
      <c r="U78" s="133"/>
      <c r="V78" s="138"/>
      <c r="W78" s="485"/>
      <c r="X78" s="139"/>
      <c r="Y78" s="485"/>
      <c r="Z78" s="139"/>
      <c r="AB78" s="45" t="b">
        <v>0</v>
      </c>
      <c r="AC78" s="9" t="s">
        <v>293</v>
      </c>
      <c r="AD78" s="139"/>
      <c r="AE78" s="106"/>
    </row>
    <row r="79" spans="1:31" ht="15" thickBot="1" x14ac:dyDescent="0.4">
      <c r="A79" s="532"/>
      <c r="B79" s="256">
        <f>B78+1</f>
        <v>143</v>
      </c>
      <c r="C79" s="542"/>
      <c r="G79" s="541"/>
      <c r="K79" s="541"/>
      <c r="M79" s="64" t="b">
        <v>0</v>
      </c>
      <c r="N79" t="s">
        <v>294</v>
      </c>
      <c r="P79" t="s">
        <v>295</v>
      </c>
      <c r="T79" s="492"/>
      <c r="U79" s="133"/>
      <c r="V79" s="138"/>
      <c r="W79" s="485"/>
      <c r="X79" s="139"/>
      <c r="Y79" s="485"/>
      <c r="Z79" s="139"/>
      <c r="AD79" s="135"/>
      <c r="AE79" s="66"/>
    </row>
    <row r="80" spans="1:31" ht="5.15" customHeight="1" thickBot="1" x14ac:dyDescent="0.4">
      <c r="A80" s="118"/>
      <c r="B80" s="119"/>
      <c r="C80" s="131"/>
      <c r="D80" s="119"/>
      <c r="E80" s="119"/>
      <c r="F80" s="119"/>
      <c r="G80" s="131"/>
      <c r="H80" s="119"/>
      <c r="I80" s="119"/>
      <c r="J80" s="119"/>
      <c r="K80" s="131"/>
      <c r="L80" s="119"/>
      <c r="M80" s="119"/>
      <c r="N80" s="119"/>
      <c r="O80" s="119"/>
      <c r="P80" s="119"/>
      <c r="Q80" s="119"/>
      <c r="R80" s="285"/>
      <c r="S80" s="119"/>
      <c r="T80" s="491"/>
      <c r="U80" s="131"/>
      <c r="V80" s="491"/>
      <c r="W80" s="491"/>
      <c r="X80" s="491"/>
      <c r="Y80" s="491"/>
      <c r="Z80" s="491"/>
      <c r="AA80" s="119"/>
      <c r="AB80" s="119"/>
      <c r="AC80" s="119"/>
      <c r="AD80" s="131"/>
      <c r="AE80" s="120"/>
    </row>
    <row r="81" spans="1:31" ht="3.75" customHeight="1" x14ac:dyDescent="0.35">
      <c r="A81" s="531">
        <f>A76+1</f>
        <v>15</v>
      </c>
      <c r="B81" s="255">
        <f>B76+10</f>
        <v>150</v>
      </c>
      <c r="C81" s="130"/>
      <c r="D81" s="62"/>
      <c r="E81" s="62"/>
      <c r="F81" s="62"/>
      <c r="G81" s="130"/>
      <c r="H81" s="62"/>
      <c r="I81" s="62"/>
      <c r="J81" s="62"/>
      <c r="K81" s="130"/>
      <c r="L81" s="62"/>
      <c r="M81" s="62"/>
      <c r="N81" s="62"/>
      <c r="O81" s="62"/>
      <c r="P81" s="62"/>
      <c r="Q81" s="62"/>
      <c r="R81" s="249"/>
      <c r="S81" s="62"/>
      <c r="T81" s="490"/>
      <c r="U81" s="130"/>
      <c r="V81" s="490"/>
      <c r="W81" s="490"/>
      <c r="X81" s="490"/>
      <c r="Y81" s="490"/>
      <c r="Z81" s="490"/>
      <c r="AA81" s="62"/>
      <c r="AB81" s="62"/>
      <c r="AC81" s="62"/>
      <c r="AD81" s="130"/>
      <c r="AE81" s="71"/>
    </row>
    <row r="82" spans="1:31" ht="29" x14ac:dyDescent="0.35">
      <c r="A82" s="532"/>
      <c r="B82" s="256">
        <f>B77+10</f>
        <v>151</v>
      </c>
      <c r="C82" s="799"/>
      <c r="D82" s="3"/>
      <c r="E82" s="10"/>
      <c r="F82" s="3"/>
      <c r="G82" s="799"/>
      <c r="H82" s="3"/>
      <c r="I82" s="800"/>
      <c r="J82" s="3"/>
      <c r="K82" s="799"/>
      <c r="L82" s="3"/>
      <c r="M82" s="64" t="b">
        <v>0</v>
      </c>
      <c r="N82" t="s">
        <v>288</v>
      </c>
      <c r="O82" s="3"/>
      <c r="P82" s="3" t="s">
        <v>289</v>
      </c>
      <c r="Q82" s="3"/>
      <c r="R82" s="240"/>
      <c r="S82" s="3"/>
      <c r="T82" s="492"/>
      <c r="U82" s="132"/>
      <c r="V82" s="138"/>
      <c r="W82" s="139"/>
      <c r="X82" s="139"/>
      <c r="Y82" s="139"/>
      <c r="Z82" s="139"/>
      <c r="AA82" s="3"/>
      <c r="AB82" s="45" t="b">
        <v>0</v>
      </c>
      <c r="AC82" s="9" t="s">
        <v>290</v>
      </c>
      <c r="AD82" s="138" t="s">
        <v>107</v>
      </c>
      <c r="AE82" s="66"/>
    </row>
    <row r="83" spans="1:31" ht="29" x14ac:dyDescent="0.35">
      <c r="A83" s="532"/>
      <c r="B83" s="256">
        <f>B82+1</f>
        <v>152</v>
      </c>
      <c r="C83" s="541"/>
      <c r="G83" s="541"/>
      <c r="I83" s="801"/>
      <c r="K83" s="541"/>
      <c r="M83" s="292" t="b">
        <v>0</v>
      </c>
      <c r="N83" s="25" t="s">
        <v>291</v>
      </c>
      <c r="O83" s="25"/>
      <c r="P83" s="25" t="s">
        <v>292</v>
      </c>
      <c r="T83" s="492"/>
      <c r="U83" s="133"/>
      <c r="V83" s="138"/>
      <c r="W83" s="485"/>
      <c r="X83" s="139"/>
      <c r="Y83" s="485"/>
      <c r="Z83" s="139"/>
      <c r="AB83" s="45" t="b">
        <v>0</v>
      </c>
      <c r="AC83" s="9" t="s">
        <v>293</v>
      </c>
      <c r="AD83" s="139"/>
      <c r="AE83" s="106"/>
    </row>
    <row r="84" spans="1:31" ht="15" thickBot="1" x14ac:dyDescent="0.4">
      <c r="A84" s="532"/>
      <c r="B84" s="256">
        <f>B83+1</f>
        <v>153</v>
      </c>
      <c r="C84" s="542"/>
      <c r="G84" s="541"/>
      <c r="K84" s="541"/>
      <c r="M84" s="64" t="b">
        <v>0</v>
      </c>
      <c r="N84" t="s">
        <v>294</v>
      </c>
      <c r="P84" t="s">
        <v>295</v>
      </c>
      <c r="T84" s="492"/>
      <c r="U84" s="133"/>
      <c r="V84" s="138"/>
      <c r="W84" s="485"/>
      <c r="X84" s="139"/>
      <c r="Y84" s="485"/>
      <c r="Z84" s="139"/>
      <c r="AD84" s="135"/>
      <c r="AE84" s="66"/>
    </row>
    <row r="85" spans="1:31" ht="5.15" customHeight="1" thickBot="1" x14ac:dyDescent="0.4">
      <c r="A85" s="118"/>
      <c r="B85" s="119"/>
      <c r="C85" s="131"/>
      <c r="D85" s="119"/>
      <c r="E85" s="119"/>
      <c r="F85" s="119"/>
      <c r="G85" s="131"/>
      <c r="H85" s="119"/>
      <c r="I85" s="119"/>
      <c r="J85" s="119"/>
      <c r="K85" s="131"/>
      <c r="L85" s="119"/>
      <c r="M85" s="119"/>
      <c r="N85" s="119"/>
      <c r="O85" s="119"/>
      <c r="P85" s="119"/>
      <c r="Q85" s="119"/>
      <c r="R85" s="285"/>
      <c r="S85" s="119"/>
      <c r="T85" s="491"/>
      <c r="U85" s="131"/>
      <c r="V85" s="491"/>
      <c r="W85" s="491"/>
      <c r="X85" s="491"/>
      <c r="Y85" s="491"/>
      <c r="Z85" s="491"/>
      <c r="AA85" s="119"/>
      <c r="AB85" s="119"/>
      <c r="AC85" s="119"/>
      <c r="AD85" s="131"/>
      <c r="AE85" s="120"/>
    </row>
    <row r="86" spans="1:31" ht="3.75" customHeight="1" x14ac:dyDescent="0.35">
      <c r="A86" s="531">
        <f>A81+1</f>
        <v>16</v>
      </c>
      <c r="B86" s="255">
        <f>B81+10</f>
        <v>160</v>
      </c>
      <c r="C86" s="130"/>
      <c r="D86" s="62"/>
      <c r="E86" s="62"/>
      <c r="F86" s="62"/>
      <c r="G86" s="130"/>
      <c r="H86" s="62"/>
      <c r="I86" s="62"/>
      <c r="J86" s="62"/>
      <c r="K86" s="130"/>
      <c r="L86" s="62"/>
      <c r="M86" s="62"/>
      <c r="N86" s="62"/>
      <c r="O86" s="62"/>
      <c r="P86" s="62"/>
      <c r="Q86" s="62"/>
      <c r="R86" s="249"/>
      <c r="S86" s="62"/>
      <c r="T86" s="490"/>
      <c r="U86" s="130"/>
      <c r="V86" s="490"/>
      <c r="W86" s="490"/>
      <c r="X86" s="490"/>
      <c r="Y86" s="490"/>
      <c r="Z86" s="490"/>
      <c r="AA86" s="62"/>
      <c r="AB86" s="62"/>
      <c r="AC86" s="62"/>
      <c r="AD86" s="130"/>
      <c r="AE86" s="71"/>
    </row>
    <row r="87" spans="1:31" ht="29" x14ac:dyDescent="0.35">
      <c r="A87" s="532"/>
      <c r="B87" s="256">
        <f>B82+10</f>
        <v>161</v>
      </c>
      <c r="C87" s="799"/>
      <c r="D87" s="3"/>
      <c r="E87" s="10"/>
      <c r="F87" s="3"/>
      <c r="G87" s="799"/>
      <c r="H87" s="3"/>
      <c r="I87" s="800"/>
      <c r="J87" s="3"/>
      <c r="K87" s="799"/>
      <c r="L87" s="3"/>
      <c r="M87" s="64" t="b">
        <v>0</v>
      </c>
      <c r="N87" t="s">
        <v>288</v>
      </c>
      <c r="O87" s="3"/>
      <c r="P87" s="3" t="s">
        <v>289</v>
      </c>
      <c r="Q87" s="3"/>
      <c r="R87" s="240"/>
      <c r="S87" s="3"/>
      <c r="T87" s="492"/>
      <c r="U87" s="132"/>
      <c r="V87" s="138"/>
      <c r="W87" s="139"/>
      <c r="X87" s="139"/>
      <c r="Y87" s="139"/>
      <c r="Z87" s="139"/>
      <c r="AA87" s="3"/>
      <c r="AB87" s="45" t="b">
        <v>0</v>
      </c>
      <c r="AC87" s="9" t="s">
        <v>290</v>
      </c>
      <c r="AD87" s="138" t="s">
        <v>107</v>
      </c>
      <c r="AE87" s="66"/>
    </row>
    <row r="88" spans="1:31" ht="29" x14ac:dyDescent="0.35">
      <c r="A88" s="532"/>
      <c r="B88" s="256">
        <f>B87+1</f>
        <v>162</v>
      </c>
      <c r="C88" s="541"/>
      <c r="G88" s="541"/>
      <c r="I88" s="801"/>
      <c r="K88" s="541"/>
      <c r="M88" s="292" t="b">
        <v>0</v>
      </c>
      <c r="N88" s="25" t="s">
        <v>291</v>
      </c>
      <c r="O88" s="25"/>
      <c r="P88" s="25" t="s">
        <v>292</v>
      </c>
      <c r="T88" s="492"/>
      <c r="U88" s="133"/>
      <c r="V88" s="138"/>
      <c r="W88" s="485"/>
      <c r="X88" s="139"/>
      <c r="Y88" s="485"/>
      <c r="Z88" s="139"/>
      <c r="AB88" s="45" t="b">
        <v>0</v>
      </c>
      <c r="AC88" s="9" t="s">
        <v>293</v>
      </c>
      <c r="AD88" s="139"/>
      <c r="AE88" s="106"/>
    </row>
    <row r="89" spans="1:31" ht="15" thickBot="1" x14ac:dyDescent="0.4">
      <c r="A89" s="532"/>
      <c r="B89" s="256">
        <f>B88+1</f>
        <v>163</v>
      </c>
      <c r="C89" s="542"/>
      <c r="G89" s="541"/>
      <c r="K89" s="541"/>
      <c r="M89" s="64" t="b">
        <v>0</v>
      </c>
      <c r="N89" t="s">
        <v>294</v>
      </c>
      <c r="P89" t="s">
        <v>295</v>
      </c>
      <c r="T89" s="492"/>
      <c r="U89" s="133"/>
      <c r="V89" s="138"/>
      <c r="W89" s="485"/>
      <c r="X89" s="139"/>
      <c r="Y89" s="485"/>
      <c r="Z89" s="139"/>
      <c r="AD89" s="135"/>
      <c r="AE89" s="66"/>
    </row>
    <row r="90" spans="1:31" ht="5.15" customHeight="1" thickBot="1" x14ac:dyDescent="0.4">
      <c r="A90" s="118"/>
      <c r="B90" s="119"/>
      <c r="C90" s="131"/>
      <c r="D90" s="119"/>
      <c r="E90" s="119"/>
      <c r="F90" s="119"/>
      <c r="G90" s="131"/>
      <c r="H90" s="119"/>
      <c r="I90" s="119"/>
      <c r="J90" s="119"/>
      <c r="K90" s="131"/>
      <c r="L90" s="119"/>
      <c r="M90" s="119"/>
      <c r="N90" s="119"/>
      <c r="O90" s="119"/>
      <c r="P90" s="119"/>
      <c r="Q90" s="119"/>
      <c r="R90" s="285"/>
      <c r="S90" s="119"/>
      <c r="T90" s="491"/>
      <c r="U90" s="131"/>
      <c r="V90" s="491"/>
      <c r="W90" s="491"/>
      <c r="X90" s="491"/>
      <c r="Y90" s="491"/>
      <c r="Z90" s="491"/>
      <c r="AA90" s="119"/>
      <c r="AB90" s="119"/>
      <c r="AC90" s="119"/>
      <c r="AD90" s="131"/>
      <c r="AE90" s="120"/>
    </row>
    <row r="91" spans="1:31" ht="3.75" customHeight="1" x14ac:dyDescent="0.35">
      <c r="A91" s="531">
        <f>A86+1</f>
        <v>17</v>
      </c>
      <c r="B91" s="255">
        <f>B86+10</f>
        <v>170</v>
      </c>
      <c r="C91" s="130"/>
      <c r="D91" s="62"/>
      <c r="E91" s="62"/>
      <c r="F91" s="62"/>
      <c r="G91" s="130"/>
      <c r="H91" s="62"/>
      <c r="I91" s="62"/>
      <c r="J91" s="62"/>
      <c r="K91" s="130"/>
      <c r="L91" s="62"/>
      <c r="M91" s="62"/>
      <c r="N91" s="62"/>
      <c r="O91" s="62"/>
      <c r="P91" s="62"/>
      <c r="Q91" s="62"/>
      <c r="R91" s="249"/>
      <c r="S91" s="62"/>
      <c r="T91" s="490"/>
      <c r="U91" s="130"/>
      <c r="V91" s="490"/>
      <c r="W91" s="490"/>
      <c r="X91" s="490"/>
      <c r="Y91" s="490"/>
      <c r="Z91" s="490"/>
      <c r="AA91" s="62"/>
      <c r="AB91" s="62"/>
      <c r="AC91" s="62"/>
      <c r="AD91" s="130"/>
      <c r="AE91" s="71"/>
    </row>
    <row r="92" spans="1:31" ht="29" x14ac:dyDescent="0.35">
      <c r="A92" s="532"/>
      <c r="B92" s="256">
        <f>B87+10</f>
        <v>171</v>
      </c>
      <c r="C92" s="799"/>
      <c r="D92" s="3"/>
      <c r="E92" s="10"/>
      <c r="F92" s="3"/>
      <c r="G92" s="799"/>
      <c r="H92" s="3"/>
      <c r="I92" s="800"/>
      <c r="J92" s="3"/>
      <c r="K92" s="799"/>
      <c r="L92" s="3"/>
      <c r="M92" s="64" t="b">
        <v>0</v>
      </c>
      <c r="N92" t="s">
        <v>288</v>
      </c>
      <c r="O92" s="3"/>
      <c r="P92" s="3" t="s">
        <v>289</v>
      </c>
      <c r="Q92" s="3"/>
      <c r="R92" s="240"/>
      <c r="S92" s="3"/>
      <c r="T92" s="492"/>
      <c r="U92" s="132"/>
      <c r="V92" s="138"/>
      <c r="W92" s="139"/>
      <c r="X92" s="139"/>
      <c r="Y92" s="139"/>
      <c r="Z92" s="139"/>
      <c r="AA92" s="3"/>
      <c r="AB92" s="45" t="b">
        <v>0</v>
      </c>
      <c r="AC92" s="9" t="s">
        <v>290</v>
      </c>
      <c r="AD92" s="138" t="s">
        <v>107</v>
      </c>
      <c r="AE92" s="66"/>
    </row>
    <row r="93" spans="1:31" ht="29" x14ac:dyDescent="0.35">
      <c r="A93" s="532"/>
      <c r="B93" s="256">
        <f>B92+1</f>
        <v>172</v>
      </c>
      <c r="C93" s="541"/>
      <c r="G93" s="541"/>
      <c r="I93" s="801"/>
      <c r="K93" s="541"/>
      <c r="M93" s="292" t="b">
        <v>0</v>
      </c>
      <c r="N93" s="25" t="s">
        <v>291</v>
      </c>
      <c r="O93" s="25"/>
      <c r="P93" s="25" t="s">
        <v>292</v>
      </c>
      <c r="T93" s="492"/>
      <c r="U93" s="133"/>
      <c r="V93" s="138"/>
      <c r="W93" s="485"/>
      <c r="X93" s="139"/>
      <c r="Y93" s="485"/>
      <c r="Z93" s="139"/>
      <c r="AB93" s="45" t="b">
        <v>0</v>
      </c>
      <c r="AC93" s="9" t="s">
        <v>293</v>
      </c>
      <c r="AD93" s="139"/>
      <c r="AE93" s="106"/>
    </row>
    <row r="94" spans="1:31" ht="15" thickBot="1" x14ac:dyDescent="0.4">
      <c r="A94" s="532"/>
      <c r="B94" s="256">
        <f>B93+1</f>
        <v>173</v>
      </c>
      <c r="C94" s="542"/>
      <c r="G94" s="541"/>
      <c r="K94" s="541"/>
      <c r="M94" s="64" t="b">
        <v>0</v>
      </c>
      <c r="N94" t="s">
        <v>294</v>
      </c>
      <c r="P94" t="s">
        <v>295</v>
      </c>
      <c r="T94" s="492"/>
      <c r="U94" s="133"/>
      <c r="V94" s="138"/>
      <c r="W94" s="485"/>
      <c r="X94" s="139"/>
      <c r="Y94" s="485"/>
      <c r="Z94" s="139"/>
      <c r="AD94" s="135"/>
      <c r="AE94" s="66"/>
    </row>
    <row r="95" spans="1:31" ht="5.15" customHeight="1" thickBot="1" x14ac:dyDescent="0.4">
      <c r="A95" s="118"/>
      <c r="B95" s="119"/>
      <c r="C95" s="131"/>
      <c r="D95" s="119"/>
      <c r="E95" s="119"/>
      <c r="F95" s="119"/>
      <c r="G95" s="131"/>
      <c r="H95" s="119"/>
      <c r="I95" s="119"/>
      <c r="J95" s="119"/>
      <c r="K95" s="131"/>
      <c r="L95" s="119"/>
      <c r="M95" s="119"/>
      <c r="N95" s="119"/>
      <c r="O95" s="119"/>
      <c r="P95" s="119"/>
      <c r="Q95" s="119"/>
      <c r="R95" s="285"/>
      <c r="S95" s="119"/>
      <c r="T95" s="491"/>
      <c r="U95" s="131"/>
      <c r="V95" s="491"/>
      <c r="W95" s="491"/>
      <c r="X95" s="491"/>
      <c r="Y95" s="491"/>
      <c r="Z95" s="491"/>
      <c r="AA95" s="119"/>
      <c r="AB95" s="119"/>
      <c r="AC95" s="119"/>
      <c r="AD95" s="131"/>
      <c r="AE95" s="120"/>
    </row>
    <row r="96" spans="1:31" ht="3.75" customHeight="1" x14ac:dyDescent="0.35">
      <c r="A96" s="531">
        <f>A91+1</f>
        <v>18</v>
      </c>
      <c r="B96" s="255">
        <f>B91+10</f>
        <v>180</v>
      </c>
      <c r="C96" s="130"/>
      <c r="D96" s="62"/>
      <c r="E96" s="62"/>
      <c r="F96" s="62"/>
      <c r="G96" s="130"/>
      <c r="H96" s="62"/>
      <c r="I96" s="62"/>
      <c r="J96" s="62"/>
      <c r="K96" s="130"/>
      <c r="L96" s="62"/>
      <c r="M96" s="62"/>
      <c r="N96" s="62"/>
      <c r="O96" s="62"/>
      <c r="P96" s="62"/>
      <c r="Q96" s="62"/>
      <c r="R96" s="249"/>
      <c r="S96" s="62"/>
      <c r="T96" s="490"/>
      <c r="U96" s="130"/>
      <c r="V96" s="490"/>
      <c r="W96" s="490"/>
      <c r="X96" s="490"/>
      <c r="Y96" s="490"/>
      <c r="Z96" s="490"/>
      <c r="AA96" s="62"/>
      <c r="AB96" s="62"/>
      <c r="AC96" s="62"/>
      <c r="AD96" s="130"/>
      <c r="AE96" s="71"/>
    </row>
    <row r="97" spans="1:31" ht="29" x14ac:dyDescent="0.35">
      <c r="A97" s="532"/>
      <c r="B97" s="256">
        <f>B92+10</f>
        <v>181</v>
      </c>
      <c r="C97" s="799"/>
      <c r="D97" s="3"/>
      <c r="E97" s="10"/>
      <c r="F97" s="3"/>
      <c r="G97" s="799"/>
      <c r="H97" s="3"/>
      <c r="I97" s="800"/>
      <c r="J97" s="3"/>
      <c r="K97" s="799"/>
      <c r="L97" s="3"/>
      <c r="M97" s="64" t="b">
        <v>0</v>
      </c>
      <c r="N97" t="s">
        <v>288</v>
      </c>
      <c r="O97" s="3"/>
      <c r="P97" s="3" t="s">
        <v>289</v>
      </c>
      <c r="Q97" s="3"/>
      <c r="R97" s="240"/>
      <c r="S97" s="3"/>
      <c r="T97" s="492"/>
      <c r="U97" s="132"/>
      <c r="V97" s="138"/>
      <c r="W97" s="139"/>
      <c r="X97" s="139"/>
      <c r="Y97" s="139"/>
      <c r="Z97" s="139"/>
      <c r="AA97" s="3"/>
      <c r="AB97" s="45" t="b">
        <v>0</v>
      </c>
      <c r="AC97" s="9" t="s">
        <v>290</v>
      </c>
      <c r="AD97" s="138" t="s">
        <v>107</v>
      </c>
      <c r="AE97" s="66"/>
    </row>
    <row r="98" spans="1:31" ht="29" x14ac:dyDescent="0.35">
      <c r="A98" s="532"/>
      <c r="B98" s="256">
        <f>B97+1</f>
        <v>182</v>
      </c>
      <c r="C98" s="541"/>
      <c r="G98" s="541"/>
      <c r="I98" s="801"/>
      <c r="K98" s="541"/>
      <c r="M98" s="292" t="b">
        <v>0</v>
      </c>
      <c r="N98" s="25" t="s">
        <v>291</v>
      </c>
      <c r="O98" s="25"/>
      <c r="P98" s="25" t="s">
        <v>292</v>
      </c>
      <c r="T98" s="492"/>
      <c r="U98" s="133"/>
      <c r="V98" s="138"/>
      <c r="W98" s="485"/>
      <c r="X98" s="139"/>
      <c r="Y98" s="485"/>
      <c r="Z98" s="139"/>
      <c r="AB98" s="45" t="b">
        <v>0</v>
      </c>
      <c r="AC98" s="9" t="s">
        <v>293</v>
      </c>
      <c r="AD98" s="139"/>
      <c r="AE98" s="106"/>
    </row>
    <row r="99" spans="1:31" ht="15" thickBot="1" x14ac:dyDescent="0.4">
      <c r="A99" s="532"/>
      <c r="B99" s="256">
        <f>B98+1</f>
        <v>183</v>
      </c>
      <c r="C99" s="542"/>
      <c r="G99" s="541"/>
      <c r="K99" s="541"/>
      <c r="M99" s="64" t="b">
        <v>0</v>
      </c>
      <c r="N99" t="s">
        <v>294</v>
      </c>
      <c r="P99" t="s">
        <v>295</v>
      </c>
      <c r="T99" s="492"/>
      <c r="U99" s="133"/>
      <c r="V99" s="138"/>
      <c r="W99" s="485"/>
      <c r="X99" s="139"/>
      <c r="Y99" s="485"/>
      <c r="Z99" s="139"/>
      <c r="AD99" s="135"/>
      <c r="AE99" s="66"/>
    </row>
    <row r="100" spans="1:31" ht="5.15" customHeight="1" thickBot="1" x14ac:dyDescent="0.4">
      <c r="A100" s="118"/>
      <c r="B100" s="119"/>
      <c r="C100" s="131"/>
      <c r="D100" s="119"/>
      <c r="E100" s="119"/>
      <c r="F100" s="119"/>
      <c r="G100" s="131"/>
      <c r="H100" s="119"/>
      <c r="I100" s="119"/>
      <c r="J100" s="119"/>
      <c r="K100" s="131"/>
      <c r="L100" s="119"/>
      <c r="M100" s="119"/>
      <c r="N100" s="119"/>
      <c r="O100" s="119"/>
      <c r="P100" s="119"/>
      <c r="Q100" s="119"/>
      <c r="R100" s="285"/>
      <c r="S100" s="119"/>
      <c r="T100" s="491"/>
      <c r="U100" s="131"/>
      <c r="V100" s="491"/>
      <c r="W100" s="491"/>
      <c r="X100" s="491"/>
      <c r="Y100" s="491"/>
      <c r="Z100" s="491"/>
      <c r="AA100" s="119"/>
      <c r="AB100" s="119"/>
      <c r="AC100" s="119"/>
      <c r="AD100" s="131"/>
      <c r="AE100" s="120"/>
    </row>
    <row r="101" spans="1:31" ht="4.5" customHeight="1" x14ac:dyDescent="0.35">
      <c r="A101" s="531">
        <f>A96+1</f>
        <v>19</v>
      </c>
      <c r="B101" s="255">
        <f>B96+10</f>
        <v>190</v>
      </c>
      <c r="C101" s="130"/>
      <c r="D101" s="62"/>
      <c r="E101" s="62"/>
      <c r="F101" s="62"/>
      <c r="G101" s="130"/>
      <c r="H101" s="62"/>
      <c r="I101" s="62"/>
      <c r="J101" s="62"/>
      <c r="K101" s="130"/>
      <c r="L101" s="62"/>
      <c r="M101" s="62"/>
      <c r="N101" s="62"/>
      <c r="O101" s="62"/>
      <c r="P101" s="62"/>
      <c r="Q101" s="62"/>
      <c r="R101" s="249"/>
      <c r="S101" s="62"/>
      <c r="T101" s="490"/>
      <c r="U101" s="130"/>
      <c r="V101" s="490"/>
      <c r="W101" s="490"/>
      <c r="X101" s="490"/>
      <c r="Y101" s="490"/>
      <c r="Z101" s="490"/>
      <c r="AA101" s="62"/>
      <c r="AB101" s="62"/>
      <c r="AC101" s="62"/>
      <c r="AD101" s="130"/>
      <c r="AE101" s="71"/>
    </row>
    <row r="102" spans="1:31" ht="29" x14ac:dyDescent="0.35">
      <c r="A102" s="532"/>
      <c r="B102" s="256">
        <f>B97+10</f>
        <v>191</v>
      </c>
      <c r="C102" s="799"/>
      <c r="D102" s="3"/>
      <c r="E102" s="10"/>
      <c r="F102" s="3"/>
      <c r="G102" s="799"/>
      <c r="H102" s="3"/>
      <c r="I102" s="800"/>
      <c r="J102" s="3"/>
      <c r="K102" s="799"/>
      <c r="L102" s="3"/>
      <c r="M102" s="64" t="b">
        <v>0</v>
      </c>
      <c r="N102" t="s">
        <v>288</v>
      </c>
      <c r="O102" s="3"/>
      <c r="P102" s="3" t="s">
        <v>289</v>
      </c>
      <c r="Q102" s="3"/>
      <c r="R102" s="240"/>
      <c r="S102" s="3"/>
      <c r="T102" s="492"/>
      <c r="U102" s="132"/>
      <c r="V102" s="138"/>
      <c r="W102" s="139"/>
      <c r="X102" s="139"/>
      <c r="Y102" s="139"/>
      <c r="Z102" s="139"/>
      <c r="AA102" s="3"/>
      <c r="AB102" s="45" t="b">
        <v>0</v>
      </c>
      <c r="AC102" s="9" t="s">
        <v>290</v>
      </c>
      <c r="AD102" s="138" t="s">
        <v>107</v>
      </c>
      <c r="AE102" s="66"/>
    </row>
    <row r="103" spans="1:31" ht="29" x14ac:dyDescent="0.35">
      <c r="A103" s="532"/>
      <c r="B103" s="256">
        <f>B102+1</f>
        <v>192</v>
      </c>
      <c r="C103" s="541"/>
      <c r="G103" s="541"/>
      <c r="I103" s="801"/>
      <c r="K103" s="541"/>
      <c r="M103" s="292" t="b">
        <v>0</v>
      </c>
      <c r="N103" s="25" t="s">
        <v>291</v>
      </c>
      <c r="O103" s="25"/>
      <c r="P103" s="25" t="s">
        <v>292</v>
      </c>
      <c r="T103" s="492"/>
      <c r="U103" s="133"/>
      <c r="V103" s="138"/>
      <c r="W103" s="485"/>
      <c r="X103" s="139"/>
      <c r="Y103" s="485"/>
      <c r="Z103" s="139"/>
      <c r="AB103" s="45" t="b">
        <v>0</v>
      </c>
      <c r="AC103" s="9" t="s">
        <v>293</v>
      </c>
      <c r="AD103" s="139"/>
      <c r="AE103" s="106"/>
    </row>
    <row r="104" spans="1:31" ht="15" thickBot="1" x14ac:dyDescent="0.4">
      <c r="A104" s="532"/>
      <c r="B104" s="256">
        <f>B103+1</f>
        <v>193</v>
      </c>
      <c r="C104" s="542"/>
      <c r="G104" s="541"/>
      <c r="K104" s="541"/>
      <c r="M104" s="64" t="b">
        <v>0</v>
      </c>
      <c r="N104" t="s">
        <v>294</v>
      </c>
      <c r="P104" t="s">
        <v>295</v>
      </c>
      <c r="T104" s="492"/>
      <c r="U104" s="133"/>
      <c r="V104" s="138"/>
      <c r="W104" s="485"/>
      <c r="X104" s="139"/>
      <c r="Y104" s="485"/>
      <c r="Z104" s="139"/>
      <c r="AD104" s="135"/>
      <c r="AE104" s="66"/>
    </row>
    <row r="105" spans="1:31" ht="5.15" customHeight="1" thickBot="1" x14ac:dyDescent="0.4">
      <c r="A105" s="118"/>
      <c r="B105" s="119"/>
      <c r="C105" s="131"/>
      <c r="D105" s="119"/>
      <c r="E105" s="119"/>
      <c r="F105" s="119"/>
      <c r="G105" s="131"/>
      <c r="H105" s="119"/>
      <c r="I105" s="119"/>
      <c r="J105" s="119"/>
      <c r="K105" s="131"/>
      <c r="L105" s="119"/>
      <c r="M105" s="119"/>
      <c r="N105" s="119"/>
      <c r="O105" s="119"/>
      <c r="P105" s="119"/>
      <c r="Q105" s="119"/>
      <c r="R105" s="285"/>
      <c r="S105" s="119"/>
      <c r="T105" s="491"/>
      <c r="U105" s="131"/>
      <c r="V105" s="491"/>
      <c r="W105" s="491"/>
      <c r="X105" s="491"/>
      <c r="Y105" s="491"/>
      <c r="Z105" s="491"/>
      <c r="AA105" s="119"/>
      <c r="AB105" s="119"/>
      <c r="AC105" s="119"/>
      <c r="AD105" s="131"/>
      <c r="AE105" s="120"/>
    </row>
    <row r="106" spans="1:31" ht="5.25" customHeight="1" x14ac:dyDescent="0.35">
      <c r="A106" s="531">
        <f>A101+1</f>
        <v>20</v>
      </c>
      <c r="B106" s="255">
        <f>B101+10</f>
        <v>200</v>
      </c>
      <c r="C106" s="130"/>
      <c r="D106" s="62"/>
      <c r="E106" s="62"/>
      <c r="F106" s="62"/>
      <c r="G106" s="130"/>
      <c r="H106" s="62"/>
      <c r="I106" s="3" t="s">
        <v>167</v>
      </c>
      <c r="J106" s="62"/>
      <c r="K106" s="130"/>
      <c r="L106" s="62"/>
      <c r="M106" s="62"/>
      <c r="N106" s="62"/>
      <c r="O106" s="62"/>
      <c r="P106" s="62"/>
      <c r="Q106" s="62"/>
      <c r="R106" s="249"/>
      <c r="S106" s="62"/>
      <c r="T106" s="490"/>
      <c r="U106" s="130"/>
      <c r="V106" s="490"/>
      <c r="W106" s="490"/>
      <c r="X106" s="490"/>
      <c r="Y106" s="490"/>
      <c r="Z106" s="490"/>
      <c r="AA106" s="62"/>
      <c r="AB106" s="62"/>
      <c r="AC106" s="62"/>
      <c r="AD106" s="130"/>
      <c r="AE106" s="71"/>
    </row>
    <row r="107" spans="1:31" ht="29" x14ac:dyDescent="0.35">
      <c r="A107" s="532"/>
      <c r="B107" s="256">
        <f>B102+10</f>
        <v>201</v>
      </c>
      <c r="C107" s="799"/>
      <c r="D107" s="3"/>
      <c r="E107" s="10"/>
      <c r="F107" s="3"/>
      <c r="G107" s="799"/>
      <c r="H107" s="3"/>
      <c r="I107" s="800"/>
      <c r="J107" s="3"/>
      <c r="K107" s="799"/>
      <c r="L107" s="3"/>
      <c r="M107" s="64" t="b">
        <v>0</v>
      </c>
      <c r="N107" t="s">
        <v>288</v>
      </c>
      <c r="O107" s="3"/>
      <c r="P107" s="3" t="s">
        <v>289</v>
      </c>
      <c r="Q107" s="3"/>
      <c r="R107" s="240"/>
      <c r="S107" s="3"/>
      <c r="T107" s="492"/>
      <c r="U107" s="132"/>
      <c r="V107" s="138"/>
      <c r="W107" s="139"/>
      <c r="X107" s="139"/>
      <c r="Y107" s="139"/>
      <c r="Z107" s="139"/>
      <c r="AA107" s="3"/>
      <c r="AB107" s="45" t="b">
        <v>0</v>
      </c>
      <c r="AC107" s="9" t="s">
        <v>290</v>
      </c>
      <c r="AD107" s="138" t="s">
        <v>107</v>
      </c>
      <c r="AE107" s="66"/>
    </row>
    <row r="108" spans="1:31" ht="29" x14ac:dyDescent="0.35">
      <c r="A108" s="532"/>
      <c r="B108" s="256">
        <f>B107+1</f>
        <v>202</v>
      </c>
      <c r="C108" s="541"/>
      <c r="G108" s="541"/>
      <c r="I108" s="801"/>
      <c r="K108" s="541"/>
      <c r="M108" s="292" t="b">
        <v>0</v>
      </c>
      <c r="N108" s="25" t="s">
        <v>291</v>
      </c>
      <c r="O108" s="25"/>
      <c r="P108" s="25" t="s">
        <v>292</v>
      </c>
      <c r="T108" s="492"/>
      <c r="U108" s="133"/>
      <c r="V108" s="138"/>
      <c r="W108" s="485"/>
      <c r="X108" s="139"/>
      <c r="Y108" s="485"/>
      <c r="Z108" s="139"/>
      <c r="AB108" s="45" t="b">
        <v>0</v>
      </c>
      <c r="AC108" s="9" t="s">
        <v>293</v>
      </c>
      <c r="AD108" s="139"/>
      <c r="AE108" s="106"/>
    </row>
    <row r="109" spans="1:31" ht="15" thickBot="1" x14ac:dyDescent="0.4">
      <c r="A109" s="532"/>
      <c r="B109" s="256">
        <f>B108+1</f>
        <v>203</v>
      </c>
      <c r="C109" s="542"/>
      <c r="G109" s="541"/>
      <c r="K109" s="541"/>
      <c r="M109" s="64" t="b">
        <v>0</v>
      </c>
      <c r="N109" t="s">
        <v>294</v>
      </c>
      <c r="P109" t="s">
        <v>295</v>
      </c>
      <c r="T109" s="492"/>
      <c r="U109" s="133"/>
      <c r="V109" s="138"/>
      <c r="W109" s="485"/>
      <c r="X109" s="139"/>
      <c r="Y109" s="485"/>
      <c r="Z109" s="139"/>
      <c r="AD109" s="135"/>
      <c r="AE109" s="66"/>
    </row>
    <row r="110" spans="1:31" ht="5.15" customHeight="1" thickBot="1" x14ac:dyDescent="0.4">
      <c r="A110" s="118"/>
      <c r="B110" s="119"/>
      <c r="C110" s="119"/>
      <c r="D110" s="119"/>
      <c r="E110" s="119"/>
      <c r="F110" s="119"/>
      <c r="G110" s="119"/>
      <c r="H110" s="119"/>
      <c r="I110" s="119"/>
      <c r="J110" s="119"/>
      <c r="K110" s="119"/>
      <c r="L110" s="119"/>
      <c r="M110" s="119"/>
      <c r="N110" s="119"/>
      <c r="O110" s="119"/>
      <c r="P110" s="119"/>
      <c r="Q110" s="119"/>
      <c r="R110" s="285"/>
      <c r="S110" s="119"/>
      <c r="T110" s="119"/>
      <c r="U110" s="119"/>
      <c r="V110" s="289"/>
      <c r="W110" s="289"/>
      <c r="X110" s="289"/>
      <c r="Y110" s="289"/>
      <c r="Z110" s="289"/>
      <c r="AA110" s="119"/>
      <c r="AB110" s="119"/>
      <c r="AC110" s="119"/>
      <c r="AD110" s="119"/>
      <c r="AE110" s="120"/>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41:A44"/>
    <mergeCell ref="C42:C44"/>
    <mergeCell ref="G42:G44"/>
    <mergeCell ref="K42:K44"/>
    <mergeCell ref="A46:A49"/>
    <mergeCell ref="C47:C49"/>
    <mergeCell ref="G47:G49"/>
    <mergeCell ref="K47:K49"/>
    <mergeCell ref="I42:I43"/>
    <mergeCell ref="I47:I4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81:A84"/>
    <mergeCell ref="C82:C84"/>
    <mergeCell ref="G82:G84"/>
    <mergeCell ref="K82:K84"/>
    <mergeCell ref="A86:A89"/>
    <mergeCell ref="C87:C89"/>
    <mergeCell ref="G87:G89"/>
    <mergeCell ref="K87:K89"/>
    <mergeCell ref="I82:I83"/>
    <mergeCell ref="I87:I88"/>
    <mergeCell ref="A91:A94"/>
    <mergeCell ref="C92:C94"/>
    <mergeCell ref="G92:G94"/>
    <mergeCell ref="K92:K94"/>
    <mergeCell ref="A96:A99"/>
    <mergeCell ref="C97:C99"/>
    <mergeCell ref="G97:G99"/>
    <mergeCell ref="K97:K99"/>
    <mergeCell ref="I92:I93"/>
    <mergeCell ref="I97:I98"/>
    <mergeCell ref="A101:A104"/>
    <mergeCell ref="C102:C104"/>
    <mergeCell ref="G102:G104"/>
    <mergeCell ref="K102:K104"/>
    <mergeCell ref="A106:A109"/>
    <mergeCell ref="C107:C109"/>
    <mergeCell ref="G107:G109"/>
    <mergeCell ref="K107:K109"/>
    <mergeCell ref="I102:I103"/>
    <mergeCell ref="I107:I108"/>
  </mergeCells>
  <conditionalFormatting sqref="I12:I13">
    <cfRule type="cellIs" dxfId="505" priority="21" operator="equal">
      <formula>"Please fill out Sensitivity Labels Tab"</formula>
    </cfRule>
  </conditionalFormatting>
  <conditionalFormatting sqref="I17:I18">
    <cfRule type="cellIs" dxfId="504" priority="20" operator="equal">
      <formula>"Please fill out Sensitivity Labels Tab"</formula>
    </cfRule>
  </conditionalFormatting>
  <conditionalFormatting sqref="I22:I23">
    <cfRule type="cellIs" dxfId="503" priority="19" operator="equal">
      <formula>"Please fill out Sensitivity Labels Tab"</formula>
    </cfRule>
  </conditionalFormatting>
  <conditionalFormatting sqref="I27:I28">
    <cfRule type="cellIs" dxfId="502" priority="18" operator="equal">
      <formula>"Please fill out Sensitivity Labels Tab"</formula>
    </cfRule>
  </conditionalFormatting>
  <conditionalFormatting sqref="I32:I33">
    <cfRule type="cellIs" dxfId="501" priority="17" operator="equal">
      <formula>"Please fill out Sensitivity Labels Tab"</formula>
    </cfRule>
  </conditionalFormatting>
  <conditionalFormatting sqref="I37:I38">
    <cfRule type="cellIs" dxfId="500" priority="16" operator="equal">
      <formula>"Please fill out Sensitivity Labels Tab"</formula>
    </cfRule>
  </conditionalFormatting>
  <conditionalFormatting sqref="I42:I43">
    <cfRule type="cellIs" dxfId="499" priority="15" operator="equal">
      <formula>"Please fill out Sensitivity Labels Tab"</formula>
    </cfRule>
  </conditionalFormatting>
  <conditionalFormatting sqref="I47:I48">
    <cfRule type="cellIs" dxfId="498" priority="14" operator="equal">
      <formula>"Please fill out Sensitivity Labels Tab"</formula>
    </cfRule>
  </conditionalFormatting>
  <conditionalFormatting sqref="I52:I53">
    <cfRule type="cellIs" dxfId="497" priority="13" operator="equal">
      <formula>"Please fill out Sensitivity Labels Tab"</formula>
    </cfRule>
  </conditionalFormatting>
  <conditionalFormatting sqref="I57:I58">
    <cfRule type="cellIs" dxfId="496" priority="12" operator="equal">
      <formula>"Please fill out Sensitivity Labels Tab"</formula>
    </cfRule>
  </conditionalFormatting>
  <conditionalFormatting sqref="I62:I63">
    <cfRule type="cellIs" dxfId="495" priority="11" operator="equal">
      <formula>"Please fill out Sensitivity Labels Tab"</formula>
    </cfRule>
  </conditionalFormatting>
  <conditionalFormatting sqref="I67:I68">
    <cfRule type="cellIs" dxfId="494" priority="10" operator="equal">
      <formula>"Please fill out Sensitivity Labels Tab"</formula>
    </cfRule>
  </conditionalFormatting>
  <conditionalFormatting sqref="I72:I73">
    <cfRule type="cellIs" dxfId="493" priority="9" operator="equal">
      <formula>"Please fill out Sensitivity Labels Tab"</formula>
    </cfRule>
  </conditionalFormatting>
  <conditionalFormatting sqref="I77:I78">
    <cfRule type="cellIs" dxfId="492" priority="8" operator="equal">
      <formula>"Please fill out Sensitivity Labels Tab"</formula>
    </cfRule>
  </conditionalFormatting>
  <conditionalFormatting sqref="I82:I83">
    <cfRule type="cellIs" dxfId="491" priority="7" operator="equal">
      <formula>"Please fill out Sensitivity Labels Tab"</formula>
    </cfRule>
  </conditionalFormatting>
  <conditionalFormatting sqref="I87:I88">
    <cfRule type="cellIs" dxfId="490" priority="6" operator="equal">
      <formula>"Please fill out Sensitivity Labels Tab"</formula>
    </cfRule>
  </conditionalFormatting>
  <conditionalFormatting sqref="I92:I93">
    <cfRule type="cellIs" dxfId="489" priority="5" operator="equal">
      <formula>"Please fill out Sensitivity Labels Tab"</formula>
    </cfRule>
  </conditionalFormatting>
  <conditionalFormatting sqref="I97:I98">
    <cfRule type="cellIs" dxfId="488" priority="4" operator="equal">
      <formula>"Please fill out Sensitivity Labels Tab"</formula>
    </cfRule>
  </conditionalFormatting>
  <conditionalFormatting sqref="I102:I103">
    <cfRule type="cellIs" dxfId="487" priority="3" operator="equal">
      <formula>"Please fill out Sensitivity Labels Tab"</formula>
    </cfRule>
  </conditionalFormatting>
  <conditionalFormatting sqref="I107:I108">
    <cfRule type="cellIs" dxfId="486" priority="2" operator="equal">
      <formula>"Please fill out Sensitivity Labels Tab"</formula>
    </cfRule>
  </conditionalFormatting>
  <conditionalFormatting sqref="T2">
    <cfRule type="expression" dxfId="485" priority="85">
      <formula>$T$1&gt;0</formula>
    </cfRule>
  </conditionalFormatting>
  <conditionalFormatting sqref="T9">
    <cfRule type="expression" dxfId="483" priority="584">
      <formula>$T$1&gt;0</formula>
    </cfRule>
  </conditionalFormatting>
  <conditionalFormatting sqref="AB2">
    <cfRule type="expression" dxfId="396" priority="601">
      <formula>OR(M12,M17,M22,M27,M32,M37,M42,M47,M52,M57,M62,M67,M72,M77,M82,M87,M92,M97,M102,M107)=TRUE</formula>
    </cfRule>
  </conditionalFormatting>
  <conditionalFormatting sqref="AB12">
    <cfRule type="expression" dxfId="395" priority="301">
      <formula>M12=TRUE</formula>
    </cfRule>
  </conditionalFormatting>
  <conditionalFormatting sqref="AB13">
    <cfRule type="expression" dxfId="394" priority="300">
      <formula>M12=TRUE</formula>
    </cfRule>
  </conditionalFormatting>
  <conditionalFormatting sqref="AB17">
    <cfRule type="expression" dxfId="393" priority="290">
      <formula>M17=TRUE</formula>
    </cfRule>
  </conditionalFormatting>
  <conditionalFormatting sqref="AB18">
    <cfRule type="expression" dxfId="392" priority="289">
      <formula>M17=TRUE</formula>
    </cfRule>
  </conditionalFormatting>
  <conditionalFormatting sqref="AB22">
    <cfRule type="expression" dxfId="391" priority="279">
      <formula>M22=TRUE</formula>
    </cfRule>
  </conditionalFormatting>
  <conditionalFormatting sqref="AB23">
    <cfRule type="expression" dxfId="390" priority="278">
      <formula>M22=TRUE</formula>
    </cfRule>
  </conditionalFormatting>
  <conditionalFormatting sqref="AB27">
    <cfRule type="expression" dxfId="389" priority="268">
      <formula>M27=TRUE</formula>
    </cfRule>
  </conditionalFormatting>
  <conditionalFormatting sqref="AB28">
    <cfRule type="expression" dxfId="388" priority="267">
      <formula>M27=TRUE</formula>
    </cfRule>
  </conditionalFormatting>
  <conditionalFormatting sqref="AB32">
    <cfRule type="expression" dxfId="387" priority="257">
      <formula>M32=TRUE</formula>
    </cfRule>
  </conditionalFormatting>
  <conditionalFormatting sqref="AB33">
    <cfRule type="expression" dxfId="386" priority="256">
      <formula>M32=TRUE</formula>
    </cfRule>
  </conditionalFormatting>
  <conditionalFormatting sqref="AB37">
    <cfRule type="expression" dxfId="385" priority="246">
      <formula>M37=TRUE</formula>
    </cfRule>
  </conditionalFormatting>
  <conditionalFormatting sqref="AB38">
    <cfRule type="expression" dxfId="384" priority="245">
      <formula>M37=TRUE</formula>
    </cfRule>
  </conditionalFormatting>
  <conditionalFormatting sqref="AB42">
    <cfRule type="expression" dxfId="383" priority="235">
      <formula>M42=TRUE</formula>
    </cfRule>
  </conditionalFormatting>
  <conditionalFormatting sqref="AB43">
    <cfRule type="expression" dxfId="382" priority="234">
      <formula>M42=TRUE</formula>
    </cfRule>
  </conditionalFormatting>
  <conditionalFormatting sqref="AB47">
    <cfRule type="expression" dxfId="381" priority="224">
      <formula>M47=TRUE</formula>
    </cfRule>
  </conditionalFormatting>
  <conditionalFormatting sqref="AB48">
    <cfRule type="expression" dxfId="380" priority="223">
      <formula>M47=TRUE</formula>
    </cfRule>
  </conditionalFormatting>
  <conditionalFormatting sqref="AB52">
    <cfRule type="expression" dxfId="379" priority="213">
      <formula>M52=TRUE</formula>
    </cfRule>
  </conditionalFormatting>
  <conditionalFormatting sqref="AB53">
    <cfRule type="expression" dxfId="378" priority="212">
      <formula>M52=TRUE</formula>
    </cfRule>
  </conditionalFormatting>
  <conditionalFormatting sqref="AB57">
    <cfRule type="expression" dxfId="377" priority="202">
      <formula>M57=TRUE</formula>
    </cfRule>
  </conditionalFormatting>
  <conditionalFormatting sqref="AB58">
    <cfRule type="expression" dxfId="376" priority="201">
      <formula>M57=TRUE</formula>
    </cfRule>
  </conditionalFormatting>
  <conditionalFormatting sqref="AB62">
    <cfRule type="expression" dxfId="375" priority="191">
      <formula>M62=TRUE</formula>
    </cfRule>
  </conditionalFormatting>
  <conditionalFormatting sqref="AB63">
    <cfRule type="expression" dxfId="374" priority="190">
      <formula>M62=TRUE</formula>
    </cfRule>
  </conditionalFormatting>
  <conditionalFormatting sqref="AB67">
    <cfRule type="expression" dxfId="373" priority="180">
      <formula>M67=TRUE</formula>
    </cfRule>
  </conditionalFormatting>
  <conditionalFormatting sqref="AB68">
    <cfRule type="expression" dxfId="372" priority="179">
      <formula>M67=TRUE</formula>
    </cfRule>
  </conditionalFormatting>
  <conditionalFormatting sqref="AB72">
    <cfRule type="expression" dxfId="371" priority="169">
      <formula>M72=TRUE</formula>
    </cfRule>
  </conditionalFormatting>
  <conditionalFormatting sqref="AB73">
    <cfRule type="expression" dxfId="370" priority="168">
      <formula>M72=TRUE</formula>
    </cfRule>
  </conditionalFormatting>
  <conditionalFormatting sqref="AB77">
    <cfRule type="expression" dxfId="369" priority="158">
      <formula>M77=TRUE</formula>
    </cfRule>
  </conditionalFormatting>
  <conditionalFormatting sqref="AB78">
    <cfRule type="expression" dxfId="368" priority="157">
      <formula>M77=TRUE</formula>
    </cfRule>
  </conditionalFormatting>
  <conditionalFormatting sqref="AB82">
    <cfRule type="expression" dxfId="367" priority="147">
      <formula>M82=TRUE</formula>
    </cfRule>
  </conditionalFormatting>
  <conditionalFormatting sqref="AB83">
    <cfRule type="expression" dxfId="366" priority="146">
      <formula>M82=TRUE</formula>
    </cfRule>
  </conditionalFormatting>
  <conditionalFormatting sqref="AB87">
    <cfRule type="expression" dxfId="365" priority="136">
      <formula>M87=TRUE</formula>
    </cfRule>
  </conditionalFormatting>
  <conditionalFormatting sqref="AB88">
    <cfRule type="expression" dxfId="364" priority="135">
      <formula>M87=TRUE</formula>
    </cfRule>
  </conditionalFormatting>
  <conditionalFormatting sqref="AB92">
    <cfRule type="expression" dxfId="363" priority="125">
      <formula>M92=TRUE</formula>
    </cfRule>
  </conditionalFormatting>
  <conditionalFormatting sqref="AB93">
    <cfRule type="expression" dxfId="362" priority="124">
      <formula>M92=TRUE</formula>
    </cfRule>
  </conditionalFormatting>
  <conditionalFormatting sqref="AB97">
    <cfRule type="expression" dxfId="361" priority="114">
      <formula>M97=TRUE</formula>
    </cfRule>
  </conditionalFormatting>
  <conditionalFormatting sqref="AB98">
    <cfRule type="expression" dxfId="360" priority="113">
      <formula>M97=TRUE</formula>
    </cfRule>
  </conditionalFormatting>
  <conditionalFormatting sqref="AB102">
    <cfRule type="expression" dxfId="359" priority="103">
      <formula>M102=TRUE</formula>
    </cfRule>
  </conditionalFormatting>
  <conditionalFormatting sqref="AB103">
    <cfRule type="expression" dxfId="358" priority="102">
      <formula>M102=TRUE</formula>
    </cfRule>
  </conditionalFormatting>
  <conditionalFormatting sqref="AB107">
    <cfRule type="expression" dxfId="357" priority="92">
      <formula>M107=TRUE</formula>
    </cfRule>
  </conditionalFormatting>
  <conditionalFormatting sqref="AB108">
    <cfRule type="expression" dxfId="356" priority="91">
      <formula>M107=TRUE</formula>
    </cfRule>
  </conditionalFormatting>
  <conditionalFormatting sqref="AC12">
    <cfRule type="expression" dxfId="355" priority="302">
      <formula>M12=TRUE</formula>
    </cfRule>
  </conditionalFormatting>
  <conditionalFormatting sqref="AC13">
    <cfRule type="expression" dxfId="354" priority="303">
      <formula>M12=TRUE</formula>
    </cfRule>
  </conditionalFormatting>
  <conditionalFormatting sqref="AC17">
    <cfRule type="expression" dxfId="353" priority="291">
      <formula>M17=TRUE</formula>
    </cfRule>
  </conditionalFormatting>
  <conditionalFormatting sqref="AC18">
    <cfRule type="expression" dxfId="352" priority="292">
      <formula>M17=TRUE</formula>
    </cfRule>
  </conditionalFormatting>
  <conditionalFormatting sqref="AC22">
    <cfRule type="expression" dxfId="351" priority="280">
      <formula>M22=TRUE</formula>
    </cfRule>
  </conditionalFormatting>
  <conditionalFormatting sqref="AC23">
    <cfRule type="expression" dxfId="350" priority="281">
      <formula>M22=TRUE</formula>
    </cfRule>
  </conditionalFormatting>
  <conditionalFormatting sqref="AC27">
    <cfRule type="expression" dxfId="349" priority="269">
      <formula>M27=TRUE</formula>
    </cfRule>
  </conditionalFormatting>
  <conditionalFormatting sqref="AC28">
    <cfRule type="expression" dxfId="348" priority="270">
      <formula>M27=TRUE</formula>
    </cfRule>
  </conditionalFormatting>
  <conditionalFormatting sqref="AC32">
    <cfRule type="expression" dxfId="347" priority="258">
      <formula>M32=TRUE</formula>
    </cfRule>
  </conditionalFormatting>
  <conditionalFormatting sqref="AC33">
    <cfRule type="expression" dxfId="346" priority="259">
      <formula>M32=TRUE</formula>
    </cfRule>
  </conditionalFormatting>
  <conditionalFormatting sqref="AC37">
    <cfRule type="expression" dxfId="345" priority="247">
      <formula>M37=TRUE</formula>
    </cfRule>
  </conditionalFormatting>
  <conditionalFormatting sqref="AC38">
    <cfRule type="expression" dxfId="344" priority="248">
      <formula>M37=TRUE</formula>
    </cfRule>
  </conditionalFormatting>
  <conditionalFormatting sqref="AC42">
    <cfRule type="expression" dxfId="343" priority="236">
      <formula>M42=TRUE</formula>
    </cfRule>
  </conditionalFormatting>
  <conditionalFormatting sqref="AC43">
    <cfRule type="expression" dxfId="342" priority="237">
      <formula>M42=TRUE</formula>
    </cfRule>
  </conditionalFormatting>
  <conditionalFormatting sqref="AC47">
    <cfRule type="expression" dxfId="341" priority="225">
      <formula>M47=TRUE</formula>
    </cfRule>
  </conditionalFormatting>
  <conditionalFormatting sqref="AC48">
    <cfRule type="expression" dxfId="340" priority="226">
      <formula>M47=TRUE</formula>
    </cfRule>
  </conditionalFormatting>
  <conditionalFormatting sqref="AC52">
    <cfRule type="expression" dxfId="339" priority="214">
      <formula>M52=TRUE</formula>
    </cfRule>
  </conditionalFormatting>
  <conditionalFormatting sqref="AC53">
    <cfRule type="expression" dxfId="338" priority="215">
      <formula>M52=TRUE</formula>
    </cfRule>
  </conditionalFormatting>
  <conditionalFormatting sqref="AC57">
    <cfRule type="expression" dxfId="337" priority="203">
      <formula>M57=TRUE</formula>
    </cfRule>
  </conditionalFormatting>
  <conditionalFormatting sqref="AC58">
    <cfRule type="expression" dxfId="336" priority="204">
      <formula>M57=TRUE</formula>
    </cfRule>
  </conditionalFormatting>
  <conditionalFormatting sqref="AC62">
    <cfRule type="expression" dxfId="335" priority="192">
      <formula>M62=TRUE</formula>
    </cfRule>
  </conditionalFormatting>
  <conditionalFormatting sqref="AC63">
    <cfRule type="expression" dxfId="334" priority="193">
      <formula>M62=TRUE</formula>
    </cfRule>
  </conditionalFormatting>
  <conditionalFormatting sqref="AC67">
    <cfRule type="expression" dxfId="333" priority="181">
      <formula>M67=TRUE</formula>
    </cfRule>
  </conditionalFormatting>
  <conditionalFormatting sqref="AC68">
    <cfRule type="expression" dxfId="332" priority="182">
      <formula>M67=TRUE</formula>
    </cfRule>
  </conditionalFormatting>
  <conditionalFormatting sqref="AC72">
    <cfRule type="expression" dxfId="331" priority="170">
      <formula>M72=TRUE</formula>
    </cfRule>
  </conditionalFormatting>
  <conditionalFormatting sqref="AC73">
    <cfRule type="expression" dxfId="330" priority="171">
      <formula>M72=TRUE</formula>
    </cfRule>
  </conditionalFormatting>
  <conditionalFormatting sqref="AC77">
    <cfRule type="expression" dxfId="329" priority="159">
      <formula>M77=TRUE</formula>
    </cfRule>
  </conditionalFormatting>
  <conditionalFormatting sqref="AC78">
    <cfRule type="expression" dxfId="328" priority="160">
      <formula>M77=TRUE</formula>
    </cfRule>
  </conditionalFormatting>
  <conditionalFormatting sqref="AC82">
    <cfRule type="expression" dxfId="327" priority="148">
      <formula>M82=TRUE</formula>
    </cfRule>
  </conditionalFormatting>
  <conditionalFormatting sqref="AC83">
    <cfRule type="expression" dxfId="326" priority="149">
      <formula>M82=TRUE</formula>
    </cfRule>
  </conditionalFormatting>
  <conditionalFormatting sqref="AC87">
    <cfRule type="expression" dxfId="325" priority="137">
      <formula>M87=TRUE</formula>
    </cfRule>
  </conditionalFormatting>
  <conditionalFormatting sqref="AC88">
    <cfRule type="expression" dxfId="324" priority="138">
      <formula>M87=TRUE</formula>
    </cfRule>
  </conditionalFormatting>
  <conditionalFormatting sqref="AC92">
    <cfRule type="expression" dxfId="323" priority="126">
      <formula>M92=TRUE</formula>
    </cfRule>
  </conditionalFormatting>
  <conditionalFormatting sqref="AC93">
    <cfRule type="expression" dxfId="322" priority="127">
      <formula>M92=TRUE</formula>
    </cfRule>
  </conditionalFormatting>
  <conditionalFormatting sqref="AC97">
    <cfRule type="expression" dxfId="321" priority="115">
      <formula>M97=TRUE</formula>
    </cfRule>
  </conditionalFormatting>
  <conditionalFormatting sqref="AC98">
    <cfRule type="expression" dxfId="320" priority="116">
      <formula>M97=TRUE</formula>
    </cfRule>
  </conditionalFormatting>
  <conditionalFormatting sqref="AC102">
    <cfRule type="expression" dxfId="319" priority="104">
      <formula>M102=TRUE</formula>
    </cfRule>
  </conditionalFormatting>
  <conditionalFormatting sqref="AC103">
    <cfRule type="expression" dxfId="318" priority="105">
      <formula>M102=TRUE</formula>
    </cfRule>
  </conditionalFormatting>
  <conditionalFormatting sqref="AC107">
    <cfRule type="expression" dxfId="317" priority="93">
      <formula>M107=TRUE</formula>
    </cfRule>
  </conditionalFormatting>
  <conditionalFormatting sqref="AC108">
    <cfRule type="expression" dxfId="316" priority="94">
      <formula>M107=TRUE</formula>
    </cfRule>
  </conditionalFormatting>
  <conditionalFormatting sqref="AC9:AD9">
    <cfRule type="expression" dxfId="315" priority="609">
      <formula>OR(M12,M17,M22,M27,M32,M37,M42,M47,M52,M57,M62,M67,M72,M77,M82,M87,M92,M97,M102,M107)=TRUE</formula>
    </cfRule>
  </conditionalFormatting>
  <conditionalFormatting sqref="AD12">
    <cfRule type="expression" dxfId="314" priority="597">
      <formula>M12=FALSE</formula>
    </cfRule>
    <cfRule type="expression" dxfId="313" priority="598">
      <formula>AB13=TRUE</formula>
    </cfRule>
  </conditionalFormatting>
  <conditionalFormatting sqref="AD13">
    <cfRule type="expression" dxfId="312" priority="615">
      <formula>AND(AB13,M12)=TRUE</formula>
    </cfRule>
  </conditionalFormatting>
  <conditionalFormatting sqref="AD17">
    <cfRule type="expression" dxfId="311" priority="76">
      <formula>M17=FALSE</formula>
    </cfRule>
    <cfRule type="expression" dxfId="310" priority="77">
      <formula>AB18=TRUE</formula>
    </cfRule>
  </conditionalFormatting>
  <conditionalFormatting sqref="AD18">
    <cfRule type="expression" dxfId="309" priority="78">
      <formula>AND(AB18,M17)=TRUE</formula>
    </cfRule>
  </conditionalFormatting>
  <conditionalFormatting sqref="AD22">
    <cfRule type="expression" dxfId="308" priority="73">
      <formula>M22=FALSE</formula>
    </cfRule>
    <cfRule type="expression" dxfId="307" priority="74">
      <formula>AB23=TRUE</formula>
    </cfRule>
  </conditionalFormatting>
  <conditionalFormatting sqref="AD23">
    <cfRule type="expression" dxfId="306" priority="75">
      <formula>AND(AB23,M22)=TRUE</formula>
    </cfRule>
  </conditionalFormatting>
  <conditionalFormatting sqref="AD27">
    <cfRule type="expression" dxfId="305" priority="70">
      <formula>M27=FALSE</formula>
    </cfRule>
    <cfRule type="expression" dxfId="304" priority="71">
      <formula>AB28=TRUE</formula>
    </cfRule>
  </conditionalFormatting>
  <conditionalFormatting sqref="AD28">
    <cfRule type="expression" dxfId="303" priority="72">
      <formula>AND(AB28,M27)=TRUE</formula>
    </cfRule>
  </conditionalFormatting>
  <conditionalFormatting sqref="AD32">
    <cfRule type="expression" dxfId="302" priority="67">
      <formula>M32=FALSE</formula>
    </cfRule>
    <cfRule type="expression" dxfId="301" priority="68">
      <formula>AB33=TRUE</formula>
    </cfRule>
  </conditionalFormatting>
  <conditionalFormatting sqref="AD33">
    <cfRule type="expression" dxfId="300" priority="69">
      <formula>AND(AB33,M32)=TRUE</formula>
    </cfRule>
  </conditionalFormatting>
  <conditionalFormatting sqref="AD37">
    <cfRule type="expression" dxfId="299" priority="64">
      <formula>M37=FALSE</formula>
    </cfRule>
    <cfRule type="expression" dxfId="298" priority="65">
      <formula>AB38=TRUE</formula>
    </cfRule>
  </conditionalFormatting>
  <conditionalFormatting sqref="AD38">
    <cfRule type="expression" dxfId="297" priority="66">
      <formula>AND(AB38,M37)=TRUE</formula>
    </cfRule>
  </conditionalFormatting>
  <conditionalFormatting sqref="AD42">
    <cfRule type="expression" dxfId="296" priority="61">
      <formula>M42=FALSE</formula>
    </cfRule>
    <cfRule type="expression" dxfId="295" priority="62">
      <formula>AB43=TRUE</formula>
    </cfRule>
  </conditionalFormatting>
  <conditionalFormatting sqref="AD43">
    <cfRule type="expression" dxfId="294" priority="63">
      <formula>AND(AB43,M42)=TRUE</formula>
    </cfRule>
  </conditionalFormatting>
  <conditionalFormatting sqref="AD47">
    <cfRule type="expression" dxfId="293" priority="58">
      <formula>M47=FALSE</formula>
    </cfRule>
    <cfRule type="expression" dxfId="292" priority="59">
      <formula>AB48=TRUE</formula>
    </cfRule>
  </conditionalFormatting>
  <conditionalFormatting sqref="AD48">
    <cfRule type="expression" dxfId="291" priority="60">
      <formula>AND(AB48,M47)=TRUE</formula>
    </cfRule>
  </conditionalFormatting>
  <conditionalFormatting sqref="AD52">
    <cfRule type="expression" dxfId="290" priority="55">
      <formula>M52=FALSE</formula>
    </cfRule>
    <cfRule type="expression" dxfId="289" priority="56">
      <formula>AB53=TRUE</formula>
    </cfRule>
  </conditionalFormatting>
  <conditionalFormatting sqref="AD53">
    <cfRule type="expression" dxfId="288" priority="57">
      <formula>AND(AB53,M52)=TRUE</formula>
    </cfRule>
  </conditionalFormatting>
  <conditionalFormatting sqref="AD57">
    <cfRule type="expression" dxfId="287" priority="52">
      <formula>M57=FALSE</formula>
    </cfRule>
    <cfRule type="expression" dxfId="286" priority="53">
      <formula>AB58=TRUE</formula>
    </cfRule>
  </conditionalFormatting>
  <conditionalFormatting sqref="AD58">
    <cfRule type="expression" dxfId="285" priority="54">
      <formula>AND(AB58,M57)=TRUE</formula>
    </cfRule>
  </conditionalFormatting>
  <conditionalFormatting sqref="AD62">
    <cfRule type="expression" dxfId="284" priority="49">
      <formula>M62=FALSE</formula>
    </cfRule>
    <cfRule type="expression" dxfId="283" priority="50">
      <formula>AB63=TRUE</formula>
    </cfRule>
  </conditionalFormatting>
  <conditionalFormatting sqref="AD63">
    <cfRule type="expression" dxfId="282" priority="51">
      <formula>AND(AB63,M62)=TRUE</formula>
    </cfRule>
  </conditionalFormatting>
  <conditionalFormatting sqref="AD67">
    <cfRule type="expression" dxfId="281" priority="46">
      <formula>M67=FALSE</formula>
    </cfRule>
    <cfRule type="expression" dxfId="280" priority="47">
      <formula>AB68=TRUE</formula>
    </cfRule>
  </conditionalFormatting>
  <conditionalFormatting sqref="AD68">
    <cfRule type="expression" dxfId="279" priority="48">
      <formula>AND(AB68,M67)=TRUE</formula>
    </cfRule>
  </conditionalFormatting>
  <conditionalFormatting sqref="AD72">
    <cfRule type="expression" dxfId="278" priority="43">
      <formula>M72=FALSE</formula>
    </cfRule>
    <cfRule type="expression" dxfId="277" priority="44">
      <formula>AB73=TRUE</formula>
    </cfRule>
  </conditionalFormatting>
  <conditionalFormatting sqref="AD73">
    <cfRule type="expression" dxfId="276" priority="45">
      <formula>AND(AB73,M72)=TRUE</formula>
    </cfRule>
  </conditionalFormatting>
  <conditionalFormatting sqref="AD77">
    <cfRule type="expression" dxfId="275" priority="40">
      <formula>M77=FALSE</formula>
    </cfRule>
    <cfRule type="expression" dxfId="274" priority="41">
      <formula>AB78=TRUE</formula>
    </cfRule>
  </conditionalFormatting>
  <conditionalFormatting sqref="AD78">
    <cfRule type="expression" dxfId="273" priority="42">
      <formula>AND(AB78,M77)=TRUE</formula>
    </cfRule>
  </conditionalFormatting>
  <conditionalFormatting sqref="AD82">
    <cfRule type="expression" dxfId="272" priority="37">
      <formula>M82=FALSE</formula>
    </cfRule>
    <cfRule type="expression" dxfId="271" priority="38">
      <formula>AB83=TRUE</formula>
    </cfRule>
  </conditionalFormatting>
  <conditionalFormatting sqref="AD83">
    <cfRule type="expression" dxfId="270" priority="39">
      <formula>AND(AB83,M82)=TRUE</formula>
    </cfRule>
  </conditionalFormatting>
  <conditionalFormatting sqref="AD87">
    <cfRule type="expression" dxfId="269" priority="34">
      <formula>M87=FALSE</formula>
    </cfRule>
    <cfRule type="expression" dxfId="268" priority="35">
      <formula>AB88=TRUE</formula>
    </cfRule>
  </conditionalFormatting>
  <conditionalFormatting sqref="AD88">
    <cfRule type="expression" dxfId="267" priority="36">
      <formula>AND(AB88,M87)=TRUE</formula>
    </cfRule>
  </conditionalFormatting>
  <conditionalFormatting sqref="AD92">
    <cfRule type="expression" dxfId="266" priority="31">
      <formula>M92=FALSE</formula>
    </cfRule>
    <cfRule type="expression" dxfId="265" priority="32">
      <formula>AB93=TRUE</formula>
    </cfRule>
  </conditionalFormatting>
  <conditionalFormatting sqref="AD93">
    <cfRule type="expression" dxfId="264" priority="33">
      <formula>AND(AB93,M92)=TRUE</formula>
    </cfRule>
  </conditionalFormatting>
  <conditionalFormatting sqref="AD97">
    <cfRule type="expression" dxfId="263" priority="28">
      <formula>M97=FALSE</formula>
    </cfRule>
    <cfRule type="expression" dxfId="262" priority="29">
      <formula>AB98=TRUE</formula>
    </cfRule>
  </conditionalFormatting>
  <conditionalFormatting sqref="AD98">
    <cfRule type="expression" dxfId="261" priority="30">
      <formula>AND(AB98,M97)=TRUE</formula>
    </cfRule>
  </conditionalFormatting>
  <conditionalFormatting sqref="AD102">
    <cfRule type="expression" dxfId="260" priority="25">
      <formula>M102=FALSE</formula>
    </cfRule>
    <cfRule type="expression" dxfId="259" priority="26">
      <formula>AB103=TRUE</formula>
    </cfRule>
  </conditionalFormatting>
  <conditionalFormatting sqref="AD103">
    <cfRule type="expression" dxfId="258" priority="27">
      <formula>AND(AB103,M102)=TRUE</formula>
    </cfRule>
  </conditionalFormatting>
  <conditionalFormatting sqref="AD107">
    <cfRule type="expression" dxfId="257" priority="22">
      <formula>M107=FALSE</formula>
    </cfRule>
    <cfRule type="expression" dxfId="256" priority="23">
      <formula>AB108=TRUE</formula>
    </cfRule>
  </conditionalFormatting>
  <conditionalFormatting sqref="AD108">
    <cfRule type="expression" dxfId="255"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3" customWidth="1"/>
    <col min="2" max="2" width="7.26953125" style="93"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36328125" customWidth="1"/>
    <col min="11" max="11" width="49.26953125" customWidth="1"/>
    <col min="12" max="12" width="2.1796875" customWidth="1"/>
  </cols>
  <sheetData>
    <row r="1" spans="1:37" ht="23.5" x14ac:dyDescent="0.35">
      <c r="A1" s="815" t="s">
        <v>296</v>
      </c>
      <c r="B1" s="815"/>
      <c r="C1" s="815"/>
      <c r="D1" s="815"/>
      <c r="E1" s="815"/>
    </row>
    <row r="2" spans="1:37" ht="19" thickBot="1" x14ac:dyDescent="0.5">
      <c r="D2" s="26"/>
      <c r="F2" s="12"/>
      <c r="H2" s="12"/>
      <c r="J2" s="12"/>
      <c r="L2" s="12"/>
    </row>
    <row r="3" spans="1:37" ht="19" thickBot="1" x14ac:dyDescent="0.4">
      <c r="C3" s="97" t="s">
        <v>88</v>
      </c>
      <c r="D3" s="27"/>
      <c r="E3" s="97" t="s">
        <v>297</v>
      </c>
      <c r="F3" s="7"/>
      <c r="G3" s="97" t="s">
        <v>218</v>
      </c>
      <c r="H3" s="7"/>
      <c r="I3" s="97" t="s">
        <v>298</v>
      </c>
      <c r="J3" s="7"/>
      <c r="K3" s="97" t="s">
        <v>299</v>
      </c>
      <c r="L3" s="7"/>
    </row>
    <row r="4" spans="1:37" s="3" customFormat="1" ht="291" hidden="1" customHeight="1" outlineLevel="1" x14ac:dyDescent="0.35">
      <c r="A4" s="239" t="s">
        <v>322</v>
      </c>
      <c r="B4" s="159"/>
      <c r="C4" s="183" t="s">
        <v>300</v>
      </c>
      <c r="D4" s="182"/>
      <c r="E4" s="184" t="s">
        <v>313</v>
      </c>
      <c r="F4" s="182"/>
      <c r="G4" s="184" t="s">
        <v>301</v>
      </c>
      <c r="H4" s="182"/>
      <c r="I4" s="184" t="s">
        <v>302</v>
      </c>
      <c r="J4" s="182"/>
      <c r="K4" s="184" t="s">
        <v>303</v>
      </c>
      <c r="L4"/>
      <c r="M4"/>
      <c r="N4"/>
      <c r="O4"/>
      <c r="P4"/>
      <c r="Q4"/>
      <c r="R4"/>
      <c r="S4"/>
      <c r="T4"/>
      <c r="U4"/>
      <c r="V4"/>
      <c r="W4"/>
      <c r="X4"/>
      <c r="Y4"/>
      <c r="Z4"/>
      <c r="AA4"/>
      <c r="AB4"/>
      <c r="AC4"/>
      <c r="AD4"/>
      <c r="AE4"/>
      <c r="AF4"/>
      <c r="AG4"/>
      <c r="AH4"/>
      <c r="AI4"/>
      <c r="AJ4"/>
      <c r="AK4"/>
    </row>
    <row r="5" spans="1:37" s="3" customFormat="1" hidden="1" outlineLevel="1" x14ac:dyDescent="0.35">
      <c r="A5" s="636" t="s">
        <v>99</v>
      </c>
      <c r="B5" s="239"/>
      <c r="C5" s="175"/>
      <c r="D5" s="132"/>
      <c r="E5" s="172" t="s">
        <v>304</v>
      </c>
      <c r="F5" s="132"/>
      <c r="G5" s="172" t="s">
        <v>238</v>
      </c>
      <c r="H5" s="132"/>
      <c r="I5" s="172" t="s">
        <v>239</v>
      </c>
      <c r="J5" s="132"/>
      <c r="K5" s="175"/>
      <c r="L5"/>
      <c r="M5"/>
      <c r="N5"/>
      <c r="O5"/>
      <c r="P5"/>
      <c r="Q5"/>
      <c r="R5"/>
      <c r="S5"/>
      <c r="T5"/>
      <c r="U5"/>
      <c r="V5"/>
      <c r="W5"/>
      <c r="X5"/>
      <c r="Y5"/>
      <c r="Z5"/>
      <c r="AA5"/>
      <c r="AB5"/>
      <c r="AC5"/>
      <c r="AD5"/>
      <c r="AE5"/>
      <c r="AF5"/>
      <c r="AG5"/>
      <c r="AH5"/>
      <c r="AI5"/>
      <c r="AJ5"/>
      <c r="AK5"/>
    </row>
    <row r="6" spans="1:37" s="3" customFormat="1" ht="29" hidden="1" outlineLevel="1" x14ac:dyDescent="0.35">
      <c r="A6" s="636"/>
      <c r="B6" s="239"/>
      <c r="C6" s="175"/>
      <c r="D6" s="132"/>
      <c r="E6" s="175"/>
      <c r="F6" s="132"/>
      <c r="G6" s="175"/>
      <c r="H6" s="132"/>
      <c r="I6" s="172" t="s">
        <v>305</v>
      </c>
      <c r="J6" s="132"/>
      <c r="K6" s="175"/>
      <c r="L6"/>
      <c r="M6"/>
      <c r="N6"/>
      <c r="O6"/>
      <c r="P6"/>
      <c r="Q6"/>
      <c r="R6"/>
      <c r="S6"/>
      <c r="T6"/>
      <c r="U6"/>
      <c r="V6"/>
      <c r="W6"/>
      <c r="X6"/>
      <c r="Y6"/>
      <c r="Z6"/>
      <c r="AA6"/>
      <c r="AB6"/>
      <c r="AC6"/>
      <c r="AD6"/>
      <c r="AE6"/>
      <c r="AF6"/>
      <c r="AG6"/>
      <c r="AH6"/>
      <c r="AI6"/>
      <c r="AJ6"/>
      <c r="AK6"/>
    </row>
    <row r="7" spans="1:37" s="3" customFormat="1" ht="29" hidden="1" outlineLevel="1" x14ac:dyDescent="0.35">
      <c r="A7" s="636"/>
      <c r="B7" s="239"/>
      <c r="C7" s="175"/>
      <c r="D7" s="132"/>
      <c r="E7" s="175"/>
      <c r="F7" s="132"/>
      <c r="G7" s="175"/>
      <c r="H7" s="132"/>
      <c r="I7" s="172" t="s">
        <v>306</v>
      </c>
      <c r="J7" s="132"/>
      <c r="K7" s="175"/>
      <c r="L7"/>
      <c r="M7"/>
      <c r="N7"/>
      <c r="O7"/>
      <c r="P7"/>
      <c r="Q7"/>
      <c r="R7"/>
      <c r="S7"/>
      <c r="T7"/>
      <c r="U7"/>
      <c r="V7"/>
      <c r="W7"/>
      <c r="X7"/>
      <c r="Y7"/>
      <c r="Z7"/>
      <c r="AA7"/>
      <c r="AB7"/>
      <c r="AC7"/>
      <c r="AD7"/>
      <c r="AE7"/>
      <c r="AF7"/>
      <c r="AG7"/>
      <c r="AH7"/>
      <c r="AI7"/>
      <c r="AJ7"/>
      <c r="AK7"/>
    </row>
    <row r="8" spans="1:37" s="3" customFormat="1" hidden="1" outlineLevel="1" x14ac:dyDescent="0.35">
      <c r="A8" s="636"/>
      <c r="B8" s="239"/>
      <c r="C8" s="175"/>
      <c r="D8" s="132"/>
      <c r="E8" s="175"/>
      <c r="F8" s="132"/>
      <c r="G8" s="175"/>
      <c r="H8" s="132"/>
      <c r="I8" s="175"/>
      <c r="J8" s="132"/>
      <c r="K8" s="175"/>
      <c r="L8"/>
      <c r="M8"/>
      <c r="N8"/>
      <c r="O8"/>
      <c r="P8"/>
      <c r="Q8"/>
      <c r="R8"/>
      <c r="S8"/>
      <c r="T8"/>
      <c r="U8"/>
      <c r="V8"/>
      <c r="W8"/>
      <c r="X8"/>
      <c r="Y8"/>
      <c r="Z8"/>
      <c r="AA8"/>
      <c r="AB8"/>
      <c r="AC8"/>
      <c r="AD8"/>
      <c r="AE8"/>
      <c r="AF8"/>
      <c r="AG8"/>
      <c r="AH8"/>
      <c r="AI8"/>
      <c r="AJ8"/>
      <c r="AK8"/>
    </row>
    <row r="9" spans="1:37" s="3" customFormat="1" hidden="1" outlineLevel="1" x14ac:dyDescent="0.35">
      <c r="A9" s="636"/>
      <c r="B9" s="239"/>
      <c r="C9" s="175"/>
      <c r="D9" s="132"/>
      <c r="E9" s="175"/>
      <c r="F9" s="132"/>
      <c r="G9" s="175"/>
      <c r="H9" s="132"/>
      <c r="I9" s="175"/>
      <c r="J9" s="132"/>
      <c r="K9" s="175"/>
      <c r="L9"/>
      <c r="M9"/>
      <c r="N9"/>
      <c r="O9"/>
      <c r="P9"/>
      <c r="Q9"/>
      <c r="R9"/>
      <c r="S9"/>
      <c r="T9"/>
      <c r="U9"/>
      <c r="V9"/>
      <c r="W9"/>
      <c r="X9"/>
      <c r="Y9"/>
      <c r="Z9"/>
      <c r="AA9"/>
      <c r="AB9"/>
      <c r="AC9"/>
      <c r="AD9"/>
      <c r="AE9"/>
      <c r="AF9"/>
      <c r="AG9"/>
      <c r="AH9"/>
      <c r="AI9"/>
      <c r="AJ9"/>
      <c r="AK9"/>
    </row>
    <row r="10" spans="1:37" collapsed="1" x14ac:dyDescent="0.35">
      <c r="C10" s="7" t="s">
        <v>107</v>
      </c>
      <c r="D10" s="28"/>
      <c r="E10" s="8" t="s">
        <v>109</v>
      </c>
      <c r="F10" s="3"/>
      <c r="G10" s="7" t="s">
        <v>107</v>
      </c>
      <c r="H10" s="3"/>
      <c r="I10" s="7" t="s">
        <v>107</v>
      </c>
      <c r="J10" s="3"/>
      <c r="K10" s="7" t="s">
        <v>107</v>
      </c>
      <c r="L10" s="3"/>
    </row>
    <row r="11" spans="1:37" ht="6" customHeight="1" thickBot="1" x14ac:dyDescent="0.4">
      <c r="A11" s="94"/>
      <c r="B11" s="94"/>
      <c r="C11" s="30"/>
      <c r="D11" s="31"/>
      <c r="E11" s="30"/>
      <c r="F11" s="30"/>
      <c r="G11" s="30"/>
      <c r="H11" s="30"/>
      <c r="I11" s="30"/>
      <c r="J11" s="30"/>
      <c r="K11" s="30"/>
    </row>
    <row r="12" spans="1:37" ht="14.5" customHeight="1" x14ac:dyDescent="0.35">
      <c r="A12" s="816">
        <v>1</v>
      </c>
      <c r="B12" s="13">
        <f>A12+10</f>
        <v>11</v>
      </c>
      <c r="C12" s="819"/>
      <c r="D12" s="79"/>
      <c r="E12" s="77"/>
      <c r="F12" s="62"/>
      <c r="G12" s="822"/>
      <c r="H12" s="130"/>
      <c r="I12" s="810"/>
      <c r="J12" s="130"/>
      <c r="K12" s="812"/>
    </row>
    <row r="13" spans="1:37" ht="16.5" customHeight="1" x14ac:dyDescent="0.35">
      <c r="A13" s="817"/>
      <c r="B13" s="257">
        <f>B12+1</f>
        <v>12</v>
      </c>
      <c r="C13" s="820"/>
      <c r="E13" s="24" t="s">
        <v>108</v>
      </c>
      <c r="F13" s="24"/>
      <c r="G13" s="823"/>
      <c r="H13" s="133"/>
      <c r="I13" s="721"/>
      <c r="J13" s="133"/>
      <c r="K13" s="813"/>
    </row>
    <row r="14" spans="1:37" ht="14.5" customHeight="1" x14ac:dyDescent="0.35">
      <c r="A14" s="817"/>
      <c r="B14" s="257">
        <f>B13+1</f>
        <v>13</v>
      </c>
      <c r="C14" s="820"/>
      <c r="D14" s="80" t="b">
        <v>0</v>
      </c>
      <c r="E14" s="44" t="s">
        <v>307</v>
      </c>
      <c r="G14" s="823"/>
      <c r="H14" s="133"/>
      <c r="I14" s="721"/>
      <c r="J14" s="133"/>
      <c r="K14" s="813"/>
    </row>
    <row r="15" spans="1:37" ht="6.75" customHeight="1" x14ac:dyDescent="0.35">
      <c r="A15" s="817"/>
      <c r="B15" s="257">
        <f>B14+1</f>
        <v>14</v>
      </c>
      <c r="C15" s="820"/>
      <c r="D15" s="81"/>
      <c r="E15" s="44"/>
      <c r="G15" s="823"/>
      <c r="H15" s="133"/>
      <c r="I15" s="721"/>
      <c r="J15" s="133"/>
      <c r="K15" s="813"/>
    </row>
    <row r="16" spans="1:37" ht="29.5" customHeight="1" thickBot="1" x14ac:dyDescent="0.4">
      <c r="A16" s="818"/>
      <c r="B16" s="257">
        <f>B15+1</f>
        <v>15</v>
      </c>
      <c r="C16" s="821"/>
      <c r="D16" s="82" t="b">
        <v>0</v>
      </c>
      <c r="E16" s="58" t="s">
        <v>308</v>
      </c>
      <c r="F16" s="67"/>
      <c r="G16" s="824"/>
      <c r="H16" s="135"/>
      <c r="I16" s="811"/>
      <c r="J16" s="135"/>
      <c r="K16" s="814"/>
    </row>
    <row r="17" spans="1:11" ht="6" customHeight="1" thickBot="1" x14ac:dyDescent="0.4">
      <c r="A17" s="94"/>
      <c r="B17" s="94"/>
      <c r="C17" s="140"/>
      <c r="D17" s="31"/>
      <c r="E17" s="30"/>
      <c r="F17" s="30"/>
      <c r="G17" s="140"/>
      <c r="H17" s="140"/>
      <c r="I17" s="140"/>
      <c r="J17" s="140"/>
      <c r="K17" s="140"/>
    </row>
    <row r="18" spans="1:11" x14ac:dyDescent="0.35">
      <c r="A18" s="816">
        <f>A12+1</f>
        <v>2</v>
      </c>
      <c r="B18" s="36">
        <f>B12+10</f>
        <v>21</v>
      </c>
      <c r="C18" s="819"/>
      <c r="D18" s="79"/>
      <c r="E18" s="77"/>
      <c r="F18" s="62"/>
      <c r="G18" s="810"/>
      <c r="H18" s="130"/>
      <c r="I18" s="810"/>
      <c r="J18" s="130"/>
      <c r="K18" s="812"/>
    </row>
    <row r="19" spans="1:11" x14ac:dyDescent="0.35">
      <c r="A19" s="817"/>
      <c r="B19" s="36">
        <f>B13+10</f>
        <v>22</v>
      </c>
      <c r="C19" s="820"/>
      <c r="D19" s="44"/>
      <c r="E19" s="24" t="s">
        <v>108</v>
      </c>
      <c r="F19" s="24"/>
      <c r="G19" s="721"/>
      <c r="H19" s="133"/>
      <c r="I19" s="721"/>
      <c r="J19" s="133"/>
      <c r="K19" s="813"/>
    </row>
    <row r="20" spans="1:11" x14ac:dyDescent="0.35">
      <c r="A20" s="817"/>
      <c r="B20" s="36">
        <f>B14+10</f>
        <v>23</v>
      </c>
      <c r="C20" s="820"/>
      <c r="D20" s="80" t="b">
        <v>0</v>
      </c>
      <c r="E20" s="44" t="s">
        <v>307</v>
      </c>
      <c r="G20" s="721"/>
      <c r="H20" s="133"/>
      <c r="I20" s="721"/>
      <c r="J20" s="133"/>
      <c r="K20" s="813"/>
    </row>
    <row r="21" spans="1:11" ht="7.5" customHeight="1" x14ac:dyDescent="0.35">
      <c r="A21" s="817"/>
      <c r="B21" s="36">
        <f>B15+10</f>
        <v>24</v>
      </c>
      <c r="C21" s="820"/>
      <c r="D21" s="44"/>
      <c r="E21" s="44"/>
      <c r="G21" s="721"/>
      <c r="H21" s="133"/>
      <c r="I21" s="721"/>
      <c r="J21" s="133"/>
      <c r="K21" s="813"/>
    </row>
    <row r="22" spans="1:11" ht="29.5" thickBot="1" x14ac:dyDescent="0.4">
      <c r="A22" s="818"/>
      <c r="B22" s="36">
        <f>B16+10</f>
        <v>25</v>
      </c>
      <c r="C22" s="821"/>
      <c r="D22" s="82" t="b">
        <v>0</v>
      </c>
      <c r="E22" s="58" t="s">
        <v>308</v>
      </c>
      <c r="F22" s="67"/>
      <c r="G22" s="811"/>
      <c r="H22" s="135"/>
      <c r="I22" s="811"/>
      <c r="J22" s="135"/>
      <c r="K22" s="814"/>
    </row>
    <row r="23" spans="1:11" ht="6" customHeight="1" thickBot="1" x14ac:dyDescent="0.4">
      <c r="A23" s="94"/>
      <c r="B23" s="94"/>
      <c r="C23" s="140"/>
      <c r="D23" s="31"/>
      <c r="E23" s="30"/>
      <c r="F23" s="30"/>
      <c r="G23" s="140"/>
      <c r="H23" s="140"/>
      <c r="I23" s="140"/>
      <c r="J23" s="140"/>
      <c r="K23" s="140"/>
    </row>
    <row r="24" spans="1:11" x14ac:dyDescent="0.35">
      <c r="A24" s="804">
        <f>A18+1</f>
        <v>3</v>
      </c>
      <c r="B24" s="36">
        <f>B18+10</f>
        <v>31</v>
      </c>
      <c r="C24" s="807"/>
      <c r="D24" s="83"/>
      <c r="E24" s="84"/>
      <c r="F24" s="62"/>
      <c r="G24" s="810"/>
      <c r="H24" s="130"/>
      <c r="I24" s="810"/>
      <c r="J24" s="130"/>
      <c r="K24" s="812"/>
    </row>
    <row r="25" spans="1:11" x14ac:dyDescent="0.35">
      <c r="A25" s="805"/>
      <c r="B25" s="36">
        <f>B19+10</f>
        <v>32</v>
      </c>
      <c r="C25" s="808"/>
      <c r="D25" s="85"/>
      <c r="E25" s="24" t="s">
        <v>108</v>
      </c>
      <c r="F25" s="24"/>
      <c r="G25" s="721"/>
      <c r="H25" s="133"/>
      <c r="I25" s="721"/>
      <c r="J25" s="133"/>
      <c r="K25" s="813"/>
    </row>
    <row r="26" spans="1:11" x14ac:dyDescent="0.35">
      <c r="A26" s="805"/>
      <c r="B26" s="36">
        <f>B20+10</f>
        <v>33</v>
      </c>
      <c r="C26" s="808"/>
      <c r="D26" s="80" t="b">
        <v>0</v>
      </c>
      <c r="E26" s="44" t="s">
        <v>307</v>
      </c>
      <c r="G26" s="721"/>
      <c r="H26" s="133"/>
      <c r="I26" s="721"/>
      <c r="J26" s="133"/>
      <c r="K26" s="813"/>
    </row>
    <row r="27" spans="1:11" ht="6.75" customHeight="1" x14ac:dyDescent="0.35">
      <c r="A27" s="805"/>
      <c r="B27" s="36">
        <f>B21+10</f>
        <v>34</v>
      </c>
      <c r="C27" s="808"/>
      <c r="D27" s="81"/>
      <c r="E27" s="44"/>
      <c r="G27" s="721"/>
      <c r="H27" s="133"/>
      <c r="I27" s="721"/>
      <c r="J27" s="133"/>
      <c r="K27" s="813"/>
    </row>
    <row r="28" spans="1:11" ht="29.5" thickBot="1" x14ac:dyDescent="0.4">
      <c r="A28" s="806"/>
      <c r="B28" s="36">
        <f>B22+10</f>
        <v>35</v>
      </c>
      <c r="C28" s="809"/>
      <c r="D28" s="82" t="b">
        <v>0</v>
      </c>
      <c r="E28" s="58" t="s">
        <v>308</v>
      </c>
      <c r="F28" s="67"/>
      <c r="G28" s="811"/>
      <c r="H28" s="135"/>
      <c r="I28" s="811"/>
      <c r="J28" s="135"/>
      <c r="K28" s="814"/>
    </row>
    <row r="29" spans="1:11" ht="6" customHeight="1" thickBot="1" x14ac:dyDescent="0.4">
      <c r="A29" s="94"/>
      <c r="B29" s="94"/>
      <c r="C29" s="140"/>
      <c r="D29" s="31"/>
      <c r="E29" s="30"/>
      <c r="F29" s="30"/>
      <c r="G29" s="140"/>
      <c r="H29" s="140"/>
      <c r="I29" s="140"/>
      <c r="J29" s="140"/>
      <c r="K29" s="140"/>
    </row>
    <row r="30" spans="1:11" x14ac:dyDescent="0.35">
      <c r="A30" s="804">
        <f>A24+1</f>
        <v>4</v>
      </c>
      <c r="B30" s="36">
        <f>B24+10</f>
        <v>41</v>
      </c>
      <c r="C30" s="807"/>
      <c r="D30" s="83"/>
      <c r="E30" s="84"/>
      <c r="F30" s="62"/>
      <c r="G30" s="810"/>
      <c r="H30" s="130"/>
      <c r="I30" s="810"/>
      <c r="J30" s="130"/>
      <c r="K30" s="812"/>
    </row>
    <row r="31" spans="1:11" x14ac:dyDescent="0.35">
      <c r="A31" s="805"/>
      <c r="B31" s="36">
        <f>B25+10</f>
        <v>42</v>
      </c>
      <c r="C31" s="808"/>
      <c r="D31" s="85"/>
      <c r="E31" s="24" t="s">
        <v>108</v>
      </c>
      <c r="F31" s="24"/>
      <c r="G31" s="721"/>
      <c r="H31" s="133"/>
      <c r="I31" s="721"/>
      <c r="J31" s="133"/>
      <c r="K31" s="813"/>
    </row>
    <row r="32" spans="1:11" x14ac:dyDescent="0.35">
      <c r="A32" s="805"/>
      <c r="B32" s="36">
        <f>B26+10</f>
        <v>43</v>
      </c>
      <c r="C32" s="808"/>
      <c r="D32" s="80" t="b">
        <v>0</v>
      </c>
      <c r="E32" s="44" t="s">
        <v>307</v>
      </c>
      <c r="G32" s="721"/>
      <c r="H32" s="133"/>
      <c r="I32" s="721"/>
      <c r="J32" s="133"/>
      <c r="K32" s="813"/>
    </row>
    <row r="33" spans="1:11" ht="6.75" customHeight="1" x14ac:dyDescent="0.35">
      <c r="A33" s="805"/>
      <c r="B33" s="36">
        <f>B27+10</f>
        <v>44</v>
      </c>
      <c r="C33" s="808"/>
      <c r="D33" s="81"/>
      <c r="E33" s="44"/>
      <c r="G33" s="721"/>
      <c r="H33" s="133"/>
      <c r="I33" s="721"/>
      <c r="J33" s="133"/>
      <c r="K33" s="813"/>
    </row>
    <row r="34" spans="1:11" ht="29.5" thickBot="1" x14ac:dyDescent="0.4">
      <c r="A34" s="806"/>
      <c r="B34" s="36">
        <f>B28+10</f>
        <v>45</v>
      </c>
      <c r="C34" s="809"/>
      <c r="D34" s="82" t="b">
        <v>0</v>
      </c>
      <c r="E34" s="58" t="s">
        <v>308</v>
      </c>
      <c r="F34" s="67"/>
      <c r="G34" s="811"/>
      <c r="H34" s="135"/>
      <c r="I34" s="811"/>
      <c r="J34" s="135"/>
      <c r="K34" s="814"/>
    </row>
    <row r="35" spans="1:11" ht="6" customHeight="1" thickBot="1" x14ac:dyDescent="0.4">
      <c r="A35" s="94"/>
      <c r="B35" s="94"/>
      <c r="C35" s="140"/>
      <c r="D35" s="31"/>
      <c r="E35" s="30"/>
      <c r="F35" s="30"/>
      <c r="G35" s="140"/>
      <c r="H35" s="140"/>
      <c r="I35" s="140"/>
      <c r="J35" s="140"/>
      <c r="K35" s="140"/>
    </row>
    <row r="36" spans="1:11" x14ac:dyDescent="0.35">
      <c r="A36" s="804">
        <f>A30+1</f>
        <v>5</v>
      </c>
      <c r="B36" s="36">
        <f>B30+10</f>
        <v>51</v>
      </c>
      <c r="C36" s="807"/>
      <c r="D36" s="83"/>
      <c r="E36" s="84"/>
      <c r="F36" s="62"/>
      <c r="G36" s="810"/>
      <c r="H36" s="130"/>
      <c r="I36" s="810"/>
      <c r="J36" s="130"/>
      <c r="K36" s="812"/>
    </row>
    <row r="37" spans="1:11" x14ac:dyDescent="0.35">
      <c r="A37" s="805"/>
      <c r="B37" s="36">
        <f>B31+10</f>
        <v>52</v>
      </c>
      <c r="C37" s="808"/>
      <c r="D37" s="85"/>
      <c r="E37" s="24" t="s">
        <v>108</v>
      </c>
      <c r="F37" s="24"/>
      <c r="G37" s="721"/>
      <c r="H37" s="133"/>
      <c r="I37" s="721"/>
      <c r="J37" s="133"/>
      <c r="K37" s="813"/>
    </row>
    <row r="38" spans="1:11" x14ac:dyDescent="0.35">
      <c r="A38" s="805"/>
      <c r="B38" s="36">
        <f>B32+10</f>
        <v>53</v>
      </c>
      <c r="C38" s="808"/>
      <c r="D38" s="86" t="b">
        <v>0</v>
      </c>
      <c r="E38" s="44" t="s">
        <v>307</v>
      </c>
      <c r="G38" s="721"/>
      <c r="H38" s="133"/>
      <c r="I38" s="721"/>
      <c r="J38" s="133"/>
      <c r="K38" s="813"/>
    </row>
    <row r="39" spans="1:11" ht="6.75" customHeight="1" x14ac:dyDescent="0.35">
      <c r="A39" s="805"/>
      <c r="B39" s="36">
        <f>B33+10</f>
        <v>54</v>
      </c>
      <c r="C39" s="808"/>
      <c r="D39" s="81"/>
      <c r="E39" s="44"/>
      <c r="G39" s="721"/>
      <c r="H39" s="133"/>
      <c r="I39" s="721"/>
      <c r="J39" s="133"/>
      <c r="K39" s="813"/>
    </row>
    <row r="40" spans="1:11" ht="29.5" thickBot="1" x14ac:dyDescent="0.4">
      <c r="A40" s="806"/>
      <c r="B40" s="36">
        <f>B34+10</f>
        <v>55</v>
      </c>
      <c r="C40" s="809"/>
      <c r="D40" s="82" t="b">
        <v>0</v>
      </c>
      <c r="E40" s="58" t="s">
        <v>308</v>
      </c>
      <c r="F40" s="67"/>
      <c r="G40" s="811"/>
      <c r="H40" s="135"/>
      <c r="I40" s="811"/>
      <c r="J40" s="135"/>
      <c r="K40" s="814"/>
    </row>
    <row r="41" spans="1:11" ht="6" customHeight="1" thickBot="1" x14ac:dyDescent="0.4">
      <c r="A41" s="94"/>
      <c r="B41" s="94"/>
      <c r="C41" s="140"/>
      <c r="D41" s="31"/>
      <c r="E41" s="30"/>
      <c r="F41" s="30"/>
      <c r="G41" s="140"/>
      <c r="H41" s="140"/>
      <c r="I41" s="140"/>
      <c r="J41" s="140"/>
      <c r="K41" s="140"/>
    </row>
    <row r="42" spans="1:11" x14ac:dyDescent="0.35">
      <c r="A42" s="804">
        <f>A36+1</f>
        <v>6</v>
      </c>
      <c r="B42" s="36">
        <f>B36+10</f>
        <v>61</v>
      </c>
      <c r="C42" s="807"/>
      <c r="D42" s="83"/>
      <c r="E42" s="84"/>
      <c r="F42" s="62"/>
      <c r="G42" s="810"/>
      <c r="H42" s="130"/>
      <c r="I42" s="810"/>
      <c r="J42" s="130"/>
      <c r="K42" s="812"/>
    </row>
    <row r="43" spans="1:11" x14ac:dyDescent="0.35">
      <c r="A43" s="805"/>
      <c r="B43" s="36">
        <f>B37+10</f>
        <v>62</v>
      </c>
      <c r="C43" s="808"/>
      <c r="D43" s="85"/>
      <c r="E43" s="24" t="s">
        <v>108</v>
      </c>
      <c r="F43" s="24"/>
      <c r="G43" s="721"/>
      <c r="H43" s="133"/>
      <c r="I43" s="721"/>
      <c r="J43" s="133"/>
      <c r="K43" s="813"/>
    </row>
    <row r="44" spans="1:11" x14ac:dyDescent="0.35">
      <c r="A44" s="805"/>
      <c r="B44" s="36">
        <f>B38+10</f>
        <v>63</v>
      </c>
      <c r="C44" s="808"/>
      <c r="D44" s="80" t="b">
        <v>0</v>
      </c>
      <c r="E44" s="44" t="s">
        <v>307</v>
      </c>
      <c r="G44" s="721"/>
      <c r="H44" s="133"/>
      <c r="I44" s="721"/>
      <c r="J44" s="133"/>
      <c r="K44" s="813"/>
    </row>
    <row r="45" spans="1:11" ht="6.75" customHeight="1" x14ac:dyDescent="0.35">
      <c r="A45" s="805"/>
      <c r="B45" s="36">
        <f>B39+10</f>
        <v>64</v>
      </c>
      <c r="C45" s="808"/>
      <c r="D45" s="81"/>
      <c r="E45" s="44"/>
      <c r="G45" s="721"/>
      <c r="H45" s="133"/>
      <c r="I45" s="721"/>
      <c r="J45" s="133"/>
      <c r="K45" s="813"/>
    </row>
    <row r="46" spans="1:11" ht="29.5" thickBot="1" x14ac:dyDescent="0.4">
      <c r="A46" s="806"/>
      <c r="B46" s="36">
        <f>B40+10</f>
        <v>65</v>
      </c>
      <c r="C46" s="809"/>
      <c r="D46" s="82" t="b">
        <v>0</v>
      </c>
      <c r="E46" s="58" t="s">
        <v>308</v>
      </c>
      <c r="F46" s="67"/>
      <c r="G46" s="811"/>
      <c r="H46" s="135"/>
      <c r="I46" s="811"/>
      <c r="J46" s="135"/>
      <c r="K46" s="814"/>
    </row>
    <row r="47" spans="1:11" ht="6" customHeight="1" thickBot="1" x14ac:dyDescent="0.4">
      <c r="A47" s="94"/>
      <c r="B47" s="94"/>
      <c r="C47" s="140"/>
      <c r="D47" s="31"/>
      <c r="E47" s="30"/>
      <c r="F47" s="30"/>
      <c r="G47" s="140"/>
      <c r="H47" s="140"/>
      <c r="I47" s="140"/>
      <c r="J47" s="140"/>
      <c r="K47" s="140"/>
    </row>
    <row r="48" spans="1:11" x14ac:dyDescent="0.35">
      <c r="A48" s="804">
        <f>A42+1</f>
        <v>7</v>
      </c>
      <c r="B48" s="36">
        <f>B42+10</f>
        <v>71</v>
      </c>
      <c r="C48" s="807"/>
      <c r="D48" s="83"/>
      <c r="E48" s="84"/>
      <c r="F48" s="62"/>
      <c r="G48" s="810"/>
      <c r="H48" s="130"/>
      <c r="I48" s="810"/>
      <c r="J48" s="130"/>
      <c r="K48" s="812"/>
    </row>
    <row r="49" spans="1:11" x14ac:dyDescent="0.35">
      <c r="A49" s="805"/>
      <c r="B49" s="36">
        <f>B43+10</f>
        <v>72</v>
      </c>
      <c r="C49" s="808"/>
      <c r="D49" s="85"/>
      <c r="E49" s="24" t="s">
        <v>108</v>
      </c>
      <c r="F49" s="24"/>
      <c r="G49" s="721"/>
      <c r="H49" s="133"/>
      <c r="I49" s="721"/>
      <c r="J49" s="133"/>
      <c r="K49" s="813"/>
    </row>
    <row r="50" spans="1:11" x14ac:dyDescent="0.35">
      <c r="A50" s="805"/>
      <c r="B50" s="36">
        <f>B44+10</f>
        <v>73</v>
      </c>
      <c r="C50" s="808"/>
      <c r="D50" s="80" t="b">
        <v>0</v>
      </c>
      <c r="E50" s="44" t="s">
        <v>307</v>
      </c>
      <c r="G50" s="721"/>
      <c r="H50" s="133"/>
      <c r="I50" s="721"/>
      <c r="J50" s="133"/>
      <c r="K50" s="813"/>
    </row>
    <row r="51" spans="1:11" ht="6.75" customHeight="1" x14ac:dyDescent="0.35">
      <c r="A51" s="805"/>
      <c r="B51" s="36">
        <f>B45+10</f>
        <v>74</v>
      </c>
      <c r="C51" s="808"/>
      <c r="D51" s="81"/>
      <c r="E51" s="44"/>
      <c r="G51" s="721"/>
      <c r="H51" s="133"/>
      <c r="I51" s="721"/>
      <c r="J51" s="133"/>
      <c r="K51" s="813"/>
    </row>
    <row r="52" spans="1:11" ht="29.5" thickBot="1" x14ac:dyDescent="0.4">
      <c r="A52" s="806"/>
      <c r="B52" s="36">
        <f>B46+10</f>
        <v>75</v>
      </c>
      <c r="C52" s="809"/>
      <c r="D52" s="82" t="b">
        <v>0</v>
      </c>
      <c r="E52" s="58" t="s">
        <v>308</v>
      </c>
      <c r="F52" s="67"/>
      <c r="G52" s="811"/>
      <c r="H52" s="135"/>
      <c r="I52" s="811"/>
      <c r="J52" s="135"/>
      <c r="K52" s="814"/>
    </row>
    <row r="53" spans="1:11" ht="6" customHeight="1" thickBot="1" x14ac:dyDescent="0.4">
      <c r="A53" s="94"/>
      <c r="B53" s="94"/>
      <c r="C53" s="140"/>
      <c r="D53" s="31"/>
      <c r="E53" s="30"/>
      <c r="F53" s="30"/>
      <c r="G53" s="140"/>
      <c r="H53" s="140"/>
      <c r="I53" s="140"/>
      <c r="J53" s="140"/>
      <c r="K53" s="140"/>
    </row>
    <row r="54" spans="1:11" x14ac:dyDescent="0.35">
      <c r="A54" s="804">
        <f>A48+1</f>
        <v>8</v>
      </c>
      <c r="B54" s="36">
        <f>B48+10</f>
        <v>81</v>
      </c>
      <c r="C54" s="807"/>
      <c r="D54" s="83"/>
      <c r="E54" s="84"/>
      <c r="F54" s="62"/>
      <c r="G54" s="810"/>
      <c r="H54" s="130"/>
      <c r="I54" s="810"/>
      <c r="J54" s="130"/>
      <c r="K54" s="812"/>
    </row>
    <row r="55" spans="1:11" x14ac:dyDescent="0.35">
      <c r="A55" s="805"/>
      <c r="B55" s="36">
        <f>B49+10</f>
        <v>82</v>
      </c>
      <c r="C55" s="808"/>
      <c r="D55" s="85"/>
      <c r="E55" s="24" t="s">
        <v>108</v>
      </c>
      <c r="F55" s="24"/>
      <c r="G55" s="721"/>
      <c r="H55" s="133"/>
      <c r="I55" s="721"/>
      <c r="J55" s="133"/>
      <c r="K55" s="813"/>
    </row>
    <row r="56" spans="1:11" x14ac:dyDescent="0.35">
      <c r="A56" s="805"/>
      <c r="B56" s="36">
        <f>B50+10</f>
        <v>83</v>
      </c>
      <c r="C56" s="808"/>
      <c r="D56" s="80" t="b">
        <v>0</v>
      </c>
      <c r="E56" s="44" t="s">
        <v>307</v>
      </c>
      <c r="G56" s="721"/>
      <c r="H56" s="133"/>
      <c r="I56" s="721"/>
      <c r="J56" s="133"/>
      <c r="K56" s="813"/>
    </row>
    <row r="57" spans="1:11" ht="6.75" customHeight="1" x14ac:dyDescent="0.35">
      <c r="A57" s="805"/>
      <c r="B57" s="36">
        <f>B51+10</f>
        <v>84</v>
      </c>
      <c r="C57" s="808"/>
      <c r="D57" s="81"/>
      <c r="E57" s="44"/>
      <c r="G57" s="721"/>
      <c r="H57" s="133"/>
      <c r="I57" s="721"/>
      <c r="J57" s="133"/>
      <c r="K57" s="813"/>
    </row>
    <row r="58" spans="1:11" ht="29.5" thickBot="1" x14ac:dyDescent="0.4">
      <c r="A58" s="806"/>
      <c r="B58" s="36">
        <f>B52+10</f>
        <v>85</v>
      </c>
      <c r="C58" s="809"/>
      <c r="D58" s="82" t="b">
        <v>0</v>
      </c>
      <c r="E58" s="58" t="s">
        <v>308</v>
      </c>
      <c r="F58" s="67"/>
      <c r="G58" s="811"/>
      <c r="H58" s="135"/>
      <c r="I58" s="811"/>
      <c r="J58" s="135"/>
      <c r="K58" s="814"/>
    </row>
    <row r="59" spans="1:11" ht="6" customHeight="1" thickBot="1" x14ac:dyDescent="0.4">
      <c r="A59" s="94"/>
      <c r="B59" s="94"/>
      <c r="C59" s="140"/>
      <c r="D59" s="31"/>
      <c r="E59" s="30"/>
      <c r="F59" s="30"/>
      <c r="G59" s="140"/>
      <c r="H59" s="140"/>
      <c r="I59" s="140"/>
      <c r="J59" s="140"/>
      <c r="K59" s="140"/>
    </row>
    <row r="60" spans="1:11" x14ac:dyDescent="0.35">
      <c r="A60" s="804">
        <f>A54+1</f>
        <v>9</v>
      </c>
      <c r="B60" s="36">
        <f>B54+10</f>
        <v>91</v>
      </c>
      <c r="C60" s="807"/>
      <c r="D60" s="83"/>
      <c r="E60" s="84"/>
      <c r="F60" s="62"/>
      <c r="G60" s="810"/>
      <c r="H60" s="130"/>
      <c r="I60" s="810"/>
      <c r="J60" s="130"/>
      <c r="K60" s="812"/>
    </row>
    <row r="61" spans="1:11" x14ac:dyDescent="0.35">
      <c r="A61" s="805"/>
      <c r="B61" s="36">
        <f>B55+10</f>
        <v>92</v>
      </c>
      <c r="C61" s="808"/>
      <c r="D61" s="85"/>
      <c r="E61" s="24" t="s">
        <v>108</v>
      </c>
      <c r="F61" s="24"/>
      <c r="G61" s="721"/>
      <c r="H61" s="133"/>
      <c r="I61" s="721"/>
      <c r="J61" s="133"/>
      <c r="K61" s="813"/>
    </row>
    <row r="62" spans="1:11" x14ac:dyDescent="0.35">
      <c r="A62" s="805"/>
      <c r="B62" s="36">
        <f>B56+10</f>
        <v>93</v>
      </c>
      <c r="C62" s="808"/>
      <c r="D62" s="80" t="b">
        <v>0</v>
      </c>
      <c r="E62" s="44" t="s">
        <v>307</v>
      </c>
      <c r="G62" s="721"/>
      <c r="H62" s="133"/>
      <c r="I62" s="721"/>
      <c r="J62" s="133"/>
      <c r="K62" s="813"/>
    </row>
    <row r="63" spans="1:11" ht="6.75" customHeight="1" x14ac:dyDescent="0.35">
      <c r="A63" s="805"/>
      <c r="B63" s="36">
        <f>B57+10</f>
        <v>94</v>
      </c>
      <c r="C63" s="808"/>
      <c r="D63" s="81"/>
      <c r="E63" s="44"/>
      <c r="G63" s="721"/>
      <c r="H63" s="133"/>
      <c r="I63" s="721"/>
      <c r="J63" s="133"/>
      <c r="K63" s="813"/>
    </row>
    <row r="64" spans="1:11" ht="29.5" thickBot="1" x14ac:dyDescent="0.4">
      <c r="A64" s="806"/>
      <c r="B64" s="36">
        <f>B58+10</f>
        <v>95</v>
      </c>
      <c r="C64" s="809"/>
      <c r="D64" s="82" t="b">
        <v>0</v>
      </c>
      <c r="E64" s="58" t="s">
        <v>308</v>
      </c>
      <c r="F64" s="67"/>
      <c r="G64" s="811"/>
      <c r="H64" s="135"/>
      <c r="I64" s="811"/>
      <c r="J64" s="135"/>
      <c r="K64" s="814"/>
    </row>
    <row r="65" spans="1:11" ht="6" customHeight="1" thickBot="1" x14ac:dyDescent="0.4">
      <c r="A65" s="94"/>
      <c r="B65" s="94"/>
      <c r="C65" s="140"/>
      <c r="D65" s="31"/>
      <c r="E65" s="30"/>
      <c r="F65" s="30"/>
      <c r="G65" s="140"/>
      <c r="H65" s="140"/>
      <c r="I65" s="140"/>
      <c r="J65" s="140"/>
      <c r="K65" s="140"/>
    </row>
    <row r="66" spans="1:11" x14ac:dyDescent="0.35">
      <c r="A66" s="804">
        <f>A60+1</f>
        <v>10</v>
      </c>
      <c r="B66" s="36">
        <f>B60+10</f>
        <v>101</v>
      </c>
      <c r="C66" s="807"/>
      <c r="D66" s="83"/>
      <c r="E66" s="84"/>
      <c r="F66" s="62"/>
      <c r="G66" s="810"/>
      <c r="H66" s="130"/>
      <c r="I66" s="810"/>
      <c r="J66" s="130"/>
      <c r="K66" s="812"/>
    </row>
    <row r="67" spans="1:11" x14ac:dyDescent="0.35">
      <c r="A67" s="805"/>
      <c r="B67" s="36">
        <f>B61+10</f>
        <v>102</v>
      </c>
      <c r="C67" s="808"/>
      <c r="D67" s="85"/>
      <c r="E67" s="24" t="s">
        <v>108</v>
      </c>
      <c r="F67" s="24"/>
      <c r="G67" s="721"/>
      <c r="H67" s="133"/>
      <c r="I67" s="721"/>
      <c r="J67" s="133"/>
      <c r="K67" s="813"/>
    </row>
    <row r="68" spans="1:11" x14ac:dyDescent="0.35">
      <c r="A68" s="805"/>
      <c r="B68" s="36">
        <f>B62+10</f>
        <v>103</v>
      </c>
      <c r="C68" s="808"/>
      <c r="D68" s="80" t="b">
        <v>0</v>
      </c>
      <c r="E68" s="44" t="s">
        <v>307</v>
      </c>
      <c r="G68" s="721"/>
      <c r="H68" s="133"/>
      <c r="I68" s="721"/>
      <c r="J68" s="133"/>
      <c r="K68" s="813"/>
    </row>
    <row r="69" spans="1:11" ht="6.75" customHeight="1" x14ac:dyDescent="0.35">
      <c r="A69" s="805"/>
      <c r="B69" s="36">
        <f>B63+10</f>
        <v>104</v>
      </c>
      <c r="C69" s="808"/>
      <c r="D69" s="81"/>
      <c r="E69" s="44"/>
      <c r="G69" s="721"/>
      <c r="H69" s="133"/>
      <c r="I69" s="721"/>
      <c r="J69" s="133"/>
      <c r="K69" s="813"/>
    </row>
    <row r="70" spans="1:11" ht="29.5" thickBot="1" x14ac:dyDescent="0.4">
      <c r="A70" s="806"/>
      <c r="B70" s="36">
        <f>B64+10</f>
        <v>105</v>
      </c>
      <c r="C70" s="809"/>
      <c r="D70" s="82" t="b">
        <v>0</v>
      </c>
      <c r="E70" s="58" t="s">
        <v>308</v>
      </c>
      <c r="F70" s="67"/>
      <c r="G70" s="811"/>
      <c r="H70" s="135"/>
      <c r="I70" s="811"/>
      <c r="J70" s="135"/>
      <c r="K70" s="814"/>
    </row>
    <row r="71" spans="1:11" ht="6" customHeight="1" thickBot="1" x14ac:dyDescent="0.4">
      <c r="A71" s="94"/>
      <c r="B71" s="94"/>
      <c r="C71" s="140"/>
      <c r="D71" s="31"/>
      <c r="E71" s="30"/>
      <c r="F71" s="30"/>
      <c r="G71" s="140"/>
      <c r="H71" s="140"/>
      <c r="I71" s="140"/>
      <c r="J71" s="140"/>
      <c r="K71" s="140"/>
    </row>
    <row r="72" spans="1:11" x14ac:dyDescent="0.35">
      <c r="A72" s="804">
        <f>A66+1</f>
        <v>11</v>
      </c>
      <c r="B72" s="36">
        <f>B66+10</f>
        <v>111</v>
      </c>
      <c r="C72" s="807"/>
      <c r="D72" s="83"/>
      <c r="E72" s="84"/>
      <c r="F72" s="62"/>
      <c r="G72" s="810"/>
      <c r="H72" s="130"/>
      <c r="I72" s="810"/>
      <c r="J72" s="130"/>
      <c r="K72" s="812"/>
    </row>
    <row r="73" spans="1:11" x14ac:dyDescent="0.35">
      <c r="A73" s="805"/>
      <c r="B73" s="36">
        <f>B67+10</f>
        <v>112</v>
      </c>
      <c r="C73" s="808"/>
      <c r="D73" s="85"/>
      <c r="E73" s="24" t="s">
        <v>108</v>
      </c>
      <c r="F73" s="24"/>
      <c r="G73" s="721"/>
      <c r="H73" s="133"/>
      <c r="I73" s="721"/>
      <c r="J73" s="133"/>
      <c r="K73" s="813"/>
    </row>
    <row r="74" spans="1:11" x14ac:dyDescent="0.35">
      <c r="A74" s="805"/>
      <c r="B74" s="36">
        <f>B68+10</f>
        <v>113</v>
      </c>
      <c r="C74" s="808"/>
      <c r="D74" s="80" t="b">
        <v>0</v>
      </c>
      <c r="E74" s="44" t="s">
        <v>307</v>
      </c>
      <c r="G74" s="721"/>
      <c r="H74" s="133"/>
      <c r="I74" s="721"/>
      <c r="J74" s="133"/>
      <c r="K74" s="813"/>
    </row>
    <row r="75" spans="1:11" ht="6.75" customHeight="1" x14ac:dyDescent="0.35">
      <c r="A75" s="805"/>
      <c r="B75" s="36">
        <f>B69+10</f>
        <v>114</v>
      </c>
      <c r="C75" s="808"/>
      <c r="D75" s="81"/>
      <c r="E75" s="44"/>
      <c r="G75" s="721"/>
      <c r="H75" s="133"/>
      <c r="I75" s="721"/>
      <c r="J75" s="133"/>
      <c r="K75" s="813"/>
    </row>
    <row r="76" spans="1:11" ht="29.5" thickBot="1" x14ac:dyDescent="0.4">
      <c r="A76" s="806"/>
      <c r="B76" s="36">
        <f>B70+10</f>
        <v>115</v>
      </c>
      <c r="C76" s="809"/>
      <c r="D76" s="82" t="b">
        <v>0</v>
      </c>
      <c r="E76" s="58" t="s">
        <v>308</v>
      </c>
      <c r="F76" s="67"/>
      <c r="G76" s="811"/>
      <c r="H76" s="135"/>
      <c r="I76" s="811"/>
      <c r="J76" s="135"/>
      <c r="K76" s="814"/>
    </row>
    <row r="77" spans="1:11" ht="6" customHeight="1" thickBot="1" x14ac:dyDescent="0.4">
      <c r="A77" s="94"/>
      <c r="B77" s="94"/>
      <c r="C77" s="140"/>
      <c r="D77" s="31"/>
      <c r="E77" s="30"/>
      <c r="F77" s="30"/>
      <c r="G77" s="140"/>
      <c r="H77" s="140"/>
      <c r="I77" s="140"/>
      <c r="J77" s="140"/>
      <c r="K77" s="140"/>
    </row>
    <row r="78" spans="1:11" x14ac:dyDescent="0.35">
      <c r="A78" s="804">
        <f>A72+1</f>
        <v>12</v>
      </c>
      <c r="B78" s="36">
        <f>B72+10</f>
        <v>121</v>
      </c>
      <c r="C78" s="807"/>
      <c r="D78" s="83"/>
      <c r="E78" s="84"/>
      <c r="F78" s="62"/>
      <c r="G78" s="810"/>
      <c r="H78" s="130"/>
      <c r="I78" s="810"/>
      <c r="J78" s="130"/>
      <c r="K78" s="812"/>
    </row>
    <row r="79" spans="1:11" x14ac:dyDescent="0.35">
      <c r="A79" s="805"/>
      <c r="B79" s="36">
        <f>B73+10</f>
        <v>122</v>
      </c>
      <c r="C79" s="808"/>
      <c r="D79" s="85"/>
      <c r="E79" s="24" t="s">
        <v>108</v>
      </c>
      <c r="F79" s="24"/>
      <c r="G79" s="721"/>
      <c r="H79" s="133"/>
      <c r="I79" s="721"/>
      <c r="J79" s="133"/>
      <c r="K79" s="813"/>
    </row>
    <row r="80" spans="1:11" x14ac:dyDescent="0.35">
      <c r="A80" s="805"/>
      <c r="B80" s="36">
        <f>B74+10</f>
        <v>123</v>
      </c>
      <c r="C80" s="808"/>
      <c r="D80" s="80" t="b">
        <v>0</v>
      </c>
      <c r="E80" s="44" t="s">
        <v>307</v>
      </c>
      <c r="G80" s="721"/>
      <c r="H80" s="133"/>
      <c r="I80" s="721"/>
      <c r="J80" s="133"/>
      <c r="K80" s="813"/>
    </row>
    <row r="81" spans="1:11" ht="6.75" customHeight="1" x14ac:dyDescent="0.35">
      <c r="A81" s="805"/>
      <c r="B81" s="36">
        <f>B75+10</f>
        <v>124</v>
      </c>
      <c r="C81" s="808"/>
      <c r="D81" s="81"/>
      <c r="E81" s="44"/>
      <c r="G81" s="721"/>
      <c r="H81" s="133"/>
      <c r="I81" s="721"/>
      <c r="J81" s="133"/>
      <c r="K81" s="813"/>
    </row>
    <row r="82" spans="1:11" ht="29.5" thickBot="1" x14ac:dyDescent="0.4">
      <c r="A82" s="806"/>
      <c r="B82" s="36">
        <f>B76+10</f>
        <v>125</v>
      </c>
      <c r="C82" s="809"/>
      <c r="D82" s="82" t="b">
        <v>0</v>
      </c>
      <c r="E82" s="58" t="s">
        <v>308</v>
      </c>
      <c r="F82" s="67"/>
      <c r="G82" s="811"/>
      <c r="H82" s="135"/>
      <c r="I82" s="811"/>
      <c r="J82" s="135"/>
      <c r="K82" s="814"/>
    </row>
    <row r="83" spans="1:11" ht="6" customHeight="1" thickBot="1" x14ac:dyDescent="0.4">
      <c r="A83" s="94"/>
      <c r="B83" s="94"/>
      <c r="C83" s="140"/>
      <c r="D83" s="31"/>
      <c r="E83" s="30"/>
      <c r="F83" s="30"/>
      <c r="G83" s="140"/>
      <c r="H83" s="140"/>
      <c r="I83" s="140"/>
      <c r="J83" s="140"/>
      <c r="K83" s="140"/>
    </row>
    <row r="84" spans="1:11" x14ac:dyDescent="0.35">
      <c r="A84" s="804">
        <f>A78+1</f>
        <v>13</v>
      </c>
      <c r="B84" s="36">
        <f>B78+10</f>
        <v>131</v>
      </c>
      <c r="C84" s="807"/>
      <c r="D84" s="83"/>
      <c r="E84" s="84"/>
      <c r="F84" s="62"/>
      <c r="G84" s="810"/>
      <c r="H84" s="130"/>
      <c r="I84" s="810"/>
      <c r="J84" s="130"/>
      <c r="K84" s="812"/>
    </row>
    <row r="85" spans="1:11" x14ac:dyDescent="0.35">
      <c r="A85" s="805"/>
      <c r="B85" s="36">
        <f>B79+10</f>
        <v>132</v>
      </c>
      <c r="C85" s="808"/>
      <c r="D85" s="85"/>
      <c r="E85" s="24" t="s">
        <v>108</v>
      </c>
      <c r="F85" s="24"/>
      <c r="G85" s="721"/>
      <c r="H85" s="133"/>
      <c r="I85" s="721"/>
      <c r="J85" s="133"/>
      <c r="K85" s="813"/>
    </row>
    <row r="86" spans="1:11" x14ac:dyDescent="0.35">
      <c r="A86" s="805"/>
      <c r="B86" s="36">
        <f>B80+10</f>
        <v>133</v>
      </c>
      <c r="C86" s="808"/>
      <c r="D86" s="80" t="b">
        <v>0</v>
      </c>
      <c r="E86" s="44" t="s">
        <v>307</v>
      </c>
      <c r="G86" s="721"/>
      <c r="H86" s="133"/>
      <c r="I86" s="721"/>
      <c r="J86" s="133"/>
      <c r="K86" s="813"/>
    </row>
    <row r="87" spans="1:11" ht="6.75" customHeight="1" x14ac:dyDescent="0.35">
      <c r="A87" s="805"/>
      <c r="B87" s="36">
        <f>B81+10</f>
        <v>134</v>
      </c>
      <c r="C87" s="808"/>
      <c r="D87" s="81"/>
      <c r="E87" s="44"/>
      <c r="G87" s="721"/>
      <c r="H87" s="133"/>
      <c r="I87" s="721"/>
      <c r="J87" s="133"/>
      <c r="K87" s="813"/>
    </row>
    <row r="88" spans="1:11" ht="29.5" thickBot="1" x14ac:dyDescent="0.4">
      <c r="A88" s="806"/>
      <c r="B88" s="36">
        <f>B82+10</f>
        <v>135</v>
      </c>
      <c r="C88" s="809"/>
      <c r="D88" s="82" t="b">
        <v>0</v>
      </c>
      <c r="E88" s="58" t="s">
        <v>308</v>
      </c>
      <c r="F88" s="67"/>
      <c r="G88" s="811"/>
      <c r="H88" s="135"/>
      <c r="I88" s="811"/>
      <c r="J88" s="135"/>
      <c r="K88" s="814"/>
    </row>
    <row r="89" spans="1:11" ht="6" customHeight="1" thickBot="1" x14ac:dyDescent="0.4">
      <c r="A89" s="94"/>
      <c r="B89" s="94"/>
      <c r="C89" s="140"/>
      <c r="D89" s="31"/>
      <c r="E89" s="30"/>
      <c r="F89" s="30"/>
      <c r="G89" s="140"/>
      <c r="H89" s="140"/>
      <c r="I89" s="140"/>
      <c r="J89" s="140"/>
      <c r="K89" s="140"/>
    </row>
    <row r="90" spans="1:11" x14ac:dyDescent="0.35">
      <c r="A90" s="804">
        <f>A84+1</f>
        <v>14</v>
      </c>
      <c r="B90" s="36">
        <f>B84+10</f>
        <v>141</v>
      </c>
      <c r="C90" s="807"/>
      <c r="D90" s="83"/>
      <c r="E90" s="84"/>
      <c r="F90" s="62"/>
      <c r="G90" s="810"/>
      <c r="H90" s="130"/>
      <c r="I90" s="810"/>
      <c r="J90" s="130"/>
      <c r="K90" s="812"/>
    </row>
    <row r="91" spans="1:11" x14ac:dyDescent="0.35">
      <c r="A91" s="805"/>
      <c r="B91" s="36">
        <f>B85+10</f>
        <v>142</v>
      </c>
      <c r="C91" s="808"/>
      <c r="D91" s="85"/>
      <c r="E91" s="24" t="s">
        <v>108</v>
      </c>
      <c r="F91" s="24"/>
      <c r="G91" s="721"/>
      <c r="H91" s="133"/>
      <c r="I91" s="721"/>
      <c r="J91" s="133"/>
      <c r="K91" s="813"/>
    </row>
    <row r="92" spans="1:11" x14ac:dyDescent="0.35">
      <c r="A92" s="805"/>
      <c r="B92" s="36">
        <f>B86+10</f>
        <v>143</v>
      </c>
      <c r="C92" s="808"/>
      <c r="D92" s="80" t="b">
        <v>0</v>
      </c>
      <c r="E92" s="44" t="s">
        <v>307</v>
      </c>
      <c r="G92" s="721"/>
      <c r="H92" s="133"/>
      <c r="I92" s="721"/>
      <c r="J92" s="133"/>
      <c r="K92" s="813"/>
    </row>
    <row r="93" spans="1:11" ht="6.75" customHeight="1" x14ac:dyDescent="0.35">
      <c r="A93" s="805"/>
      <c r="B93" s="36">
        <f>B87+10</f>
        <v>144</v>
      </c>
      <c r="C93" s="808"/>
      <c r="D93" s="81"/>
      <c r="E93" s="44"/>
      <c r="G93" s="721"/>
      <c r="H93" s="133"/>
      <c r="I93" s="721"/>
      <c r="J93" s="133"/>
      <c r="K93" s="813"/>
    </row>
    <row r="94" spans="1:11" ht="29.5" thickBot="1" x14ac:dyDescent="0.4">
      <c r="A94" s="806"/>
      <c r="B94" s="36">
        <f>B88+10</f>
        <v>145</v>
      </c>
      <c r="C94" s="809"/>
      <c r="D94" s="82" t="b">
        <v>0</v>
      </c>
      <c r="E94" s="58" t="s">
        <v>308</v>
      </c>
      <c r="F94" s="67"/>
      <c r="G94" s="811"/>
      <c r="H94" s="135"/>
      <c r="I94" s="811"/>
      <c r="J94" s="135"/>
      <c r="K94" s="814"/>
    </row>
    <row r="95" spans="1:11" ht="6" customHeight="1" thickBot="1" x14ac:dyDescent="0.4">
      <c r="A95" s="94"/>
      <c r="B95" s="94"/>
      <c r="C95" s="140"/>
      <c r="D95" s="31"/>
      <c r="E95" s="30"/>
      <c r="F95" s="30"/>
      <c r="G95" s="140"/>
      <c r="H95" s="140"/>
      <c r="I95" s="140"/>
      <c r="J95" s="140"/>
      <c r="K95" s="140"/>
    </row>
    <row r="96" spans="1:11" x14ac:dyDescent="0.35">
      <c r="A96" s="804">
        <f>A90+1</f>
        <v>15</v>
      </c>
      <c r="B96" s="36">
        <f>B90+10</f>
        <v>151</v>
      </c>
      <c r="C96" s="807"/>
      <c r="D96" s="83"/>
      <c r="E96" s="84"/>
      <c r="F96" s="62"/>
      <c r="G96" s="810"/>
      <c r="H96" s="130"/>
      <c r="I96" s="810"/>
      <c r="J96" s="130"/>
      <c r="K96" s="812"/>
    </row>
    <row r="97" spans="1:11" x14ac:dyDescent="0.35">
      <c r="A97" s="805"/>
      <c r="B97" s="36">
        <f>B91+10</f>
        <v>152</v>
      </c>
      <c r="C97" s="808"/>
      <c r="D97" s="85"/>
      <c r="E97" s="24" t="s">
        <v>108</v>
      </c>
      <c r="F97" s="24"/>
      <c r="G97" s="721"/>
      <c r="H97" s="133"/>
      <c r="I97" s="721"/>
      <c r="J97" s="133"/>
      <c r="K97" s="813"/>
    </row>
    <row r="98" spans="1:11" x14ac:dyDescent="0.35">
      <c r="A98" s="805"/>
      <c r="B98" s="36">
        <f>B92+10</f>
        <v>153</v>
      </c>
      <c r="C98" s="808"/>
      <c r="D98" s="80" t="b">
        <v>1</v>
      </c>
      <c r="E98" s="44" t="s">
        <v>307</v>
      </c>
      <c r="G98" s="721"/>
      <c r="H98" s="133"/>
      <c r="I98" s="721"/>
      <c r="J98" s="133"/>
      <c r="K98" s="813"/>
    </row>
    <row r="99" spans="1:11" ht="6.75" customHeight="1" x14ac:dyDescent="0.35">
      <c r="A99" s="805"/>
      <c r="B99" s="36">
        <f>B93+10</f>
        <v>154</v>
      </c>
      <c r="C99" s="808"/>
      <c r="D99" s="81"/>
      <c r="E99" s="44"/>
      <c r="G99" s="721"/>
      <c r="H99" s="133"/>
      <c r="I99" s="721"/>
      <c r="J99" s="133"/>
      <c r="K99" s="813"/>
    </row>
    <row r="100" spans="1:11" ht="29.5" thickBot="1" x14ac:dyDescent="0.4">
      <c r="A100" s="806"/>
      <c r="B100" s="36">
        <f>B94+10</f>
        <v>155</v>
      </c>
      <c r="C100" s="809"/>
      <c r="D100" s="82" t="b">
        <v>0</v>
      </c>
      <c r="E100" s="58" t="s">
        <v>308</v>
      </c>
      <c r="F100" s="67"/>
      <c r="G100" s="811"/>
      <c r="H100" s="135"/>
      <c r="I100" s="811"/>
      <c r="J100" s="135"/>
      <c r="K100" s="814"/>
    </row>
    <row r="101" spans="1:11" ht="6" customHeight="1" thickBot="1" x14ac:dyDescent="0.4">
      <c r="A101" s="94"/>
      <c r="B101" s="94"/>
      <c r="C101" s="140"/>
      <c r="D101" s="31"/>
      <c r="E101" s="30"/>
      <c r="F101" s="30"/>
      <c r="G101" s="140"/>
      <c r="H101" s="140"/>
      <c r="I101" s="140"/>
      <c r="J101" s="140"/>
      <c r="K101" s="140"/>
    </row>
    <row r="102" spans="1:11" x14ac:dyDescent="0.35">
      <c r="A102" s="804">
        <f>A96+1</f>
        <v>16</v>
      </c>
      <c r="B102" s="36">
        <f>B96+10</f>
        <v>161</v>
      </c>
      <c r="C102" s="807"/>
      <c r="D102" s="83"/>
      <c r="E102" s="84"/>
      <c r="F102" s="62"/>
      <c r="G102" s="810"/>
      <c r="H102" s="130"/>
      <c r="I102" s="810"/>
      <c r="J102" s="130"/>
      <c r="K102" s="812"/>
    </row>
    <row r="103" spans="1:11" x14ac:dyDescent="0.35">
      <c r="A103" s="805"/>
      <c r="B103" s="36">
        <f>B97+10</f>
        <v>162</v>
      </c>
      <c r="C103" s="808"/>
      <c r="D103" s="85"/>
      <c r="E103" s="24" t="s">
        <v>108</v>
      </c>
      <c r="F103" s="24"/>
      <c r="G103" s="721"/>
      <c r="H103" s="133"/>
      <c r="I103" s="721"/>
      <c r="J103" s="133"/>
      <c r="K103" s="813"/>
    </row>
    <row r="104" spans="1:11" x14ac:dyDescent="0.35">
      <c r="A104" s="805"/>
      <c r="B104" s="36">
        <f>B98+10</f>
        <v>163</v>
      </c>
      <c r="C104" s="808"/>
      <c r="D104" s="80" t="b">
        <v>0</v>
      </c>
      <c r="E104" s="44" t="s">
        <v>307</v>
      </c>
      <c r="G104" s="721"/>
      <c r="H104" s="133"/>
      <c r="I104" s="721"/>
      <c r="J104" s="133"/>
      <c r="K104" s="813"/>
    </row>
    <row r="105" spans="1:11" ht="6.75" customHeight="1" x14ac:dyDescent="0.35">
      <c r="A105" s="805"/>
      <c r="B105" s="36">
        <f>B99+10</f>
        <v>164</v>
      </c>
      <c r="C105" s="808"/>
      <c r="D105" s="81"/>
      <c r="E105" s="44"/>
      <c r="G105" s="721"/>
      <c r="H105" s="133"/>
      <c r="I105" s="721"/>
      <c r="J105" s="133"/>
      <c r="K105" s="813"/>
    </row>
    <row r="106" spans="1:11" ht="29.5" thickBot="1" x14ac:dyDescent="0.4">
      <c r="A106" s="806"/>
      <c r="B106" s="36">
        <f>B100+10</f>
        <v>165</v>
      </c>
      <c r="C106" s="809"/>
      <c r="D106" s="82" t="b">
        <v>0</v>
      </c>
      <c r="E106" s="58" t="s">
        <v>308</v>
      </c>
      <c r="F106" s="67"/>
      <c r="G106" s="811"/>
      <c r="H106" s="135"/>
      <c r="I106" s="811"/>
      <c r="J106" s="135"/>
      <c r="K106" s="814"/>
    </row>
    <row r="107" spans="1:11" ht="6" customHeight="1" thickBot="1" x14ac:dyDescent="0.4">
      <c r="A107" s="94"/>
      <c r="B107" s="94"/>
      <c r="C107" s="140"/>
      <c r="D107" s="31"/>
      <c r="E107" s="30"/>
      <c r="F107" s="30"/>
      <c r="G107" s="140"/>
      <c r="H107" s="140"/>
      <c r="I107" s="140"/>
      <c r="J107" s="140"/>
      <c r="K107" s="140"/>
    </row>
    <row r="108" spans="1:11" x14ac:dyDescent="0.35">
      <c r="A108" s="804">
        <f>A102+1</f>
        <v>17</v>
      </c>
      <c r="B108" s="36">
        <f>B102+10</f>
        <v>171</v>
      </c>
      <c r="C108" s="807"/>
      <c r="D108" s="83"/>
      <c r="E108" s="84"/>
      <c r="F108" s="62"/>
      <c r="G108" s="810"/>
      <c r="H108" s="130"/>
      <c r="I108" s="810"/>
      <c r="J108" s="130"/>
      <c r="K108" s="812"/>
    </row>
    <row r="109" spans="1:11" x14ac:dyDescent="0.35">
      <c r="A109" s="805"/>
      <c r="B109" s="36">
        <f>B103+10</f>
        <v>172</v>
      </c>
      <c r="C109" s="808"/>
      <c r="D109" s="85"/>
      <c r="E109" s="24" t="s">
        <v>108</v>
      </c>
      <c r="F109" s="24"/>
      <c r="G109" s="721"/>
      <c r="H109" s="133"/>
      <c r="I109" s="721"/>
      <c r="J109" s="133"/>
      <c r="K109" s="813"/>
    </row>
    <row r="110" spans="1:11" x14ac:dyDescent="0.35">
      <c r="A110" s="805"/>
      <c r="B110" s="36">
        <f>B104+10</f>
        <v>173</v>
      </c>
      <c r="C110" s="808"/>
      <c r="D110" s="80" t="b">
        <v>0</v>
      </c>
      <c r="E110" s="44" t="s">
        <v>307</v>
      </c>
      <c r="G110" s="721"/>
      <c r="H110" s="133"/>
      <c r="I110" s="721"/>
      <c r="J110" s="133"/>
      <c r="K110" s="813"/>
    </row>
    <row r="111" spans="1:11" ht="6.75" customHeight="1" x14ac:dyDescent="0.35">
      <c r="A111" s="805"/>
      <c r="B111" s="36">
        <f>B105+10</f>
        <v>174</v>
      </c>
      <c r="C111" s="808"/>
      <c r="D111" s="81"/>
      <c r="E111" s="44"/>
      <c r="G111" s="721"/>
      <c r="H111" s="133"/>
      <c r="I111" s="721"/>
      <c r="J111" s="133"/>
      <c r="K111" s="813"/>
    </row>
    <row r="112" spans="1:11" ht="29.5" thickBot="1" x14ac:dyDescent="0.4">
      <c r="A112" s="806"/>
      <c r="B112" s="36">
        <f>B106+10</f>
        <v>175</v>
      </c>
      <c r="C112" s="809"/>
      <c r="D112" s="82" t="b">
        <v>0</v>
      </c>
      <c r="E112" s="58" t="s">
        <v>308</v>
      </c>
      <c r="F112" s="67"/>
      <c r="G112" s="811"/>
      <c r="H112" s="135"/>
      <c r="I112" s="811"/>
      <c r="J112" s="135"/>
      <c r="K112" s="814"/>
    </row>
    <row r="113" spans="1:11" ht="6" customHeight="1" thickBot="1" x14ac:dyDescent="0.4">
      <c r="A113" s="94"/>
      <c r="B113" s="94"/>
      <c r="C113" s="140"/>
      <c r="D113" s="31"/>
      <c r="E113" s="30"/>
      <c r="F113" s="30"/>
      <c r="G113" s="140"/>
      <c r="H113" s="140"/>
      <c r="I113" s="140"/>
      <c r="J113" s="140"/>
      <c r="K113" s="140"/>
    </row>
    <row r="114" spans="1:11" x14ac:dyDescent="0.35">
      <c r="A114" s="804">
        <f>A108+1</f>
        <v>18</v>
      </c>
      <c r="B114" s="36">
        <f>B108+10</f>
        <v>181</v>
      </c>
      <c r="C114" s="807"/>
      <c r="D114" s="83"/>
      <c r="E114" s="84"/>
      <c r="F114" s="62"/>
      <c r="G114" s="810"/>
      <c r="H114" s="130"/>
      <c r="I114" s="810"/>
      <c r="J114" s="130"/>
      <c r="K114" s="812"/>
    </row>
    <row r="115" spans="1:11" x14ac:dyDescent="0.35">
      <c r="A115" s="805"/>
      <c r="B115" s="36">
        <f>B109+10</f>
        <v>182</v>
      </c>
      <c r="C115" s="808"/>
      <c r="D115" s="85"/>
      <c r="E115" s="24" t="s">
        <v>108</v>
      </c>
      <c r="F115" s="24"/>
      <c r="G115" s="721"/>
      <c r="H115" s="133"/>
      <c r="I115" s="721"/>
      <c r="J115" s="133"/>
      <c r="K115" s="813"/>
    </row>
    <row r="116" spans="1:11" x14ac:dyDescent="0.35">
      <c r="A116" s="805"/>
      <c r="B116" s="36">
        <f>B110+10</f>
        <v>183</v>
      </c>
      <c r="C116" s="808"/>
      <c r="D116" s="80" t="b">
        <v>0</v>
      </c>
      <c r="E116" s="44" t="s">
        <v>307</v>
      </c>
      <c r="G116" s="721"/>
      <c r="H116" s="133"/>
      <c r="I116" s="721"/>
      <c r="J116" s="133"/>
      <c r="K116" s="813"/>
    </row>
    <row r="117" spans="1:11" ht="6.75" customHeight="1" x14ac:dyDescent="0.35">
      <c r="A117" s="805"/>
      <c r="B117" s="36">
        <f>B111+10</f>
        <v>184</v>
      </c>
      <c r="C117" s="808"/>
      <c r="D117" s="81"/>
      <c r="E117" s="44"/>
      <c r="G117" s="721"/>
      <c r="H117" s="133"/>
      <c r="I117" s="721"/>
      <c r="J117" s="133"/>
      <c r="K117" s="813"/>
    </row>
    <row r="118" spans="1:11" ht="29.5" thickBot="1" x14ac:dyDescent="0.4">
      <c r="A118" s="806"/>
      <c r="B118" s="36">
        <f>B112+10</f>
        <v>185</v>
      </c>
      <c r="C118" s="809"/>
      <c r="D118" s="82" t="b">
        <v>0</v>
      </c>
      <c r="E118" s="58" t="s">
        <v>308</v>
      </c>
      <c r="F118" s="67"/>
      <c r="G118" s="811"/>
      <c r="H118" s="135"/>
      <c r="I118" s="811"/>
      <c r="J118" s="135"/>
      <c r="K118" s="814"/>
    </row>
    <row r="119" spans="1:11" ht="6" customHeight="1" thickBot="1" x14ac:dyDescent="0.4">
      <c r="A119" s="94"/>
      <c r="B119" s="94"/>
      <c r="C119" s="140"/>
      <c r="D119" s="31"/>
      <c r="E119" s="30"/>
      <c r="F119" s="30"/>
      <c r="G119" s="140"/>
      <c r="H119" s="140"/>
      <c r="I119" s="140"/>
      <c r="J119" s="140"/>
      <c r="K119" s="140"/>
    </row>
    <row r="120" spans="1:11" x14ac:dyDescent="0.35">
      <c r="A120" s="804">
        <f>A114+1</f>
        <v>19</v>
      </c>
      <c r="B120" s="36">
        <f>B114+10</f>
        <v>191</v>
      </c>
      <c r="C120" s="807"/>
      <c r="D120" s="83"/>
      <c r="E120" s="84"/>
      <c r="F120" s="62"/>
      <c r="G120" s="810"/>
      <c r="H120" s="130"/>
      <c r="I120" s="810"/>
      <c r="J120" s="130"/>
      <c r="K120" s="812"/>
    </row>
    <row r="121" spans="1:11" x14ac:dyDescent="0.35">
      <c r="A121" s="805"/>
      <c r="B121" s="36">
        <f>B115+10</f>
        <v>192</v>
      </c>
      <c r="C121" s="808"/>
      <c r="D121" s="85"/>
      <c r="E121" s="24" t="s">
        <v>108</v>
      </c>
      <c r="F121" s="24"/>
      <c r="G121" s="721"/>
      <c r="H121" s="133"/>
      <c r="I121" s="721"/>
      <c r="J121" s="133"/>
      <c r="K121" s="813"/>
    </row>
    <row r="122" spans="1:11" x14ac:dyDescent="0.35">
      <c r="A122" s="805"/>
      <c r="B122" s="36">
        <f>B116+10</f>
        <v>193</v>
      </c>
      <c r="C122" s="808"/>
      <c r="D122" s="80" t="b">
        <v>0</v>
      </c>
      <c r="E122" s="44" t="s">
        <v>307</v>
      </c>
      <c r="G122" s="721"/>
      <c r="H122" s="133"/>
      <c r="I122" s="721"/>
      <c r="J122" s="133"/>
      <c r="K122" s="813"/>
    </row>
    <row r="123" spans="1:11" ht="6.75" customHeight="1" x14ac:dyDescent="0.35">
      <c r="A123" s="805"/>
      <c r="B123" s="36">
        <f>B117+10</f>
        <v>194</v>
      </c>
      <c r="C123" s="808"/>
      <c r="D123" s="81"/>
      <c r="E123" s="44"/>
      <c r="G123" s="721"/>
      <c r="H123" s="133"/>
      <c r="I123" s="721"/>
      <c r="J123" s="133"/>
      <c r="K123" s="813"/>
    </row>
    <row r="124" spans="1:11" ht="29.5" thickBot="1" x14ac:dyDescent="0.4">
      <c r="A124" s="806"/>
      <c r="B124" s="36">
        <f>B118+10</f>
        <v>195</v>
      </c>
      <c r="C124" s="809"/>
      <c r="D124" s="82" t="b">
        <v>0</v>
      </c>
      <c r="E124" s="58" t="s">
        <v>308</v>
      </c>
      <c r="F124" s="67"/>
      <c r="G124" s="811"/>
      <c r="H124" s="135"/>
      <c r="I124" s="811"/>
      <c r="J124" s="135"/>
      <c r="K124" s="814"/>
    </row>
    <row r="125" spans="1:11" ht="6" customHeight="1" thickBot="1" x14ac:dyDescent="0.4">
      <c r="A125" s="94"/>
      <c r="B125" s="94"/>
      <c r="C125" s="140"/>
      <c r="D125" s="31"/>
      <c r="E125" s="30"/>
      <c r="F125" s="30"/>
      <c r="G125" s="140"/>
      <c r="H125" s="140"/>
      <c r="I125" s="140"/>
      <c r="J125" s="140"/>
      <c r="K125" s="140"/>
    </row>
    <row r="126" spans="1:11" x14ac:dyDescent="0.35">
      <c r="A126" s="804">
        <f>A120+1</f>
        <v>20</v>
      </c>
      <c r="B126" s="36">
        <f>B120+10</f>
        <v>201</v>
      </c>
      <c r="C126" s="807"/>
      <c r="D126" s="83"/>
      <c r="E126" s="84"/>
      <c r="F126" s="62"/>
      <c r="G126" s="810"/>
      <c r="H126" s="130"/>
      <c r="I126" s="810"/>
      <c r="J126" s="130"/>
      <c r="K126" s="812"/>
    </row>
    <row r="127" spans="1:11" x14ac:dyDescent="0.35">
      <c r="A127" s="805"/>
      <c r="B127" s="36">
        <f>B121+10</f>
        <v>202</v>
      </c>
      <c r="C127" s="808"/>
      <c r="D127" s="85"/>
      <c r="E127" s="24" t="s">
        <v>108</v>
      </c>
      <c r="F127" s="24"/>
      <c r="G127" s="721"/>
      <c r="H127" s="133"/>
      <c r="I127" s="721"/>
      <c r="J127" s="133"/>
      <c r="K127" s="813"/>
    </row>
    <row r="128" spans="1:11" x14ac:dyDescent="0.35">
      <c r="A128" s="805"/>
      <c r="B128" s="36">
        <f>B122+10</f>
        <v>203</v>
      </c>
      <c r="C128" s="808"/>
      <c r="D128" s="80" t="b">
        <v>0</v>
      </c>
      <c r="E128" s="44" t="s">
        <v>307</v>
      </c>
      <c r="G128" s="721"/>
      <c r="H128" s="133"/>
      <c r="I128" s="721"/>
      <c r="J128" s="133"/>
      <c r="K128" s="813"/>
    </row>
    <row r="129" spans="1:11" ht="6.75" customHeight="1" x14ac:dyDescent="0.35">
      <c r="A129" s="805"/>
      <c r="B129" s="36">
        <f>B123+10</f>
        <v>204</v>
      </c>
      <c r="C129" s="808"/>
      <c r="D129" s="81"/>
      <c r="E129" s="44"/>
      <c r="G129" s="721"/>
      <c r="H129" s="133"/>
      <c r="I129" s="721"/>
      <c r="J129" s="133"/>
      <c r="K129" s="813"/>
    </row>
    <row r="130" spans="1:11" ht="29.5" thickBot="1" x14ac:dyDescent="0.4">
      <c r="A130" s="806"/>
      <c r="B130" s="36">
        <f>B124+10</f>
        <v>205</v>
      </c>
      <c r="C130" s="809"/>
      <c r="D130" s="82" t="b">
        <v>0</v>
      </c>
      <c r="E130" s="58" t="s">
        <v>308</v>
      </c>
      <c r="F130" s="67"/>
      <c r="G130" s="811"/>
      <c r="H130" s="135"/>
      <c r="I130" s="811"/>
      <c r="J130" s="135"/>
      <c r="K130" s="814"/>
    </row>
  </sheetData>
  <mergeCells count="102">
    <mergeCell ref="A1:E1"/>
    <mergeCell ref="A18:A22"/>
    <mergeCell ref="C18:C22"/>
    <mergeCell ref="G18:G22"/>
    <mergeCell ref="I18:I22"/>
    <mergeCell ref="K18:K22"/>
    <mergeCell ref="G12:G16"/>
    <mergeCell ref="I12:I16"/>
    <mergeCell ref="K12:K16"/>
    <mergeCell ref="C12:C16"/>
    <mergeCell ref="A12:A16"/>
    <mergeCell ref="A5:A9"/>
    <mergeCell ref="A30:A34"/>
    <mergeCell ref="C30:C34"/>
    <mergeCell ref="G30:G34"/>
    <mergeCell ref="I30:I34"/>
    <mergeCell ref="K30:K34"/>
    <mergeCell ref="A24:A28"/>
    <mergeCell ref="C24:C28"/>
    <mergeCell ref="G24:G28"/>
    <mergeCell ref="I24:I28"/>
    <mergeCell ref="K24:K28"/>
    <mergeCell ref="A42:A46"/>
    <mergeCell ref="C42:C46"/>
    <mergeCell ref="G42:G46"/>
    <mergeCell ref="I42:I46"/>
    <mergeCell ref="K42:K46"/>
    <mergeCell ref="A36:A40"/>
    <mergeCell ref="C36:C40"/>
    <mergeCell ref="G36:G40"/>
    <mergeCell ref="I36:I40"/>
    <mergeCell ref="K36:K40"/>
    <mergeCell ref="A54:A58"/>
    <mergeCell ref="C54:C58"/>
    <mergeCell ref="G54:G58"/>
    <mergeCell ref="I54:I58"/>
    <mergeCell ref="K54:K58"/>
    <mergeCell ref="A48:A52"/>
    <mergeCell ref="C48:C52"/>
    <mergeCell ref="G48:G52"/>
    <mergeCell ref="I48:I52"/>
    <mergeCell ref="K48:K52"/>
    <mergeCell ref="A66:A70"/>
    <mergeCell ref="C66:C70"/>
    <mergeCell ref="G66:G70"/>
    <mergeCell ref="I66:I70"/>
    <mergeCell ref="K66:K70"/>
    <mergeCell ref="A60:A64"/>
    <mergeCell ref="C60:C64"/>
    <mergeCell ref="G60:G64"/>
    <mergeCell ref="I60:I64"/>
    <mergeCell ref="K60:K64"/>
    <mergeCell ref="A78:A82"/>
    <mergeCell ref="C78:C82"/>
    <mergeCell ref="G78:G82"/>
    <mergeCell ref="I78:I82"/>
    <mergeCell ref="K78:K82"/>
    <mergeCell ref="A72:A76"/>
    <mergeCell ref="C72:C76"/>
    <mergeCell ref="G72:G76"/>
    <mergeCell ref="I72:I76"/>
    <mergeCell ref="K72:K76"/>
    <mergeCell ref="A90:A94"/>
    <mergeCell ref="C90:C94"/>
    <mergeCell ref="G90:G94"/>
    <mergeCell ref="I90:I94"/>
    <mergeCell ref="K90:K94"/>
    <mergeCell ref="A84:A88"/>
    <mergeCell ref="C84:C88"/>
    <mergeCell ref="G84:G88"/>
    <mergeCell ref="I84:I88"/>
    <mergeCell ref="K84:K88"/>
    <mergeCell ref="A102:A106"/>
    <mergeCell ref="C102:C106"/>
    <mergeCell ref="G102:G106"/>
    <mergeCell ref="I102:I106"/>
    <mergeCell ref="K102:K106"/>
    <mergeCell ref="A96:A100"/>
    <mergeCell ref="C96:C100"/>
    <mergeCell ref="G96:G100"/>
    <mergeCell ref="I96:I100"/>
    <mergeCell ref="K96:K100"/>
    <mergeCell ref="A114:A118"/>
    <mergeCell ref="C114:C118"/>
    <mergeCell ref="G114:G118"/>
    <mergeCell ref="I114:I118"/>
    <mergeCell ref="K114:K118"/>
    <mergeCell ref="A108:A112"/>
    <mergeCell ref="C108:C112"/>
    <mergeCell ref="G108:G112"/>
    <mergeCell ref="I108:I112"/>
    <mergeCell ref="K108:K112"/>
    <mergeCell ref="A126:A130"/>
    <mergeCell ref="C126:C130"/>
    <mergeCell ref="G126:G130"/>
    <mergeCell ref="I126:I130"/>
    <mergeCell ref="K126:K130"/>
    <mergeCell ref="A120:A124"/>
    <mergeCell ref="C120:C124"/>
    <mergeCell ref="G120:G124"/>
    <mergeCell ref="I120:I124"/>
    <mergeCell ref="K120:K124"/>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0"/>
  <sheetViews>
    <sheetView showGridLines="0" zoomScaleNormal="100" workbookViewId="0">
      <pane xSplit="1" ySplit="2" topLeftCell="B3" activePane="bottomRight" state="frozen"/>
      <selection pane="topRight" activeCell="B1" sqref="B1"/>
      <selection pane="bottomLeft" activeCell="A3" sqref="A3"/>
      <selection pane="bottomRight" activeCell="B4" sqref="B4"/>
    </sheetView>
  </sheetViews>
  <sheetFormatPr defaultRowHeight="14.5" outlineLevelRow="1" x14ac:dyDescent="0.35"/>
  <cols>
    <col min="1" max="1" width="6.7265625" style="246" hidden="1" customWidth="1"/>
    <col min="2" max="2" width="3.81640625" style="495" customWidth="1"/>
    <col min="3" max="3" width="1.7265625" style="34" hidden="1"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2.36328125" customWidth="1"/>
    <col min="11" max="11" width="5.08984375"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2.54296875" customWidth="1"/>
    <col min="19" max="20" width="13.1796875" customWidth="1"/>
    <col min="21" max="21" width="29.36328125" customWidth="1"/>
    <col min="22" max="22" width="8.7265625" customWidth="1"/>
    <col min="23" max="23" width="38" customWidth="1"/>
    <col min="24" max="24" width="4.54296875" customWidth="1"/>
    <col min="25" max="25" width="20.7265625" customWidth="1"/>
    <col min="26" max="26" width="22.90625" customWidth="1"/>
    <col min="27" max="27" width="4.36328125" customWidth="1"/>
    <col min="28" max="28" width="4.1796875" customWidth="1"/>
    <col min="29" max="29" width="40.81640625" customWidth="1"/>
    <col min="30" max="30" width="3.54296875" hidden="1"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301"/>
      <c r="B1" s="510"/>
      <c r="C1" s="313"/>
      <c r="D1" s="312" t="s">
        <v>348</v>
      </c>
      <c r="E1" s="236"/>
      <c r="F1" s="876" t="s">
        <v>319</v>
      </c>
      <c r="G1" s="876"/>
      <c r="H1" s="310">
        <v>1</v>
      </c>
      <c r="I1" s="311"/>
      <c r="J1" s="310">
        <v>1</v>
      </c>
      <c r="K1" s="311"/>
      <c r="L1" s="310">
        <v>1</v>
      </c>
      <c r="M1" s="311"/>
      <c r="N1" s="890">
        <v>1</v>
      </c>
      <c r="O1" s="891"/>
      <c r="P1" s="307"/>
      <c r="Q1" s="237"/>
      <c r="R1" s="237"/>
      <c r="S1" s="236"/>
      <c r="T1" s="236"/>
      <c r="U1" s="236"/>
      <c r="V1" s="236"/>
      <c r="W1" s="236"/>
      <c r="X1" s="236"/>
      <c r="Y1" s="236"/>
      <c r="Z1" s="236"/>
      <c r="AA1" s="236"/>
      <c r="AB1" s="236"/>
      <c r="AC1" s="236"/>
      <c r="AD1" s="236"/>
      <c r="AE1" s="236"/>
      <c r="AF1" s="236"/>
      <c r="AG1" s="236"/>
      <c r="AH1" s="236"/>
      <c r="AI1" s="236"/>
      <c r="AJ1" s="236"/>
      <c r="AK1" s="236"/>
    </row>
    <row r="2" spans="1:37" s="13" customFormat="1" ht="35" customHeight="1" x14ac:dyDescent="0.35">
      <c r="A2" s="306"/>
      <c r="B2" s="496"/>
      <c r="C2" s="314"/>
      <c r="D2" s="306"/>
      <c r="E2" s="306"/>
      <c r="F2" s="876"/>
      <c r="G2" s="876"/>
      <c r="H2" s="308" t="str">
        <f>D7</f>
        <v>Sensitivity Labels</v>
      </c>
      <c r="I2" s="306"/>
      <c r="J2" s="308" t="str">
        <f>D43</f>
        <v>Publishing</v>
      </c>
      <c r="K2" s="308"/>
      <c r="L2" s="308" t="str">
        <f>D54</f>
        <v>Service-Side Auto-Labeling Policies</v>
      </c>
      <c r="M2" s="308"/>
      <c r="N2" s="892" t="str">
        <f>D61</f>
        <v>Data Loss Prevention (DLP)</v>
      </c>
      <c r="O2" s="892"/>
      <c r="P2" s="236"/>
      <c r="Q2" s="306"/>
      <c r="R2" s="306"/>
      <c r="S2" s="306"/>
      <c r="T2" s="306"/>
      <c r="U2" s="306"/>
      <c r="V2" s="306"/>
      <c r="W2" s="306"/>
      <c r="X2" s="306"/>
      <c r="Y2" s="306"/>
      <c r="Z2" s="306"/>
      <c r="AA2" s="306"/>
      <c r="AB2" s="306"/>
      <c r="AC2" s="306"/>
      <c r="AD2" s="306"/>
      <c r="AE2" s="306"/>
      <c r="AF2" s="306"/>
      <c r="AG2" s="306"/>
      <c r="AH2" s="306"/>
      <c r="AI2" s="306"/>
      <c r="AJ2" s="306"/>
      <c r="AK2" s="306"/>
    </row>
    <row r="3" spans="1:37" s="13" customFormat="1" ht="35" hidden="1" customHeight="1" outlineLevel="1" x14ac:dyDescent="0.35">
      <c r="A3" s="306"/>
      <c r="B3" s="517"/>
      <c r="C3" s="860" t="s">
        <v>322</v>
      </c>
      <c r="D3" s="563" t="s">
        <v>334</v>
      </c>
      <c r="E3" s="563"/>
      <c r="F3" s="563"/>
      <c r="G3" s="316"/>
      <c r="H3" s="865" t="s">
        <v>335</v>
      </c>
      <c r="I3" s="317"/>
      <c r="J3" s="865" t="s">
        <v>336</v>
      </c>
      <c r="K3" s="318"/>
      <c r="L3" s="865" t="s">
        <v>337</v>
      </c>
      <c r="M3" s="318"/>
      <c r="N3" s="867" t="s">
        <v>338</v>
      </c>
      <c r="O3" s="868"/>
      <c r="P3"/>
    </row>
    <row r="4" spans="1:37" s="13" customFormat="1" ht="48.5" hidden="1" customHeight="1" outlineLevel="1" x14ac:dyDescent="0.35">
      <c r="A4" s="306"/>
      <c r="B4" s="517"/>
      <c r="C4" s="861"/>
      <c r="D4" s="563"/>
      <c r="E4" s="563"/>
      <c r="F4" s="563"/>
      <c r="G4" s="316"/>
      <c r="H4" s="866"/>
      <c r="I4" s="317"/>
      <c r="J4" s="866"/>
      <c r="K4" s="318"/>
      <c r="L4" s="866"/>
      <c r="M4" s="318"/>
      <c r="N4" s="617"/>
      <c r="O4" s="618"/>
      <c r="P4"/>
    </row>
    <row r="5" spans="1:37" s="13" customFormat="1" ht="35" hidden="1" customHeight="1" outlineLevel="1" x14ac:dyDescent="0.35">
      <c r="A5" s="306"/>
      <c r="B5" s="517"/>
      <c r="C5" s="870" t="s">
        <v>99</v>
      </c>
      <c r="D5" s="568"/>
      <c r="E5" s="568"/>
      <c r="F5" s="568"/>
      <c r="G5" s="316"/>
      <c r="H5" s="319"/>
      <c r="I5" s="317"/>
      <c r="J5" s="319"/>
      <c r="K5" s="318"/>
      <c r="L5" s="319"/>
      <c r="M5" s="318"/>
      <c r="N5" s="879"/>
      <c r="O5" s="879"/>
      <c r="P5"/>
    </row>
    <row r="6" spans="1:37" s="13" customFormat="1" ht="35" hidden="1" customHeight="1" outlineLevel="1" x14ac:dyDescent="0.35">
      <c r="A6" s="306"/>
      <c r="B6" s="517"/>
      <c r="C6" s="870"/>
      <c r="D6" s="568"/>
      <c r="E6" s="568"/>
      <c r="F6" s="568"/>
      <c r="G6" s="316"/>
      <c r="H6" s="319"/>
      <c r="I6" s="317"/>
      <c r="J6" s="319"/>
      <c r="K6" s="318"/>
      <c r="L6" s="319"/>
      <c r="M6" s="318"/>
      <c r="N6" s="879"/>
      <c r="O6" s="879"/>
      <c r="P6"/>
    </row>
    <row r="7" spans="1:37" ht="18.5" collapsed="1" x14ac:dyDescent="0.45">
      <c r="C7" s="386"/>
      <c r="D7" s="248" t="str">
        <f>'Sensitivity Labels'!C1</f>
        <v>Sensitivity Labels</v>
      </c>
      <c r="E7" s="209"/>
    </row>
    <row r="8" spans="1:37" s="242" customFormat="1" ht="29.5" customHeight="1" x14ac:dyDescent="0.35">
      <c r="A8" s="302"/>
      <c r="B8" s="497"/>
      <c r="C8" s="314"/>
      <c r="D8" s="509" t="str">
        <f>'Sensitivity Labels'!C3</f>
        <v>Label/Parent Label/Label Group/Sub-Label:</v>
      </c>
      <c r="E8" s="877" t="str">
        <f>'Sensitivity Labels'!D3</f>
        <v>Name:</v>
      </c>
      <c r="F8" s="825"/>
      <c r="G8" s="825" t="str">
        <f>'Sensitivity Labels'!E3</f>
        <v>Display Name:</v>
      </c>
      <c r="H8" s="825"/>
      <c r="I8" s="825" t="str">
        <f>'Sensitivity Labels'!F3</f>
        <v>Scope:</v>
      </c>
      <c r="J8" s="825"/>
      <c r="K8" s="825"/>
      <c r="L8" s="825"/>
      <c r="M8" s="825"/>
      <c r="N8" s="825"/>
      <c r="O8" s="825"/>
      <c r="P8" s="825"/>
      <c r="Q8" s="825"/>
      <c r="R8" s="825" t="str">
        <f>'Sensitivity Labels'!I3</f>
        <v>Description for users:</v>
      </c>
      <c r="S8" s="825"/>
      <c r="T8" s="825"/>
      <c r="U8" s="825"/>
      <c r="V8" s="825" t="str">
        <f>'Sensitivity Labels'!J3</f>
        <v>Description for admins:</v>
      </c>
      <c r="W8" s="825"/>
      <c r="X8" s="825" t="str">
        <f>'Sensitivity Labels'!K3</f>
        <v>Label Color:</v>
      </c>
      <c r="Y8" s="825"/>
    </row>
    <row r="9" spans="1:37" x14ac:dyDescent="0.35">
      <c r="A9" s="246">
        <f>VLOOKUP(B9,'Sensitivity Labels'!$A$11:$K$170,2,FALSE)</f>
        <v>11</v>
      </c>
      <c r="B9" s="893">
        <f>H$1</f>
        <v>1</v>
      </c>
      <c r="C9" s="315"/>
      <c r="D9" s="541" t="str">
        <f>IF(VLOOKUP($A9,'Sensitivity Labels'!$B$11:$K$170,2,FALSE)="","",VLOOKUP($A9,'Sensitivity Labels'!$B$11:$K$170,2,FALSE))</f>
        <v/>
      </c>
      <c r="E9" s="826" t="str">
        <f>IF(VLOOKUP($A9,'Sensitivity Labels'!$B$11:$K$170,3,FALSE)="","",VLOOKUP($A9,'Sensitivity Labels'!$B$11:$K$170,3,FALSE))</f>
        <v/>
      </c>
      <c r="F9" s="625"/>
      <c r="G9" s="826" t="str">
        <f>IF(VLOOKUP($A9,'Sensitivity Labels'!$B$11:$K$170,4,FALSE)="","",VLOOKUP($A9,'Sensitivity Labels'!$B$11:$K$170,4,FALSE))</f>
        <v/>
      </c>
      <c r="H9" s="625"/>
      <c r="I9" s="428" t="b">
        <f>VLOOKUP($A9,'Sensitivity Labels'!$B$11:$K$170,5,FALSE)</f>
        <v>0</v>
      </c>
      <c r="J9" s="271" t="s">
        <v>110</v>
      </c>
      <c r="K9" s="882" t="s">
        <v>111</v>
      </c>
      <c r="L9" s="882"/>
      <c r="M9" s="882"/>
      <c r="N9" s="882"/>
      <c r="O9" s="882"/>
      <c r="P9" s="882"/>
      <c r="Q9" s="882"/>
      <c r="R9" s="826" t="str">
        <f>IF(VLOOKUP($A9,'Sensitivity Labels'!$B$11:$K$170,8,FALSE)="","",VLOOKUP($A9,'Sensitivity Labels'!$B$11:$K$170,8,FALSE))</f>
        <v/>
      </c>
      <c r="S9" s="827"/>
      <c r="T9" s="827"/>
      <c r="U9" s="625"/>
      <c r="V9" s="826" t="str">
        <f>IF(VLOOKUP($A9,'Sensitivity Labels'!$B$11:$K$170,9,FALSE)="","",VLOOKUP($A9,'Sensitivity Labels'!$B$11:$K$170,9,FALSE))</f>
        <v/>
      </c>
      <c r="W9" s="827"/>
      <c r="X9" s="832">
        <f>VLOOKUP($A9,'Sensitivity Labels'!$B$11:$K$170,10,FALSE)</f>
        <v>0</v>
      </c>
      <c r="Y9" s="833"/>
    </row>
    <row r="10" spans="1:37" x14ac:dyDescent="0.35">
      <c r="A10" s="246">
        <f t="shared" ref="A10:A15" si="0">A9+1</f>
        <v>12</v>
      </c>
      <c r="B10" s="894"/>
      <c r="C10" s="315"/>
      <c r="D10" s="541"/>
      <c r="E10" s="696"/>
      <c r="F10" s="623"/>
      <c r="G10" s="696"/>
      <c r="H10" s="623"/>
      <c r="I10" s="25"/>
      <c r="J10" s="25"/>
      <c r="L10" s="3"/>
      <c r="M10" s="3"/>
      <c r="N10" s="3"/>
      <c r="O10" s="3"/>
      <c r="P10" s="3"/>
      <c r="Q10" s="3"/>
      <c r="R10" s="696"/>
      <c r="S10" s="828"/>
      <c r="T10" s="828"/>
      <c r="U10" s="623"/>
      <c r="V10" s="696"/>
      <c r="W10" s="828"/>
      <c r="X10" s="834"/>
      <c r="Y10" s="835"/>
    </row>
    <row r="11" spans="1:37" x14ac:dyDescent="0.35">
      <c r="A11" s="246">
        <f t="shared" si="0"/>
        <v>13</v>
      </c>
      <c r="B11" s="894"/>
      <c r="C11" s="315"/>
      <c r="D11" s="541"/>
      <c r="E11" s="696"/>
      <c r="F11" s="623"/>
      <c r="G11" s="696"/>
      <c r="H11" s="623"/>
      <c r="I11" s="429" t="b">
        <f>VLOOKUP($A11,'Sensitivity Labels'!$B$11:$K$170,5,FALSE)</f>
        <v>0</v>
      </c>
      <c r="J11" s="25" t="s">
        <v>2</v>
      </c>
      <c r="K11" s="883" t="s">
        <v>112</v>
      </c>
      <c r="L11" s="883"/>
      <c r="M11" s="883"/>
      <c r="N11" s="883"/>
      <c r="O11" s="883"/>
      <c r="P11" s="883"/>
      <c r="Q11" s="883"/>
      <c r="R11" s="696"/>
      <c r="S11" s="828"/>
      <c r="T11" s="828"/>
      <c r="U11" s="623"/>
      <c r="V11" s="696"/>
      <c r="W11" s="828"/>
      <c r="X11" s="834"/>
      <c r="Y11" s="835"/>
    </row>
    <row r="12" spans="1:37" x14ac:dyDescent="0.35">
      <c r="A12" s="246">
        <f t="shared" si="0"/>
        <v>14</v>
      </c>
      <c r="B12" s="894"/>
      <c r="C12" s="315"/>
      <c r="D12" s="541"/>
      <c r="E12" s="696"/>
      <c r="F12" s="623"/>
      <c r="G12" s="696"/>
      <c r="H12" s="623"/>
      <c r="I12" s="25"/>
      <c r="J12" s="25"/>
      <c r="L12" s="3"/>
      <c r="M12" s="3"/>
      <c r="N12" s="3"/>
      <c r="O12" s="3"/>
      <c r="P12" s="3"/>
      <c r="Q12" s="3"/>
      <c r="R12" s="696"/>
      <c r="S12" s="828"/>
      <c r="T12" s="828"/>
      <c r="U12" s="623"/>
      <c r="V12" s="696"/>
      <c r="W12" s="828"/>
      <c r="X12" s="834"/>
      <c r="Y12" s="835"/>
    </row>
    <row r="13" spans="1:37" x14ac:dyDescent="0.35">
      <c r="A13" s="246">
        <f t="shared" si="0"/>
        <v>15</v>
      </c>
      <c r="B13" s="894"/>
      <c r="C13" s="315"/>
      <c r="D13" s="541"/>
      <c r="E13" s="696"/>
      <c r="F13" s="623"/>
      <c r="G13" s="696"/>
      <c r="H13" s="623"/>
      <c r="I13" s="430" t="b">
        <f>VLOOKUP($A13,'Sensitivity Labels'!$B$11:$K$170,5,FALSE)</f>
        <v>0</v>
      </c>
      <c r="J13" s="81" t="s">
        <v>113</v>
      </c>
      <c r="K13" s="627" t="s">
        <v>114</v>
      </c>
      <c r="L13" s="627"/>
      <c r="M13" s="627"/>
      <c r="N13" s="627"/>
      <c r="O13" s="627"/>
      <c r="P13" s="627"/>
      <c r="Q13" s="627"/>
      <c r="R13" s="696"/>
      <c r="S13" s="828"/>
      <c r="T13" s="828"/>
      <c r="U13" s="623"/>
      <c r="V13" s="696"/>
      <c r="W13" s="828"/>
      <c r="X13" s="834"/>
      <c r="Y13" s="835"/>
    </row>
    <row r="14" spans="1:37" x14ac:dyDescent="0.35">
      <c r="A14" s="246">
        <f t="shared" si="0"/>
        <v>16</v>
      </c>
      <c r="B14" s="894"/>
      <c r="C14" s="315"/>
      <c r="D14" s="541"/>
      <c r="E14" s="696"/>
      <c r="F14" s="623"/>
      <c r="G14" s="696"/>
      <c r="H14" s="623"/>
      <c r="I14" s="25"/>
      <c r="J14" s="25"/>
      <c r="L14" s="3"/>
      <c r="M14" s="3"/>
      <c r="N14" s="3"/>
      <c r="O14" s="3"/>
      <c r="P14" s="3"/>
      <c r="Q14" s="3"/>
      <c r="R14" s="696"/>
      <c r="S14" s="828"/>
      <c r="T14" s="828"/>
      <c r="U14" s="623"/>
      <c r="V14" s="696"/>
      <c r="W14" s="828"/>
      <c r="X14" s="834"/>
      <c r="Y14" s="835"/>
    </row>
    <row r="15" spans="1:37" ht="30" customHeight="1" x14ac:dyDescent="0.35">
      <c r="A15" s="246">
        <f t="shared" si="0"/>
        <v>17</v>
      </c>
      <c r="B15" s="895"/>
      <c r="C15" s="315"/>
      <c r="D15" s="802"/>
      <c r="E15" s="829"/>
      <c r="F15" s="831"/>
      <c r="G15" s="829"/>
      <c r="H15" s="831"/>
      <c r="I15" s="282" t="b">
        <f>VLOOKUP($A15,'Sensitivity Labels'!$B$11:$K$170,5,FALSE)</f>
        <v>0</v>
      </c>
      <c r="J15" s="431" t="s">
        <v>76</v>
      </c>
      <c r="K15" s="884" t="s">
        <v>115</v>
      </c>
      <c r="L15" s="884"/>
      <c r="M15" s="884"/>
      <c r="N15" s="884"/>
      <c r="O15" s="884"/>
      <c r="P15" s="884"/>
      <c r="Q15" s="884"/>
      <c r="R15" s="829"/>
      <c r="S15" s="830"/>
      <c r="T15" s="830"/>
      <c r="U15" s="831"/>
      <c r="V15" s="829"/>
      <c r="W15" s="830"/>
      <c r="X15" s="836"/>
      <c r="Y15" s="837"/>
    </row>
    <row r="16" spans="1:37" ht="4" customHeight="1" x14ac:dyDescent="0.35">
      <c r="B16" s="133"/>
      <c r="C16" s="315"/>
    </row>
    <row r="17" spans="1:34" ht="18.5" x14ac:dyDescent="0.45">
      <c r="C17" s="315"/>
      <c r="D17" s="248" t="str">
        <f>'Emails, Files, &amp; Other Data'!C1</f>
        <v>Emails, Files, &amp; Other Data Assets</v>
      </c>
      <c r="E17" s="209"/>
    </row>
    <row r="18" spans="1:34" s="241" customFormat="1" ht="32.5" customHeight="1" x14ac:dyDescent="0.35">
      <c r="A18" s="303"/>
      <c r="B18" s="498"/>
      <c r="C18" s="315"/>
      <c r="D18" s="309" t="str">
        <f>'Emails, Files, &amp; Other Data'!C3</f>
        <v>Label/Sub-Label Name:</v>
      </c>
      <c r="E18" s="878" t="str">
        <f>'Emails, Files, &amp; Other Data'!E3</f>
        <v>Choose protection settings for the types of items you selected:</v>
      </c>
      <c r="F18" s="878"/>
      <c r="G18" s="885" t="str">
        <f>'Emails, Files, &amp; Other Data'!H3</f>
        <v>Remove or Configure:</v>
      </c>
      <c r="H18" s="885"/>
      <c r="I18" s="885" t="str">
        <f>'Emails, Files, &amp; Other Data'!J3</f>
        <v>Assign:</v>
      </c>
      <c r="J18" s="885"/>
      <c r="K18" s="841" t="str">
        <f>'Emails, Files, &amp; Other Data'!L3</f>
        <v>User access to content expires:</v>
      </c>
      <c r="L18" s="842"/>
      <c r="M18" s="842"/>
      <c r="N18" s="843"/>
      <c r="O18" s="885" t="str">
        <f>'Emails, Files, &amp; Other Data'!O3</f>
        <v>Allow offline access:</v>
      </c>
      <c r="P18" s="885"/>
      <c r="Q18" s="885"/>
      <c r="R18" s="841" t="str">
        <f>'Emails, Files, &amp; Other Data'!R3</f>
        <v>Assign Permissions Now:</v>
      </c>
      <c r="S18" s="842"/>
      <c r="T18" s="842"/>
      <c r="U18" s="843"/>
      <c r="V18" s="852" t="str">
        <f>'Emails, Files, &amp; Other Data'!U3</f>
        <v>Let users assign permissions when they apply the label:</v>
      </c>
      <c r="W18" s="853"/>
      <c r="X18" s="838" t="str">
        <f>'Emails, Files, &amp; Other Data'!X3</f>
        <v>Content Marking:</v>
      </c>
      <c r="Y18" s="838"/>
      <c r="Z18" s="838"/>
      <c r="AA18" s="841" t="str">
        <f>'Emails, Files, &amp; Other Data'!AB3</f>
        <v>Auto-labeling for files and emails: "Client-side Auto-Labeling"</v>
      </c>
      <c r="AB18" s="842"/>
      <c r="AC18" s="842"/>
      <c r="AD18" s="842"/>
      <c r="AE18" s="842"/>
      <c r="AF18" s="842"/>
      <c r="AG18" s="843"/>
    </row>
    <row r="19" spans="1:34" ht="32.5" customHeight="1" x14ac:dyDescent="0.35">
      <c r="A19" s="246">
        <f>VLOOKUP(B19,'Emails, Files, &amp; Other Data'!A10:B246,2,FALSE)</f>
        <v>11</v>
      </c>
      <c r="B19" s="902">
        <f>H$1</f>
        <v>1</v>
      </c>
      <c r="C19" s="315"/>
      <c r="D19" s="901" t="str">
        <f>IF(VLOOKUP(A19,'Emails, Files, &amp; Other Data'!$B$10:$AE$248,2,FALSE)="","",VLOOKUP(A19,'Emails, Files, &amp; Other Data'!$B$10:$AE$248,2,FALSE))</f>
        <v>Please fill out Sensitivity Labels Tab</v>
      </c>
      <c r="E19" s="477"/>
      <c r="F19" s="478"/>
      <c r="G19" s="886"/>
      <c r="H19" s="887"/>
      <c r="I19" s="888"/>
      <c r="J19" s="889"/>
      <c r="K19" s="451"/>
      <c r="L19" s="426"/>
      <c r="M19" s="426"/>
      <c r="N19" s="426"/>
      <c r="O19" s="447"/>
      <c r="P19" s="24"/>
      <c r="Q19" s="426"/>
      <c r="R19" s="850" t="s">
        <v>147</v>
      </c>
      <c r="S19" s="857"/>
      <c r="T19" s="857"/>
      <c r="U19" s="851"/>
      <c r="V19" s="850" t="s">
        <v>148</v>
      </c>
      <c r="W19" s="851"/>
      <c r="X19" s="437"/>
      <c r="Y19" s="44"/>
      <c r="Z19" s="44"/>
      <c r="AA19" s="432"/>
      <c r="AB19" s="223"/>
      <c r="AC19" s="223"/>
      <c r="AD19" s="223"/>
      <c r="AE19" s="223"/>
      <c r="AF19" s="222"/>
      <c r="AG19" s="279"/>
      <c r="AH19" s="23"/>
    </row>
    <row r="20" spans="1:34" ht="15" customHeight="1" x14ac:dyDescent="0.35">
      <c r="A20" s="246">
        <f>A19+1</f>
        <v>12</v>
      </c>
      <c r="B20" s="903"/>
      <c r="C20" s="315"/>
      <c r="D20" s="901"/>
      <c r="E20" s="479"/>
      <c r="F20" s="480"/>
      <c r="G20" s="222"/>
      <c r="H20" s="425"/>
      <c r="I20" s="454"/>
      <c r="J20" s="455"/>
      <c r="K20" s="452"/>
      <c r="L20" s="426"/>
      <c r="M20" s="426"/>
      <c r="N20" s="426"/>
      <c r="O20" s="448"/>
      <c r="P20" s="24"/>
      <c r="Q20" s="426"/>
      <c r="R20" s="436"/>
      <c r="S20" s="553" t="str">
        <f>IF(VLOOKUP($A20,'Emails, Files, &amp; Other Data'!$B$10:$AE$248,17,FALSE)="","",VLOOKUP($A20,'Emails, Files, &amp; Other Data'!$B$10:$AE$248,17,FALSE))</f>
        <v/>
      </c>
      <c r="T20" s="553"/>
      <c r="U20" s="859"/>
      <c r="V20" s="440"/>
      <c r="W20" s="427" t="str">
        <f>IF(VLOOKUP($A21,'Emails, Files, &amp; Other Data'!$B$10:$AE$248,20,FALSE)="","",VLOOKUP($A21,'Emails, Files, &amp; Other Data'!$B$10:$AE$248,20,FALSE))</f>
        <v/>
      </c>
      <c r="X20" s="438"/>
      <c r="Y20" s="44"/>
      <c r="Z20" s="44"/>
      <c r="AA20" s="155"/>
      <c r="AB20" s="223"/>
      <c r="AC20" s="223"/>
      <c r="AD20" s="223"/>
      <c r="AE20" s="223"/>
      <c r="AF20" s="222"/>
      <c r="AG20" s="425"/>
      <c r="AH20" s="23"/>
    </row>
    <row r="21" spans="1:34" ht="15" customHeight="1" x14ac:dyDescent="0.35">
      <c r="A21" s="246">
        <f t="shared" ref="A21:A27" si="1">A20+1</f>
        <v>13</v>
      </c>
      <c r="B21" s="903"/>
      <c r="C21" s="315"/>
      <c r="D21" s="901"/>
      <c r="E21" s="450" t="b">
        <f>VLOOKUP($A21,'Emails, Files, &amp; Other Data'!$B$10:$AE$248,4,FALSE)</f>
        <v>0</v>
      </c>
      <c r="F21" s="467" t="s">
        <v>149</v>
      </c>
      <c r="G21" s="214" t="b">
        <f>VLOOKUP($A21,'Emails, Files, &amp; Other Data'!$B$10:$AE$248,7,FALSE)</f>
        <v>0</v>
      </c>
      <c r="H21" s="896" t="s">
        <v>150</v>
      </c>
      <c r="I21" s="215" t="b">
        <f>VLOOKUP($A21,'Emails, Files, &amp; Other Data'!$B$10:$AE$248,9,FALSE)</f>
        <v>0</v>
      </c>
      <c r="J21" s="456" t="s">
        <v>151</v>
      </c>
      <c r="K21" s="446" t="b">
        <f>VLOOKUP($A21,'Emails, Files, &amp; Other Data'!$B$10:$AE$248,11,FALSE)</f>
        <v>0</v>
      </c>
      <c r="L21" s="9" t="s">
        <v>152</v>
      </c>
      <c r="M21" s="3"/>
      <c r="N21" s="3"/>
      <c r="O21" s="446" t="b">
        <f>VLOOKUP($A21,'Emails, Files, &amp; Other Data'!$B$10:$AE$248,14,FALSE)</f>
        <v>0</v>
      </c>
      <c r="P21" s="9" t="s">
        <v>153</v>
      </c>
      <c r="Q21" s="3"/>
      <c r="R21" s="445"/>
      <c r="S21" s="553"/>
      <c r="T21" s="553"/>
      <c r="U21" s="859"/>
      <c r="V21" s="856" t="b">
        <f>VLOOKUP($A22,'Emails, Files, &amp; Other Data'!$B$10:$AE$248,20,FALSE)</f>
        <v>0</v>
      </c>
      <c r="W21" s="855" t="s">
        <v>164</v>
      </c>
      <c r="X21" s="439" t="b">
        <f>VLOOKUP($A21,'Emails, Files, &amp; Other Data'!$B$10:$AE$248,23,FALSE)</f>
        <v>0</v>
      </c>
      <c r="Y21" s="219" t="s">
        <v>154</v>
      </c>
      <c r="Z21" s="420" t="str">
        <f>IF(VLOOKUP($A21,'Emails, Files, &amp; Other Data'!$B$10:$AE$248,25,FALSE)="","",VLOOKUP($A21,'Emails, Files, &amp; Other Data'!$B$10:$AE$248,25,FALSE))</f>
        <v/>
      </c>
      <c r="AA21" s="433"/>
      <c r="AB21" s="220" t="b">
        <f>VLOOKUP($A21,'Emails, Files, &amp; Other Data'!$B$10:$AE$248,27,FALSE)</f>
        <v>0</v>
      </c>
      <c r="AC21" s="15" t="s">
        <v>155</v>
      </c>
      <c r="AD21" s="15"/>
      <c r="AE21" s="15"/>
      <c r="AF21" s="15" t="str">
        <f>IF(VLOOKUP($A21,'Emails, Files, &amp; Other Data'!$B$10:$AE$248,30,FALSE)="","",VLOOKUP($A21,'Emails, Files, &amp; Other Data'!$B$10:$AE$248,30,FALSE))</f>
        <v/>
      </c>
      <c r="AG21" s="280"/>
    </row>
    <row r="22" spans="1:34" ht="19.5" customHeight="1" x14ac:dyDescent="0.35">
      <c r="A22" s="246">
        <f t="shared" si="1"/>
        <v>14</v>
      </c>
      <c r="B22" s="903"/>
      <c r="C22" s="315"/>
      <c r="D22" s="901"/>
      <c r="E22" s="450" t="b">
        <f>VLOOKUP(A22,'Emails, Files, &amp; Other Data'!$B$10:$AE$248,4,FALSE)</f>
        <v>0</v>
      </c>
      <c r="F22" s="481" t="s">
        <v>156</v>
      </c>
      <c r="G22" s="15"/>
      <c r="H22" s="896"/>
      <c r="I22" s="215" t="b">
        <f>VLOOKUP($A22,'Emails, Files, &amp; Other Data'!$B$10:$AE$248,9,FALSE)</f>
        <v>0</v>
      </c>
      <c r="J22" s="899" t="s">
        <v>157</v>
      </c>
      <c r="K22" s="453" t="b">
        <f>VLOOKUP($A22,'Emails, Files, &amp; Other Data'!$B$10:$AE$248,11,FALSE)</f>
        <v>0</v>
      </c>
      <c r="L22" s="216" t="s">
        <v>158</v>
      </c>
      <c r="M22" s="871">
        <f>VLOOKUP($A22,'Emails, Files, &amp; Other Data'!$B$10:$AE$248,13,FALSE)</f>
        <v>44197</v>
      </c>
      <c r="N22" s="871"/>
      <c r="O22" s="446" t="b">
        <f>VLOOKUP($A22,'Emails, Files, &amp; Other Data'!$B$10:$AE$248,14,FALSE)</f>
        <v>0</v>
      </c>
      <c r="P22" s="9" t="s">
        <v>152</v>
      </c>
      <c r="Q22" s="3"/>
      <c r="R22" s="446" t="b">
        <f>VLOOKUP($A22,'Emails, Files, &amp; Other Data'!$B$10:$AE$248,17,FALSE)</f>
        <v>0</v>
      </c>
      <c r="S22" s="627" t="s">
        <v>370</v>
      </c>
      <c r="T22" s="627"/>
      <c r="U22" s="442"/>
      <c r="V22" s="856"/>
      <c r="W22" s="855"/>
      <c r="X22" s="439" t="b">
        <f>VLOOKUP($A22,'Emails, Files, &amp; Other Data'!$B$10:$AE$248,23,FALSE)</f>
        <v>0</v>
      </c>
      <c r="Y22" s="9" t="s">
        <v>159</v>
      </c>
      <c r="Z22" s="420" t="str">
        <f>IF(VLOOKUP($A22,'Emails, Files, &amp; Other Data'!$B$10:$AE$248,25,FALSE)="","",VLOOKUP($A22,'Emails, Files, &amp; Other Data'!$B$10:$AE$248,25,FALSE))</f>
        <v/>
      </c>
      <c r="AA22" s="433"/>
      <c r="AB22" s="222"/>
      <c r="AC22" s="223"/>
      <c r="AD22" s="223"/>
      <c r="AE22" s="223"/>
      <c r="AF22" s="23"/>
      <c r="AG22" s="281"/>
    </row>
    <row r="23" spans="1:34" ht="15" customHeight="1" x14ac:dyDescent="0.35">
      <c r="A23" s="246">
        <f t="shared" si="1"/>
        <v>15</v>
      </c>
      <c r="B23" s="903"/>
      <c r="C23" s="315"/>
      <c r="D23" s="901"/>
      <c r="E23" s="450" t="b">
        <f>VLOOKUP(A23,'Emails, Files, &amp; Other Data'!$B$10:$AE$248,4,FALSE)</f>
        <v>0</v>
      </c>
      <c r="F23" s="897" t="s">
        <v>160</v>
      </c>
      <c r="G23" s="214" t="b">
        <f>VLOOKUP($A23,'Emails, Files, &amp; Other Data'!$B$10:$AE$248,7,FALSE)</f>
        <v>0</v>
      </c>
      <c r="H23" s="475" t="s">
        <v>161</v>
      </c>
      <c r="I23" s="436"/>
      <c r="J23" s="899"/>
      <c r="K23" s="446" t="b">
        <f>VLOOKUP($A23,'Emails, Files, &amp; Other Data'!$B$10:$AE$248,11,FALSE)</f>
        <v>0</v>
      </c>
      <c r="L23" s="44" t="s">
        <v>162</v>
      </c>
      <c r="M23" s="872">
        <f>VLOOKUP($A23,'Emails, Files, &amp; Other Data'!$B$10:$AE$248,13,FALSE)</f>
        <v>78</v>
      </c>
      <c r="N23" s="872"/>
      <c r="O23" s="446" t="b">
        <f>VLOOKUP($A23,'Emails, Files, &amp; Other Data'!$B$10:$AE$248,14,FALSE)</f>
        <v>0</v>
      </c>
      <c r="P23" s="9" t="s">
        <v>162</v>
      </c>
      <c r="Q23" s="225">
        <f>VLOOKUP($A23,'Emails, Files, &amp; Other Data'!$B$10:$AE$248,16,FALSE)</f>
        <v>76</v>
      </c>
      <c r="R23" s="440"/>
      <c r="S23" s="553" t="str">
        <f>IF(VLOOKUP($A23,'Emails, Files, &amp; Other Data'!$B$10:$AE$248,17,FALSE)="","",VLOOKUP($A23,'Emails, Files, &amp; Other Data'!$B$10:$AE$248,17,FALSE))</f>
        <v/>
      </c>
      <c r="T23" s="553"/>
      <c r="U23" s="859"/>
      <c r="V23" s="441" t="b">
        <f>VLOOKUP($A24,'Emails, Files, &amp; Other Data'!$B$10:$AE$248,20,FALSE)</f>
        <v>0</v>
      </c>
      <c r="W23" s="267" t="s">
        <v>165</v>
      </c>
      <c r="X23" s="439" t="b">
        <f>VLOOKUP($A23,'Emails, Files, &amp; Other Data'!$B$10:$AE$248,23,FALSE)</f>
        <v>0</v>
      </c>
      <c r="Y23" s="9" t="s">
        <v>163</v>
      </c>
      <c r="Z23" s="627" t="str">
        <f>IF(VLOOKUP($A23,'Emails, Files, &amp; Other Data'!$B$10:$AE$248,25,FALSE)="","",VLOOKUP($A23,'Emails, Files, &amp; Other Data'!$B$10:$AE$248,25,FALSE))</f>
        <v/>
      </c>
      <c r="AA23" s="434"/>
      <c r="AB23" s="839" t="str">
        <f>IF(VLOOKUP($A23,'Emails, Files, &amp; Other Data'!$B$10:$AE$248,28,FALSE)="","",VLOOKUP($A23,'Emails, Files, &amp; Other Data'!$B$10:$AE$248,28,FALSE))</f>
        <v/>
      </c>
      <c r="AC23" s="840"/>
      <c r="AD23" s="20"/>
      <c r="AE23" s="20"/>
      <c r="AF23" s="15" t="str">
        <f>IF(VLOOKUP($A23,'Emails, Files, &amp; Other Data'!$B$10:$AE$248,30,FALSE)="","",VLOOKUP($A23,'Emails, Files, &amp; Other Data'!$B$10:$AE$248,30,FALSE))</f>
        <v/>
      </c>
      <c r="AG23" s="280"/>
    </row>
    <row r="24" spans="1:34" ht="15" customHeight="1" x14ac:dyDescent="0.35">
      <c r="A24" s="246">
        <f t="shared" si="1"/>
        <v>16</v>
      </c>
      <c r="B24" s="903"/>
      <c r="C24" s="315"/>
      <c r="D24" s="901"/>
      <c r="E24" s="449"/>
      <c r="F24" s="897"/>
      <c r="G24" s="15"/>
      <c r="H24" s="280"/>
      <c r="I24" s="436"/>
      <c r="J24" s="899"/>
      <c r="K24" s="449"/>
      <c r="L24" s="3"/>
      <c r="M24" s="3"/>
      <c r="N24" s="3"/>
      <c r="O24" s="449"/>
      <c r="P24" s="3"/>
      <c r="Q24" s="3"/>
      <c r="R24" s="440"/>
      <c r="S24" s="553"/>
      <c r="T24" s="553"/>
      <c r="U24" s="859"/>
      <c r="V24" s="436"/>
      <c r="W24" s="427" t="str">
        <f>IF(VLOOKUP($A25,'Emails, Files, &amp; Other Data'!$B$10:$AE$248,20,FALSE)="","",VLOOKUP($A25,'Emails, Files, &amp; Other Data'!$B$10:$AE$248,20,FALSE))</f>
        <v/>
      </c>
      <c r="X24" s="438"/>
      <c r="Y24" s="9"/>
      <c r="Z24" s="627"/>
      <c r="AA24" s="435"/>
      <c r="AB24" s="15"/>
      <c r="AC24" s="15"/>
      <c r="AD24" s="15"/>
      <c r="AE24" s="15"/>
      <c r="AF24" s="15"/>
      <c r="AG24" s="280"/>
    </row>
    <row r="25" spans="1:34" ht="15" customHeight="1" x14ac:dyDescent="0.35">
      <c r="A25" s="246">
        <f t="shared" si="1"/>
        <v>17</v>
      </c>
      <c r="B25" s="903"/>
      <c r="C25" s="315"/>
      <c r="D25" s="901"/>
      <c r="E25" s="155"/>
      <c r="F25" s="467"/>
      <c r="G25" s="15"/>
      <c r="H25" s="280"/>
      <c r="I25" s="457"/>
      <c r="J25" s="458"/>
      <c r="K25" s="449"/>
      <c r="L25" s="3"/>
      <c r="M25" s="3"/>
      <c r="N25" s="3"/>
      <c r="O25" s="449"/>
      <c r="P25" s="3"/>
      <c r="Q25" s="3"/>
      <c r="R25" s="446" t="b">
        <f>VLOOKUP($A25,'Emails, Files, &amp; Other Data'!$B$10:$AE$248,17,FALSE)</f>
        <v>0</v>
      </c>
      <c r="S25" s="627" t="s">
        <v>371</v>
      </c>
      <c r="T25" s="627"/>
      <c r="U25" s="442"/>
      <c r="V25" s="441" t="b">
        <f>VLOOKUP($A26,'Emails, Files, &amp; Other Data'!$B$10:$AE$248,20,FALSE)</f>
        <v>0</v>
      </c>
      <c r="W25" s="442" t="s">
        <v>166</v>
      </c>
      <c r="X25" s="436"/>
      <c r="Y25" s="9"/>
      <c r="Z25" s="9"/>
      <c r="AA25" s="435"/>
      <c r="AB25" s="15"/>
      <c r="AC25" s="15"/>
      <c r="AD25" s="15"/>
      <c r="AE25" s="15"/>
      <c r="AF25" s="15"/>
      <c r="AG25" s="280"/>
    </row>
    <row r="26" spans="1:34" ht="15" customHeight="1" x14ac:dyDescent="0.35">
      <c r="A26" s="246">
        <f t="shared" si="1"/>
        <v>18</v>
      </c>
      <c r="B26" s="903"/>
      <c r="C26" s="315"/>
      <c r="D26" s="901"/>
      <c r="E26" s="155"/>
      <c r="F26" s="467"/>
      <c r="G26" s="226"/>
      <c r="H26" s="280"/>
      <c r="I26" s="457"/>
      <c r="J26" s="458"/>
      <c r="K26" s="449"/>
      <c r="L26" s="3"/>
      <c r="M26" s="3"/>
      <c r="N26" s="3"/>
      <c r="O26" s="449"/>
      <c r="P26" s="3"/>
      <c r="Q26" s="3"/>
      <c r="R26" s="440"/>
      <c r="S26" s="553" t="str">
        <f>IF(VLOOKUP($A26,'Emails, Files, &amp; Other Data'!$B$10:$AE$248,17,FALSE)="","",VLOOKUP($A26,'Emails, Files, &amp; Other Data'!$B$10:$AE$248,17,FALSE))</f>
        <v/>
      </c>
      <c r="T26" s="553"/>
      <c r="U26" s="859"/>
      <c r="V26" s="440"/>
      <c r="W26" s="858" t="str">
        <f>IF(VLOOKUP($A27,'Emails, Files, &amp; Other Data'!$B$10:$AE$248,20,FALSE)="","",VLOOKUP($A27,'Emails, Files, &amp; Other Data'!$B$10:$AE$248,20,FALSE))</f>
        <v/>
      </c>
      <c r="X26" s="436"/>
      <c r="Y26" s="9"/>
      <c r="Z26" s="9"/>
      <c r="AA26" s="435"/>
      <c r="AB26" s="15"/>
      <c r="AC26" s="15"/>
      <c r="AD26" s="15"/>
      <c r="AE26" s="15"/>
      <c r="AF26" s="15"/>
      <c r="AG26" s="280"/>
    </row>
    <row r="27" spans="1:34" ht="15" customHeight="1" x14ac:dyDescent="0.35">
      <c r="A27" s="246">
        <f t="shared" si="1"/>
        <v>19</v>
      </c>
      <c r="B27" s="903"/>
      <c r="C27" s="315"/>
      <c r="D27" s="901"/>
      <c r="E27" s="449"/>
      <c r="F27" s="467"/>
      <c r="G27" s="15"/>
      <c r="H27" s="280"/>
      <c r="I27" s="457"/>
      <c r="J27" s="458"/>
      <c r="K27" s="449"/>
      <c r="L27" s="3"/>
      <c r="M27" s="3"/>
      <c r="N27" s="3"/>
      <c r="O27" s="449"/>
      <c r="P27" s="3"/>
      <c r="Q27" s="3"/>
      <c r="R27" s="440"/>
      <c r="S27" s="553"/>
      <c r="T27" s="553"/>
      <c r="U27" s="859"/>
      <c r="V27" s="436"/>
      <c r="W27" s="858"/>
      <c r="X27" s="436"/>
      <c r="Y27" s="9"/>
      <c r="Z27" s="9"/>
      <c r="AA27" s="436"/>
      <c r="AB27" s="15"/>
      <c r="AC27" s="15"/>
      <c r="AD27" s="15"/>
      <c r="AE27" s="15"/>
      <c r="AF27" s="15"/>
      <c r="AG27" s="280"/>
    </row>
    <row r="28" spans="1:34" ht="16.5" customHeight="1" x14ac:dyDescent="0.35">
      <c r="B28" s="904"/>
      <c r="C28" s="315"/>
      <c r="D28" s="901"/>
      <c r="E28" s="258"/>
      <c r="F28" s="270"/>
      <c r="G28" s="268"/>
      <c r="H28" s="270"/>
      <c r="I28" s="258"/>
      <c r="J28" s="270"/>
      <c r="K28" s="258"/>
      <c r="L28" s="268"/>
      <c r="M28" s="268"/>
      <c r="N28" s="268"/>
      <c r="O28" s="258"/>
      <c r="P28" s="268"/>
      <c r="Q28" s="268"/>
      <c r="R28" s="443"/>
      <c r="S28" s="274"/>
      <c r="T28" s="274"/>
      <c r="U28" s="444"/>
      <c r="V28" s="443"/>
      <c r="W28" s="444"/>
      <c r="X28" s="258"/>
      <c r="Y28" s="268"/>
      <c r="Z28" s="268"/>
      <c r="AA28" s="258"/>
      <c r="AB28" s="268"/>
      <c r="AC28" s="268"/>
      <c r="AD28" s="268"/>
      <c r="AE28" s="268"/>
      <c r="AF28" s="268"/>
      <c r="AG28" s="270"/>
    </row>
    <row r="29" spans="1:34" ht="18.5" x14ac:dyDescent="0.45">
      <c r="C29" s="315"/>
      <c r="D29" s="248" t="str">
        <f>'Teams meetings and chats'!B1</f>
        <v>Teams meetings and chats</v>
      </c>
      <c r="E29" s="35"/>
      <c r="F29" s="35"/>
      <c r="G29" s="35"/>
      <c r="H29" s="35"/>
    </row>
    <row r="30" spans="1:34" s="238" customFormat="1" ht="31" customHeight="1" x14ac:dyDescent="0.4">
      <c r="A30" s="304"/>
      <c r="B30" s="499"/>
      <c r="C30" s="314"/>
      <c r="D30" s="516" t="str">
        <f>'Teams meetings and chats'!B2</f>
        <v>Label/Sub-Label Name:</v>
      </c>
      <c r="E30" s="849" t="str">
        <f>'Teams meetings and chats'!D2</f>
        <v>Control who can Bypass the Lobby:</v>
      </c>
      <c r="F30" s="844"/>
      <c r="G30" s="844"/>
      <c r="H30" s="844"/>
      <c r="I30" s="844" t="str">
        <f>'Teams meetings and chats'!I2</f>
        <v>Control Who Can Present:</v>
      </c>
      <c r="J30" s="844"/>
      <c r="K30" s="873" t="str">
        <f>'Teams meetings and chats'!K2</f>
        <v>Control who can Record and Transcribe:</v>
      </c>
      <c r="L30" s="874"/>
      <c r="M30" s="875"/>
      <c r="N30" s="844" t="str">
        <f>'Teams meetings and chats'!M2</f>
        <v>Control Whether Meetings are Recorded Automatically:</v>
      </c>
      <c r="O30" s="844"/>
      <c r="P30" s="844"/>
      <c r="Q30" s="869" t="str">
        <f>'Teams meetings and chats'!O2</f>
        <v>Control End-to-end Encryption for Meeting Video and Audio:</v>
      </c>
      <c r="R30" s="869"/>
      <c r="S30" s="869"/>
      <c r="T30" s="869"/>
      <c r="U30" s="869"/>
      <c r="V30" s="854" t="str">
        <f>'Teams meetings and chats'!Q2</f>
        <v>Control Watermarks:</v>
      </c>
      <c r="W30" s="854"/>
      <c r="X30" s="854"/>
      <c r="Y30" s="854"/>
      <c r="Z30" s="845" t="str">
        <f>'Teams meetings and chats'!U2</f>
        <v>Detect sensitive content during screen sharing:</v>
      </c>
      <c r="AA30" s="846"/>
      <c r="AB30" s="844" t="str">
        <f>'Teams meetings and chats'!W2</f>
        <v>Control Meeting Chat:</v>
      </c>
      <c r="AC30" s="844"/>
      <c r="AD30" s="278"/>
      <c r="AE30" s="847" t="str">
        <f>'Teams meetings and chats'!Y2</f>
        <v>Prevent Copying and Forwarding of Meeting Content:</v>
      </c>
      <c r="AF30" s="848"/>
      <c r="AG30" s="849"/>
    </row>
    <row r="31" spans="1:34" s="3" customFormat="1" ht="29" x14ac:dyDescent="0.35">
      <c r="A31" s="305"/>
      <c r="B31" s="500">
        <f>H$1</f>
        <v>1</v>
      </c>
      <c r="C31" s="322"/>
      <c r="D31" s="508" t="str">
        <f>IF(VLOOKUP($B31,'Teams meetings and chats'!$A11:$Y50,2,FALSE)="","",VLOOKUP($B31,'Teams meetings and chats'!$A11:$Y50,2,FALSE))</f>
        <v>Please fill out Sensitivity Labels Tab</v>
      </c>
      <c r="E31" s="880" t="str">
        <f>IF(VLOOKUP($B31,'Teams meetings and chats'!$A11:$Y50,4,FALSE)="","",VLOOKUP($B31,'Teams meetings and chats'!$A11:$Y50,4,FALSE))</f>
        <v/>
      </c>
      <c r="F31" s="881"/>
      <c r="G31" s="494" t="b">
        <f>VLOOKUP($B31,'Teams meetings and chats'!$A11:$Y50,6,FALSE)</f>
        <v>0</v>
      </c>
      <c r="H31" s="96" t="s">
        <v>187</v>
      </c>
      <c r="I31" s="880" t="str">
        <f>IF(VLOOKUP($B31,'Teams meetings and chats'!$A11:$Y50,9,FALSE)="","",VLOOKUP($B31,'Teams meetings and chats'!$A11:$Y50,9,FALSE))</f>
        <v/>
      </c>
      <c r="J31" s="881"/>
      <c r="K31" s="880" t="str">
        <f>IF(VLOOKUP($B31,'Teams meetings and chats'!$A11:$Y50,11,FALSE)="","",VLOOKUP($B31,'Teams meetings and chats'!$A11:$Y50,11,FALSE))</f>
        <v/>
      </c>
      <c r="L31" s="951"/>
      <c r="M31" s="881"/>
      <c r="N31" s="880" t="str">
        <f>IF(VLOOKUP($B31,'Teams meetings and chats'!$A11:$Y50,13,FALSE)="","",VLOOKUP($B31,'Teams meetings and chats'!$A11:$Y50,13,FALSE))</f>
        <v/>
      </c>
      <c r="O31" s="951"/>
      <c r="P31" s="881"/>
      <c r="Q31" s="901" t="str">
        <f>IF(VLOOKUP($B31,'Teams meetings and chats'!$A11:$Y50,15,FALSE)="","",VLOOKUP($B31,'Teams meetings and chats'!$A11:$Y50,15,FALSE))</f>
        <v/>
      </c>
      <c r="R31" s="957"/>
      <c r="S31" s="957"/>
      <c r="T31" s="957"/>
      <c r="U31" s="941"/>
      <c r="V31" s="795" t="str">
        <f>IF(VLOOKUP($B31,'Teams meetings and chats'!$A11:$Y50,17,FALSE)="","",VLOOKUP($B31,'Teams meetings and chats'!$A11:$Y50,17,FALSE))</f>
        <v/>
      </c>
      <c r="W31" s="901"/>
      <c r="X31" s="901" t="str">
        <f>IF(VLOOKUP($B31,'Teams meetings and chats'!$A11:$Y50,19,FALSE)="","",VLOOKUP($B31,'Teams meetings and chats'!$A11:$Y50,19,FALSE))</f>
        <v/>
      </c>
      <c r="Y31" s="941"/>
      <c r="Z31" s="941" t="str">
        <f>IF(VLOOKUP($B31,'Teams meetings and chats'!$A11:$Y50,21,FALSE)="","",VLOOKUP($B31,'Teams meetings and chats'!$A11:$Y50,21,FALSE))</f>
        <v/>
      </c>
      <c r="AA31" s="795"/>
      <c r="AB31" s="795" t="str">
        <f>IF(VLOOKUP($B31,'Teams meetings and chats'!$A11:$Y50,23,FALSE)="","",VLOOKUP($B31,'Teams meetings and chats'!$A11:$Y50,23,FALSE))</f>
        <v/>
      </c>
      <c r="AC31" s="795"/>
      <c r="AD31" s="476"/>
      <c r="AE31" s="901" t="str">
        <f>IF(VLOOKUP($B31,'Teams meetings and chats'!$A11:$Y50,25,FALSE)="","",VLOOKUP($B31,'Teams meetings and chats'!$A11:$Y50,25,FALSE))</f>
        <v/>
      </c>
      <c r="AF31" s="957"/>
      <c r="AG31" s="941"/>
    </row>
    <row r="32" spans="1:34" ht="3" customHeight="1" x14ac:dyDescent="0.35">
      <c r="B32" s="133"/>
      <c r="C32" s="315"/>
      <c r="D32" s="13"/>
      <c r="E32" s="2"/>
      <c r="F32" s="2"/>
      <c r="G32" s="246"/>
      <c r="I32" s="244"/>
      <c r="J32" s="244"/>
      <c r="K32" s="2"/>
      <c r="L32" s="2"/>
      <c r="M32" s="2"/>
      <c r="N32" s="2"/>
      <c r="O32" s="2"/>
      <c r="P32" s="2"/>
      <c r="Q32" s="2"/>
      <c r="R32" s="2"/>
      <c r="S32" s="2"/>
      <c r="T32" s="2"/>
      <c r="U32" s="2"/>
      <c r="V32" s="2"/>
      <c r="W32" s="2"/>
      <c r="X32" s="13"/>
      <c r="Y32" s="13"/>
      <c r="Z32" s="13"/>
      <c r="AA32" s="13"/>
      <c r="AB32" s="13"/>
      <c r="AC32" s="13"/>
      <c r="AD32" s="13"/>
      <c r="AE32" s="13"/>
      <c r="AF32" s="13"/>
      <c r="AG32" s="13"/>
    </row>
    <row r="33" spans="1:34" ht="5" customHeight="1" x14ac:dyDescent="0.35">
      <c r="B33" s="133"/>
      <c r="C33" s="315"/>
      <c r="D33" s="13"/>
      <c r="E33" s="2"/>
      <c r="F33" s="2"/>
      <c r="G33" s="246"/>
      <c r="I33" s="244"/>
      <c r="J33" s="244"/>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501"/>
      <c r="C34" s="315"/>
      <c r="D34" s="248" t="str">
        <f>'Groups &amp; Sites'!C1</f>
        <v>Groups &amp; Sites</v>
      </c>
    </row>
    <row r="35" spans="1:34" s="3" customFormat="1" ht="31" customHeight="1" x14ac:dyDescent="0.35">
      <c r="A35" s="305"/>
      <c r="B35" s="502"/>
      <c r="C35" s="315"/>
      <c r="D35" s="515" t="str">
        <f>'Groups &amp; Sites'!C3</f>
        <v>Label/Sub-Label Name:</v>
      </c>
      <c r="E35" s="869" t="str">
        <f>'Groups &amp; Sites'!E3</f>
        <v>Define protection settings for groups and sites:</v>
      </c>
      <c r="F35" s="869"/>
      <c r="G35" s="869" t="str">
        <f>'Groups &amp; Sites'!H3</f>
        <v>Define privacy and external user access settings:</v>
      </c>
      <c r="H35" s="869"/>
      <c r="I35" s="959" t="str">
        <f>'Groups &amp; Sites'!K3</f>
        <v>External sharing and Conditional Access:</v>
      </c>
      <c r="J35" s="960"/>
      <c r="K35" s="960"/>
      <c r="L35" s="515" t="str">
        <f>'Groups &amp; Sites'!N3</f>
        <v>External sharing:</v>
      </c>
      <c r="M35" s="845" t="str">
        <f>'Groups &amp; Sites'!P3</f>
        <v>Conditional Access:</v>
      </c>
      <c r="N35" s="956"/>
      <c r="O35" s="956"/>
      <c r="P35" s="956"/>
      <c r="Q35" s="846"/>
      <c r="R35" s="845" t="str">
        <f>'Groups &amp; Sites'!S3</f>
        <v>Private teams discoverability and shared channel controls:</v>
      </c>
      <c r="S35" s="956"/>
      <c r="T35" s="956"/>
      <c r="U35" s="846"/>
    </row>
    <row r="36" spans="1:34" ht="35" customHeight="1" x14ac:dyDescent="0.35">
      <c r="A36" s="246">
        <f>VLOOKUP(B36,'Groups &amp; Sites'!$A$13:$T$191,2,FALSE)</f>
        <v>11</v>
      </c>
      <c r="B36" s="893">
        <f>H$1</f>
        <v>1</v>
      </c>
      <c r="C36" s="315"/>
      <c r="D36" s="947" t="str">
        <f>IF(VLOOKUP($A36,'Groups &amp; Sites'!$B$13:$T$191,2,FALSE)="","",VLOOKUP($A36,'Groups &amp; Sites'!$B$13:$T$191,2,FALSE))</f>
        <v>Please fill out Sensitivity Labels Tab</v>
      </c>
      <c r="E36" s="291" t="b">
        <f>VLOOKUP($A36,'Groups &amp; Sites'!$B$13:$T$191,4,FALSE)</f>
        <v>0</v>
      </c>
      <c r="F36" s="275" t="s">
        <v>201</v>
      </c>
      <c r="G36" s="862" t="str">
        <f>IF(VLOOKUP($A36,'Groups &amp; Sites'!$B$13:$T$191,7,FALSE)="","",VLOOKUP($A36,'Groups &amp; Sites'!$B$13:$T$191,7,FALSE))</f>
        <v/>
      </c>
      <c r="H36" s="863"/>
      <c r="I36" s="295" t="b">
        <f>VLOOKUP($A36,'Groups &amp; Sites'!$B$13:$T$191,10,FALSE)</f>
        <v>0</v>
      </c>
      <c r="J36" s="276" t="s">
        <v>202</v>
      </c>
      <c r="K36" s="263"/>
      <c r="L36" s="507" t="s">
        <v>203</v>
      </c>
      <c r="M36" s="850" t="s">
        <v>204</v>
      </c>
      <c r="N36" s="857"/>
      <c r="O36" s="857"/>
      <c r="P36" s="857"/>
      <c r="Q36" s="851"/>
      <c r="R36" s="952" t="s">
        <v>205</v>
      </c>
      <c r="S36" s="952"/>
      <c r="T36" s="952"/>
      <c r="U36" s="953"/>
    </row>
    <row r="37" spans="1:34" ht="29" customHeight="1" x14ac:dyDescent="0.35">
      <c r="A37" s="246">
        <f>A36+1</f>
        <v>12</v>
      </c>
      <c r="B37" s="894"/>
      <c r="C37" s="315"/>
      <c r="D37" s="948"/>
      <c r="E37" s="292" t="b">
        <f>VLOOKUP($A37,'Groups &amp; Sites'!$B$13:$T$191,4,FALSE)</f>
        <v>0</v>
      </c>
      <c r="F37" s="245" t="s">
        <v>206</v>
      </c>
      <c r="G37" s="440"/>
      <c r="H37" s="24"/>
      <c r="I37" s="864" t="b">
        <f>VLOOKUP($A37,'Groups &amp; Sites'!$B$13:$T$191,10,FALSE)</f>
        <v>0</v>
      </c>
      <c r="J37" s="627" t="s">
        <v>204</v>
      </c>
      <c r="L37" s="440" t="str">
        <f>IF(VLOOKUP($A38,'Groups &amp; Sites'!$B$13:$T$191,13,FALSE)="","",VLOOKUP($A38,'Groups &amp; Sites'!$B$13:$T$191,13,FALSE))</f>
        <v/>
      </c>
      <c r="M37" s="459" t="b">
        <f>VLOOKUP($A37,'Groups &amp; Sites'!$B$13:$T$191,15,FALSE)</f>
        <v>0</v>
      </c>
      <c r="N37" s="627" t="s">
        <v>207</v>
      </c>
      <c r="O37" s="627"/>
      <c r="P37" s="627"/>
      <c r="Q37" s="920"/>
      <c r="R37" s="80" t="b">
        <f>VLOOKUP($A37,'Groups &amp; Sites'!$B$13:$T$191,18,FALSE)</f>
        <v>0</v>
      </c>
      <c r="S37" s="954" t="s">
        <v>208</v>
      </c>
      <c r="T37" s="900"/>
      <c r="U37" s="955"/>
    </row>
    <row r="38" spans="1:34" ht="29.5" customHeight="1" x14ac:dyDescent="0.35">
      <c r="A38" s="246">
        <f>A37+1</f>
        <v>13</v>
      </c>
      <c r="B38" s="894"/>
      <c r="C38" s="315"/>
      <c r="D38" s="948"/>
      <c r="E38" s="292" t="b">
        <f>VLOOKUP($A38,'Groups &amp; Sites'!$B$13:$T$191,4,FALSE)</f>
        <v>0</v>
      </c>
      <c r="F38" s="504" t="s">
        <v>209</v>
      </c>
      <c r="G38" s="296" t="b">
        <f>VLOOKUP($A38,'Groups &amp; Sites'!$B$13:$T$191,7,FALSE)</f>
        <v>0</v>
      </c>
      <c r="H38" s="900" t="s">
        <v>210</v>
      </c>
      <c r="I38" s="864"/>
      <c r="J38" s="627"/>
      <c r="L38" s="155"/>
      <c r="M38" s="440"/>
      <c r="N38" s="950" t="str">
        <f>IF(VLOOKUP($A38,'Groups &amp; Sites'!$B$13:$T$191,16,FALSE)="","",VLOOKUP($A38,'Groups &amp; Sites'!$B$13:$T$191,16,FALSE))</f>
        <v>Allow limited, web-only access</v>
      </c>
      <c r="O38" s="950"/>
      <c r="P38" s="950"/>
      <c r="Q38" s="460"/>
      <c r="R38" s="148" t="s">
        <v>211</v>
      </c>
      <c r="S38" s="148"/>
      <c r="T38" s="148"/>
      <c r="U38" s="272"/>
    </row>
    <row r="39" spans="1:34" x14ac:dyDescent="0.35">
      <c r="A39" s="246">
        <f>A38+1</f>
        <v>14</v>
      </c>
      <c r="B39" s="894"/>
      <c r="C39" s="315"/>
      <c r="D39" s="948"/>
      <c r="G39" s="440"/>
      <c r="H39" s="900"/>
      <c r="I39" s="155"/>
      <c r="L39" s="155"/>
      <c r="M39" s="296" t="b">
        <f>VLOOKUP($A39,'Groups &amp; Sites'!$B$13:$T$191,15,FALSE)</f>
        <v>0</v>
      </c>
      <c r="N39" s="44" t="s">
        <v>212</v>
      </c>
      <c r="Q39" s="272"/>
      <c r="R39" s="45" t="b">
        <f>VLOOKUP($A39,'Groups &amp; Sites'!$B$13:$T$191,18,FALSE)</f>
        <v>0</v>
      </c>
      <c r="S39" s="44" t="s">
        <v>213</v>
      </c>
      <c r="T39" s="44"/>
      <c r="U39" s="272"/>
    </row>
    <row r="40" spans="1:34" ht="29" customHeight="1" x14ac:dyDescent="0.35">
      <c r="A40" s="246">
        <f>A39+1</f>
        <v>15</v>
      </c>
      <c r="B40" s="894"/>
      <c r="C40" s="315"/>
      <c r="D40" s="948"/>
      <c r="G40" s="440"/>
      <c r="H40" s="900"/>
      <c r="I40" s="155"/>
      <c r="L40" s="506"/>
      <c r="M40" s="155"/>
      <c r="N40" s="950" t="str">
        <f>IF(VLOOKUP($A41,'Groups &amp; Sites'!$B$13:$T$191,16,FALSE)="","",VLOOKUP($A41,'Groups &amp; Sites'!$B$13:$T$191,16,FALSE))</f>
        <v>bvcghkv</v>
      </c>
      <c r="O40" s="950"/>
      <c r="P40" s="950"/>
      <c r="Q40" s="460"/>
      <c r="R40" s="80" t="b">
        <f>VLOOKUP($A40,'Groups &amp; Sites'!$B$13:$T$191,18,FALSE)</f>
        <v>0</v>
      </c>
      <c r="S40" s="81" t="s">
        <v>214</v>
      </c>
      <c r="T40" s="44"/>
      <c r="U40" s="272"/>
    </row>
    <row r="41" spans="1:34" ht="21.5" customHeight="1" x14ac:dyDescent="0.35">
      <c r="A41" s="246">
        <f>A40+1</f>
        <v>16</v>
      </c>
      <c r="B41" s="895"/>
      <c r="C41" s="315"/>
      <c r="D41" s="949"/>
      <c r="E41" s="268"/>
      <c r="F41" s="268"/>
      <c r="G41" s="443"/>
      <c r="H41" s="274"/>
      <c r="I41" s="258"/>
      <c r="J41" s="268"/>
      <c r="K41" s="268"/>
      <c r="L41" s="258"/>
      <c r="M41" s="258"/>
      <c r="N41" s="268"/>
      <c r="O41" s="268"/>
      <c r="P41" s="268"/>
      <c r="Q41" s="270"/>
      <c r="R41" s="277" t="b">
        <f>VLOOKUP($A41,'Groups &amp; Sites'!$B$13:$T$191,18,FALSE)</f>
        <v>1</v>
      </c>
      <c r="S41" s="274" t="s">
        <v>215</v>
      </c>
      <c r="T41" s="274"/>
      <c r="U41" s="270"/>
    </row>
    <row r="42" spans="1:34" ht="7" customHeight="1" x14ac:dyDescent="0.35">
      <c r="B42" s="133"/>
      <c r="C42" s="315"/>
    </row>
    <row r="43" spans="1:34" ht="18.5" x14ac:dyDescent="0.45">
      <c r="B43" s="133"/>
      <c r="C43" s="315"/>
      <c r="D43" s="248" t="str">
        <f>Publishing!C1</f>
        <v>Publishing</v>
      </c>
    </row>
    <row r="44" spans="1:34" ht="36" customHeight="1" x14ac:dyDescent="0.45">
      <c r="B44" s="482"/>
      <c r="C44" s="314"/>
      <c r="D44" s="512" t="str">
        <f>Publishing!C3</f>
        <v>Name:</v>
      </c>
      <c r="E44" s="945" t="str">
        <f>Publishing!E3</f>
        <v>Description:</v>
      </c>
      <c r="F44" s="946"/>
      <c r="G44" s="898" t="str">
        <f>Publishing!G3</f>
        <v>Choose sensitivity labels to publish:</v>
      </c>
      <c r="H44" s="898"/>
      <c r="I44" s="946" t="str">
        <f>Publishing!I3</f>
        <v>Assign admin units:</v>
      </c>
      <c r="J44" s="946"/>
      <c r="K44" s="946" t="str">
        <f>Publishing!K3</f>
        <v>Publish to users and groups:</v>
      </c>
      <c r="L44" s="946"/>
      <c r="M44" s="962" t="str">
        <f>Publishing!M3</f>
        <v>Policy settings:</v>
      </c>
      <c r="N44" s="963"/>
      <c r="O44" s="963"/>
      <c r="P44" s="963"/>
      <c r="Q44" s="963"/>
      <c r="R44" s="942" t="str">
        <f>Publishing!P3</f>
        <v>Default settings for documents​:</v>
      </c>
      <c r="S44" s="943"/>
      <c r="T44" s="943"/>
      <c r="U44" s="944"/>
      <c r="V44" s="945" t="str">
        <f>Publishing!S3</f>
        <v>Default settings for emails:</v>
      </c>
      <c r="W44" s="946"/>
      <c r="X44" s="942" t="str">
        <f>Publishing!V3</f>
        <v>Default settings for meetings and calendar events:</v>
      </c>
      <c r="Y44" s="943"/>
      <c r="Z44" s="943"/>
      <c r="AA44" s="944"/>
      <c r="AB44" s="250" t="str">
        <f>Publishing!Y3</f>
        <v>Default settings for sites and groups</v>
      </c>
      <c r="AC44" s="250"/>
      <c r="AD44" s="300"/>
      <c r="AE44" s="942" t="str">
        <f>Publishing!AB3</f>
        <v>Default settings for Fabric and Power BI content:</v>
      </c>
      <c r="AF44" s="943"/>
      <c r="AG44" s="943"/>
      <c r="AH44" s="944"/>
    </row>
    <row r="45" spans="1:34" x14ac:dyDescent="0.35">
      <c r="A45" s="246">
        <f>VLOOKUP(B45,Publishing!$A$13:$AC$192,2,FALSE)</f>
        <v>11</v>
      </c>
      <c r="B45" s="902">
        <f>J1</f>
        <v>1</v>
      </c>
      <c r="C45" s="314"/>
      <c r="D45" s="541" t="str">
        <f>IF(VLOOKUP($A45,Publishing!$B$13:$AC$192,2,FALSE)="","",VLOOKUP($A45,Publishing!$B$13:$AC$192,2,FALSE))</f>
        <v/>
      </c>
      <c r="E45" s="827" t="str">
        <f>IF(VLOOKUP($A45,Publishing!$B$13:$AC$192,4,FALSE)="","",VLOOKUP($A45,Publishing!$B$13:$AC$192,4,FALSE))</f>
        <v/>
      </c>
      <c r="F45" s="625"/>
      <c r="G45" s="832" t="str">
        <f>IF(VLOOKUP($A45,Publishing!$B$13:$AC$192,6,FALSE)="","",VLOOKUP($A45,Publishing!$B$13:$AC$192,6,FALSE))</f>
        <v/>
      </c>
      <c r="H45" s="833"/>
      <c r="I45" s="832" t="str">
        <f>IF(VLOOKUP($A45,Publishing!$B$13:$AC$192,8,FALSE)="","",VLOOKUP($A45,Publishing!$B$13:$AC$192,8,FALSE))</f>
        <v/>
      </c>
      <c r="J45" s="833"/>
      <c r="K45" s="832" t="str">
        <f>IF(VLOOKUP($A45,Publishing!$B$13:$AC$192,10,FALSE)="","",VLOOKUP($A45,Publishing!$B$13:$AC$192,10,FALSE))</f>
        <v/>
      </c>
      <c r="L45" s="833"/>
      <c r="M45" s="262" t="b">
        <f>VLOOKUP($A45,Publishing!$B$13:$AC$192,12,FALSE)</f>
        <v>0</v>
      </c>
      <c r="N45" s="882" t="s">
        <v>247</v>
      </c>
      <c r="O45" s="882"/>
      <c r="P45" s="882"/>
      <c r="Q45" s="882"/>
      <c r="R45" s="503" t="b">
        <f>VLOOKUP($A45,Publishing!$B$13:$AC$192,15,FALSE)</f>
        <v>0</v>
      </c>
      <c r="S45" s="915" t="s">
        <v>248</v>
      </c>
      <c r="T45" s="915"/>
      <c r="U45" s="916"/>
      <c r="V45" s="967" t="b">
        <f>VLOOKUP($A45,Publishing!$B$13:$AC$192,18,FALSE)</f>
        <v>0</v>
      </c>
      <c r="W45" s="266" t="s">
        <v>249</v>
      </c>
      <c r="X45" s="967" t="b">
        <f>VLOOKUP($A45,Publishing!$B$13:$AC$192,21,FALSE)</f>
        <v>0</v>
      </c>
      <c r="Y45" s="263" t="s">
        <v>250</v>
      </c>
      <c r="Z45" s="263"/>
      <c r="AA45" s="472"/>
      <c r="AB45" s="461" t="b">
        <f>VLOOKUP($A45,Publishing!$B$13:$AC$192,24,FALSE)</f>
        <v>0</v>
      </c>
      <c r="AC45" s="266" t="s">
        <v>251</v>
      </c>
      <c r="AD45" s="263"/>
      <c r="AE45" s="964" t="b">
        <f>VLOOKUP($A45,Publishing!$B$13:$AC$192,27,FALSE)</f>
        <v>0</v>
      </c>
      <c r="AF45" s="961" t="s">
        <v>252</v>
      </c>
      <c r="AG45" s="263"/>
      <c r="AH45" s="266"/>
    </row>
    <row r="46" spans="1:34" x14ac:dyDescent="0.35">
      <c r="A46" s="246">
        <f>A45+1</f>
        <v>12</v>
      </c>
      <c r="B46" s="903"/>
      <c r="C46" s="314"/>
      <c r="D46" s="541"/>
      <c r="E46" s="828"/>
      <c r="F46" s="623"/>
      <c r="G46" s="834"/>
      <c r="H46" s="835"/>
      <c r="I46" s="834"/>
      <c r="J46" s="835"/>
      <c r="K46" s="834"/>
      <c r="L46" s="699"/>
      <c r="M46" s="251" t="b">
        <f>VLOOKUP($A46,Publishing!$B$13:$AC$192,12,FALSE)</f>
        <v>0</v>
      </c>
      <c r="N46" s="883" t="s">
        <v>253</v>
      </c>
      <c r="O46" s="883"/>
      <c r="P46" s="883"/>
      <c r="Q46" s="883"/>
      <c r="R46" s="468"/>
      <c r="S46" s="627" t="str">
        <f>IF(VLOOKUP($A47,Publishing!$B$13:$AC$192,16,FALSE)="","",VLOOKUP($A47,Publishing!$B$13:$AC$192,16,FALSE))</f>
        <v/>
      </c>
      <c r="T46" s="627"/>
      <c r="U46" s="920"/>
      <c r="V46" s="788"/>
      <c r="W46" s="465" t="str">
        <f>IF(VLOOKUP($A48,Publishing!$B$13:$AC$192,19,FALSE)="","",VLOOKUP($A48,Publishing!$B$13:$AC$192,19,FALSE))</f>
        <v>Require users to apply a label to their emails</v>
      </c>
      <c r="X46" s="788"/>
      <c r="Y46" s="652" t="str">
        <f>IF(VLOOKUP($A46,Publishing!$B$13:$AC$192,22,FALSE)="","",VLOOKUP($A46,Publishing!$B$13:$AC$192,22,FALSE))</f>
        <v/>
      </c>
      <c r="Z46" s="652"/>
      <c r="AA46" s="121"/>
      <c r="AB46" s="463"/>
      <c r="AC46" s="465" t="str">
        <f>IF(VLOOKUP($A47,Publishing!$B$13:$AC$192,25,FALSE)="","",VLOOKUP($A47,Publishing!$B$13:$AC$192,25,FALSE))</f>
        <v/>
      </c>
      <c r="AD46" s="44"/>
      <c r="AE46" s="965"/>
      <c r="AF46" s="520"/>
      <c r="AH46" s="272"/>
    </row>
    <row r="47" spans="1:34" ht="14.5" customHeight="1" x14ac:dyDescent="0.35">
      <c r="A47" s="246">
        <f t="shared" ref="A47:A52" si="2">A46+1</f>
        <v>13</v>
      </c>
      <c r="B47" s="903"/>
      <c r="C47" s="314"/>
      <c r="D47" s="541"/>
      <c r="E47" s="828"/>
      <c r="F47" s="623"/>
      <c r="G47" s="834"/>
      <c r="H47" s="835"/>
      <c r="I47" s="834"/>
      <c r="J47" s="835"/>
      <c r="K47" s="834"/>
      <c r="L47" s="699"/>
      <c r="M47" s="251" t="b">
        <f>VLOOKUP($A47,Publishing!$B$13:$AC$192,12,FALSE)</f>
        <v>0</v>
      </c>
      <c r="N47" s="883" t="s">
        <v>254</v>
      </c>
      <c r="O47" s="883"/>
      <c r="P47" s="883"/>
      <c r="Q47" s="883"/>
      <c r="R47" s="468"/>
      <c r="U47" s="272"/>
      <c r="W47" s="272"/>
      <c r="X47" s="122" t="b">
        <f>VLOOKUP($A47,Publishing!$B$13:$AC$192,21,FALSE)</f>
        <v>0</v>
      </c>
      <c r="Y47" s="883" t="s">
        <v>255</v>
      </c>
      <c r="Z47" s="883"/>
      <c r="AA47" s="925"/>
      <c r="AB47" s="155"/>
      <c r="AC47" s="272"/>
      <c r="AH47" s="272"/>
    </row>
    <row r="48" spans="1:34" x14ac:dyDescent="0.35">
      <c r="A48" s="246">
        <f t="shared" si="2"/>
        <v>14</v>
      </c>
      <c r="B48" s="903"/>
      <c r="C48" s="314"/>
      <c r="D48" s="541"/>
      <c r="E48" s="828"/>
      <c r="F48" s="623"/>
      <c r="G48" s="834"/>
      <c r="H48" s="835"/>
      <c r="I48" s="834"/>
      <c r="J48" s="835"/>
      <c r="K48" s="834"/>
      <c r="L48" s="835"/>
      <c r="M48" s="64" t="b">
        <f>VLOOKUP($A48,Publishing!$B$13:$AC$192,12,FALSE)</f>
        <v>0</v>
      </c>
      <c r="N48" s="940" t="s">
        <v>256</v>
      </c>
      <c r="O48" s="940"/>
      <c r="P48" s="940"/>
      <c r="Q48" s="940"/>
      <c r="R48" s="469"/>
      <c r="U48" s="442"/>
      <c r="V48" s="45" t="b">
        <f>VLOOKUP($A45,Publishing!$B$13:$AC$192,18,FALSE)</f>
        <v>0</v>
      </c>
      <c r="W48" s="465" t="s">
        <v>257</v>
      </c>
      <c r="X48" s="121"/>
      <c r="Y48" s="883"/>
      <c r="Z48" s="883"/>
      <c r="AA48" s="925"/>
      <c r="AB48" s="462" t="b">
        <f>VLOOKUP($A48,Publishing!$B$13:$AC$192,24,FALSE)</f>
        <v>0</v>
      </c>
      <c r="AC48" s="272" t="s">
        <v>257</v>
      </c>
      <c r="AH48" s="272"/>
    </row>
    <row r="49" spans="1:37" x14ac:dyDescent="0.35">
      <c r="A49" s="246">
        <f t="shared" si="2"/>
        <v>15</v>
      </c>
      <c r="B49" s="903"/>
      <c r="C49" s="314"/>
      <c r="D49" s="541"/>
      <c r="E49" s="828"/>
      <c r="F49" s="623"/>
      <c r="G49" s="834"/>
      <c r="H49" s="835"/>
      <c r="I49" s="834"/>
      <c r="J49" s="835"/>
      <c r="K49" s="834"/>
      <c r="L49" s="835"/>
      <c r="N49" s="958">
        <f>VLOOKUP($A50,Publishing!$B$13:$AC$192,13,FALSE)</f>
        <v>0</v>
      </c>
      <c r="O49" s="958"/>
      <c r="P49" s="958"/>
      <c r="R49" s="155"/>
      <c r="U49" s="272"/>
      <c r="V49" s="786" t="s">
        <v>258</v>
      </c>
      <c r="W49" s="966"/>
      <c r="X49" s="473" t="s">
        <v>259</v>
      </c>
      <c r="Y49" s="16"/>
      <c r="Z49" s="16"/>
      <c r="AA49" s="474"/>
      <c r="AB49" s="463"/>
      <c r="AC49" s="272"/>
      <c r="AH49" s="272"/>
    </row>
    <row r="50" spans="1:37" ht="29" x14ac:dyDescent="0.35">
      <c r="A50" s="246">
        <f t="shared" si="2"/>
        <v>16</v>
      </c>
      <c r="B50" s="903"/>
      <c r="C50" s="314"/>
      <c r="D50" s="541"/>
      <c r="E50" s="828"/>
      <c r="F50" s="623"/>
      <c r="G50" s="834"/>
      <c r="H50" s="835"/>
      <c r="I50" s="834"/>
      <c r="J50" s="835"/>
      <c r="K50" s="834"/>
      <c r="L50" s="835"/>
      <c r="R50" s="155"/>
      <c r="U50" s="272"/>
      <c r="V50" s="292" t="b">
        <f>VLOOKUP($A50,Publishing!$B$13:$AC$192,18,FALSE)</f>
        <v>0</v>
      </c>
      <c r="W50" s="467" t="s">
        <v>260</v>
      </c>
      <c r="X50" s="64" t="b">
        <f>VLOOKUP($A50,Publishing!$B$13:$AC$192,21,FALSE)</f>
        <v>0</v>
      </c>
      <c r="Y50" t="s">
        <v>261</v>
      </c>
      <c r="AB50" s="155"/>
      <c r="AC50" s="272"/>
      <c r="AH50" s="272"/>
    </row>
    <row r="51" spans="1:37" x14ac:dyDescent="0.35">
      <c r="A51" s="246">
        <f t="shared" si="2"/>
        <v>17</v>
      </c>
      <c r="B51" s="903"/>
      <c r="C51" s="314"/>
      <c r="D51" s="541"/>
      <c r="E51" s="828"/>
      <c r="F51" s="623"/>
      <c r="G51" s="834"/>
      <c r="H51" s="835"/>
      <c r="I51" s="834"/>
      <c r="J51" s="835"/>
      <c r="K51" s="834"/>
      <c r="L51" s="835"/>
      <c r="N51" s="44"/>
      <c r="R51" s="155"/>
      <c r="U51" s="272"/>
      <c r="W51" s="921" t="str">
        <f>IF(VLOOKUP($A52,Publishing!$B$13:$AC$192,19,FALSE)="","",VLOOKUP($A52,Publishing!$B$13:$AC$192,19,FALSE))</f>
        <v/>
      </c>
      <c r="X51" s="121"/>
      <c r="Y51" s="923" t="str">
        <f>IF(VLOOKUP($A52,Publishing!$B$13:$AC$192,22,FALSE)="","",VLOOKUP($A52,Publishing!$B$13:$AC$192,22,FALSE))</f>
        <v/>
      </c>
      <c r="Z51" s="923"/>
      <c r="AA51" s="74"/>
      <c r="AB51" s="464"/>
      <c r="AC51" s="466"/>
      <c r="AD51" s="74"/>
      <c r="AH51" s="272"/>
    </row>
    <row r="52" spans="1:37" x14ac:dyDescent="0.35">
      <c r="A52" s="246">
        <f t="shared" si="2"/>
        <v>18</v>
      </c>
      <c r="B52" s="904"/>
      <c r="C52" s="314"/>
      <c r="D52" s="802"/>
      <c r="E52" s="830"/>
      <c r="F52" s="831"/>
      <c r="G52" s="836"/>
      <c r="H52" s="837"/>
      <c r="I52" s="836"/>
      <c r="J52" s="837"/>
      <c r="K52" s="836"/>
      <c r="L52" s="837"/>
      <c r="M52" s="268"/>
      <c r="N52" s="268"/>
      <c r="O52" s="268"/>
      <c r="P52" s="268"/>
      <c r="Q52" s="268"/>
      <c r="R52" s="258"/>
      <c r="S52" s="268"/>
      <c r="T52" s="268"/>
      <c r="U52" s="270"/>
      <c r="V52" s="268"/>
      <c r="W52" s="922"/>
      <c r="X52" s="273"/>
      <c r="Y52" s="924"/>
      <c r="Z52" s="924"/>
      <c r="AA52" s="274"/>
      <c r="AB52" s="443"/>
      <c r="AC52" s="444"/>
      <c r="AD52" s="274"/>
      <c r="AE52" s="268"/>
      <c r="AF52" s="268"/>
      <c r="AG52" s="268"/>
      <c r="AH52" s="270"/>
    </row>
    <row r="53" spans="1:37" x14ac:dyDescent="0.35">
      <c r="C53" s="315"/>
    </row>
    <row r="54" spans="1:37" ht="18.5" x14ac:dyDescent="0.45">
      <c r="C54" s="315"/>
      <c r="D54" s="248" t="str">
        <f>'Service-side Auto-Labeling'!C1</f>
        <v>Service-Side Auto-Labeling Policies</v>
      </c>
    </row>
    <row r="55" spans="1:37" s="2" customFormat="1" ht="55" customHeight="1" x14ac:dyDescent="0.45">
      <c r="A55" s="246">
        <f>VLOOKUP(B57,'Service-side Auto-Labeling'!$A$11:$AE$109,2,FALSE)</f>
        <v>10</v>
      </c>
      <c r="B55" s="495"/>
      <c r="C55" s="314"/>
      <c r="D55" s="260" t="str">
        <f>'Service-side Auto-Labeling'!C2</f>
        <v>Name</v>
      </c>
      <c r="E55" s="911" t="str">
        <f>'Service-side Auto-Labeling'!E2</f>
        <v>Policy Mode</v>
      </c>
      <c r="F55" s="905"/>
      <c r="G55" s="905" t="str">
        <f>'Service-side Auto-Labeling'!G2</f>
        <v>Description</v>
      </c>
      <c r="H55" s="905"/>
      <c r="I55" s="905" t="str">
        <f>'Service-side Auto-Labeling'!I2</f>
        <v>Label to auto-apply:</v>
      </c>
      <c r="J55" s="905"/>
      <c r="K55" s="905" t="str">
        <f>'Service-side Auto-Labeling'!K2</f>
        <v>Assign admin units:</v>
      </c>
      <c r="L55" s="905"/>
      <c r="M55" s="908" t="str">
        <f>'Service-side Auto-Labeling'!M2</f>
        <v>Locations where you want to apply the label:</v>
      </c>
      <c r="N55" s="908"/>
      <c r="O55" s="908"/>
      <c r="P55" s="261" t="str">
        <f>'Service-side Auto-Labeling'!P2</f>
        <v>Scope:</v>
      </c>
      <c r="Q55" s="937" t="str">
        <f>'Service-side Auto-Labeling'!R2</f>
        <v>Common or Advanced Rules:</v>
      </c>
      <c r="R55" s="938"/>
      <c r="S55" s="938"/>
      <c r="T55" s="939"/>
      <c r="U55" s="914" t="str">
        <f>'Service-side Auto-Labeling'!T2</f>
        <v>Common Rules:</v>
      </c>
      <c r="V55" s="914"/>
      <c r="W55" s="905" t="str">
        <f>'Service-side Auto-Labeling'!V2</f>
        <v>Rules for Exchange email:</v>
      </c>
      <c r="X55" s="905"/>
      <c r="Y55" s="908" t="str">
        <f>'Service-side Auto-Labeling'!X2</f>
        <v>Rules for SharePoint files:</v>
      </c>
      <c r="Z55" s="908"/>
      <c r="AA55" s="908"/>
      <c r="AB55" s="914" t="str">
        <f>'Service-side Auto-Labeling'!Z2</f>
        <v>Rules for OneDrive files:</v>
      </c>
      <c r="AC55" s="914"/>
      <c r="AD55" s="294"/>
      <c r="AE55" s="917" t="str">
        <f>'Service-side Auto-Labeling'!AB2</f>
        <v>Additional settings for email:</v>
      </c>
      <c r="AF55" s="918"/>
      <c r="AG55" s="918"/>
      <c r="AH55" s="918"/>
      <c r="AI55" s="918"/>
      <c r="AJ55" s="918"/>
      <c r="AK55" s="919"/>
    </row>
    <row r="56" spans="1:37" s="2" customFormat="1" ht="29" hidden="1" customHeight="1" x14ac:dyDescent="0.45">
      <c r="A56" s="246"/>
      <c r="B56" s="495"/>
      <c r="C56" s="315"/>
      <c r="D56" s="513"/>
      <c r="E56" s="261"/>
      <c r="F56" s="261"/>
      <c r="G56" s="261"/>
      <c r="H56" s="261"/>
      <c r="I56" s="261"/>
      <c r="J56" s="261"/>
      <c r="K56" s="261"/>
      <c r="L56" s="261"/>
      <c r="M56" s="297"/>
      <c r="N56" s="297"/>
      <c r="O56" s="297"/>
      <c r="P56" s="290"/>
      <c r="Q56" s="287"/>
      <c r="R56" s="297"/>
      <c r="S56" s="297"/>
      <c r="T56" s="297"/>
      <c r="U56" s="294"/>
      <c r="V56" s="286"/>
      <c r="W56" s="290"/>
      <c r="X56" s="290"/>
      <c r="Y56" s="298"/>
      <c r="Z56" s="298"/>
      <c r="AA56" s="298"/>
      <c r="AB56" s="294"/>
      <c r="AC56" s="286"/>
      <c r="AD56" s="286"/>
      <c r="AE56" s="260"/>
      <c r="AF56" s="290"/>
      <c r="AG56" s="290"/>
      <c r="AH56" s="290"/>
      <c r="AI56" s="290"/>
      <c r="AJ56" s="290"/>
      <c r="AK56" s="299"/>
    </row>
    <row r="57" spans="1:37" ht="39" customHeight="1" x14ac:dyDescent="0.35">
      <c r="A57" s="246">
        <f>A55+1</f>
        <v>11</v>
      </c>
      <c r="B57" s="893">
        <f>L1</f>
        <v>1</v>
      </c>
      <c r="C57" s="314"/>
      <c r="D57" s="795" t="str">
        <f>IF(VLOOKUP(A57,'Service-side Auto-Labeling'!$B$12:$AE$110,2,FALSE)="","",VLOOKUP(A57,'Service-side Auto-Labeling'!$B$12:$AE$110,2,FALSE))</f>
        <v/>
      </c>
      <c r="E57" s="808" t="str">
        <f>IF(VLOOKUP(A57,'Service-side Auto-Labeling'!$B$12:$AE$110,4,FALSE)="","",VLOOKUP(A57,'Service-side Auto-Labeling'!$B$12:$AE$110,4,FALSE))</f>
        <v/>
      </c>
      <c r="F57" s="721"/>
      <c r="G57" s="795" t="str">
        <f>IF(VLOOKUP($A57,'Service-side Auto-Labeling'!$B$12:$AE$110,6,FALSE)="","",VLOOKUP($A57,'Service-side Auto-Labeling'!$B$12:$AE$110,6,FALSE))</f>
        <v/>
      </c>
      <c r="H57" s="795"/>
      <c r="I57" s="795" t="str">
        <f>IF(VLOOKUP($A57,'Service-side Auto-Labeling'!$B$12:$AE$110,8,FALSE)="","",VLOOKUP($A57,'Service-side Auto-Labeling'!$B$12:$AE$110,8,FALSE))</f>
        <v/>
      </c>
      <c r="J57" s="795"/>
      <c r="K57" s="795" t="str">
        <f>IF(VLOOKUP($A57,'Service-side Auto-Labeling'!$B$12:$AE$110,10,FALSE)="","",VLOOKUP($A57,'Service-side Auto-Labeling'!$B$12:$AE$110,10,FALSE))</f>
        <v/>
      </c>
      <c r="L57" s="795"/>
      <c r="M57" s="292" t="b">
        <f>VLOOKUP($A57,'Service-side Auto-Labeling'!$B$12:$AE$110,12,FALSE)</f>
        <v>0</v>
      </c>
      <c r="N57" s="906" t="s">
        <v>288</v>
      </c>
      <c r="O57" s="906"/>
      <c r="P57" s="470" t="s">
        <v>295</v>
      </c>
      <c r="Q57" s="832" t="str">
        <f>IF(VLOOKUP($A57,'Service-side Auto-Labeling'!$B$12:$AE$110,17,FALSE)="","",VLOOKUP($A57,'Service-side Auto-Labeling'!$B$12:$AE$110,17,FALSE))</f>
        <v/>
      </c>
      <c r="R57" s="912"/>
      <c r="S57" s="912"/>
      <c r="T57" s="833"/>
      <c r="U57" s="926" t="str">
        <f>IF(VLOOKUP($A57,'Service-side Auto-Labeling'!$B$12:$AE$110,19,FALSE)="","",VLOOKUP($A57,'Service-side Auto-Labeling'!$B$12:$AE$110,19,FALSE))</f>
        <v/>
      </c>
      <c r="V57" s="927"/>
      <c r="W57" s="926" t="str">
        <f>IF(VLOOKUP($A57,'Service-side Auto-Labeling'!$B$12:$AE$110,21,FALSE)="","",VLOOKUP($A57,'Service-side Auto-Labeling'!$B$12:$AE$110,21,FALSE))</f>
        <v/>
      </c>
      <c r="X57" s="927"/>
      <c r="Y57" s="930" t="str">
        <f>IF(VLOOKUP($A57,'Service-side Auto-Labeling'!$B$12:$AE$110,23,FALSE)="","",VLOOKUP($A57,'Service-side Auto-Labeling'!$B$12:$AE$110,23,FALSE))</f>
        <v/>
      </c>
      <c r="Z57" s="931"/>
      <c r="AA57" s="931"/>
      <c r="AB57" s="930" t="str">
        <f>IF(VLOOKUP($A57,'Service-side Auto-Labeling'!$B$12:$AE$110,25,FALSE)="","",VLOOKUP($A57,'Service-side Auto-Labeling'!$B$12:$AE$110,25,FALSE))</f>
        <v/>
      </c>
      <c r="AC57" s="935"/>
      <c r="AD57" s="293"/>
      <c r="AE57" s="295" t="b">
        <f>VLOOKUP($A57,'Service-side Auto-Labeling'!$B$12:$AE$110,27,FALSE)</f>
        <v>0</v>
      </c>
      <c r="AF57" s="264" t="s">
        <v>290</v>
      </c>
      <c r="AG57" s="265"/>
      <c r="AH57" s="263"/>
      <c r="AI57" s="263"/>
      <c r="AJ57" s="263"/>
      <c r="AK57" s="266"/>
    </row>
    <row r="58" spans="1:37" ht="32" customHeight="1" x14ac:dyDescent="0.35">
      <c r="A58" s="246">
        <f>A57+1</f>
        <v>12</v>
      </c>
      <c r="B58" s="894"/>
      <c r="C58" s="314"/>
      <c r="D58" s="795"/>
      <c r="E58" s="808"/>
      <c r="F58" s="721"/>
      <c r="G58" s="795"/>
      <c r="H58" s="795"/>
      <c r="I58" s="795"/>
      <c r="J58" s="795"/>
      <c r="K58" s="795"/>
      <c r="L58" s="795"/>
      <c r="M58" s="122" t="b">
        <f>VLOOKUP($A58,'Service-side Auto-Labeling'!$B$12:$AE$110,12,FALSE)</f>
        <v>0</v>
      </c>
      <c r="N58" s="907" t="s">
        <v>291</v>
      </c>
      <c r="O58" s="907"/>
      <c r="P58" s="121" t="s">
        <v>373</v>
      </c>
      <c r="Q58" s="834"/>
      <c r="R58" s="699"/>
      <c r="S58" s="699"/>
      <c r="T58" s="835"/>
      <c r="U58" s="928"/>
      <c r="V58" s="921"/>
      <c r="W58" s="928"/>
      <c r="X58" s="921"/>
      <c r="Y58" s="932"/>
      <c r="Z58" s="579"/>
      <c r="AA58" s="579"/>
      <c r="AB58" s="932"/>
      <c r="AC58" s="899"/>
      <c r="AE58" s="296" t="b">
        <f>VLOOKUP($A58,'Service-side Auto-Labeling'!$B$12:$AE$110,27,FALSE)</f>
        <v>0</v>
      </c>
      <c r="AF58" s="9" t="s">
        <v>293</v>
      </c>
      <c r="AG58" s="900" t="str">
        <f>IF(VLOOKUP($A58,'Service-side Auto-Labeling'!$B$12:$AE$110,29,FALSE)="","",VLOOKUP($A58,'Service-side Auto-Labeling'!$B$12:$AE$110,29,FALSE))</f>
        <v/>
      </c>
      <c r="AH58" s="900"/>
      <c r="AI58" s="900"/>
      <c r="AJ58" s="900"/>
      <c r="AK58" s="267"/>
    </row>
    <row r="59" spans="1:37" x14ac:dyDescent="0.35">
      <c r="A59" s="246">
        <f>A58+1</f>
        <v>13</v>
      </c>
      <c r="B59" s="895"/>
      <c r="C59" s="314"/>
      <c r="D59" s="795"/>
      <c r="E59" s="808"/>
      <c r="F59" s="721"/>
      <c r="G59" s="795"/>
      <c r="H59" s="795"/>
      <c r="I59" s="795"/>
      <c r="J59" s="795"/>
      <c r="K59" s="795"/>
      <c r="L59" s="795"/>
      <c r="M59" s="471" t="b">
        <f>VLOOKUP($A57,'Service-side Auto-Labeling'!$B$12:$AE$110,12,FALSE)</f>
        <v>0</v>
      </c>
      <c r="N59" s="431" t="s">
        <v>294</v>
      </c>
      <c r="O59" s="431"/>
      <c r="P59" s="431" t="s">
        <v>295</v>
      </c>
      <c r="Q59" s="836"/>
      <c r="R59" s="913"/>
      <c r="S59" s="913"/>
      <c r="T59" s="837"/>
      <c r="U59" s="929"/>
      <c r="V59" s="922"/>
      <c r="W59" s="929"/>
      <c r="X59" s="922"/>
      <c r="Y59" s="933"/>
      <c r="Z59" s="934"/>
      <c r="AA59" s="934"/>
      <c r="AB59" s="933"/>
      <c r="AC59" s="936"/>
      <c r="AD59" s="268"/>
      <c r="AE59" s="258"/>
      <c r="AF59" s="268"/>
      <c r="AG59" s="269"/>
      <c r="AH59" s="268"/>
      <c r="AI59" s="268"/>
      <c r="AJ59" s="268"/>
      <c r="AK59" s="270"/>
    </row>
    <row r="60" spans="1:37" x14ac:dyDescent="0.35">
      <c r="C60" s="315"/>
    </row>
    <row r="61" spans="1:37" ht="18.5" x14ac:dyDescent="0.45">
      <c r="C61" s="315"/>
      <c r="D61" s="248" t="str">
        <f>'Data Loss Prevention (DLP)'!A1</f>
        <v>Data Loss Prevention (DLP)</v>
      </c>
    </row>
    <row r="62" spans="1:37" x14ac:dyDescent="0.35">
      <c r="C62" s="314"/>
      <c r="D62" s="514" t="str">
        <f>'Data Loss Prevention (DLP)'!C3</f>
        <v>Name:</v>
      </c>
      <c r="E62" s="909" t="str">
        <f>'Data Loss Prevention (DLP)'!E3</f>
        <v>Policy mode:</v>
      </c>
      <c r="F62" s="910"/>
      <c r="G62" s="910" t="str">
        <f>'Data Loss Prevention (DLP)'!G3</f>
        <v>Assign admin units:</v>
      </c>
      <c r="H62" s="910"/>
      <c r="I62" s="910" t="str">
        <f>'Data Loss Prevention (DLP)'!I3</f>
        <v>Locations:</v>
      </c>
      <c r="J62" s="910"/>
      <c r="K62" s="910" t="str">
        <f>'Data Loss Prevention (DLP)'!K3</f>
        <v>Data Loss Prevention (DLP) rules:</v>
      </c>
      <c r="L62" s="910"/>
    </row>
    <row r="63" spans="1:37" x14ac:dyDescent="0.35">
      <c r="A63" s="246">
        <f>VLOOKUP(B63,'Data Loss Prevention (DLP)'!$A$12:$K$130,2,FALSE)</f>
        <v>11</v>
      </c>
      <c r="B63" s="893">
        <f>N1</f>
        <v>1</v>
      </c>
      <c r="C63" s="314"/>
      <c r="D63" s="722" t="str">
        <f>IF(VLOOKUP(A63,'Data Loss Prevention (DLP)'!$B$12:$K$130,2,FALSE)="","",VLOOKUP(A63,'Data Loss Prevention (DLP)'!$B$12:$K$130,2,FALSE))</f>
        <v/>
      </c>
      <c r="E63" s="912" t="str">
        <f>IF(VLOOKUP(A63,'Data Loss Prevention (DLP)'!$B$12:$K$130,4,FALSE)="","",VLOOKUP(A63,'Data Loss Prevention (DLP)'!$B$12:$K$130,4,FALSE))</f>
        <v/>
      </c>
      <c r="F63" s="833"/>
      <c r="G63" s="721" t="str">
        <f>IF(VLOOKUP(A63,'Data Loss Prevention (DLP)'!$B$12:$K$130,6,FALSE)="","",VLOOKUP(A63,'Data Loss Prevention (DLP)'!$B$12:$K$130,6,FALSE))</f>
        <v/>
      </c>
      <c r="H63" s="721"/>
      <c r="I63" s="721" t="str">
        <f>IF(VLOOKUP(A63,'Data Loss Prevention (DLP)'!$B$12:$K$130,8,FALSE)="","",VLOOKUP(A63,'Data Loss Prevention (DLP)'!$B$12:$K$130,8,FALSE))</f>
        <v/>
      </c>
      <c r="J63" s="721"/>
      <c r="K63" s="721" t="str">
        <f>IF(VLOOKUP(A63,'Data Loss Prevention (DLP)'!$B$12:$K$130,10,FALSE)="","",VLOOKUP(A63,'Data Loss Prevention (DLP)'!$B$12:$K$130,10,FALSE))</f>
        <v/>
      </c>
      <c r="L63" s="721"/>
    </row>
    <row r="64" spans="1:37" x14ac:dyDescent="0.35">
      <c r="A64" s="246">
        <f>A63+1</f>
        <v>12</v>
      </c>
      <c r="B64" s="894"/>
      <c r="C64" s="314"/>
      <c r="D64" s="721"/>
      <c r="E64" s="699"/>
      <c r="F64" s="835"/>
      <c r="G64" s="721"/>
      <c r="H64" s="721"/>
      <c r="I64" s="721"/>
      <c r="J64" s="721"/>
      <c r="K64" s="721"/>
      <c r="L64" s="721"/>
    </row>
    <row r="65" spans="1:12" x14ac:dyDescent="0.35">
      <c r="A65" s="246">
        <f>A64+1</f>
        <v>13</v>
      </c>
      <c r="B65" s="894"/>
      <c r="C65" s="314"/>
      <c r="D65" s="721"/>
      <c r="E65" s="699"/>
      <c r="F65" s="835"/>
      <c r="G65" s="721"/>
      <c r="H65" s="721"/>
      <c r="I65" s="721"/>
      <c r="J65" s="721"/>
      <c r="K65" s="721"/>
      <c r="L65" s="721"/>
    </row>
    <row r="66" spans="1:12" x14ac:dyDescent="0.35">
      <c r="A66" s="246">
        <f>A65+1</f>
        <v>14</v>
      </c>
      <c r="B66" s="894"/>
      <c r="C66" s="314"/>
      <c r="D66" s="723"/>
      <c r="E66" s="699"/>
      <c r="F66" s="835"/>
      <c r="G66" s="721"/>
      <c r="H66" s="721"/>
      <c r="I66" s="721"/>
      <c r="J66" s="721"/>
      <c r="K66" s="721"/>
      <c r="L66" s="721"/>
    </row>
    <row r="67" spans="1:12" ht="32.5" customHeight="1" x14ac:dyDescent="0.35">
      <c r="A67" s="246">
        <f>A66+1</f>
        <v>15</v>
      </c>
      <c r="B67" s="895"/>
      <c r="C67" s="511"/>
      <c r="D67" s="721"/>
      <c r="E67" s="913"/>
      <c r="F67" s="837"/>
      <c r="G67" s="721"/>
      <c r="H67" s="721"/>
      <c r="I67" s="721"/>
      <c r="J67" s="721"/>
      <c r="K67" s="721"/>
      <c r="L67" s="721"/>
    </row>
    <row r="68" spans="1:12" x14ac:dyDescent="0.35">
      <c r="B68" s="133"/>
      <c r="C68"/>
    </row>
    <row r="69" spans="1:12" x14ac:dyDescent="0.35">
      <c r="B69" s="133"/>
      <c r="C69"/>
    </row>
    <row r="70" spans="1:12" x14ac:dyDescent="0.35">
      <c r="B70" s="133"/>
      <c r="C70"/>
    </row>
  </sheetData>
  <sheetProtection selectLockedCells="1"/>
  <mergeCells count="163">
    <mergeCell ref="B45:B52"/>
    <mergeCell ref="D45:D52"/>
    <mergeCell ref="N49:P49"/>
    <mergeCell ref="I35:K35"/>
    <mergeCell ref="AF45:AF46"/>
    <mergeCell ref="N47:Q47"/>
    <mergeCell ref="I44:J44"/>
    <mergeCell ref="K44:L44"/>
    <mergeCell ref="M44:Q44"/>
    <mergeCell ref="G45:H52"/>
    <mergeCell ref="I45:J52"/>
    <mergeCell ref="K45:L52"/>
    <mergeCell ref="E45:F52"/>
    <mergeCell ref="N45:Q45"/>
    <mergeCell ref="AE45:AE46"/>
    <mergeCell ref="V49:W49"/>
    <mergeCell ref="V45:V46"/>
    <mergeCell ref="X45:X46"/>
    <mergeCell ref="S23:U24"/>
    <mergeCell ref="S25:T25"/>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B31:AC31"/>
    <mergeCell ref="AE31:AG31"/>
    <mergeCell ref="E44:F44"/>
    <mergeCell ref="Q31:U31"/>
    <mergeCell ref="R35:U35"/>
    <mergeCell ref="U55:V55"/>
    <mergeCell ref="AG58:AJ58"/>
    <mergeCell ref="W55:X55"/>
    <mergeCell ref="Y55:AA55"/>
    <mergeCell ref="S45:U45"/>
    <mergeCell ref="AE55:AK55"/>
    <mergeCell ref="AB55:AC55"/>
    <mergeCell ref="S46:U46"/>
    <mergeCell ref="Y46:Z46"/>
    <mergeCell ref="W51:W52"/>
    <mergeCell ref="Y51:Z52"/>
    <mergeCell ref="Y47:AA48"/>
    <mergeCell ref="U57:V59"/>
    <mergeCell ref="W57:X59"/>
    <mergeCell ref="Y57:AA59"/>
    <mergeCell ref="AB57:AC59"/>
    <mergeCell ref="Q55:T55"/>
    <mergeCell ref="Q57:T59"/>
    <mergeCell ref="N48:Q48"/>
    <mergeCell ref="N46:Q46"/>
    <mergeCell ref="I57:J59"/>
    <mergeCell ref="K55:L55"/>
    <mergeCell ref="K57:L59"/>
    <mergeCell ref="N57:O57"/>
    <mergeCell ref="N58:O58"/>
    <mergeCell ref="M55:O55"/>
    <mergeCell ref="B63:B67"/>
    <mergeCell ref="E62:F62"/>
    <mergeCell ref="G62:H62"/>
    <mergeCell ref="G63:H67"/>
    <mergeCell ref="K62:L62"/>
    <mergeCell ref="I62:J62"/>
    <mergeCell ref="I63:J67"/>
    <mergeCell ref="K63:L67"/>
    <mergeCell ref="D63:D67"/>
    <mergeCell ref="G57:H59"/>
    <mergeCell ref="E57:F59"/>
    <mergeCell ref="B57:B59"/>
    <mergeCell ref="D57:D59"/>
    <mergeCell ref="E55:F55"/>
    <mergeCell ref="G55:H55"/>
    <mergeCell ref="E63:F67"/>
    <mergeCell ref="I55:J55"/>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R8:U8"/>
    <mergeCell ref="R9:U15"/>
    <mergeCell ref="X9:Y15"/>
    <mergeCell ref="X8:Y8"/>
    <mergeCell ref="X18:Z18"/>
    <mergeCell ref="AB23:AC23"/>
    <mergeCell ref="V8:W8"/>
    <mergeCell ref="AA18:AG18"/>
    <mergeCell ref="AB30:AC30"/>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s>
  <conditionalFormatting sqref="D19">
    <cfRule type="cellIs" dxfId="177" priority="311" operator="equal">
      <formula>"Please fill out Sensitivity Labels Tab"</formula>
    </cfRule>
  </conditionalFormatting>
  <conditionalFormatting sqref="D31:D33">
    <cfRule type="cellIs" dxfId="176" priority="286" operator="equal">
      <formula>"Please fill out Sensitivity Labels Tab"</formula>
    </cfRule>
  </conditionalFormatting>
  <conditionalFormatting sqref="D36">
    <cfRule type="cellIs" dxfId="175" priority="249" operator="equal">
      <formula>"Please fill out Sensitivity Labels Tab"</formula>
    </cfRule>
  </conditionalFormatting>
  <conditionalFormatting sqref="D63:E63 G63:L67 D64:D67">
    <cfRule type="cellIs" dxfId="174" priority="172" operator="equal">
      <formula>0</formula>
    </cfRule>
  </conditionalFormatting>
  <conditionalFormatting sqref="D49:N49 Q49:W49 AB49:AH49 D50:AH50 D51:Y51 AA51:AH52 D52:V52 X52">
    <cfRule type="cellIs" dxfId="173" priority="200" operator="equal">
      <formula>0</formula>
    </cfRule>
  </conditionalFormatting>
  <conditionalFormatting sqref="D9:Y15">
    <cfRule type="cellIs" dxfId="172" priority="234" operator="equal">
      <formula>0</formula>
    </cfRule>
  </conditionalFormatting>
  <conditionalFormatting sqref="E36:U41">
    <cfRule type="expression" dxfId="171" priority="5">
      <formula>$I$15=FALSE</formula>
    </cfRule>
  </conditionalFormatting>
  <conditionalFormatting sqref="E19:AG28">
    <cfRule type="expression" dxfId="169" priority="1">
      <formula>AND($I$9=FALSE,$I$11=FALSE)</formula>
    </cfRule>
  </conditionalFormatting>
  <conditionalFormatting sqref="E31:AG31">
    <cfRule type="expression" dxfId="167" priority="14" stopIfTrue="1">
      <formula>$I$13=FALSE</formula>
    </cfRule>
  </conditionalFormatting>
  <conditionalFormatting sqref="G21">
    <cfRule type="expression" dxfId="166" priority="22">
      <formula>$E$21=FALSE</formula>
    </cfRule>
    <cfRule type="expression" dxfId="165" priority="153">
      <formula>$G$23=TRUE</formula>
    </cfRule>
  </conditionalFormatting>
  <conditionalFormatting sqref="G23">
    <cfRule type="expression" dxfId="164" priority="18">
      <formula>$G$21=TRUE</formula>
    </cfRule>
    <cfRule type="expression" dxfId="163" priority="21">
      <formula>$E$21=FALSE</formula>
    </cfRule>
  </conditionalFormatting>
  <conditionalFormatting sqref="G38">
    <cfRule type="expression" dxfId="161" priority="264">
      <formula>E36=TRUE</formula>
    </cfRule>
  </conditionalFormatting>
  <conditionalFormatting sqref="G21:H21 H22 G23:H23">
    <cfRule type="expression" dxfId="160" priority="140">
      <formula>$E$21=FALSE</formula>
    </cfRule>
  </conditionalFormatting>
  <conditionalFormatting sqref="G23:H23">
    <cfRule type="expression" dxfId="159" priority="152">
      <formula>$G$21=TRUE</formula>
    </cfRule>
  </conditionalFormatting>
  <conditionalFormatting sqref="G36:H36">
    <cfRule type="cellIs" dxfId="157" priority="3" operator="equal">
      <formula>0</formula>
    </cfRule>
    <cfRule type="expression" dxfId="156" priority="267">
      <formula>E36=TRUE</formula>
    </cfRule>
  </conditionalFormatting>
  <conditionalFormatting sqref="H21:H22">
    <cfRule type="expression" dxfId="155" priority="49">
      <formula>$G$23=TRUE</formula>
    </cfRule>
  </conditionalFormatting>
  <conditionalFormatting sqref="H23">
    <cfRule type="expression" dxfId="154" priority="19">
      <formula>$G$21=TRUE</formula>
    </cfRule>
  </conditionalFormatting>
  <conditionalFormatting sqref="H38">
    <cfRule type="expression" dxfId="152" priority="265">
      <formula>E36=TRUE</formula>
    </cfRule>
  </conditionalFormatting>
  <conditionalFormatting sqref="I13">
    <cfRule type="expression" dxfId="151" priority="396">
      <formula>AND($I11=TRUE,I9=TRUE)</formula>
    </cfRule>
  </conditionalFormatting>
  <conditionalFormatting sqref="I20:I23">
    <cfRule type="expression" dxfId="150" priority="20">
      <formula>$E$21=FALSE</formula>
    </cfRule>
  </conditionalFormatting>
  <conditionalFormatting sqref="I21">
    <cfRule type="expression" dxfId="149" priority="150">
      <formula>$I$22=TRUE</formula>
    </cfRule>
    <cfRule type="expression" dxfId="148" priority="317">
      <formula>G23=TRUE</formula>
    </cfRule>
  </conditionalFormatting>
  <conditionalFormatting sqref="I22">
    <cfRule type="expression" dxfId="147" priority="51">
      <formula>$I$21=TRUE</formula>
    </cfRule>
    <cfRule type="expression" dxfId="146" priority="318">
      <formula>G23=TRUE</formula>
    </cfRule>
  </conditionalFormatting>
  <conditionalFormatting sqref="I36">
    <cfRule type="expression" dxfId="145" priority="263">
      <formula>E37=TRUE</formula>
    </cfRule>
  </conditionalFormatting>
  <conditionalFormatting sqref="I37:I38">
    <cfRule type="expression" dxfId="144" priority="260">
      <formula>E37=TRUE</formula>
    </cfRule>
  </conditionalFormatting>
  <conditionalFormatting sqref="I57">
    <cfRule type="cellIs" dxfId="143" priority="188" operator="equal">
      <formula>"Please fill out Sensitivity Labels Tab"</formula>
    </cfRule>
  </conditionalFormatting>
  <conditionalFormatting sqref="I19:J20">
    <cfRule type="expression" dxfId="142" priority="315">
      <formula>G23=TRUE</formula>
    </cfRule>
  </conditionalFormatting>
  <conditionalFormatting sqref="J13">
    <cfRule type="expression" dxfId="136" priority="395">
      <formula>AND($I11=TRUE,I9=TRUE)</formula>
    </cfRule>
  </conditionalFormatting>
  <conditionalFormatting sqref="J21">
    <cfRule type="expression" dxfId="135" priority="29">
      <formula>$I$22=TRUE</formula>
    </cfRule>
    <cfRule type="expression" dxfId="134" priority="320">
      <formula>G23=TRUE</formula>
    </cfRule>
  </conditionalFormatting>
  <conditionalFormatting sqref="J22">
    <cfRule type="expression" dxfId="133" priority="319">
      <formula>G23=TRUE</formula>
    </cfRule>
  </conditionalFormatting>
  <conditionalFormatting sqref="J22:J24">
    <cfRule type="expression" dxfId="132" priority="52">
      <formula>$I$21=TRUE</formula>
    </cfRule>
  </conditionalFormatting>
  <conditionalFormatting sqref="J36">
    <cfRule type="expression" dxfId="131" priority="262">
      <formula>E37=TRUE</formula>
    </cfRule>
  </conditionalFormatting>
  <conditionalFormatting sqref="J37:J38">
    <cfRule type="expression" dxfId="130" priority="261">
      <formula>E37=TRUE</formula>
    </cfRule>
  </conditionalFormatting>
  <conditionalFormatting sqref="K13">
    <cfRule type="expression" dxfId="129" priority="384">
      <formula>AND($I11=TRUE,I9=TRUE)</formula>
    </cfRule>
  </conditionalFormatting>
  <conditionalFormatting sqref="K21">
    <cfRule type="expression" dxfId="128" priority="46">
      <formula>$K$22=TRUE</formula>
    </cfRule>
  </conditionalFormatting>
  <conditionalFormatting sqref="K21:K22">
    <cfRule type="expression" dxfId="127" priority="33">
      <formula>$K$23=TRUE</formula>
    </cfRule>
  </conditionalFormatting>
  <conditionalFormatting sqref="K21:K23">
    <cfRule type="expression" dxfId="126" priority="47">
      <formula>AND($I$21=TRUE,$G$23=TRUE)</formula>
    </cfRule>
  </conditionalFormatting>
  <conditionalFormatting sqref="K22:K23">
    <cfRule type="expression" dxfId="125" priority="27">
      <formula>$K$21=TRUE</formula>
    </cfRule>
  </conditionalFormatting>
  <conditionalFormatting sqref="K23">
    <cfRule type="expression" dxfId="124" priority="41">
      <formula>$K$22=TRUE</formula>
    </cfRule>
  </conditionalFormatting>
  <conditionalFormatting sqref="L21">
    <cfRule type="expression" dxfId="122" priority="35">
      <formula>$K$22=TRUE</formula>
    </cfRule>
  </conditionalFormatting>
  <conditionalFormatting sqref="L21:L22">
    <cfRule type="expression" dxfId="121" priority="28">
      <formula>$K$23=TRUE</formula>
    </cfRule>
  </conditionalFormatting>
  <conditionalFormatting sqref="L21:L23">
    <cfRule type="expression" dxfId="120" priority="48">
      <formula>AND($I$21=TRUE,$G$23=TRUE)</formula>
    </cfRule>
  </conditionalFormatting>
  <conditionalFormatting sqref="L22:L23">
    <cfRule type="expression" dxfId="119" priority="43">
      <formula>$K$21=TRUE</formula>
    </cfRule>
  </conditionalFormatting>
  <conditionalFormatting sqref="L23">
    <cfRule type="expression" dxfId="118" priority="45">
      <formula>$K$22=TRUE</formula>
    </cfRule>
  </conditionalFormatting>
  <conditionalFormatting sqref="L36">
    <cfRule type="expression" dxfId="117" priority="276">
      <formula>AND(I36=TRUE,$E$37=TRUE)</formula>
    </cfRule>
  </conditionalFormatting>
  <conditionalFormatting sqref="L37">
    <cfRule type="expression" dxfId="116" priority="274">
      <formula>AND(I36=TRUE,$E$37=TRUE)</formula>
    </cfRule>
  </conditionalFormatting>
  <conditionalFormatting sqref="M36">
    <cfRule type="expression" dxfId="115" priority="273">
      <formula>AND(I37=TRUE,$E$37=TRUE)</formula>
    </cfRule>
  </conditionalFormatting>
  <conditionalFormatting sqref="M37">
    <cfRule type="expression" dxfId="114" priority="269">
      <formula>AND(I37=TRUE,$E$37=TRUE)</formula>
    </cfRule>
  </conditionalFormatting>
  <conditionalFormatting sqref="M39">
    <cfRule type="expression" dxfId="113" priority="270">
      <formula>AND(I37=TRUE,$E$37=TRUE)</formula>
    </cfRule>
  </conditionalFormatting>
  <conditionalFormatting sqref="M22:N22">
    <cfRule type="expression" dxfId="112" priority="26">
      <formula>AND($I$21=FALSE,$I$22=FALSE)</formula>
    </cfRule>
    <cfRule type="expression" dxfId="111" priority="83">
      <formula>AND($K$22=TRUE,$I$21=TRUE)</formula>
    </cfRule>
  </conditionalFormatting>
  <conditionalFormatting sqref="M22:N23">
    <cfRule type="expression" dxfId="110" priority="90">
      <formula>$K$21=TRUE</formula>
    </cfRule>
  </conditionalFormatting>
  <conditionalFormatting sqref="M23:N23">
    <cfRule type="expression" dxfId="109" priority="86">
      <formula>AND(K23=TRUE,$I$21=TRUE)</formula>
    </cfRule>
    <cfRule type="expression" dxfId="108" priority="89">
      <formula>AND(K22=TRUE,$I$21=TRUE)</formula>
    </cfRule>
  </conditionalFormatting>
  <conditionalFormatting sqref="N37">
    <cfRule type="expression" dxfId="104" priority="268">
      <formula>AND(I37=TRUE,$E$37=TRUE)</formula>
    </cfRule>
  </conditionalFormatting>
  <conditionalFormatting sqref="N39">
    <cfRule type="expression" dxfId="103" priority="4389">
      <formula>AND(I37=TRUE,$E$37=TRUE)</formula>
    </cfRule>
    <cfRule type="expression" dxfId="102" priority="4390">
      <formula>M36=TRUE</formula>
    </cfRule>
  </conditionalFormatting>
  <conditionalFormatting sqref="N51">
    <cfRule type="expression" dxfId="101" priority="229">
      <formula>M49=TRUE</formula>
    </cfRule>
  </conditionalFormatting>
  <conditionalFormatting sqref="N38:P38">
    <cfRule type="expression" dxfId="98" priority="4388">
      <formula>AND($M$37=TRUE,$E$37=TRUE)</formula>
    </cfRule>
  </conditionalFormatting>
  <conditionalFormatting sqref="N40:P40">
    <cfRule type="expression" dxfId="97" priority="209">
      <formula>AND(I39,M39,$E$37)=TRUE</formula>
    </cfRule>
  </conditionalFormatting>
  <conditionalFormatting sqref="N49:P49">
    <cfRule type="expression" dxfId="96" priority="203">
      <formula>M48=TRUE</formula>
    </cfRule>
  </conditionalFormatting>
  <conditionalFormatting sqref="N31:AG31">
    <cfRule type="cellIs" dxfId="95" priority="289" operator="equal">
      <formula>0</formula>
    </cfRule>
  </conditionalFormatting>
  <conditionalFormatting sqref="O21">
    <cfRule type="expression" dxfId="94" priority="31">
      <formula>$O$22=TRUE</formula>
    </cfRule>
  </conditionalFormatting>
  <conditionalFormatting sqref="O21:O22">
    <cfRule type="expression" dxfId="93" priority="55">
      <formula>$O$23=TRUE</formula>
    </cfRule>
  </conditionalFormatting>
  <conditionalFormatting sqref="O22:O23">
    <cfRule type="expression" dxfId="92" priority="38">
      <formula>$O$21=TRUE</formula>
    </cfRule>
  </conditionalFormatting>
  <conditionalFormatting sqref="O23">
    <cfRule type="expression" dxfId="91" priority="30">
      <formula>$O$22=TRUE</formula>
    </cfRule>
  </conditionalFormatting>
  <conditionalFormatting sqref="O21:P23">
    <cfRule type="expression" dxfId="90" priority="61">
      <formula>AND($I$21=TRUE,$G$23=TRUE)</formula>
    </cfRule>
  </conditionalFormatting>
  <conditionalFormatting sqref="P21">
    <cfRule type="expression" dxfId="89" priority="32">
      <formula>$O$22=TRUE</formula>
    </cfRule>
  </conditionalFormatting>
  <conditionalFormatting sqref="P21:P22">
    <cfRule type="expression" dxfId="88" priority="53">
      <formula>$O$23=TRUE</formula>
    </cfRule>
  </conditionalFormatting>
  <conditionalFormatting sqref="P22:P23">
    <cfRule type="expression" dxfId="87" priority="40">
      <formula>$O$21=TRUE</formula>
    </cfRule>
  </conditionalFormatting>
  <conditionalFormatting sqref="P23">
    <cfRule type="expression" dxfId="86" priority="37">
      <formula>$O$22=TRUE</formula>
    </cfRule>
  </conditionalFormatting>
  <conditionalFormatting sqref="Q23">
    <cfRule type="expression" dxfId="85" priority="60">
      <formula>AND($O$23=TRUE,$I$21=TRUE,$G$23=TRUE)</formula>
    </cfRule>
  </conditionalFormatting>
  <conditionalFormatting sqref="R36">
    <cfRule type="expression" dxfId="78" priority="259">
      <formula>E38=TRUE</formula>
    </cfRule>
  </conditionalFormatting>
  <conditionalFormatting sqref="R37">
    <cfRule type="expression" dxfId="77" priority="257">
      <formula>E38=TRUE</formula>
    </cfRule>
  </conditionalFormatting>
  <conditionalFormatting sqref="R39">
    <cfRule type="expression" dxfId="76" priority="250">
      <formula>E38=TRUE</formula>
    </cfRule>
  </conditionalFormatting>
  <conditionalFormatting sqref="R40">
    <cfRule type="expression" dxfId="75" priority="251">
      <formula>E38=TRUE</formula>
    </cfRule>
  </conditionalFormatting>
  <conditionalFormatting sqref="R22:T22">
    <cfRule type="expression" dxfId="73" priority="63">
      <formula>AND($I$21=TRUE,$G$23=TRUE)</formula>
    </cfRule>
  </conditionalFormatting>
  <conditionalFormatting sqref="R25:T25">
    <cfRule type="expression" dxfId="72" priority="64">
      <formula>AND($I$21=TRUE,$G$23=TRUE)</formula>
    </cfRule>
  </conditionalFormatting>
  <conditionalFormatting sqref="R38:T38">
    <cfRule type="expression" dxfId="71" priority="256">
      <formula>E38=TRUE</formula>
    </cfRule>
  </conditionalFormatting>
  <conditionalFormatting sqref="R19:U19">
    <cfRule type="expression" dxfId="70" priority="67">
      <formula>AND($I$21=TRUE,$G$23=TRUE)</formula>
    </cfRule>
  </conditionalFormatting>
  <conditionalFormatting sqref="S37:T37">
    <cfRule type="expression" dxfId="68" priority="258">
      <formula>E38=TRUE</formula>
    </cfRule>
  </conditionalFormatting>
  <conditionalFormatting sqref="S39:T39">
    <cfRule type="expression" dxfId="67" priority="255">
      <formula>E38=TRUE</formula>
    </cfRule>
  </conditionalFormatting>
  <conditionalFormatting sqref="S40:T40">
    <cfRule type="expression" dxfId="66" priority="254">
      <formula>E38=TRUE</formula>
    </cfRule>
  </conditionalFormatting>
  <conditionalFormatting sqref="S20:U21">
    <cfRule type="expression" dxfId="65" priority="68">
      <formula>AND($I$21=TRUE,$G$23=TRUE)</formula>
    </cfRule>
  </conditionalFormatting>
  <conditionalFormatting sqref="S23:U24">
    <cfRule type="expression" dxfId="64" priority="70">
      <formula>AND($R$22=TRUE,$I$21=TRUE,$G$23=TRUE)</formula>
    </cfRule>
  </conditionalFormatting>
  <conditionalFormatting sqref="S26:U27">
    <cfRule type="expression" dxfId="63" priority="69">
      <formula>AND($R$25=TRUE,$I$21=TRUE,$G$23=TRUE)</formula>
    </cfRule>
  </conditionalFormatting>
  <conditionalFormatting sqref="S46:U46">
    <cfRule type="expression" dxfId="62" priority="6639">
      <formula>R45=TRUE</formula>
    </cfRule>
  </conditionalFormatting>
  <conditionalFormatting sqref="V48">
    <cfRule type="expression" dxfId="60" priority="220">
      <formula>M46=TRUE</formula>
    </cfRule>
  </conditionalFormatting>
  <conditionalFormatting sqref="V50">
    <cfRule type="expression" dxfId="59" priority="218">
      <formula>M48=TRUE</formula>
    </cfRule>
  </conditionalFormatting>
  <conditionalFormatting sqref="V19:W23 V24 V25:W25 V26:V27">
    <cfRule type="expression" dxfId="58" priority="99">
      <formula>AND($G$23=TRUE,$I$22=TRUE)</formula>
    </cfRule>
  </conditionalFormatting>
  <conditionalFormatting sqref="W20">
    <cfRule type="expression" dxfId="57" priority="98">
      <formula>AND($I$22=TRUE,$G$23=TRUE)</formula>
    </cfRule>
  </conditionalFormatting>
  <conditionalFormatting sqref="W24">
    <cfRule type="expression" dxfId="56" priority="58">
      <formula>AND($V$23=TRUE,$I$22=TRUE)</formula>
    </cfRule>
  </conditionalFormatting>
  <conditionalFormatting sqref="W26:W27">
    <cfRule type="expression" dxfId="55" priority="59">
      <formula>AND($V$25=TRUE,$I$22=TRUE)</formula>
    </cfRule>
  </conditionalFormatting>
  <conditionalFormatting sqref="W46">
    <cfRule type="expression" dxfId="54" priority="56">
      <formula>$V$45=TRUE</formula>
    </cfRule>
  </conditionalFormatting>
  <conditionalFormatting sqref="W48">
    <cfRule type="expression" dxfId="53" priority="221">
      <formula>M46=TRUE</formula>
    </cfRule>
  </conditionalFormatting>
  <conditionalFormatting sqref="W51:W52">
    <cfRule type="expression" dxfId="52" priority="216">
      <formula>V50=TRUE</formula>
    </cfRule>
  </conditionalFormatting>
  <conditionalFormatting sqref="X9">
    <cfRule type="cellIs" dxfId="50" priority="374" operator="equal">
      <formula>"Brown"</formula>
    </cfRule>
    <cfRule type="cellIs" dxfId="49" priority="375" operator="equal">
      <formula>"Amber"</formula>
    </cfRule>
    <cfRule type="cellIs" dxfId="48" priority="376" operator="equal">
      <formula>"orange"</formula>
    </cfRule>
    <cfRule type="cellIs" dxfId="47" priority="377" operator="equal">
      <formula>"Green"</formula>
    </cfRule>
    <cfRule type="cellIs" dxfId="46" priority="378" operator="equal">
      <formula>"Blue"</formula>
    </cfRule>
    <cfRule type="cellIs" dxfId="45" priority="379" operator="equal">
      <formula>"Purple"</formula>
    </cfRule>
    <cfRule type="cellIs" dxfId="44" priority="380" operator="equal">
      <formula>"Dark Gray"</formula>
    </cfRule>
    <cfRule type="cellIs" dxfId="43" priority="381" operator="equal">
      <formula>"Magenta"</formula>
    </cfRule>
    <cfRule type="cellIs" dxfId="42" priority="382" operator="equal">
      <formula>"Gray"</formula>
    </cfRule>
    <cfRule type="cellIs" dxfId="41" priority="383" operator="equal">
      <formula>"Black"</formula>
    </cfRule>
  </conditionalFormatting>
  <conditionalFormatting sqref="X21">
    <cfRule type="expression" dxfId="40" priority="95">
      <formula>E22=TRUE</formula>
    </cfRule>
  </conditionalFormatting>
  <conditionalFormatting sqref="X22">
    <cfRule type="expression" dxfId="39" priority="97">
      <formula>E22=TRUE</formula>
    </cfRule>
  </conditionalFormatting>
  <conditionalFormatting sqref="X23">
    <cfRule type="expression" dxfId="38" priority="96">
      <formula>E22=TRUE</formula>
    </cfRule>
  </conditionalFormatting>
  <conditionalFormatting sqref="Y21">
    <cfRule type="expression" dxfId="37" priority="299">
      <formula>E22=TRUE</formula>
    </cfRule>
  </conditionalFormatting>
  <conditionalFormatting sqref="Y22">
    <cfRule type="expression" dxfId="36" priority="304">
      <formula>E22=TRUE</formula>
    </cfRule>
  </conditionalFormatting>
  <conditionalFormatting sqref="Y23">
    <cfRule type="expression" dxfId="35" priority="303">
      <formula>E22=TRUE</formula>
    </cfRule>
  </conditionalFormatting>
  <conditionalFormatting sqref="Y46:Z46">
    <cfRule type="expression" dxfId="33" priority="225">
      <formula>X45=TRUE</formula>
    </cfRule>
  </conditionalFormatting>
  <conditionalFormatting sqref="Y51:Z52">
    <cfRule type="expression" dxfId="32" priority="202">
      <formula>X50=TRUE</formula>
    </cfRule>
  </conditionalFormatting>
  <conditionalFormatting sqref="Y27:AA27">
    <cfRule type="expression" dxfId="31" priority="4347">
      <formula>AND(H23=TRUE,J22=TRUE)</formula>
    </cfRule>
  </conditionalFormatting>
  <conditionalFormatting sqref="Z23:Z24">
    <cfRule type="expression" dxfId="30" priority="94">
      <formula>AND($X23=TRUE,$E22=TRUE)</formula>
    </cfRule>
  </conditionalFormatting>
  <conditionalFormatting sqref="Z21:AA21">
    <cfRule type="expression" dxfId="29" priority="6646">
      <formula>AND(E22=TRUE,X21=TRUE)</formula>
    </cfRule>
  </conditionalFormatting>
  <conditionalFormatting sqref="Z22:AA22">
    <cfRule type="expression" dxfId="28" priority="6647">
      <formula>AND(X22=TRUE,E22=TRUE)</formula>
    </cfRule>
  </conditionalFormatting>
  <conditionalFormatting sqref="AA23">
    <cfRule type="expression" dxfId="26" priority="6648">
      <formula>AND(F22=TRUE,Y23=TRUE)</formula>
    </cfRule>
  </conditionalFormatting>
  <conditionalFormatting sqref="AA51:AB51">
    <cfRule type="expression" dxfId="25" priority="231">
      <formula>Y50=TRUE</formula>
    </cfRule>
  </conditionalFormatting>
  <conditionalFormatting sqref="AA52:AB52">
    <cfRule type="expression" dxfId="24" priority="232">
      <formula>Y50=TRUE</formula>
    </cfRule>
  </conditionalFormatting>
  <conditionalFormatting sqref="AB22:AD22">
    <cfRule type="expression" dxfId="19" priority="4327">
      <formula>AND(#REF!=TRUE,Q22=TRUE)</formula>
    </cfRule>
  </conditionalFormatting>
  <conditionalFormatting sqref="AC46:AD46">
    <cfRule type="expression" dxfId="17" priority="214">
      <formula>AB45=TRUE</formula>
    </cfRule>
  </conditionalFormatting>
  <conditionalFormatting sqref="AC51:AD51 H37">
    <cfRule type="expression" dxfId="16" priority="266">
      <formula>E36=TRUE</formula>
    </cfRule>
  </conditionalFormatting>
  <conditionalFormatting sqref="AC52:AD52">
    <cfRule type="expression" dxfId="15" priority="4366">
      <formula>Z50=TRUE</formula>
    </cfRule>
  </conditionalFormatting>
  <conditionalFormatting sqref="AD57:AK59 U57 W57 AB57 D57:Q57 Y57 D58:P59">
    <cfRule type="cellIs" dxfId="14" priority="4397" operator="equal">
      <formula>0</formula>
    </cfRule>
  </conditionalFormatting>
  <conditionalFormatting sqref="AE22">
    <cfRule type="expression" dxfId="12" priority="4429">
      <formula>AND(#REF!=TRUE,S22=TRUE)</formula>
    </cfRule>
  </conditionalFormatting>
  <conditionalFormatting sqref="AE57">
    <cfRule type="expression" dxfId="11" priority="194">
      <formula>M57=TRUE</formula>
    </cfRule>
  </conditionalFormatting>
  <conditionalFormatting sqref="AE58">
    <cfRule type="expression" dxfId="10" priority="193">
      <formula>M57=TRUE</formula>
    </cfRule>
  </conditionalFormatting>
  <conditionalFormatting sqref="AF57">
    <cfRule type="expression" dxfId="9" priority="195">
      <formula>M57=TRUE</formula>
    </cfRule>
  </conditionalFormatting>
  <conditionalFormatting sqref="AF58">
    <cfRule type="expression" dxfId="8" priority="196">
      <formula>M57=TRUE</formula>
    </cfRule>
  </conditionalFormatting>
  <conditionalFormatting sqref="AF21:AG21">
    <cfRule type="expression" dxfId="6" priority="335">
      <formula>AB21=TRUE</formula>
    </cfRule>
  </conditionalFormatting>
  <conditionalFormatting sqref="AG57">
    <cfRule type="expression" dxfId="3" priority="4419">
      <formula>M57=FALSE</formula>
    </cfRule>
    <cfRule type="expression" dxfId="2" priority="4420">
      <formula>AE58=TRUE</formula>
    </cfRule>
  </conditionalFormatting>
  <conditionalFormatting sqref="AG58:AJ58">
    <cfRule type="expression" dxfId="1" priority="4421">
      <formula>$AE$58=TRUE</formula>
    </cfRule>
  </conditionalFormatting>
  <conditionalFormatting sqref="AH19:AH20">
    <cfRule type="expression" dxfId="0" priority="314">
      <formula>AB21=TRUE</formula>
    </cfRule>
  </conditionalFormatting>
  <dataValidations count="1">
    <dataValidation type="list" allowBlank="1" showInputMessage="1" showErrorMessage="1" sqref="AA52:AD52"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6"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25"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285"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17"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295"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46"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243"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40"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37"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41" id="{58F472BE-11B9-4C08-B9DB-E0B4E0847ECC}">
            <xm:f>OR($D$9=INputs!$A$3,$D$9=INputs!$A$4)</xm:f>
            <x14:dxf>
              <font>
                <color theme="2" tint="-0.499984740745262"/>
              </font>
              <fill>
                <patternFill>
                  <bgColor theme="2" tint="-0.499984740745262"/>
                </patternFill>
              </fill>
              <border>
                <left/>
                <right/>
                <top/>
                <bottom/>
              </border>
            </x14:dxf>
          </x14:cfRule>
          <xm:sqref>I9:Y15</xm:sqref>
        </x14:conditionalFormatting>
        <x14:conditionalFormatting xmlns:xm="http://schemas.microsoft.com/office/excel/2006/main">
          <x14:cfRule type="expression" priority="16"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288"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139" stopIfTrue="1" id="{10D28445-AD25-4B76-B205-981C7672BDF1}">
            <xm:f>K31=INputs!$AB$4</xm:f>
            <x14:dxf>
              <font>
                <color theme="2" tint="-0.499984740745262"/>
              </font>
              <fill>
                <patternFill>
                  <bgColor theme="2" tint="-0.499984740745262"/>
                </patternFill>
              </fill>
            </x14:dxf>
          </x14:cfRule>
          <x14:cfRule type="expression" priority="235" stopIfTrue="1" id="{F47964D7-A20D-4BB8-BD69-8BFF358ADF29}">
            <xm:f>K31=INputs!$AB$3</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7" stopIfTrue="1" id="{5D8D0F7E-C6E9-4F5E-938C-025F5EA373E5}">
            <xm:f>OR($Q$31=INputs!$AB$3,INputs!$AB$4=Q31)</xm:f>
            <x14:dxf>
              <font>
                <color theme="2" tint="-0.499984740745262"/>
              </font>
              <fill>
                <patternFill>
                  <bgColor theme="2" tint="-0.499984740745262"/>
                </patternFill>
              </fill>
            </x14:dxf>
          </x14:cfRule>
          <x14:cfRule type="expression" priority="23" stopIfTrue="1" id="{CC1E8B91-1C4D-4D59-A298-A8015AF1162B}">
            <xm:f>$Q$31=INputs!$AF$3</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4" id="{C53C7278-3A0C-4FB5-8AC4-FA74D26565CF}">
            <xm:f>OR($K$31,INputs!$AB$3,INputs!$AB$4=$K$31)</xm:f>
            <x14:dxf>
              <font>
                <color theme="2" tint="-0.499984740745262"/>
              </font>
              <fill>
                <patternFill>
                  <bgColor theme="2" tint="-0.499984740745262"/>
                </patternFill>
              </fill>
            </x14:dxf>
          </x14:cfRule>
          <x14:cfRule type="expression" priority="8" stopIfTrue="1" id="{D45E7D62-8FD7-4F54-8CE5-0C65A139CA23}">
            <xm:f>$K$31=INputs!$AB$3</xm:f>
            <x14:dxf>
              <font>
                <color theme="2" tint="-0.499984740745262"/>
              </font>
              <fill>
                <patternFill>
                  <bgColor theme="2" tint="-0.499984740745262"/>
                </patternFill>
              </fill>
            </x14:dxf>
          </x14:cfRule>
          <x14:cfRule type="expression" priority="10" stopIfTrue="1" id="{E36E5F0E-DA03-45AC-BA9D-71B7C55DB7B0}">
            <xm:f>$Z$31=INputs!$AL$3</xm:f>
            <x14:dxf>
              <font>
                <color theme="2" tint="-0.499984740745262"/>
              </font>
              <fill>
                <patternFill>
                  <bgColor theme="2" tint="-0.499984740745262"/>
                </patternFill>
              </fill>
            </x14:dxf>
          </x14:cfRule>
          <x14:cfRule type="expression" priority="11" stopIfTrue="1" id="{D6328D64-7316-44E4-AC2E-78F573D26769}">
            <xm:f>$N$31=INputs!$AD$4</xm:f>
            <x14:dxf>
              <font>
                <color theme="2" tint="-0.499984740745262"/>
              </font>
              <fill>
                <patternFill>
                  <bgColor theme="2" tint="-0.499984740745262"/>
                </patternFill>
              </fill>
            </x14:dxf>
          </x14:cfRule>
          <x14:cfRule type="expression" priority="12" stopIfTrue="1" id="{EC3A8DF2-A3D4-43BA-B200-8D3D4B783A50}">
            <xm:f>$N$31=INputs!$AD$3</xm:f>
            <x14:dxf>
              <font>
                <color theme="2" tint="-0.499984740745262"/>
              </font>
              <fill>
                <patternFill>
                  <bgColor theme="2" tint="-0.499984740745262"/>
                </patternFill>
              </fill>
            </x14:dxf>
          </x14:cfRule>
          <x14:cfRule type="expression" priority="13" stopIfTrue="1" id="{1186F179-77D9-47DC-9031-F46322ED291C}">
            <xm:f>$K$31=INputs!$AB$3</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24"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00"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192" id="{8852C837-3FAA-48E2-81FC-D42667DDD92A}">
            <xm:f>$Q57=INputs!$AX$3</xm:f>
            <x14:dxf>
              <font>
                <color theme="1"/>
              </font>
              <border>
                <left style="thin">
                  <color auto="1"/>
                </left>
                <right/>
                <top/>
                <bottom/>
                <vertical/>
                <horizontal/>
              </border>
            </x14:dxf>
          </x14:cfRule>
          <xm:sqref>U57</xm:sqref>
        </x14:conditionalFormatting>
        <x14:conditionalFormatting xmlns:xm="http://schemas.microsoft.com/office/excel/2006/main">
          <x14:cfRule type="expression" priority="165" stopIfTrue="1" id="{F3170326-01AC-4EC4-B189-49C4F2077E9C}">
            <xm:f>AND($Q57=INputs!$AX$4,$M57=TRUE)</xm:f>
            <x14:dxf>
              <font>
                <color theme="1"/>
              </font>
              <border>
                <left style="thin">
                  <color auto="1"/>
                </left>
                <right style="thin">
                  <color auto="1"/>
                </right>
                <top style="thin">
                  <color auto="1"/>
                </top>
                <bottom style="thin">
                  <color auto="1"/>
                </bottom>
                <vertical/>
                <horizontal/>
              </border>
            </x14:dxf>
          </x14:cfRule>
          <xm:sqref>W57</xm:sqref>
        </x14:conditionalFormatting>
        <x14:conditionalFormatting xmlns:xm="http://schemas.microsoft.com/office/excel/2006/main">
          <x14:cfRule type="expression" priority="4398" id="{D7FC96C0-11A4-49B9-9549-D282BA16F862}">
            <xm:f>AND($Q57=INputs!$AX$4,$M58=TRUE)</xm:f>
            <x14:dxf>
              <font>
                <color theme="1"/>
              </font>
              <border>
                <left style="thin">
                  <color auto="1"/>
                </left>
                <right/>
                <top style="thin">
                  <color auto="1"/>
                </top>
                <bottom style="thin">
                  <color auto="1"/>
                </bottom>
                <vertical/>
                <horizontal/>
              </border>
            </x14:dxf>
          </x14:cfRule>
          <xm:sqref>Y57</xm:sqref>
        </x14:conditionalFormatting>
        <x14:conditionalFormatting xmlns:xm="http://schemas.microsoft.com/office/excel/2006/main">
          <x14:cfRule type="expression" priority="2"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28"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23" id="{4B15A92A-017F-4446-ABA9-7F3E4BBCB6F4}">
            <xm:f>F21=INputs!$S$4</xm:f>
            <x14:dxf>
              <font>
                <color theme="1"/>
              </font>
            </x14:dxf>
          </x14:cfRule>
          <xm:sqref>AB21</xm:sqref>
        </x14:conditionalFormatting>
        <x14:conditionalFormatting xmlns:xm="http://schemas.microsoft.com/office/excel/2006/main">
          <x14:cfRule type="expression" priority="4180" id="{A4D13A4D-FC65-4B1E-94BC-6AE657D3ABBA}">
            <xm:f>F21=INputs!$S$4</xm:f>
            <x14:dxf>
              <font>
                <color theme="1"/>
              </font>
            </x14:dxf>
          </x14:cfRule>
          <xm:sqref>AB23</xm:sqref>
        </x14:conditionalFormatting>
        <x14:conditionalFormatting xmlns:xm="http://schemas.microsoft.com/office/excel/2006/main">
          <x14:cfRule type="expression" priority="9" id="{15DE1728-CD7F-4693-A7B9-A864F33A2C1E}">
            <xm:f>AND($M$59=TRUE,$Q$57=INputs!$AX$4)</xm:f>
            <x14:dxf>
              <font>
                <color theme="1"/>
              </font>
              <border>
                <left style="thin">
                  <color auto="1"/>
                </left>
                <right style="thin">
                  <color auto="1"/>
                </right>
                <top style="thin">
                  <color auto="1"/>
                </top>
                <bottom style="thin">
                  <color auto="1"/>
                </bottom>
                <vertical/>
                <horizontal/>
              </border>
            </x14:dxf>
          </x14:cfRule>
          <xm:sqref>AB57:AC59</xm:sqref>
        </x14:conditionalFormatting>
        <x14:conditionalFormatting xmlns:xm="http://schemas.microsoft.com/office/excel/2006/main">
          <x14:cfRule type="expression" priority="4179" id="{42CD6508-0A94-47FF-A7CC-3EA1D4EC386D}">
            <xm:f>F21=INputs!$S$4</xm:f>
            <x14:dxf>
              <font>
                <color theme="1"/>
              </font>
            </x14:dxf>
          </x14:cfRule>
          <xm:sqref>AC21:AD21</xm:sqref>
        </x14:conditionalFormatting>
        <x14:conditionalFormatting xmlns:xm="http://schemas.microsoft.com/office/excel/2006/main">
          <x14:cfRule type="expression" priority="4431" id="{42CD6508-0A94-47FF-A7CC-3EA1D4EC386D}">
            <xm:f>G21=INputs!$S$4</xm:f>
            <x14:dxf>
              <font>
                <color theme="1"/>
              </font>
            </x14:dxf>
          </x14:cfRule>
          <xm:sqref>AE21</xm:sqref>
        </x14:conditionalFormatting>
        <x14:conditionalFormatting xmlns:xm="http://schemas.microsoft.com/office/excel/2006/main">
          <x14:cfRule type="expression" priority="322"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13"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16"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2025-10-22T16:28:39Z</dcterms:modified>
  <cp:category/>
  <cp:contentStatus/>
</cp:coreProperties>
</file>