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55" yWindow="45" windowWidth="19050" windowHeight="11700"/>
  </bookViews>
  <sheets>
    <sheet name="GeneralSettings" sheetId="1" r:id="rId1"/>
    <sheet name="EURON" sheetId="14" r:id="rId2"/>
    <sheet name="EUR3M" sheetId="15" r:id="rId3"/>
    <sheet name="EUR3M=Basis" sheetId="19" r:id="rId4"/>
    <sheet name="EUR6M" sheetId="16" r:id="rId5"/>
    <sheet name="EUR1M" sheetId="17" r:id="rId6"/>
    <sheet name="EUR1Y" sheetId="18" r:id="rId7"/>
  </sheets>
  <externalReferences>
    <externalReference r:id="rId8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FuturesType" localSheetId="3">'EUR3M=Basis'!$H$24</definedName>
    <definedName name="Helpers3MBasis">'EUR3M=Basis'!$X$3:$X$124</definedName>
    <definedName name="IncludeFlag" localSheetId="5">EUR1M!$P$3:$P$92</definedName>
    <definedName name="IncludeFlag" localSheetId="6">EUR1Y!$P$3:$P$79</definedName>
    <definedName name="IncludeFlag" localSheetId="2">EUR3M!$P$3:$P$124</definedName>
    <definedName name="IncludeFlag" localSheetId="3">'EUR3M=Basis'!$P$3:$P$124</definedName>
    <definedName name="IncludeFlag" localSheetId="4">EUR6M!$P$3:$P$391</definedName>
    <definedName name="IncludeFlag" localSheetId="1">EURON!$P$3:$P$57</definedName>
    <definedName name="JumpDates_1M">EUR1M!$AG$11:$AG$23</definedName>
    <definedName name="JumpDates_3M" localSheetId="3">'EUR3M=Basis'!$AG$11:$AG$23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 localSheetId="3">'EUR3M=Basis'!$AM$11:$AM$23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5">EUR1M!$R$3:$R$92</definedName>
    <definedName name="MinDistance" localSheetId="6">EUR1Y!$R$3:$R$79</definedName>
    <definedName name="MinDistance" localSheetId="2">EUR3M!$R$3:$R$124</definedName>
    <definedName name="MinDistance" localSheetId="3">'EUR3M=Basis'!$R$3:$R$124</definedName>
    <definedName name="MinDistance" localSheetId="4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5">EUR1M!$Q$3:$Q$92</definedName>
    <definedName name="Priority" localSheetId="6">EUR1Y!$Q$3:$Q$79</definedName>
    <definedName name="Priority" localSheetId="2">EUR3M!$Q$3:$Q$124</definedName>
    <definedName name="Priority" localSheetId="3">'EUR3M=Basis'!$Q$3:$Q$124</definedName>
    <definedName name="Priority" localSheetId="4">EUR6M!$Q$3:$Q$391</definedName>
    <definedName name="Priority" localSheetId="1">EURON!$Q$3:$Q$57</definedName>
    <definedName name="QuoteSuffix">GeneralSettings!$I$8</definedName>
    <definedName name="RateHelpers" localSheetId="5">EUR1M!$S$3:$S$92</definedName>
    <definedName name="RateHelpers" localSheetId="6">EUR1Y!$S$3:$S$79</definedName>
    <definedName name="RateHelpers" localSheetId="2">EUR3M!$S$3:$S$124</definedName>
    <definedName name="RateHelpers" localSheetId="3">'EUR3M=Basis'!$S$3:$S$124</definedName>
    <definedName name="RateHelpers" localSheetId="4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 localSheetId="3">'EUR3M=Basis'!$X$3:$X$124</definedName>
    <definedName name="RateHelpers3M">EUR3M!$X$3:$X$124</definedName>
    <definedName name="RateHelpers3MBasis">'EUR3M=Basis'!$X$3:$X$124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5">EUR1M!$G$1</definedName>
    <definedName name="Tenor" localSheetId="6">EUR1Y!$G$1</definedName>
    <definedName name="Tenor" localSheetId="2">EUR3M!$G$1</definedName>
    <definedName name="Tenor" localSheetId="3">'EUR3M=Basis'!$G$1</definedName>
    <definedName name="Tenor" localSheetId="4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3MBasis">GeneralSettings!$I$45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55" i="1" l="1"/>
  <c r="H134" i="19"/>
  <c r="G134" i="19"/>
  <c r="H133" i="19"/>
  <c r="M123" i="19" s="1"/>
  <c r="G133" i="19"/>
  <c r="H132" i="19"/>
  <c r="M122" i="19" s="1"/>
  <c r="G132" i="19"/>
  <c r="J131" i="19"/>
  <c r="H131" i="19"/>
  <c r="G131" i="19"/>
  <c r="H130" i="19"/>
  <c r="M120" i="19" s="1"/>
  <c r="G130" i="19"/>
  <c r="J129" i="19"/>
  <c r="S119" i="19" s="1"/>
  <c r="H129" i="19"/>
  <c r="G129" i="19"/>
  <c r="J128" i="19"/>
  <c r="H128" i="19"/>
  <c r="M118" i="19" s="1"/>
  <c r="G128" i="19"/>
  <c r="J127" i="19"/>
  <c r="S117" i="19" s="1"/>
  <c r="H127" i="19"/>
  <c r="M117" i="19" s="1"/>
  <c r="G127" i="19"/>
  <c r="J126" i="19"/>
  <c r="H126" i="19"/>
  <c r="G126" i="19"/>
  <c r="H125" i="19"/>
  <c r="M115" i="19" s="1"/>
  <c r="G125" i="19"/>
  <c r="O124" i="19"/>
  <c r="M124" i="19"/>
  <c r="L124" i="19"/>
  <c r="J124" i="19"/>
  <c r="S114" i="19" s="1"/>
  <c r="H124" i="19"/>
  <c r="M114" i="19" s="1"/>
  <c r="G124" i="19"/>
  <c r="O123" i="19"/>
  <c r="L123" i="19"/>
  <c r="J123" i="19"/>
  <c r="H123" i="19"/>
  <c r="M113" i="19" s="1"/>
  <c r="G123" i="19"/>
  <c r="O122" i="19"/>
  <c r="L122" i="19"/>
  <c r="J122" i="19"/>
  <c r="S112" i="19" s="1"/>
  <c r="H122" i="19"/>
  <c r="M112" i="19" s="1"/>
  <c r="G122" i="19"/>
  <c r="S121" i="19"/>
  <c r="O121" i="19"/>
  <c r="M121" i="19"/>
  <c r="L121" i="19"/>
  <c r="J121" i="19"/>
  <c r="H121" i="19"/>
  <c r="M111" i="19" s="1"/>
  <c r="G121" i="19"/>
  <c r="O120" i="19"/>
  <c r="L120" i="19"/>
  <c r="H120" i="19"/>
  <c r="M110" i="19" s="1"/>
  <c r="G120" i="19"/>
  <c r="O119" i="19"/>
  <c r="M119" i="19"/>
  <c r="L119" i="19"/>
  <c r="J119" i="19"/>
  <c r="H119" i="19"/>
  <c r="M109" i="19" s="1"/>
  <c r="G119" i="19"/>
  <c r="S118" i="19"/>
  <c r="O118" i="19"/>
  <c r="L118" i="19"/>
  <c r="J118" i="19"/>
  <c r="H118" i="19"/>
  <c r="M108" i="19" s="1"/>
  <c r="G118" i="19"/>
  <c r="O117" i="19"/>
  <c r="L117" i="19"/>
  <c r="J117" i="19"/>
  <c r="S107" i="19" s="1"/>
  <c r="H117" i="19"/>
  <c r="M107" i="19" s="1"/>
  <c r="G117" i="19"/>
  <c r="S116" i="19"/>
  <c r="O116" i="19"/>
  <c r="M116" i="19"/>
  <c r="L116" i="19"/>
  <c r="J116" i="19"/>
  <c r="H116" i="19"/>
  <c r="M106" i="19" s="1"/>
  <c r="G116" i="19"/>
  <c r="O115" i="19"/>
  <c r="L115" i="19"/>
  <c r="H115" i="19"/>
  <c r="M105" i="19" s="1"/>
  <c r="G115" i="19"/>
  <c r="O114" i="19"/>
  <c r="L114" i="19"/>
  <c r="J114" i="19"/>
  <c r="S104" i="19" s="1"/>
  <c r="H114" i="19"/>
  <c r="M104" i="19" s="1"/>
  <c r="G114" i="19"/>
  <c r="S113" i="19"/>
  <c r="O113" i="19"/>
  <c r="L113" i="19"/>
  <c r="J113" i="19"/>
  <c r="H113" i="19"/>
  <c r="M103" i="19" s="1"/>
  <c r="G113" i="19"/>
  <c r="O112" i="19"/>
  <c r="L112" i="19"/>
  <c r="H112" i="19"/>
  <c r="M102" i="19" s="1"/>
  <c r="G112" i="19"/>
  <c r="S111" i="19"/>
  <c r="O111" i="19"/>
  <c r="L111" i="19"/>
  <c r="H111" i="19"/>
  <c r="M101" i="19" s="1"/>
  <c r="G111" i="19"/>
  <c r="O110" i="19"/>
  <c r="L110" i="19"/>
  <c r="H110" i="19"/>
  <c r="M100" i="19" s="1"/>
  <c r="G110" i="19"/>
  <c r="S109" i="19"/>
  <c r="O109" i="19"/>
  <c r="L109" i="19"/>
  <c r="H109" i="19"/>
  <c r="M99" i="19" s="1"/>
  <c r="G109" i="19"/>
  <c r="S108" i="19"/>
  <c r="O108" i="19"/>
  <c r="L108" i="19"/>
  <c r="H108" i="19"/>
  <c r="M98" i="19" s="1"/>
  <c r="G108" i="19"/>
  <c r="O107" i="19"/>
  <c r="L107" i="19"/>
  <c r="H107" i="19"/>
  <c r="M97" i="19" s="1"/>
  <c r="G107" i="19"/>
  <c r="S106" i="19"/>
  <c r="O106" i="19"/>
  <c r="L106" i="19"/>
  <c r="H106" i="19"/>
  <c r="G106" i="19"/>
  <c r="O105" i="19"/>
  <c r="L105" i="19"/>
  <c r="H105" i="19"/>
  <c r="G105" i="19"/>
  <c r="O104" i="19"/>
  <c r="L104" i="19"/>
  <c r="H104" i="19"/>
  <c r="G104" i="19"/>
  <c r="S103" i="19"/>
  <c r="O103" i="19"/>
  <c r="L103" i="19"/>
  <c r="H103" i="19"/>
  <c r="G103" i="19"/>
  <c r="O102" i="19"/>
  <c r="L102" i="19"/>
  <c r="J102" i="19"/>
  <c r="S92" i="19" s="1"/>
  <c r="H102" i="19"/>
  <c r="M92" i="19" s="1"/>
  <c r="G102" i="19"/>
  <c r="O101" i="19"/>
  <c r="L101" i="19"/>
  <c r="J101" i="19"/>
  <c r="S91" i="19" s="1"/>
  <c r="H101" i="19"/>
  <c r="M91" i="19" s="1"/>
  <c r="G101" i="19"/>
  <c r="O100" i="19"/>
  <c r="L100" i="19"/>
  <c r="J100" i="19"/>
  <c r="H100" i="19"/>
  <c r="M90" i="19" s="1"/>
  <c r="G100" i="19"/>
  <c r="O99" i="19"/>
  <c r="L99" i="19"/>
  <c r="J99" i="19"/>
  <c r="S89" i="19" s="1"/>
  <c r="H99" i="19"/>
  <c r="M89" i="19" s="1"/>
  <c r="G99" i="19"/>
  <c r="O98" i="19"/>
  <c r="L98" i="19"/>
  <c r="H98" i="19"/>
  <c r="G98" i="19"/>
  <c r="O97" i="19"/>
  <c r="L97" i="19"/>
  <c r="O96" i="19"/>
  <c r="M96" i="19"/>
  <c r="L96" i="19"/>
  <c r="O95" i="19"/>
  <c r="M95" i="19"/>
  <c r="L95" i="19"/>
  <c r="J95" i="19"/>
  <c r="S87" i="19" s="1"/>
  <c r="H95" i="19"/>
  <c r="M87" i="19" s="1"/>
  <c r="G95" i="19"/>
  <c r="O94" i="19"/>
  <c r="M94" i="19"/>
  <c r="L94" i="19"/>
  <c r="J94" i="19"/>
  <c r="S86" i="19" s="1"/>
  <c r="H94" i="19"/>
  <c r="G94" i="19"/>
  <c r="O93" i="19"/>
  <c r="M93" i="19"/>
  <c r="L93" i="19"/>
  <c r="J93" i="19"/>
  <c r="H93" i="19"/>
  <c r="G93" i="19"/>
  <c r="O92" i="19"/>
  <c r="L92" i="19"/>
  <c r="J92" i="19"/>
  <c r="H92" i="19"/>
  <c r="G92" i="19"/>
  <c r="O91" i="19"/>
  <c r="L91" i="19"/>
  <c r="J91" i="19"/>
  <c r="H91" i="19"/>
  <c r="G91" i="19"/>
  <c r="S90" i="19"/>
  <c r="O90" i="19"/>
  <c r="L90" i="19"/>
  <c r="J90" i="19"/>
  <c r="S82" i="19" s="1"/>
  <c r="H90" i="19"/>
  <c r="M82" i="19" s="1"/>
  <c r="G90" i="19"/>
  <c r="O89" i="19"/>
  <c r="L89" i="19"/>
  <c r="J89" i="19"/>
  <c r="S81" i="19" s="1"/>
  <c r="H89" i="19"/>
  <c r="G89" i="19"/>
  <c r="O88" i="19"/>
  <c r="M88" i="19"/>
  <c r="L88" i="19"/>
  <c r="O87" i="19"/>
  <c r="L87" i="19"/>
  <c r="O86" i="19"/>
  <c r="M86" i="19"/>
  <c r="L86" i="19"/>
  <c r="H86" i="19"/>
  <c r="G86" i="19"/>
  <c r="S85" i="19"/>
  <c r="O85" i="19"/>
  <c r="M85" i="19"/>
  <c r="L85" i="19"/>
  <c r="H85" i="19"/>
  <c r="G85" i="19"/>
  <c r="S84" i="19"/>
  <c r="O84" i="19"/>
  <c r="M84" i="19"/>
  <c r="L84" i="19"/>
  <c r="H84" i="19"/>
  <c r="G84" i="19"/>
  <c r="S83" i="19"/>
  <c r="O83" i="19"/>
  <c r="M83" i="19"/>
  <c r="L83" i="19"/>
  <c r="J83" i="19"/>
  <c r="S77" i="19" s="1"/>
  <c r="H83" i="19"/>
  <c r="G83" i="19"/>
  <c r="O82" i="19"/>
  <c r="L82" i="19"/>
  <c r="H82" i="19"/>
  <c r="G82" i="19"/>
  <c r="O81" i="19"/>
  <c r="M81" i="19"/>
  <c r="L81" i="19"/>
  <c r="J81" i="19"/>
  <c r="S75" i="19" s="1"/>
  <c r="H81" i="19"/>
  <c r="G81" i="19"/>
  <c r="O80" i="19"/>
  <c r="M80" i="19"/>
  <c r="L80" i="19"/>
  <c r="J80" i="19"/>
  <c r="S74" i="19" s="1"/>
  <c r="H80" i="19"/>
  <c r="G80" i="19"/>
  <c r="O79" i="19"/>
  <c r="M79" i="19"/>
  <c r="L79" i="19"/>
  <c r="J79" i="19"/>
  <c r="S73" i="19" s="1"/>
  <c r="H79" i="19"/>
  <c r="G79" i="19"/>
  <c r="O78" i="19"/>
  <c r="M78" i="19"/>
  <c r="L78" i="19"/>
  <c r="J78" i="19"/>
  <c r="S72" i="19" s="1"/>
  <c r="H78" i="19"/>
  <c r="G78" i="19"/>
  <c r="O77" i="19"/>
  <c r="M77" i="19"/>
  <c r="L77" i="19"/>
  <c r="H77" i="19"/>
  <c r="G77" i="19"/>
  <c r="O76" i="19"/>
  <c r="M76" i="19"/>
  <c r="L76" i="19"/>
  <c r="J76" i="19"/>
  <c r="S70" i="19" s="1"/>
  <c r="H76" i="19"/>
  <c r="G76" i="19"/>
  <c r="O75" i="19"/>
  <c r="M75" i="19"/>
  <c r="L75" i="19"/>
  <c r="J75" i="19"/>
  <c r="S69" i="19" s="1"/>
  <c r="H75" i="19"/>
  <c r="G75" i="19"/>
  <c r="O74" i="19"/>
  <c r="M74" i="19"/>
  <c r="L74" i="19"/>
  <c r="J74" i="19"/>
  <c r="S68" i="19" s="1"/>
  <c r="H74" i="19"/>
  <c r="G74" i="19"/>
  <c r="O73" i="19"/>
  <c r="M73" i="19"/>
  <c r="L73" i="19"/>
  <c r="J73" i="19"/>
  <c r="S67" i="19" s="1"/>
  <c r="H73" i="19"/>
  <c r="G73" i="19"/>
  <c r="O72" i="19"/>
  <c r="M72" i="19"/>
  <c r="L72" i="19"/>
  <c r="H72" i="19"/>
  <c r="G72" i="19"/>
  <c r="O71" i="19"/>
  <c r="M71" i="19"/>
  <c r="L71" i="19"/>
  <c r="J71" i="19"/>
  <c r="H71" i="19"/>
  <c r="G71" i="19"/>
  <c r="O70" i="19"/>
  <c r="M70" i="19"/>
  <c r="L70" i="19"/>
  <c r="J70" i="19"/>
  <c r="S64" i="19" s="1"/>
  <c r="H70" i="19"/>
  <c r="G70" i="19"/>
  <c r="O69" i="19"/>
  <c r="M69" i="19"/>
  <c r="L69" i="19"/>
  <c r="J69" i="19"/>
  <c r="S63" i="19" s="1"/>
  <c r="H69" i="19"/>
  <c r="G69" i="19"/>
  <c r="O68" i="19"/>
  <c r="M68" i="19"/>
  <c r="L68" i="19"/>
  <c r="J68" i="19"/>
  <c r="H68" i="19"/>
  <c r="G68" i="19"/>
  <c r="O67" i="19"/>
  <c r="M67" i="19"/>
  <c r="L67" i="19"/>
  <c r="H67" i="19"/>
  <c r="G67" i="19"/>
  <c r="O66" i="19"/>
  <c r="M66" i="19"/>
  <c r="L66" i="19"/>
  <c r="J66" i="19"/>
  <c r="S60" i="19" s="1"/>
  <c r="H66" i="19"/>
  <c r="G66" i="19"/>
  <c r="S65" i="19"/>
  <c r="O65" i="19"/>
  <c r="M65" i="19"/>
  <c r="L65" i="19"/>
  <c r="J65" i="19"/>
  <c r="H65" i="19"/>
  <c r="G65" i="19"/>
  <c r="O64" i="19"/>
  <c r="M64" i="19"/>
  <c r="L64" i="19"/>
  <c r="H64" i="19"/>
  <c r="G64" i="19"/>
  <c r="O63" i="19"/>
  <c r="M63" i="19"/>
  <c r="L63" i="19"/>
  <c r="J63" i="19"/>
  <c r="H63" i="19"/>
  <c r="G63" i="19"/>
  <c r="S62" i="19"/>
  <c r="O62" i="19"/>
  <c r="M62" i="19"/>
  <c r="L62" i="19"/>
  <c r="H62" i="19"/>
  <c r="G62" i="19"/>
  <c r="O61" i="19"/>
  <c r="M61" i="19"/>
  <c r="L61" i="19"/>
  <c r="H61" i="19"/>
  <c r="G61" i="19"/>
  <c r="O60" i="19"/>
  <c r="M60" i="19"/>
  <c r="L60" i="19"/>
  <c r="H60" i="19"/>
  <c r="G60" i="19"/>
  <c r="S59" i="19"/>
  <c r="O59" i="19"/>
  <c r="M59" i="19"/>
  <c r="L59" i="19"/>
  <c r="H59" i="19"/>
  <c r="G59" i="19"/>
  <c r="O58" i="19"/>
  <c r="M58" i="19"/>
  <c r="L58" i="19"/>
  <c r="H58" i="19"/>
  <c r="G58" i="19"/>
  <c r="S57" i="19"/>
  <c r="O57" i="19"/>
  <c r="M57" i="19"/>
  <c r="L57" i="19"/>
  <c r="H57" i="19"/>
  <c r="G57" i="19"/>
  <c r="O56" i="19"/>
  <c r="M56" i="19"/>
  <c r="L56" i="19"/>
  <c r="H56" i="19"/>
  <c r="G56" i="19"/>
  <c r="O55" i="19"/>
  <c r="M55" i="19"/>
  <c r="L55" i="19"/>
  <c r="H55" i="19"/>
  <c r="G55" i="19"/>
  <c r="O54" i="19"/>
  <c r="M54" i="19"/>
  <c r="L54" i="19"/>
  <c r="J54" i="19"/>
  <c r="H54" i="19"/>
  <c r="G54" i="19"/>
  <c r="O53" i="19"/>
  <c r="M53" i="19"/>
  <c r="L53" i="19"/>
  <c r="J53" i="19"/>
  <c r="S47" i="19" s="1"/>
  <c r="H53" i="19"/>
  <c r="G53" i="19"/>
  <c r="O52" i="19"/>
  <c r="M52" i="19"/>
  <c r="L52" i="19"/>
  <c r="J52" i="19"/>
  <c r="H52" i="19"/>
  <c r="G52" i="19"/>
  <c r="O51" i="19"/>
  <c r="M51" i="19"/>
  <c r="L51" i="19"/>
  <c r="J51" i="19"/>
  <c r="S45" i="19" s="1"/>
  <c r="H51" i="19"/>
  <c r="G51" i="19"/>
  <c r="O50" i="19"/>
  <c r="M50" i="19"/>
  <c r="L50" i="19"/>
  <c r="J50" i="19"/>
  <c r="H50" i="19"/>
  <c r="G50" i="19"/>
  <c r="O49" i="19"/>
  <c r="M49" i="19"/>
  <c r="L49" i="19"/>
  <c r="S48" i="19"/>
  <c r="O48" i="19"/>
  <c r="M48" i="19"/>
  <c r="L48" i="19"/>
  <c r="O47" i="19"/>
  <c r="M47" i="19"/>
  <c r="L47" i="19"/>
  <c r="G47" i="19"/>
  <c r="S46" i="19"/>
  <c r="O46" i="19"/>
  <c r="M46" i="19"/>
  <c r="L46" i="19"/>
  <c r="G46" i="19"/>
  <c r="O45" i="19"/>
  <c r="M45" i="19"/>
  <c r="L45" i="19"/>
  <c r="G45" i="19"/>
  <c r="S44" i="19"/>
  <c r="O44" i="19"/>
  <c r="M44" i="19"/>
  <c r="L44" i="19"/>
  <c r="G44" i="19"/>
  <c r="L43" i="19"/>
  <c r="G43" i="19"/>
  <c r="L42" i="19"/>
  <c r="G42" i="19"/>
  <c r="L41" i="19"/>
  <c r="G41" i="19"/>
  <c r="L40" i="19"/>
  <c r="G40" i="19"/>
  <c r="L39" i="19"/>
  <c r="G39" i="19"/>
  <c r="L38" i="19"/>
  <c r="G38" i="19"/>
  <c r="L37" i="19"/>
  <c r="G37" i="19"/>
  <c r="L36" i="19"/>
  <c r="G36" i="19"/>
  <c r="L35" i="19"/>
  <c r="G35" i="19"/>
  <c r="L34" i="19"/>
  <c r="G34" i="19"/>
  <c r="L33" i="19"/>
  <c r="G33" i="19"/>
  <c r="L32" i="19"/>
  <c r="G32" i="19"/>
  <c r="L31" i="19"/>
  <c r="G31" i="19"/>
  <c r="L30" i="19"/>
  <c r="G30" i="19"/>
  <c r="L29" i="19"/>
  <c r="G29" i="19"/>
  <c r="L28" i="19"/>
  <c r="G28" i="19"/>
  <c r="L27" i="19"/>
  <c r="G27" i="19"/>
  <c r="L26" i="19"/>
  <c r="G26" i="19"/>
  <c r="L25" i="19"/>
  <c r="L24" i="19"/>
  <c r="AM23" i="19"/>
  <c r="AH23" i="19"/>
  <c r="L23" i="19"/>
  <c r="G23" i="19"/>
  <c r="C23" i="19"/>
  <c r="H23" i="19" s="1"/>
  <c r="M21" i="19" s="1"/>
  <c r="AM22" i="19"/>
  <c r="AH22" i="19"/>
  <c r="L22" i="19"/>
  <c r="H22" i="19"/>
  <c r="M20" i="19" s="1"/>
  <c r="G22" i="19"/>
  <c r="C22" i="19"/>
  <c r="AH21" i="19"/>
  <c r="AM21" i="19" s="1"/>
  <c r="L21" i="19"/>
  <c r="G21" i="19"/>
  <c r="C21" i="19"/>
  <c r="H21" i="19" s="1"/>
  <c r="M19" i="19" s="1"/>
  <c r="AH20" i="19"/>
  <c r="AM20" i="19" s="1"/>
  <c r="L20" i="19"/>
  <c r="G20" i="19"/>
  <c r="C20" i="19"/>
  <c r="H20" i="19" s="1"/>
  <c r="M18" i="19" s="1"/>
  <c r="AM19" i="19"/>
  <c r="AH19" i="19"/>
  <c r="L19" i="19"/>
  <c r="H19" i="19"/>
  <c r="G19" i="19"/>
  <c r="C19" i="19"/>
  <c r="AM18" i="19"/>
  <c r="AH18" i="19"/>
  <c r="L18" i="19"/>
  <c r="G18" i="19"/>
  <c r="C18" i="19"/>
  <c r="H18" i="19" s="1"/>
  <c r="M16" i="19" s="1"/>
  <c r="AH17" i="19"/>
  <c r="AM17" i="19" s="1"/>
  <c r="M17" i="19"/>
  <c r="L17" i="19"/>
  <c r="G17" i="19"/>
  <c r="C17" i="19"/>
  <c r="H17" i="19" s="1"/>
  <c r="AH16" i="19"/>
  <c r="AM16" i="19" s="1"/>
  <c r="L16" i="19"/>
  <c r="G16" i="19"/>
  <c r="C16" i="19"/>
  <c r="H16" i="19" s="1"/>
  <c r="M14" i="19" s="1"/>
  <c r="AM15" i="19"/>
  <c r="AH15" i="19"/>
  <c r="M15" i="19"/>
  <c r="L15" i="19"/>
  <c r="H15" i="19"/>
  <c r="G15" i="19"/>
  <c r="C15" i="19"/>
  <c r="AM14" i="19"/>
  <c r="AH14" i="19"/>
  <c r="L14" i="19"/>
  <c r="G14" i="19"/>
  <c r="C14" i="19"/>
  <c r="H14" i="19" s="1"/>
  <c r="M12" i="19" s="1"/>
  <c r="AM13" i="19"/>
  <c r="AH13" i="19"/>
  <c r="M13" i="19"/>
  <c r="L13" i="19"/>
  <c r="H13" i="19"/>
  <c r="M11" i="19" s="1"/>
  <c r="G13" i="19"/>
  <c r="C13" i="19"/>
  <c r="AH12" i="19"/>
  <c r="AM12" i="19" s="1"/>
  <c r="L12" i="19"/>
  <c r="G12" i="19"/>
  <c r="C12" i="19"/>
  <c r="H12" i="19" s="1"/>
  <c r="AM11" i="19"/>
  <c r="AH11" i="19"/>
  <c r="L11" i="19"/>
  <c r="M10" i="19"/>
  <c r="L10" i="19"/>
  <c r="L9" i="19"/>
  <c r="G9" i="19"/>
  <c r="L8" i="19"/>
  <c r="G8" i="19"/>
  <c r="L7" i="19"/>
  <c r="G7" i="19"/>
  <c r="S6" i="19"/>
  <c r="L6" i="19"/>
  <c r="J6" i="19"/>
  <c r="L5" i="19"/>
  <c r="J5" i="19"/>
  <c r="S5" i="19" s="1"/>
  <c r="G5" i="19"/>
  <c r="L4" i="19"/>
  <c r="J4" i="19"/>
  <c r="S4" i="19" s="1"/>
  <c r="H4" i="19"/>
  <c r="M4" i="19" s="1"/>
  <c r="G4" i="19"/>
  <c r="S3" i="19"/>
  <c r="L3" i="19"/>
  <c r="J3" i="19"/>
  <c r="W1" i="19"/>
  <c r="H1" i="19"/>
  <c r="I47" i="1"/>
  <c r="I45" i="1"/>
  <c r="J134" i="19"/>
  <c r="J133" i="19"/>
  <c r="J132" i="19"/>
  <c r="J130" i="19"/>
  <c r="J125" i="19"/>
  <c r="J120" i="19"/>
  <c r="J115" i="19"/>
  <c r="J106" i="19"/>
  <c r="J110" i="19"/>
  <c r="J107" i="19"/>
  <c r="J104" i="19"/>
  <c r="J111" i="19"/>
  <c r="J108" i="19"/>
  <c r="J112" i="19"/>
  <c r="J109" i="19"/>
  <c r="J105" i="19"/>
  <c r="J103" i="19"/>
  <c r="J98" i="19"/>
  <c r="N90" i="19"/>
  <c r="U86" i="19"/>
  <c r="U85" i="19"/>
  <c r="U84" i="19"/>
  <c r="U83" i="19"/>
  <c r="U82" i="19"/>
  <c r="U81" i="19"/>
  <c r="U77" i="19"/>
  <c r="U75" i="19"/>
  <c r="U74" i="19"/>
  <c r="U73" i="19"/>
  <c r="U72" i="19"/>
  <c r="U70" i="19"/>
  <c r="U69" i="19"/>
  <c r="U68" i="19"/>
  <c r="U67" i="19"/>
  <c r="U65" i="19"/>
  <c r="U64" i="19"/>
  <c r="U63" i="19"/>
  <c r="U62" i="19"/>
  <c r="U60" i="19"/>
  <c r="U59" i="19"/>
  <c r="U57" i="19"/>
  <c r="N46" i="19"/>
  <c r="U44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89" i="19"/>
  <c r="T86" i="19"/>
  <c r="T85" i="19"/>
  <c r="T84" i="19"/>
  <c r="T83" i="19"/>
  <c r="T82" i="19"/>
  <c r="T81" i="19"/>
  <c r="T77" i="19"/>
  <c r="T75" i="19"/>
  <c r="T74" i="19"/>
  <c r="T73" i="19"/>
  <c r="T72" i="19"/>
  <c r="T70" i="19"/>
  <c r="T69" i="19"/>
  <c r="T68" i="19"/>
  <c r="T67" i="19"/>
  <c r="T65" i="19"/>
  <c r="T64" i="19"/>
  <c r="T63" i="19"/>
  <c r="T62" i="19"/>
  <c r="T60" i="19"/>
  <c r="T59" i="19"/>
  <c r="T57" i="19"/>
  <c r="U92" i="19"/>
  <c r="N88" i="19"/>
  <c r="U117" i="19"/>
  <c r="U112" i="19"/>
  <c r="T107" i="19"/>
  <c r="U104" i="19"/>
  <c r="U90" i="19"/>
  <c r="U87" i="19"/>
  <c r="N54" i="19"/>
  <c r="U119" i="19"/>
  <c r="T117" i="19"/>
  <c r="T112" i="19"/>
  <c r="U109" i="19"/>
  <c r="T104" i="19"/>
  <c r="N96" i="19"/>
  <c r="N92" i="19"/>
  <c r="T90" i="19"/>
  <c r="T87" i="19"/>
  <c r="N85" i="19"/>
  <c r="N63" i="19"/>
  <c r="N59" i="19"/>
  <c r="N55" i="19"/>
  <c r="T46" i="19"/>
  <c r="T45" i="19"/>
  <c r="T44" i="19"/>
  <c r="U121" i="19"/>
  <c r="T119" i="19"/>
  <c r="U114" i="19"/>
  <c r="T109" i="19"/>
  <c r="U106" i="19"/>
  <c r="N95" i="19"/>
  <c r="T121" i="19"/>
  <c r="U113" i="19"/>
  <c r="U111" i="19"/>
  <c r="N82" i="19"/>
  <c r="N81" i="19"/>
  <c r="N77" i="19"/>
  <c r="N67" i="19"/>
  <c r="N48" i="19"/>
  <c r="U47" i="19"/>
  <c r="U46" i="19"/>
  <c r="AJ19" i="19"/>
  <c r="J19" i="19"/>
  <c r="AJ15" i="19"/>
  <c r="J15" i="19"/>
  <c r="AJ11" i="19"/>
  <c r="T113" i="19"/>
  <c r="T111" i="19"/>
  <c r="N93" i="19"/>
  <c r="N87" i="19"/>
  <c r="N73" i="19"/>
  <c r="N70" i="19"/>
  <c r="N56" i="19"/>
  <c r="N51" i="19"/>
  <c r="T47" i="19"/>
  <c r="N45" i="19"/>
  <c r="N44" i="19"/>
  <c r="N21" i="19"/>
  <c r="T92" i="19"/>
  <c r="U91" i="19"/>
  <c r="N80" i="19"/>
  <c r="N76" i="19"/>
  <c r="N60" i="19"/>
  <c r="N58" i="19"/>
  <c r="AJ20" i="19"/>
  <c r="U108" i="19"/>
  <c r="T91" i="19"/>
  <c r="T114" i="19"/>
  <c r="N69" i="19"/>
  <c r="N18" i="19"/>
  <c r="N16" i="19"/>
  <c r="AJ13" i="19"/>
  <c r="U5" i="19"/>
  <c r="T4" i="19"/>
  <c r="N20" i="19"/>
  <c r="AJ17" i="19"/>
  <c r="G6" i="19"/>
  <c r="U3" i="19"/>
  <c r="N50" i="19"/>
  <c r="N11" i="19"/>
  <c r="T3" i="19"/>
  <c r="N79" i="19"/>
  <c r="N68" i="19"/>
  <c r="N53" i="19"/>
  <c r="U48" i="19"/>
  <c r="J21" i="19"/>
  <c r="J12" i="19"/>
  <c r="U6" i="19"/>
  <c r="T5" i="19"/>
  <c r="G3" i="19"/>
  <c r="J23" i="19"/>
  <c r="J16" i="19"/>
  <c r="J14" i="19"/>
  <c r="T6" i="19"/>
  <c r="N4" i="19"/>
  <c r="N66" i="19"/>
  <c r="N84" i="19"/>
  <c r="N83" i="19"/>
  <c r="N78" i="19"/>
  <c r="N75" i="19"/>
  <c r="N57" i="19"/>
  <c r="T48" i="19"/>
  <c r="J22" i="19"/>
  <c r="T108" i="19"/>
  <c r="T106" i="19"/>
  <c r="T103" i="19"/>
  <c r="T89" i="19"/>
  <c r="AJ21" i="19"/>
  <c r="N15" i="19"/>
  <c r="N14" i="19"/>
  <c r="J13" i="19"/>
  <c r="N10" i="19"/>
  <c r="J18" i="19"/>
  <c r="U4" i="19"/>
  <c r="N47" i="19"/>
  <c r="N13" i="19"/>
  <c r="N12" i="19"/>
  <c r="N86" i="19"/>
  <c r="J17" i="19"/>
  <c r="U107" i="19"/>
  <c r="N65" i="19"/>
  <c r="N52" i="19"/>
  <c r="J20" i="19"/>
  <c r="U45" i="19"/>
  <c r="N74" i="19"/>
  <c r="U103" i="19"/>
  <c r="U89" i="19"/>
  <c r="AJ23" i="19"/>
  <c r="N19" i="19"/>
  <c r="AJ14" i="19"/>
  <c r="N64" i="19"/>
  <c r="N49" i="19"/>
  <c r="N71" i="19"/>
  <c r="N62" i="19"/>
  <c r="N61" i="19"/>
  <c r="AJ16" i="19"/>
  <c r="N72" i="19"/>
  <c r="AJ22" i="19"/>
  <c r="N17" i="19"/>
  <c r="U118" i="19"/>
  <c r="T118" i="19"/>
  <c r="N91" i="19"/>
  <c r="AJ12" i="19"/>
  <c r="T116" i="19"/>
  <c r="N94" i="19"/>
  <c r="AJ18" i="19"/>
  <c r="U116" i="19"/>
  <c r="I57" i="1"/>
  <c r="H54" i="1"/>
  <c r="I54" i="1" s="1"/>
  <c r="H53" i="1"/>
  <c r="I53" i="1" s="1"/>
  <c r="I55" i="1"/>
  <c r="S123" i="19" l="1"/>
  <c r="S124" i="19"/>
  <c r="S122" i="19"/>
  <c r="S120" i="19"/>
  <c r="S115" i="19"/>
  <c r="S110" i="19"/>
  <c r="S105" i="19"/>
  <c r="S95" i="19"/>
  <c r="S99" i="19"/>
  <c r="S102" i="19"/>
  <c r="S98" i="19"/>
  <c r="S101" i="19"/>
  <c r="S94" i="19"/>
  <c r="S97" i="19"/>
  <c r="S100" i="19"/>
  <c r="S96" i="19"/>
  <c r="S93" i="19"/>
  <c r="S88" i="19"/>
  <c r="S18" i="19"/>
  <c r="S15" i="19"/>
  <c r="S16" i="19"/>
  <c r="S11" i="19"/>
  <c r="S20" i="19"/>
  <c r="S12" i="19"/>
  <c r="S14" i="19"/>
  <c r="S21" i="19"/>
  <c r="S10" i="19"/>
  <c r="S19" i="19"/>
  <c r="S13" i="19"/>
  <c r="S17" i="19"/>
  <c r="H6" i="19"/>
  <c r="H3" i="19"/>
  <c r="H7" i="19"/>
  <c r="H8" i="19"/>
  <c r="H5" i="19"/>
  <c r="H9" i="19"/>
  <c r="U123" i="19"/>
  <c r="T123" i="19"/>
  <c r="T124" i="19"/>
  <c r="U124" i="19"/>
  <c r="U122" i="19"/>
  <c r="T122" i="19"/>
  <c r="T120" i="19"/>
  <c r="U120" i="19"/>
  <c r="U115" i="19"/>
  <c r="T115" i="19"/>
  <c r="T110" i="19"/>
  <c r="U110" i="19"/>
  <c r="T105" i="19"/>
  <c r="U105" i="19"/>
  <c r="U95" i="19"/>
  <c r="T95" i="19"/>
  <c r="T96" i="19"/>
  <c r="U96" i="19"/>
  <c r="U99" i="19"/>
  <c r="T99" i="19"/>
  <c r="T102" i="19"/>
  <c r="U102" i="19"/>
  <c r="T98" i="19"/>
  <c r="U98" i="19"/>
  <c r="T101" i="19"/>
  <c r="U101" i="19"/>
  <c r="T94" i="19"/>
  <c r="U94" i="19"/>
  <c r="U97" i="19"/>
  <c r="T97" i="19"/>
  <c r="T100" i="19"/>
  <c r="U100" i="19"/>
  <c r="T93" i="19"/>
  <c r="U93" i="19"/>
  <c r="T88" i="19"/>
  <c r="U88" i="19"/>
  <c r="T16" i="19"/>
  <c r="U16" i="19"/>
  <c r="T19" i="19"/>
  <c r="U19" i="19"/>
  <c r="U11" i="19"/>
  <c r="T11" i="19"/>
  <c r="N6" i="19"/>
  <c r="N3" i="19"/>
  <c r="T20" i="19"/>
  <c r="U20" i="19"/>
  <c r="N7" i="19"/>
  <c r="J7" i="19"/>
  <c r="U12" i="19"/>
  <c r="T12" i="19"/>
  <c r="N8" i="19"/>
  <c r="J8" i="19"/>
  <c r="T14" i="19"/>
  <c r="U14" i="19"/>
  <c r="T13" i="19"/>
  <c r="U13" i="19"/>
  <c r="N5" i="19"/>
  <c r="T18" i="19"/>
  <c r="U18" i="19"/>
  <c r="U21" i="19"/>
  <c r="T21" i="19"/>
  <c r="N9" i="19"/>
  <c r="J9" i="19"/>
  <c r="T15" i="19"/>
  <c r="U15" i="19"/>
  <c r="T10" i="19"/>
  <c r="U10" i="19"/>
  <c r="T17" i="19"/>
  <c r="U17" i="19"/>
  <c r="S9" i="19" l="1"/>
  <c r="S8" i="19"/>
  <c r="S7" i="19"/>
  <c r="M9" i="19"/>
  <c r="M5" i="19"/>
  <c r="M8" i="19"/>
  <c r="M7" i="19"/>
  <c r="M3" i="19"/>
  <c r="M6" i="19"/>
  <c r="T9" i="19"/>
  <c r="U9" i="19"/>
  <c r="U8" i="19"/>
  <c r="T8" i="19"/>
  <c r="T7" i="19"/>
  <c r="U7" i="19"/>
  <c r="H8" i="17" l="1"/>
  <c r="H18" i="17" s="1"/>
  <c r="H19" i="17" l="1"/>
  <c r="H12" i="17"/>
  <c r="H14" i="17"/>
  <c r="H15" i="17"/>
  <c r="H16" i="17"/>
  <c r="H17" i="17"/>
  <c r="H11" i="17"/>
  <c r="H20" i="17"/>
  <c r="H13" i="17"/>
  <c r="H10" i="17"/>
  <c r="J3" i="15"/>
  <c r="J95" i="15"/>
  <c r="J94" i="15"/>
  <c r="J93" i="15"/>
  <c r="J92" i="15"/>
  <c r="J91" i="15"/>
  <c r="J90" i="15"/>
  <c r="J89" i="15"/>
  <c r="G5" i="14"/>
  <c r="G6" i="15"/>
  <c r="G6" i="17"/>
  <c r="G3" i="15"/>
  <c r="G4" i="14"/>
  <c r="G3" i="16"/>
  <c r="G13" i="18"/>
  <c r="G17" i="18"/>
  <c r="G16" i="18"/>
  <c r="G3" i="18"/>
  <c r="G11" i="18"/>
  <c r="G3" i="17"/>
  <c r="G6" i="18"/>
  <c r="G14" i="18"/>
  <c r="G10" i="18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255" i="16"/>
  <c r="N286" i="16"/>
  <c r="N309" i="16"/>
  <c r="N140" i="16"/>
  <c r="N321" i="16"/>
  <c r="N170" i="16"/>
  <c r="N322" i="16"/>
  <c r="N86" i="16"/>
  <c r="N109" i="16"/>
  <c r="N275" i="16"/>
  <c r="N121" i="16"/>
  <c r="N262" i="16"/>
  <c r="N368" i="16"/>
  <c r="N114" i="16"/>
  <c r="N316" i="16"/>
  <c r="N139" i="16"/>
  <c r="N248" i="16"/>
  <c r="N208" i="16"/>
  <c r="N93" i="16"/>
  <c r="N329" i="16"/>
  <c r="N299" i="16"/>
  <c r="N174" i="16"/>
  <c r="N228" i="16"/>
  <c r="N97" i="16"/>
  <c r="N166" i="16"/>
  <c r="N355" i="16"/>
  <c r="N374" i="16"/>
  <c r="N180" i="16"/>
  <c r="N221" i="16"/>
  <c r="N333" i="16"/>
  <c r="N254" i="16"/>
  <c r="N300" i="16"/>
  <c r="N169" i="16"/>
  <c r="N327" i="16"/>
  <c r="N122" i="16"/>
  <c r="N141" i="16"/>
  <c r="N353" i="16"/>
  <c r="N287" i="16"/>
  <c r="N144" i="16"/>
  <c r="N291" i="16"/>
  <c r="N387" i="16"/>
  <c r="N222" i="16"/>
  <c r="N245" i="16"/>
  <c r="N76" i="16"/>
  <c r="N257" i="16"/>
  <c r="N202" i="16"/>
  <c r="N258" i="16"/>
  <c r="N211" i="16"/>
  <c r="N367" i="16"/>
  <c r="N168" i="16"/>
  <c r="N75" i="16"/>
  <c r="N310" i="16"/>
  <c r="N217" i="16"/>
  <c r="N370" i="16"/>
  <c r="N288" i="16"/>
  <c r="N131" i="16"/>
  <c r="N92" i="16"/>
  <c r="N187" i="16"/>
  <c r="N212" i="16"/>
  <c r="N71" i="16"/>
  <c r="N372" i="16"/>
  <c r="N159" i="16"/>
  <c r="N179" i="16"/>
  <c r="N117" i="16"/>
  <c r="N375" i="16"/>
  <c r="N260" i="16"/>
  <c r="N239" i="16"/>
  <c r="N293" i="16"/>
  <c r="N298" i="16"/>
  <c r="N296" i="16"/>
  <c r="N263" i="16"/>
  <c r="N290" i="16"/>
  <c r="N351" i="16"/>
  <c r="N149" i="16"/>
  <c r="N172" i="16"/>
  <c r="N125" i="16"/>
  <c r="N90" i="16"/>
  <c r="N146" i="16"/>
  <c r="N155" i="16"/>
  <c r="N280" i="16"/>
  <c r="N278" i="16"/>
  <c r="N301" i="16"/>
  <c r="N231" i="16"/>
  <c r="N165" i="16"/>
  <c r="N120" i="16"/>
  <c r="N358" i="16"/>
  <c r="N234" i="16"/>
  <c r="N215" i="16"/>
  <c r="N289" i="16"/>
  <c r="N343" i="16"/>
  <c r="N307" i="16"/>
  <c r="N203" i="16"/>
  <c r="N138" i="16"/>
  <c r="N253" i="16"/>
  <c r="N191" i="16"/>
  <c r="N326" i="16"/>
  <c r="N388" i="16"/>
  <c r="N336" i="16"/>
  <c r="N80" i="16"/>
  <c r="N252" i="16"/>
  <c r="N68" i="16"/>
  <c r="N348" i="16"/>
  <c r="N345" i="16"/>
  <c r="N116" i="16"/>
  <c r="N330" i="16"/>
  <c r="N246" i="16"/>
  <c r="N99" i="16"/>
  <c r="N134" i="16"/>
  <c r="N81" i="16"/>
  <c r="N366" i="16"/>
  <c r="N265" i="16"/>
  <c r="N325" i="16"/>
  <c r="N145" i="16"/>
  <c r="N378" i="16"/>
  <c r="N94" i="16"/>
  <c r="N283" i="16"/>
  <c r="N129" i="16"/>
  <c r="N112" i="16"/>
  <c r="N200" i="16"/>
  <c r="N83" i="16"/>
  <c r="N270" i="16"/>
  <c r="N305" i="16"/>
  <c r="N148" i="16"/>
  <c r="N96" i="16"/>
  <c r="N201" i="16"/>
  <c r="N220" i="16"/>
  <c r="N323" i="16"/>
  <c r="N118" i="16"/>
  <c r="N232" i="16"/>
  <c r="N72" i="16"/>
  <c r="N123" i="16"/>
  <c r="N244" i="16"/>
  <c r="N256" i="16"/>
  <c r="N133" i="16"/>
  <c r="N108" i="16"/>
  <c r="N382" i="16"/>
  <c r="N164" i="16"/>
  <c r="N127" i="16"/>
  <c r="N158" i="16"/>
  <c r="N181" i="16"/>
  <c r="N347" i="16"/>
  <c r="N193" i="16"/>
  <c r="N198" i="16"/>
  <c r="N74" i="16"/>
  <c r="N130" i="16"/>
  <c r="N324" i="16"/>
  <c r="N147" i="16"/>
  <c r="N264" i="16"/>
  <c r="N303" i="16"/>
  <c r="N334" i="16"/>
  <c r="N357" i="16"/>
  <c r="N188" i="16"/>
  <c r="N369" i="16"/>
  <c r="N295" i="16"/>
  <c r="N182" i="16"/>
  <c r="N236" i="16"/>
  <c r="N105" i="16"/>
  <c r="N136" i="16"/>
  <c r="N162" i="16"/>
  <c r="N363" i="16"/>
  <c r="N391" i="16"/>
  <c r="N389" i="16"/>
  <c r="N386" i="16"/>
  <c r="N126" i="16"/>
  <c r="N227" i="16"/>
  <c r="N98" i="16"/>
  <c r="N312" i="16"/>
  <c r="N314" i="16"/>
  <c r="N100" i="16"/>
  <c r="N192" i="16"/>
  <c r="N106" i="16"/>
  <c r="N238" i="16"/>
  <c r="N284" i="16"/>
  <c r="N153" i="16"/>
  <c r="N282" i="16"/>
  <c r="N213" i="16"/>
  <c r="N346" i="16"/>
  <c r="N88" i="16"/>
  <c r="N124" i="16"/>
  <c r="N70" i="16"/>
  <c r="N271" i="16"/>
  <c r="N277" i="16"/>
  <c r="N115" i="16"/>
  <c r="N82" i="16"/>
  <c r="N110" i="16"/>
  <c r="N320" i="16"/>
  <c r="N337" i="16"/>
  <c r="N247" i="16"/>
  <c r="N132" i="16"/>
  <c r="N111" i="16"/>
  <c r="N142" i="16"/>
  <c r="N177" i="16"/>
  <c r="N259" i="16"/>
  <c r="N250" i="16"/>
  <c r="N77" i="16"/>
  <c r="N261" i="16"/>
  <c r="N269" i="16"/>
  <c r="N335" i="16"/>
  <c r="N230" i="16"/>
  <c r="N380" i="16"/>
  <c r="N340" i="16"/>
  <c r="N315" i="16"/>
  <c r="N107" i="16"/>
  <c r="N251" i="16"/>
  <c r="N273" i="16"/>
  <c r="N137" i="16"/>
  <c r="N350" i="16"/>
  <c r="N167" i="16"/>
  <c r="N185" i="16"/>
  <c r="N328" i="16"/>
  <c r="N209" i="16"/>
  <c r="N176" i="16"/>
  <c r="N218" i="16"/>
  <c r="N274" i="16"/>
  <c r="N360" i="16"/>
  <c r="N219" i="16"/>
  <c r="N384" i="16"/>
  <c r="N311" i="16"/>
  <c r="N342" i="16"/>
  <c r="N365" i="16"/>
  <c r="N196" i="16"/>
  <c r="N377" i="16"/>
  <c r="N359" i="16"/>
  <c r="N175" i="16"/>
  <c r="N206" i="16"/>
  <c r="N229" i="16"/>
  <c r="N352" i="16"/>
  <c r="N241" i="16"/>
  <c r="N390" i="16"/>
  <c r="N178" i="16"/>
  <c r="N371" i="16"/>
  <c r="N199" i="16"/>
  <c r="N143" i="16"/>
  <c r="N285" i="16"/>
  <c r="N163" i="16"/>
  <c r="N135" i="16"/>
  <c r="N189" i="16"/>
  <c r="N216" i="16"/>
  <c r="N376" i="16"/>
  <c r="N361" i="16"/>
  <c r="N243" i="16"/>
  <c r="N223" i="16"/>
  <c r="N381" i="16"/>
  <c r="N235" i="16"/>
  <c r="N364" i="16"/>
  <c r="N276" i="16"/>
  <c r="N226" i="16"/>
  <c r="N84" i="16"/>
  <c r="N160" i="16"/>
  <c r="N318" i="16"/>
  <c r="N356" i="16"/>
  <c r="N225" i="16"/>
  <c r="N332" i="16"/>
  <c r="N313" i="16"/>
  <c r="N279" i="16"/>
  <c r="N197" i="16"/>
  <c r="N95" i="16"/>
  <c r="N190" i="16"/>
  <c r="N373" i="16"/>
  <c r="N119" i="16"/>
  <c r="N186" i="16"/>
  <c r="N302" i="16"/>
  <c r="N73" i="16"/>
  <c r="N79" i="16"/>
  <c r="N210" i="16"/>
  <c r="N331" i="16"/>
  <c r="N272" i="16"/>
  <c r="N204" i="16"/>
  <c r="N150" i="16"/>
  <c r="N242" i="16"/>
  <c r="N205" i="16"/>
  <c r="N294" i="16"/>
  <c r="N281" i="16"/>
  <c r="N194" i="16"/>
  <c r="N383" i="16"/>
  <c r="N128" i="16"/>
  <c r="N224" i="16"/>
  <c r="N268" i="16"/>
  <c r="N91" i="16"/>
  <c r="N104" i="16"/>
  <c r="N183" i="16"/>
  <c r="N214" i="16"/>
  <c r="N237" i="16"/>
  <c r="N354" i="16"/>
  <c r="N249" i="16"/>
  <c r="N103" i="16"/>
  <c r="N306" i="16"/>
  <c r="N78" i="16"/>
  <c r="N101" i="16"/>
  <c r="N267" i="16"/>
  <c r="N113" i="16"/>
  <c r="N151" i="16"/>
  <c r="N317" i="16"/>
  <c r="N171" i="16"/>
  <c r="N240" i="16"/>
  <c r="N184" i="16"/>
  <c r="N85" i="16"/>
  <c r="N297" i="16"/>
  <c r="N152" i="16"/>
  <c r="N308" i="16"/>
  <c r="N87" i="16"/>
  <c r="N338" i="16"/>
  <c r="N161" i="16"/>
  <c r="N89" i="16"/>
  <c r="N154" i="16"/>
  <c r="N157" i="16"/>
  <c r="N362" i="16"/>
  <c r="N349" i="16"/>
  <c r="N207" i="16"/>
  <c r="N341" i="16"/>
  <c r="N195" i="16"/>
  <c r="N233" i="16"/>
  <c r="N102" i="16"/>
  <c r="N156" i="16"/>
  <c r="N304" i="16"/>
  <c r="N173" i="16"/>
  <c r="N344" i="16"/>
  <c r="N69" i="16"/>
  <c r="N319" i="16"/>
  <c r="N385" i="16"/>
  <c r="N339" i="16"/>
  <c r="N266" i="16"/>
  <c r="N292" i="16"/>
  <c r="N379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U34" i="16"/>
  <c r="U35" i="16"/>
  <c r="U32" i="16"/>
  <c r="T32" i="16"/>
  <c r="T34" i="16"/>
  <c r="T35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T33" i="16"/>
  <c r="U33" i="16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71" i="18"/>
  <c r="N16" i="17"/>
  <c r="N61" i="18"/>
  <c r="N7" i="17"/>
  <c r="N3" i="18"/>
  <c r="N70" i="18"/>
  <c r="N53" i="18"/>
  <c r="N55" i="17"/>
  <c r="N56" i="17"/>
  <c r="N73" i="18"/>
  <c r="T56" i="17"/>
  <c r="U87" i="17"/>
  <c r="U86" i="17"/>
  <c r="U58" i="17"/>
  <c r="U77" i="17"/>
  <c r="U89" i="17"/>
  <c r="U71" i="17"/>
  <c r="U59" i="17"/>
  <c r="T89" i="17"/>
  <c r="T57" i="17"/>
  <c r="U75" i="17"/>
  <c r="U57" i="17"/>
  <c r="U56" i="17"/>
  <c r="T72" i="17"/>
  <c r="T74" i="17"/>
  <c r="T81" i="17"/>
  <c r="T77" i="17"/>
  <c r="T80" i="17"/>
  <c r="U81" i="17"/>
  <c r="T82" i="17"/>
  <c r="T59" i="17"/>
  <c r="U69" i="17"/>
  <c r="T87" i="17"/>
  <c r="T69" i="17"/>
  <c r="T76" i="17"/>
  <c r="U80" i="17"/>
  <c r="U79" i="17"/>
  <c r="T75" i="17"/>
  <c r="T79" i="17"/>
  <c r="T84" i="17"/>
  <c r="U85" i="17"/>
  <c r="T58" i="17"/>
  <c r="T71" i="17"/>
  <c r="T85" i="17"/>
  <c r="J7" i="17"/>
  <c r="U74" i="17"/>
  <c r="U84" i="17"/>
  <c r="U72" i="17"/>
  <c r="T86" i="17"/>
  <c r="U82" i="17"/>
  <c r="U76" i="17"/>
  <c r="H47" i="18" l="1"/>
  <c r="H56" i="18"/>
  <c r="S7" i="17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43" i="18"/>
  <c r="N78" i="17"/>
  <c r="N32" i="16"/>
  <c r="N68" i="17"/>
  <c r="N45" i="17"/>
  <c r="N43" i="17"/>
  <c r="N65" i="17"/>
  <c r="N31" i="16"/>
  <c r="N54" i="18"/>
  <c r="N42" i="17"/>
  <c r="N76" i="17"/>
  <c r="N54" i="17"/>
  <c r="N51" i="17"/>
  <c r="N58" i="16"/>
  <c r="N33" i="16"/>
  <c r="N53" i="17"/>
  <c r="N88" i="17"/>
  <c r="N72" i="18"/>
  <c r="N66" i="17"/>
  <c r="N14" i="17"/>
  <c r="N61" i="17"/>
  <c r="N37" i="16"/>
  <c r="N79" i="18"/>
  <c r="N38" i="17"/>
  <c r="N59" i="16"/>
  <c r="N58" i="18"/>
  <c r="N12" i="17"/>
  <c r="N48" i="16"/>
  <c r="N85" i="17"/>
  <c r="N54" i="16"/>
  <c r="N27" i="17"/>
  <c r="N8" i="17"/>
  <c r="N40" i="16"/>
  <c r="N22" i="17"/>
  <c r="N77" i="18"/>
  <c r="N56" i="18"/>
  <c r="N26" i="17"/>
  <c r="N55" i="16"/>
  <c r="N73" i="17"/>
  <c r="N87" i="17"/>
  <c r="N61" i="16"/>
  <c r="N18" i="17"/>
  <c r="N83" i="17"/>
  <c r="N49" i="17"/>
  <c r="N46" i="18"/>
  <c r="N13" i="17"/>
  <c r="N60" i="17"/>
  <c r="N31" i="17"/>
  <c r="N52" i="18"/>
  <c r="N59" i="17"/>
  <c r="N64" i="16"/>
  <c r="N21" i="17"/>
  <c r="N53" i="16"/>
  <c r="N47" i="17"/>
  <c r="N43" i="16"/>
  <c r="N62" i="18"/>
  <c r="N47" i="18"/>
  <c r="N52" i="17"/>
  <c r="N86" i="17"/>
  <c r="N45" i="16"/>
  <c r="N58" i="17"/>
  <c r="N78" i="18"/>
  <c r="N38" i="16"/>
  <c r="N36" i="16"/>
  <c r="N66" i="16"/>
  <c r="N64" i="18"/>
  <c r="N76" i="18"/>
  <c r="N15" i="17"/>
  <c r="N46" i="17"/>
  <c r="N34" i="16"/>
  <c r="N67" i="17"/>
  <c r="N59" i="18"/>
  <c r="N29" i="17"/>
  <c r="N4" i="17"/>
  <c r="N41" i="17"/>
  <c r="N44" i="18"/>
  <c r="N48" i="17"/>
  <c r="N35" i="17"/>
  <c r="N62" i="16"/>
  <c r="N44" i="16"/>
  <c r="N81" i="17"/>
  <c r="N23" i="17"/>
  <c r="N63" i="17"/>
  <c r="N40" i="17"/>
  <c r="N77" i="17"/>
  <c r="N55" i="18"/>
  <c r="N45" i="18"/>
  <c r="N46" i="16"/>
  <c r="N3" i="17"/>
  <c r="N89" i="17"/>
  <c r="N90" i="17"/>
  <c r="N32" i="17"/>
  <c r="N65" i="18"/>
  <c r="N9" i="17"/>
  <c r="N44" i="17"/>
  <c r="N66" i="18"/>
  <c r="N60" i="18"/>
  <c r="N65" i="16"/>
  <c r="N63" i="16"/>
  <c r="N69" i="18"/>
  <c r="N84" i="17"/>
  <c r="N72" i="17"/>
  <c r="N60" i="16"/>
  <c r="N69" i="17"/>
  <c r="N50" i="16"/>
  <c r="N39" i="16"/>
  <c r="N19" i="17"/>
  <c r="N51" i="16"/>
  <c r="N67" i="16"/>
  <c r="N68" i="18"/>
  <c r="N80" i="17"/>
  <c r="N63" i="18"/>
  <c r="N20" i="17"/>
  <c r="N57" i="16"/>
  <c r="N10" i="17"/>
  <c r="N56" i="16"/>
  <c r="N48" i="18"/>
  <c r="N91" i="17"/>
  <c r="N6" i="17"/>
  <c r="N3" i="16"/>
  <c r="N62" i="17"/>
  <c r="N35" i="16"/>
  <c r="N24" i="17"/>
  <c r="N17" i="17"/>
  <c r="N34" i="17"/>
  <c r="N25" i="17"/>
  <c r="N92" i="17"/>
  <c r="N64" i="17"/>
  <c r="N39" i="17"/>
  <c r="N11" i="17"/>
  <c r="N51" i="18"/>
  <c r="N57" i="17"/>
  <c r="N36" i="17"/>
  <c r="N79" i="17"/>
  <c r="N75" i="17"/>
  <c r="N50" i="17"/>
  <c r="N33" i="17"/>
  <c r="N75" i="18"/>
  <c r="N50" i="18"/>
  <c r="N52" i="16"/>
  <c r="N49" i="18"/>
  <c r="N57" i="18"/>
  <c r="N49" i="16"/>
  <c r="N74" i="18"/>
  <c r="N70" i="17"/>
  <c r="N30" i="17"/>
  <c r="N41" i="16"/>
  <c r="N74" i="17"/>
  <c r="N82" i="17"/>
  <c r="N71" i="17"/>
  <c r="N47" i="16"/>
  <c r="N5" i="17"/>
  <c r="N42" i="16"/>
  <c r="N67" i="18"/>
  <c r="N28" i="17"/>
  <c r="N37" i="17"/>
  <c r="J5" i="17"/>
  <c r="J4" i="17"/>
  <c r="G11" i="16"/>
  <c r="G6" i="16"/>
  <c r="G10" i="16"/>
  <c r="J6" i="17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117" i="15"/>
  <c r="N61" i="15"/>
  <c r="N73" i="15"/>
  <c r="N108" i="15"/>
  <c r="N44" i="15"/>
  <c r="N107" i="15"/>
  <c r="N112" i="15"/>
  <c r="N65" i="15"/>
  <c r="N55" i="15"/>
  <c r="N121" i="15"/>
  <c r="N100" i="15"/>
  <c r="N69" i="15"/>
  <c r="N119" i="15"/>
  <c r="N56" i="15"/>
  <c r="N84" i="15"/>
  <c r="N50" i="15"/>
  <c r="N90" i="15"/>
  <c r="N75" i="15"/>
  <c r="N59" i="15"/>
  <c r="N111" i="15"/>
  <c r="N60" i="15"/>
  <c r="N114" i="15"/>
  <c r="N118" i="15"/>
  <c r="N71" i="15"/>
  <c r="N77" i="15"/>
  <c r="N58" i="15"/>
  <c r="N91" i="15"/>
  <c r="N63" i="15"/>
  <c r="N86" i="15"/>
  <c r="N49" i="15"/>
  <c r="N106" i="15"/>
  <c r="N64" i="15"/>
  <c r="N95" i="15"/>
  <c r="N124" i="15"/>
  <c r="N105" i="15"/>
  <c r="N109" i="15"/>
  <c r="N92" i="15"/>
  <c r="N62" i="15"/>
  <c r="N116" i="15"/>
  <c r="N123" i="15"/>
  <c r="N80" i="15"/>
  <c r="N82" i="15"/>
  <c r="N47" i="15"/>
  <c r="N51" i="15"/>
  <c r="N76" i="15"/>
  <c r="N103" i="15"/>
  <c r="N72" i="15"/>
  <c r="N88" i="15"/>
  <c r="N115" i="15"/>
  <c r="N54" i="15"/>
  <c r="N81" i="15"/>
  <c r="N99" i="15"/>
  <c r="N78" i="15"/>
  <c r="N87" i="15"/>
  <c r="N97" i="15"/>
  <c r="N66" i="15"/>
  <c r="N94" i="15"/>
  <c r="N104" i="15"/>
  <c r="N96" i="15"/>
  <c r="N83" i="15"/>
  <c r="N57" i="15"/>
  <c r="N74" i="15"/>
  <c r="N45" i="15"/>
  <c r="N85" i="15"/>
  <c r="N70" i="15"/>
  <c r="N110" i="15"/>
  <c r="N101" i="15"/>
  <c r="N48" i="15"/>
  <c r="N102" i="15"/>
  <c r="N68" i="15"/>
  <c r="N52" i="15"/>
  <c r="N79" i="15"/>
  <c r="N46" i="15"/>
  <c r="N113" i="15"/>
  <c r="N89" i="15"/>
  <c r="N67" i="15"/>
  <c r="N98" i="15"/>
  <c r="N122" i="15"/>
  <c r="N53" i="15"/>
  <c r="N120" i="15"/>
  <c r="N93" i="15"/>
  <c r="T92" i="17"/>
  <c r="T88" i="17"/>
  <c r="U83" i="17"/>
  <c r="U91" i="17"/>
  <c r="U68" i="17"/>
  <c r="T68" i="17"/>
  <c r="U90" i="17"/>
  <c r="T66" i="17"/>
  <c r="T90" i="17"/>
  <c r="U64" i="17"/>
  <c r="T67" i="17"/>
  <c r="T73" i="17"/>
  <c r="T60" i="17"/>
  <c r="U61" i="17"/>
  <c r="T83" i="17"/>
  <c r="U62" i="17"/>
  <c r="T64" i="17"/>
  <c r="U60" i="17"/>
  <c r="U78" i="17"/>
  <c r="U66" i="17"/>
  <c r="U70" i="17"/>
  <c r="U92" i="17"/>
  <c r="U63" i="17"/>
  <c r="U73" i="17"/>
  <c r="T70" i="17"/>
  <c r="T63" i="17"/>
  <c r="U88" i="17"/>
  <c r="U65" i="17"/>
  <c r="T61" i="17"/>
  <c r="T65" i="17"/>
  <c r="T78" i="17"/>
  <c r="T62" i="17"/>
  <c r="U67" i="17"/>
  <c r="T91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25" i="14"/>
  <c r="N38" i="14"/>
  <c r="N23" i="14"/>
  <c r="N28" i="14"/>
  <c r="N40" i="14"/>
  <c r="N22" i="14"/>
  <c r="N29" i="14"/>
  <c r="N46" i="14"/>
  <c r="N31" i="14"/>
  <c r="N53" i="14"/>
  <c r="N41" i="14"/>
  <c r="N27" i="14"/>
  <c r="N36" i="14"/>
  <c r="N37" i="14"/>
  <c r="N57" i="14"/>
  <c r="N34" i="14"/>
  <c r="N39" i="14"/>
  <c r="N52" i="14"/>
  <c r="N50" i="14"/>
  <c r="N55" i="14"/>
  <c r="N45" i="14"/>
  <c r="N33" i="14"/>
  <c r="N35" i="14"/>
  <c r="N24" i="14"/>
  <c r="N56" i="14"/>
  <c r="N30" i="14"/>
  <c r="N49" i="14"/>
  <c r="N48" i="14"/>
  <c r="N26" i="14"/>
  <c r="N54" i="14"/>
  <c r="N44" i="14"/>
  <c r="N47" i="14"/>
  <c r="N51" i="14"/>
  <c r="N42" i="14"/>
  <c r="N32" i="14"/>
  <c r="N43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24" i="16"/>
  <c r="N8" i="16"/>
  <c r="N27" i="16"/>
  <c r="N24" i="18"/>
  <c r="N21" i="16"/>
  <c r="N16" i="16"/>
  <c r="N39" i="18"/>
  <c r="N13" i="16"/>
  <c r="N18" i="16"/>
  <c r="N22" i="18"/>
  <c r="N28" i="18"/>
  <c r="N42" i="18"/>
  <c r="N33" i="18"/>
  <c r="N12" i="18"/>
  <c r="N17" i="16"/>
  <c r="N31" i="18"/>
  <c r="N27" i="18"/>
  <c r="N28" i="16"/>
  <c r="N20" i="18"/>
  <c r="N38" i="18"/>
  <c r="N35" i="18"/>
  <c r="N20" i="16"/>
  <c r="N22" i="16"/>
  <c r="N26" i="18"/>
  <c r="N25" i="16"/>
  <c r="N23" i="18"/>
  <c r="N21" i="18"/>
  <c r="N23" i="16"/>
  <c r="N32" i="18"/>
  <c r="N37" i="18"/>
  <c r="N36" i="18"/>
  <c r="N30" i="18"/>
  <c r="N41" i="18"/>
  <c r="N26" i="16"/>
  <c r="N29" i="16"/>
  <c r="N14" i="16"/>
  <c r="N25" i="18"/>
  <c r="N40" i="18"/>
  <c r="N30" i="16"/>
  <c r="N34" i="18"/>
  <c r="N15" i="16"/>
  <c r="N19" i="16"/>
  <c r="N19" i="18"/>
  <c r="N29" i="18"/>
  <c r="J27" i="18"/>
  <c r="J29" i="18"/>
  <c r="J29" i="16"/>
  <c r="J19" i="16"/>
  <c r="J30" i="16"/>
  <c r="J16" i="16"/>
  <c r="J27" i="16"/>
  <c r="J25" i="16"/>
  <c r="J8" i="16"/>
  <c r="J31" i="18"/>
  <c r="J32" i="16"/>
  <c r="J28" i="16"/>
  <c r="J22" i="16"/>
  <c r="J23" i="18"/>
  <c r="J20" i="16"/>
  <c r="J26" i="16"/>
  <c r="J32" i="18"/>
  <c r="J15" i="16"/>
  <c r="J28" i="18"/>
  <c r="J12" i="18"/>
  <c r="J17" i="16"/>
  <c r="J30" i="18"/>
  <c r="J21" i="18"/>
  <c r="J25" i="18"/>
  <c r="J26" i="18"/>
  <c r="J22" i="18"/>
  <c r="J23" i="16"/>
  <c r="J18" i="16"/>
  <c r="J31" i="16"/>
  <c r="J21" i="16"/>
  <c r="J24" i="16"/>
  <c r="J24" i="18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14" i="18"/>
  <c r="N14" i="15"/>
  <c r="N4" i="15"/>
  <c r="N16" i="15"/>
  <c r="N4" i="14"/>
  <c r="N11" i="18"/>
  <c r="N18" i="18"/>
  <c r="N6" i="18"/>
  <c r="N5" i="14"/>
  <c r="N10" i="16"/>
  <c r="N5" i="18"/>
  <c r="N12" i="15"/>
  <c r="N13" i="18"/>
  <c r="N15" i="18"/>
  <c r="N7" i="18"/>
  <c r="N15" i="15"/>
  <c r="N4" i="18"/>
  <c r="N10" i="18"/>
  <c r="N13" i="15"/>
  <c r="N16" i="18"/>
  <c r="N10" i="15"/>
  <c r="N11" i="16"/>
  <c r="N7" i="16"/>
  <c r="N17" i="18"/>
  <c r="N5" i="16"/>
  <c r="N9" i="16"/>
  <c r="N3" i="14"/>
  <c r="N17" i="15"/>
  <c r="N11" i="15"/>
  <c r="N9" i="15"/>
  <c r="N8" i="18"/>
  <c r="N21" i="15"/>
  <c r="N19" i="15"/>
  <c r="N9" i="18"/>
  <c r="N6" i="16"/>
  <c r="N12" i="16"/>
  <c r="N4" i="16"/>
  <c r="N18" i="15"/>
  <c r="N20" i="15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5" i="15"/>
  <c r="N7" i="15"/>
  <c r="N3" i="15"/>
  <c r="N6" i="15"/>
  <c r="N8" i="15"/>
  <c r="S4" i="14" l="1"/>
  <c r="M5" i="15"/>
  <c r="M7" i="15"/>
  <c r="M8" i="15"/>
  <c r="M6" i="15"/>
  <c r="M3" i="15"/>
  <c r="D7" i="1"/>
  <c r="J58" i="19"/>
  <c r="J85" i="19"/>
  <c r="J62" i="19"/>
  <c r="J56" i="19"/>
  <c r="J67" i="19"/>
  <c r="J77" i="19"/>
  <c r="J60" i="19"/>
  <c r="J64" i="19"/>
  <c r="J72" i="19"/>
  <c r="J59" i="19"/>
  <c r="J86" i="19"/>
  <c r="J55" i="19"/>
  <c r="J82" i="19"/>
  <c r="J84" i="19"/>
  <c r="J57" i="19"/>
  <c r="J61" i="19"/>
  <c r="S55" i="19" l="1"/>
  <c r="S51" i="19"/>
  <c r="S78" i="19"/>
  <c r="S76" i="19"/>
  <c r="S49" i="19"/>
  <c r="S80" i="19"/>
  <c r="S53" i="19"/>
  <c r="S66" i="19"/>
  <c r="S58" i="19"/>
  <c r="S54" i="19"/>
  <c r="S71" i="19"/>
  <c r="S61" i="19"/>
  <c r="S50" i="19"/>
  <c r="S56" i="19"/>
  <c r="S79" i="19"/>
  <c r="S52" i="19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T55" i="19"/>
  <c r="U55" i="19"/>
  <c r="T58" i="19"/>
  <c r="U58" i="19"/>
  <c r="T51" i="19"/>
  <c r="U51" i="19"/>
  <c r="T54" i="19"/>
  <c r="U54" i="19"/>
  <c r="T78" i="19"/>
  <c r="U78" i="19"/>
  <c r="T71" i="19"/>
  <c r="U71" i="19"/>
  <c r="T76" i="19"/>
  <c r="U76" i="19"/>
  <c r="T61" i="19"/>
  <c r="U61" i="19"/>
  <c r="T49" i="19"/>
  <c r="U49" i="19"/>
  <c r="T50" i="19"/>
  <c r="U50" i="19"/>
  <c r="T80" i="19"/>
  <c r="U80" i="19"/>
  <c r="T56" i="19"/>
  <c r="U56" i="19"/>
  <c r="T53" i="19"/>
  <c r="U53" i="19"/>
  <c r="T79" i="19"/>
  <c r="U79" i="19"/>
  <c r="T66" i="19"/>
  <c r="U66" i="19"/>
  <c r="T52" i="19"/>
  <c r="U52" i="19"/>
  <c r="T5" i="16"/>
  <c r="U250" i="16"/>
  <c r="U153" i="16"/>
  <c r="T71" i="18"/>
  <c r="U339" i="16"/>
  <c r="U324" i="16"/>
  <c r="U92" i="16"/>
  <c r="T63" i="18"/>
  <c r="T6" i="18"/>
  <c r="U22" i="18"/>
  <c r="T86" i="16"/>
  <c r="U98" i="16"/>
  <c r="T291" i="16"/>
  <c r="U103" i="16"/>
  <c r="U317" i="16"/>
  <c r="T158" i="16"/>
  <c r="AJ18" i="15"/>
  <c r="T245" i="16"/>
  <c r="T306" i="16"/>
  <c r="U19" i="16"/>
  <c r="U266" i="16"/>
  <c r="U208" i="16"/>
  <c r="U89" i="15"/>
  <c r="T101" i="15"/>
  <c r="T30" i="16"/>
  <c r="AJ22" i="14"/>
  <c r="U187" i="16"/>
  <c r="T155" i="16"/>
  <c r="U313" i="16"/>
  <c r="U94" i="15"/>
  <c r="U73" i="15"/>
  <c r="U301" i="16"/>
  <c r="U238" i="16"/>
  <c r="T269" i="16"/>
  <c r="T103" i="16"/>
  <c r="J8" i="15"/>
  <c r="U265" i="16"/>
  <c r="U5" i="16"/>
  <c r="T126" i="16"/>
  <c r="T202" i="16"/>
  <c r="T151" i="16"/>
  <c r="T100" i="15"/>
  <c r="T93" i="16"/>
  <c r="T153" i="16"/>
  <c r="T47" i="17"/>
  <c r="J15" i="15"/>
  <c r="T146" i="16"/>
  <c r="AJ16" i="17"/>
  <c r="T204" i="16"/>
  <c r="U365" i="16"/>
  <c r="AJ15" i="16"/>
  <c r="U209" i="16"/>
  <c r="T93" i="15"/>
  <c r="T162" i="16"/>
  <c r="U83" i="15"/>
  <c r="T292" i="16"/>
  <c r="U75" i="16"/>
  <c r="T336" i="16"/>
  <c r="T314" i="16"/>
  <c r="AJ11" i="14"/>
  <c r="U387" i="16"/>
  <c r="U309" i="16"/>
  <c r="T230" i="16"/>
  <c r="T66" i="18"/>
  <c r="T304" i="16"/>
  <c r="U97" i="15"/>
  <c r="AJ15" i="14"/>
  <c r="T167" i="16"/>
  <c r="T249" i="16"/>
  <c r="U25" i="18"/>
  <c r="U282" i="16"/>
  <c r="AJ14" i="14"/>
  <c r="T266" i="16"/>
  <c r="U47" i="15"/>
  <c r="U264" i="16"/>
  <c r="AJ13" i="16"/>
  <c r="U188" i="16"/>
  <c r="T211" i="16"/>
  <c r="U89" i="16"/>
  <c r="T187" i="16"/>
  <c r="U294" i="16"/>
  <c r="T129" i="16"/>
  <c r="U6" i="18"/>
  <c r="T54" i="16"/>
  <c r="U135" i="16"/>
  <c r="U118" i="15"/>
  <c r="T89" i="15"/>
  <c r="U80" i="16"/>
  <c r="T98" i="16"/>
  <c r="U23" i="16"/>
  <c r="T103" i="15"/>
  <c r="U314" i="16"/>
  <c r="U306" i="16"/>
  <c r="U295" i="16"/>
  <c r="T144" i="16"/>
  <c r="U59" i="16"/>
  <c r="U97" i="16"/>
  <c r="U231" i="16"/>
  <c r="U235" i="16"/>
  <c r="T363" i="16"/>
  <c r="U226" i="16"/>
  <c r="T184" i="16"/>
  <c r="U379" i="16"/>
  <c r="U151" i="16"/>
  <c r="U351" i="16"/>
  <c r="T214" i="16"/>
  <c r="T70" i="16"/>
  <c r="U185" i="16"/>
  <c r="U72" i="16"/>
  <c r="T391" i="16"/>
  <c r="U25" i="16"/>
  <c r="U5" i="17"/>
  <c r="T197" i="16"/>
  <c r="T63" i="15"/>
  <c r="J11" i="16"/>
  <c r="AJ19" i="17"/>
  <c r="T325" i="16"/>
  <c r="AJ12" i="14"/>
  <c r="T285" i="16"/>
  <c r="T312" i="16"/>
  <c r="U207" i="16"/>
  <c r="T6" i="17"/>
  <c r="AJ11" i="15"/>
  <c r="T52" i="17"/>
  <c r="T4" i="17"/>
  <c r="J59" i="15"/>
  <c r="J29" i="17"/>
  <c r="U115" i="15"/>
  <c r="T294" i="16"/>
  <c r="T137" i="16"/>
  <c r="U162" i="16"/>
  <c r="AJ17" i="15"/>
  <c r="U232" i="16"/>
  <c r="AJ23" i="17"/>
  <c r="T320" i="16"/>
  <c r="U167" i="16"/>
  <c r="U228" i="16"/>
  <c r="U132" i="16"/>
  <c r="U158" i="16"/>
  <c r="U260" i="16"/>
  <c r="U263" i="16"/>
  <c r="U274" i="16"/>
  <c r="U367" i="16"/>
  <c r="U61" i="18"/>
  <c r="U122" i="16"/>
  <c r="U336" i="16"/>
  <c r="T360" i="16"/>
  <c r="U214" i="16"/>
  <c r="U115" i="16"/>
  <c r="U284" i="16"/>
  <c r="T89" i="16"/>
  <c r="T353" i="16"/>
  <c r="T135" i="16"/>
  <c r="U99" i="16"/>
  <c r="AJ22" i="17"/>
  <c r="T74" i="16"/>
  <c r="U113" i="15"/>
  <c r="U374" i="16"/>
  <c r="U350" i="16"/>
  <c r="U243" i="16"/>
  <c r="T351" i="16"/>
  <c r="T55" i="16"/>
  <c r="U88" i="15"/>
  <c r="T174" i="16"/>
  <c r="T239" i="16"/>
  <c r="T315" i="16"/>
  <c r="T115" i="16"/>
  <c r="T101" i="16"/>
  <c r="T95" i="16"/>
  <c r="J12" i="15"/>
  <c r="U194" i="16"/>
  <c r="U370" i="16"/>
  <c r="U249" i="16"/>
  <c r="T140" i="16"/>
  <c r="U29" i="18"/>
  <c r="U227" i="16"/>
  <c r="U293" i="16"/>
  <c r="AJ14" i="16"/>
  <c r="T142" i="16"/>
  <c r="U27" i="16"/>
  <c r="U114" i="16"/>
  <c r="T106" i="16"/>
  <c r="T44" i="15"/>
  <c r="T374" i="16"/>
  <c r="U170" i="16"/>
  <c r="U6" i="17"/>
  <c r="T327" i="16"/>
  <c r="T91" i="15"/>
  <c r="U344" i="16"/>
  <c r="T5" i="17"/>
  <c r="U13" i="16"/>
  <c r="AJ22" i="16"/>
  <c r="U269" i="16"/>
  <c r="U59" i="15"/>
  <c r="U111" i="15"/>
  <c r="T372" i="16"/>
  <c r="T236" i="16"/>
  <c r="T111" i="15"/>
  <c r="U81" i="16"/>
  <c r="T171" i="16"/>
  <c r="U86" i="16"/>
  <c r="U26" i="16"/>
  <c r="T29" i="18"/>
  <c r="AJ19" i="14"/>
  <c r="T368" i="16"/>
  <c r="J10" i="16"/>
  <c r="T378" i="16"/>
  <c r="U171" i="16"/>
  <c r="T110" i="16"/>
  <c r="T235" i="16"/>
  <c r="T96" i="15"/>
  <c r="T106" i="15"/>
  <c r="U302" i="16"/>
  <c r="U62" i="15"/>
  <c r="J3" i="14"/>
  <c r="AJ12" i="15"/>
  <c r="U376" i="16"/>
  <c r="U103" i="15"/>
  <c r="U356" i="16"/>
  <c r="J20" i="15"/>
  <c r="U307" i="16"/>
  <c r="T105" i="16"/>
  <c r="T185" i="16"/>
  <c r="T335" i="16"/>
  <c r="U174" i="16"/>
  <c r="U26" i="18"/>
  <c r="T384" i="16"/>
  <c r="T213" i="16"/>
  <c r="U16" i="16"/>
  <c r="U155" i="16"/>
  <c r="T117" i="15"/>
  <c r="U183" i="16"/>
  <c r="T157" i="16"/>
  <c r="U14" i="16"/>
  <c r="T383" i="16"/>
  <c r="T50" i="16"/>
  <c r="T208" i="16"/>
  <c r="T48" i="17"/>
  <c r="U112" i="15"/>
  <c r="T69" i="18"/>
  <c r="U31" i="18"/>
  <c r="T79" i="16"/>
  <c r="T20" i="18"/>
  <c r="U3" i="16"/>
  <c r="T331" i="16"/>
  <c r="U385" i="16"/>
  <c r="U44" i="17"/>
  <c r="T229" i="16"/>
  <c r="U381" i="16"/>
  <c r="T215" i="16"/>
  <c r="J47" i="16"/>
  <c r="J43" i="16"/>
  <c r="T7" i="17"/>
  <c r="J19" i="17"/>
  <c r="U315" i="16"/>
  <c r="U257" i="16"/>
  <c r="U216" i="16"/>
  <c r="T248" i="16"/>
  <c r="U335" i="16"/>
  <c r="U312" i="16"/>
  <c r="T14" i="18"/>
  <c r="T105" i="15"/>
  <c r="J9" i="18"/>
  <c r="U212" i="16"/>
  <c r="T85" i="15"/>
  <c r="AJ17" i="16"/>
  <c r="U138" i="16"/>
  <c r="U201" i="16"/>
  <c r="U273" i="16"/>
  <c r="U108" i="15"/>
  <c r="T326" i="16"/>
  <c r="U290" i="16"/>
  <c r="U203" i="16"/>
  <c r="U256" i="16"/>
  <c r="T46" i="15"/>
  <c r="T99" i="16"/>
  <c r="T346" i="16"/>
  <c r="U24" i="16"/>
  <c r="U319" i="16"/>
  <c r="U117" i="15"/>
  <c r="U334" i="16"/>
  <c r="U107" i="15"/>
  <c r="T23" i="18"/>
  <c r="T265" i="16"/>
  <c r="U252" i="16"/>
  <c r="T161" i="16"/>
  <c r="U213" i="16"/>
  <c r="T115" i="15"/>
  <c r="T24" i="18"/>
  <c r="U225" i="16"/>
  <c r="T190" i="16"/>
  <c r="T104" i="15"/>
  <c r="U298" i="16"/>
  <c r="T21" i="16"/>
  <c r="T247" i="16"/>
  <c r="U191" i="16"/>
  <c r="T116" i="15"/>
  <c r="T163" i="16"/>
  <c r="T113" i="15"/>
  <c r="T221" i="16"/>
  <c r="U63" i="18"/>
  <c r="U259" i="16"/>
  <c r="U92" i="15"/>
  <c r="U391" i="16"/>
  <c r="T6" i="16"/>
  <c r="T15" i="16"/>
  <c r="T355" i="16"/>
  <c r="T57" i="16"/>
  <c r="T25" i="16"/>
  <c r="U198" i="16"/>
  <c r="U160" i="16"/>
  <c r="T74" i="15"/>
  <c r="U100" i="15"/>
  <c r="J15" i="18"/>
  <c r="U144" i="16"/>
  <c r="U21" i="16"/>
  <c r="T251" i="16"/>
  <c r="U202" i="16"/>
  <c r="U23" i="18"/>
  <c r="T119" i="16"/>
  <c r="T24" i="16"/>
  <c r="U15" i="16"/>
  <c r="T31" i="18"/>
  <c r="T253" i="16"/>
  <c r="T307" i="16"/>
  <c r="T194" i="16"/>
  <c r="AJ12" i="17"/>
  <c r="J16" i="15"/>
  <c r="T232" i="16"/>
  <c r="U28" i="16"/>
  <c r="T339" i="16"/>
  <c r="U156" i="16"/>
  <c r="T191" i="16"/>
  <c r="U244" i="16"/>
  <c r="T196" i="16"/>
  <c r="U341" i="16"/>
  <c r="T362" i="16"/>
  <c r="T341" i="16"/>
  <c r="U377" i="16"/>
  <c r="AJ15" i="17"/>
  <c r="T289" i="16"/>
  <c r="U359" i="16"/>
  <c r="T92" i="16"/>
  <c r="T88" i="15"/>
  <c r="T120" i="16"/>
  <c r="T88" i="16"/>
  <c r="J18" i="15"/>
  <c r="T177" i="16"/>
  <c r="T329" i="16"/>
  <c r="T121" i="16"/>
  <c r="T342" i="16"/>
  <c r="U195" i="16"/>
  <c r="U258" i="16"/>
  <c r="T83" i="16"/>
  <c r="U333" i="16"/>
  <c r="T168" i="16"/>
  <c r="T109" i="16"/>
  <c r="U281" i="16"/>
  <c r="T216" i="16"/>
  <c r="U111" i="16"/>
  <c r="T28" i="16"/>
  <c r="T114" i="16"/>
  <c r="U121" i="16"/>
  <c r="AJ23" i="15"/>
  <c r="T22" i="18"/>
  <c r="U149" i="16"/>
  <c r="T47" i="16"/>
  <c r="T58" i="18"/>
  <c r="U86" i="15"/>
  <c r="U222" i="16"/>
  <c r="U117" i="16"/>
  <c r="T80" i="16"/>
  <c r="U19" i="18"/>
  <c r="T200" i="16"/>
  <c r="T107" i="15"/>
  <c r="T274" i="16"/>
  <c r="U21" i="17"/>
  <c r="J72" i="15"/>
  <c r="J15" i="17"/>
  <c r="J53" i="18"/>
  <c r="J49" i="16"/>
  <c r="T238" i="16"/>
  <c r="U125" i="16"/>
  <c r="AJ13" i="14"/>
  <c r="U130" i="16"/>
  <c r="U163" i="16"/>
  <c r="U211" i="16"/>
  <c r="T164" i="16"/>
  <c r="U152" i="16"/>
  <c r="T206" i="16"/>
  <c r="U134" i="16"/>
  <c r="U142" i="16"/>
  <c r="U326" i="16"/>
  <c r="U124" i="16"/>
  <c r="T233" i="16"/>
  <c r="T113" i="16"/>
  <c r="U255" i="16"/>
  <c r="T17" i="16"/>
  <c r="T340" i="16"/>
  <c r="T3" i="16"/>
  <c r="T152" i="16"/>
  <c r="T261" i="16"/>
  <c r="U120" i="16"/>
  <c r="T222" i="16"/>
  <c r="T61" i="18"/>
  <c r="AJ11" i="16"/>
  <c r="T189" i="16"/>
  <c r="T84" i="16"/>
  <c r="U368" i="16"/>
  <c r="T217" i="16"/>
  <c r="AJ17" i="17"/>
  <c r="T49" i="16"/>
  <c r="U332" i="16"/>
  <c r="T23" i="16"/>
  <c r="U30" i="18"/>
  <c r="U246" i="16"/>
  <c r="U349" i="16"/>
  <c r="T288" i="16"/>
  <c r="U74" i="16"/>
  <c r="U17" i="16"/>
  <c r="U340" i="16"/>
  <c r="AJ20" i="16"/>
  <c r="U27" i="18"/>
  <c r="T16" i="16"/>
  <c r="U52" i="17"/>
  <c r="U323" i="16"/>
  <c r="T82" i="15"/>
  <c r="U29" i="16"/>
  <c r="U145" i="16"/>
  <c r="U58" i="18"/>
  <c r="T358" i="16"/>
  <c r="U338" i="16"/>
  <c r="U329" i="16"/>
  <c r="U127" i="16"/>
  <c r="T308" i="16"/>
  <c r="AJ14" i="15"/>
  <c r="T258" i="16"/>
  <c r="T276" i="16"/>
  <c r="U215" i="16"/>
  <c r="T119" i="15"/>
  <c r="T13" i="16"/>
  <c r="T116" i="16"/>
  <c r="U72" i="15"/>
  <c r="T192" i="16"/>
  <c r="U270" i="16"/>
  <c r="U186" i="16"/>
  <c r="U165" i="16"/>
  <c r="T267" i="16"/>
  <c r="T47" i="15"/>
  <c r="U20" i="16"/>
  <c r="U128" i="16"/>
  <c r="T264" i="16"/>
  <c r="T330" i="16"/>
  <c r="U233" i="16"/>
  <c r="U147" i="16"/>
  <c r="U137" i="16"/>
  <c r="T59" i="16"/>
  <c r="U16" i="18"/>
  <c r="U193" i="16"/>
  <c r="T198" i="16"/>
  <c r="AJ18" i="17"/>
  <c r="U289" i="16"/>
  <c r="T29" i="16"/>
  <c r="T302" i="16"/>
  <c r="T254" i="16"/>
  <c r="U70" i="16"/>
  <c r="U20" i="17"/>
  <c r="T278" i="16"/>
  <c r="U101" i="15"/>
  <c r="T159" i="16"/>
  <c r="T259" i="16"/>
  <c r="T379" i="16"/>
  <c r="T67" i="15"/>
  <c r="T13" i="18"/>
  <c r="T386" i="16"/>
  <c r="J18" i="18"/>
  <c r="U71" i="18"/>
  <c r="U77" i="16"/>
  <c r="U68" i="15"/>
  <c r="U5" i="18"/>
  <c r="T128" i="16"/>
  <c r="U311" i="16"/>
  <c r="T310" i="16"/>
  <c r="U221" i="16"/>
  <c r="U93" i="15"/>
  <c r="U106" i="16"/>
  <c r="U199" i="16"/>
  <c r="U230" i="16"/>
  <c r="U304" i="16"/>
  <c r="T281" i="16"/>
  <c r="U114" i="15"/>
  <c r="T145" i="16"/>
  <c r="U389" i="16"/>
  <c r="U328" i="16"/>
  <c r="T318" i="16"/>
  <c r="T343" i="16"/>
  <c r="T173" i="16"/>
  <c r="T68" i="18"/>
  <c r="U159" i="16"/>
  <c r="U352" i="16"/>
  <c r="U106" i="15"/>
  <c r="J12" i="16"/>
  <c r="U116" i="16"/>
  <c r="T365" i="16"/>
  <c r="U278" i="16"/>
  <c r="U325" i="16"/>
  <c r="T279" i="16"/>
  <c r="U76" i="16"/>
  <c r="U366" i="16"/>
  <c r="T203" i="16"/>
  <c r="T295" i="16"/>
  <c r="U361" i="16"/>
  <c r="T296" i="16"/>
  <c r="U248" i="16"/>
  <c r="T59" i="18"/>
  <c r="U64" i="18"/>
  <c r="T170" i="16"/>
  <c r="U288" i="16"/>
  <c r="U251" i="16"/>
  <c r="T364" i="16"/>
  <c r="T257" i="16"/>
  <c r="U237" i="16"/>
  <c r="T241" i="16"/>
  <c r="U110" i="16"/>
  <c r="T28" i="18"/>
  <c r="T85" i="16"/>
  <c r="T95" i="15"/>
  <c r="U299" i="16"/>
  <c r="U96" i="15"/>
  <c r="U245" i="16"/>
  <c r="T136" i="16"/>
  <c r="T122" i="15"/>
  <c r="U73" i="16"/>
  <c r="U87" i="16"/>
  <c r="U122" i="15"/>
  <c r="T380" i="16"/>
  <c r="T30" i="18"/>
  <c r="T297" i="16"/>
  <c r="U133" i="16"/>
  <c r="T284" i="16"/>
  <c r="U30" i="16"/>
  <c r="T75" i="16"/>
  <c r="T86" i="15"/>
  <c r="U279" i="16"/>
  <c r="U343" i="16"/>
  <c r="U172" i="16"/>
  <c r="T133" i="16"/>
  <c r="T210" i="16"/>
  <c r="T176" i="16"/>
  <c r="T349" i="16"/>
  <c r="U67" i="15"/>
  <c r="U150" i="16"/>
  <c r="U100" i="16"/>
  <c r="T272" i="16"/>
  <c r="T83" i="15"/>
  <c r="J55" i="15"/>
  <c r="T10" i="18"/>
  <c r="U11" i="18"/>
  <c r="J84" i="15"/>
  <c r="U10" i="18"/>
  <c r="J62" i="16"/>
  <c r="J27" i="17"/>
  <c r="J82" i="15"/>
  <c r="J55" i="18"/>
  <c r="T8" i="16"/>
  <c r="J16" i="17"/>
  <c r="U308" i="16"/>
  <c r="T323" i="16"/>
  <c r="U4" i="15"/>
  <c r="U24" i="18"/>
  <c r="U331" i="16"/>
  <c r="U57" i="16"/>
  <c r="AJ20" i="14"/>
  <c r="U285" i="16"/>
  <c r="T293" i="16"/>
  <c r="U197" i="16"/>
  <c r="U90" i="16"/>
  <c r="AJ21" i="16"/>
  <c r="U17" i="18"/>
  <c r="U224" i="16"/>
  <c r="T207" i="16"/>
  <c r="T298" i="16"/>
  <c r="T334" i="16"/>
  <c r="U148" i="16"/>
  <c r="U218" i="16"/>
  <c r="T240" i="16"/>
  <c r="U342" i="16"/>
  <c r="U68" i="18"/>
  <c r="T237" i="16"/>
  <c r="U362" i="16"/>
  <c r="T138" i="16"/>
  <c r="T139" i="16"/>
  <c r="U43" i="18"/>
  <c r="U353" i="16"/>
  <c r="T69" i="15"/>
  <c r="T256" i="16"/>
  <c r="U78" i="16"/>
  <c r="J56" i="18"/>
  <c r="U7" i="17"/>
  <c r="T8" i="18"/>
  <c r="J14" i="17"/>
  <c r="J57" i="15"/>
  <c r="J70" i="16"/>
  <c r="T287" i="16"/>
  <c r="T345" i="16"/>
  <c r="AJ19" i="16"/>
  <c r="U99" i="15"/>
  <c r="T299" i="16"/>
  <c r="U364" i="16"/>
  <c r="T19" i="18"/>
  <c r="T112" i="16"/>
  <c r="U118" i="16"/>
  <c r="AJ12" i="16"/>
  <c r="U176" i="16"/>
  <c r="T169" i="16"/>
  <c r="U277" i="16"/>
  <c r="T77" i="16"/>
  <c r="U229" i="16"/>
  <c r="AJ13" i="15"/>
  <c r="U236" i="16"/>
  <c r="U3" i="18"/>
  <c r="U124" i="15"/>
  <c r="U177" i="16"/>
  <c r="J13" i="17"/>
  <c r="U12" i="18"/>
  <c r="T5" i="15"/>
  <c r="J62" i="15"/>
  <c r="J57" i="17"/>
  <c r="U345" i="16"/>
  <c r="U18" i="16"/>
  <c r="U49" i="17"/>
  <c r="T313" i="16"/>
  <c r="U184" i="16"/>
  <c r="T72" i="16"/>
  <c r="U45" i="15"/>
  <c r="AJ20" i="15"/>
  <c r="J9" i="15"/>
  <c r="T72" i="15"/>
  <c r="J21" i="15"/>
  <c r="U110" i="15"/>
  <c r="T385" i="16"/>
  <c r="U112" i="16"/>
  <c r="T147" i="16"/>
  <c r="U87" i="15"/>
  <c r="T271" i="16"/>
  <c r="J69" i="16"/>
  <c r="J64" i="15"/>
  <c r="J68" i="16"/>
  <c r="J58" i="15"/>
  <c r="T165" i="16"/>
  <c r="AJ13" i="17"/>
  <c r="J7" i="16"/>
  <c r="U200" i="16"/>
  <c r="U59" i="18"/>
  <c r="U47" i="16"/>
  <c r="U192" i="16"/>
  <c r="T305" i="16"/>
  <c r="T359" i="16"/>
  <c r="U286" i="16"/>
  <c r="AJ21" i="15"/>
  <c r="T376" i="16"/>
  <c r="U49" i="16"/>
  <c r="T97" i="15"/>
  <c r="U91" i="16"/>
  <c r="U85" i="15"/>
  <c r="T96" i="16"/>
  <c r="J60" i="15"/>
  <c r="J67" i="15"/>
  <c r="J35" i="17"/>
  <c r="U175" i="16"/>
  <c r="T62" i="15"/>
  <c r="T290" i="16"/>
  <c r="T160" i="16"/>
  <c r="J23" i="15"/>
  <c r="T377" i="16"/>
  <c r="T277" i="16"/>
  <c r="U239" i="16"/>
  <c r="U390" i="16"/>
  <c r="AJ21" i="14"/>
  <c r="T90" i="15"/>
  <c r="U105" i="16"/>
  <c r="AJ16" i="15"/>
  <c r="J52" i="16"/>
  <c r="T12" i="18"/>
  <c r="J85" i="15"/>
  <c r="U166" i="16"/>
  <c r="U380" i="16"/>
  <c r="U241" i="16"/>
  <c r="U327" i="16"/>
  <c r="T219" i="16"/>
  <c r="U69" i="18"/>
  <c r="T68" i="15"/>
  <c r="T212" i="16"/>
  <c r="T118" i="15"/>
  <c r="U41" i="18"/>
  <c r="U126" i="16"/>
  <c r="U173" i="16"/>
  <c r="U141" i="16"/>
  <c r="T26" i="18"/>
  <c r="U275" i="16"/>
  <c r="T250" i="16"/>
  <c r="T193" i="16"/>
  <c r="U109" i="16"/>
  <c r="T3" i="18"/>
  <c r="U84" i="16"/>
  <c r="U116" i="15"/>
  <c r="T332" i="16"/>
  <c r="U94" i="16"/>
  <c r="T19" i="16"/>
  <c r="U105" i="15"/>
  <c r="U178" i="16"/>
  <c r="U129" i="16"/>
  <c r="T121" i="15"/>
  <c r="U14" i="18"/>
  <c r="T390" i="16"/>
  <c r="U182" i="16"/>
  <c r="AJ16" i="16"/>
  <c r="T97" i="16"/>
  <c r="U168" i="16"/>
  <c r="J22" i="15"/>
  <c r="T41" i="18"/>
  <c r="U82" i="16"/>
  <c r="T333" i="16"/>
  <c r="U66" i="18"/>
  <c r="T109" i="15"/>
  <c r="T201" i="16"/>
  <c r="J69" i="18"/>
  <c r="J40" i="17"/>
  <c r="U7" i="18"/>
  <c r="J61" i="15"/>
  <c r="J58" i="17"/>
  <c r="U321" i="16"/>
  <c r="T107" i="16"/>
  <c r="U164" i="16"/>
  <c r="U96" i="16"/>
  <c r="U358" i="16"/>
  <c r="J19" i="15"/>
  <c r="T60" i="16"/>
  <c r="U371" i="16"/>
  <c r="U297" i="16"/>
  <c r="U108" i="16"/>
  <c r="T16" i="18"/>
  <c r="T280" i="16"/>
  <c r="T127" i="16"/>
  <c r="J50" i="17"/>
  <c r="T3" i="15"/>
  <c r="J30" i="17"/>
  <c r="J74" i="18"/>
  <c r="U154" i="16"/>
  <c r="AJ16" i="14"/>
  <c r="T43" i="18"/>
  <c r="T195" i="16"/>
  <c r="U276" i="16"/>
  <c r="U378" i="16"/>
  <c r="T389" i="16"/>
  <c r="U91" i="15"/>
  <c r="U143" i="16"/>
  <c r="T118" i="16"/>
  <c r="T84" i="15"/>
  <c r="U102" i="15"/>
  <c r="U54" i="16"/>
  <c r="T104" i="16"/>
  <c r="T300" i="16"/>
  <c r="T270" i="16"/>
  <c r="T124" i="15"/>
  <c r="U98" i="15"/>
  <c r="T369" i="16"/>
  <c r="U206" i="16"/>
  <c r="J40" i="16"/>
  <c r="J45" i="16"/>
  <c r="J379" i="16"/>
  <c r="J41" i="16"/>
  <c r="T131" i="16"/>
  <c r="T110" i="15"/>
  <c r="T21" i="18"/>
  <c r="T172" i="16"/>
  <c r="U20" i="18"/>
  <c r="T64" i="15"/>
  <c r="T268" i="16"/>
  <c r="U369" i="16"/>
  <c r="U247" i="16"/>
  <c r="T31" i="16"/>
  <c r="U347" i="16"/>
  <c r="T20" i="16"/>
  <c r="T388" i="16"/>
  <c r="T78" i="16"/>
  <c r="U60" i="16"/>
  <c r="T25" i="18"/>
  <c r="AJ20" i="17"/>
  <c r="T361" i="16"/>
  <c r="T108" i="16"/>
  <c r="U5" i="15"/>
  <c r="J32" i="17"/>
  <c r="U3" i="15"/>
  <c r="T21" i="17"/>
  <c r="U272" i="16"/>
  <c r="U44" i="15"/>
  <c r="U220" i="16"/>
  <c r="T226" i="16"/>
  <c r="U169" i="16"/>
  <c r="T231" i="16"/>
  <c r="U95" i="15"/>
  <c r="U121" i="15"/>
  <c r="U223" i="16"/>
  <c r="T188" i="16"/>
  <c r="U253" i="16"/>
  <c r="U318" i="16"/>
  <c r="U69" i="15"/>
  <c r="T5" i="18"/>
  <c r="J52" i="18"/>
  <c r="U8" i="16"/>
  <c r="J28" i="17"/>
  <c r="U146" i="16"/>
  <c r="U316" i="16"/>
  <c r="U55" i="16"/>
  <c r="T124" i="16"/>
  <c r="T154" i="16"/>
  <c r="T143" i="16"/>
  <c r="U6" i="16"/>
  <c r="T321" i="16"/>
  <c r="T17" i="18"/>
  <c r="T356" i="16"/>
  <c r="T4" i="18"/>
  <c r="T27" i="16"/>
  <c r="T130" i="16"/>
  <c r="T71" i="16"/>
  <c r="T94" i="16"/>
  <c r="U189" i="16"/>
  <c r="T303" i="16"/>
  <c r="T387" i="16"/>
  <c r="U90" i="15"/>
  <c r="U375" i="16"/>
  <c r="AJ11" i="17"/>
  <c r="U104" i="16"/>
  <c r="U382" i="16"/>
  <c r="T98" i="15"/>
  <c r="U71" i="16"/>
  <c r="AJ17" i="14"/>
  <c r="U383" i="16"/>
  <c r="U355" i="16"/>
  <c r="J14" i="15"/>
  <c r="T99" i="15"/>
  <c r="T156" i="16"/>
  <c r="T117" i="16"/>
  <c r="U346" i="16"/>
  <c r="U21" i="18"/>
  <c r="U240" i="16"/>
  <c r="U63" i="15"/>
  <c r="T114" i="15"/>
  <c r="T52" i="16"/>
  <c r="J18" i="17"/>
  <c r="U6" i="15"/>
  <c r="J64" i="18"/>
  <c r="T22" i="16"/>
  <c r="U123" i="15"/>
  <c r="J17" i="15"/>
  <c r="T350" i="16"/>
  <c r="T220" i="16"/>
  <c r="U205" i="16"/>
  <c r="T69" i="16"/>
  <c r="U120" i="15"/>
  <c r="U88" i="16"/>
  <c r="T301" i="16"/>
  <c r="U119" i="15"/>
  <c r="T123" i="16"/>
  <c r="U190" i="16"/>
  <c r="T148" i="16"/>
  <c r="U210" i="16"/>
  <c r="J59" i="18"/>
  <c r="J82" i="18"/>
  <c r="U4" i="17"/>
  <c r="J20" i="17"/>
  <c r="T366" i="16"/>
  <c r="T64" i="18"/>
  <c r="U102" i="16"/>
  <c r="T14" i="16"/>
  <c r="U322" i="16"/>
  <c r="T175" i="16"/>
  <c r="J7" i="15"/>
  <c r="T87" i="15"/>
  <c r="AJ18" i="16"/>
  <c r="U242" i="16"/>
  <c r="U305" i="16"/>
  <c r="U68" i="16"/>
  <c r="J13" i="15"/>
  <c r="T45" i="15"/>
  <c r="U140" i="16"/>
  <c r="U52" i="16"/>
  <c r="J57" i="16"/>
  <c r="J42" i="16"/>
  <c r="U48" i="17"/>
  <c r="U28" i="18"/>
  <c r="U50" i="16"/>
  <c r="U280" i="16"/>
  <c r="T234" i="16"/>
  <c r="T223" i="16"/>
  <c r="U384" i="16"/>
  <c r="T209" i="16"/>
  <c r="U310" i="16"/>
  <c r="U262" i="16"/>
  <c r="U267" i="16"/>
  <c r="T199" i="16"/>
  <c r="T73" i="15"/>
  <c r="T178" i="16"/>
  <c r="T111" i="16"/>
  <c r="J55" i="17"/>
  <c r="J10" i="17"/>
  <c r="T102" i="16"/>
  <c r="T90" i="16"/>
  <c r="T228" i="16"/>
  <c r="T317" i="16"/>
  <c r="T141" i="16"/>
  <c r="T224" i="16"/>
  <c r="T244" i="16"/>
  <c r="U296" i="16"/>
  <c r="T243" i="16"/>
  <c r="T371" i="16"/>
  <c r="T367" i="16"/>
  <c r="U83" i="16"/>
  <c r="U354" i="16"/>
  <c r="U179" i="16"/>
  <c r="T370" i="16"/>
  <c r="U46" i="15"/>
  <c r="U372" i="16"/>
  <c r="AJ19" i="15"/>
  <c r="T4" i="16"/>
  <c r="U93" i="16"/>
  <c r="T324" i="16"/>
  <c r="T316" i="16"/>
  <c r="T311" i="16"/>
  <c r="T26" i="16"/>
  <c r="J57" i="18"/>
  <c r="J45" i="17"/>
  <c r="T73" i="16"/>
  <c r="T112" i="15"/>
  <c r="AJ21" i="17"/>
  <c r="U64" i="15"/>
  <c r="T44" i="17"/>
  <c r="T3" i="17"/>
  <c r="J54" i="18"/>
  <c r="T242" i="16"/>
  <c r="T338" i="16"/>
  <c r="U283" i="16"/>
  <c r="U388" i="16"/>
  <c r="AJ14" i="17"/>
  <c r="U13" i="18"/>
  <c r="T347" i="16"/>
  <c r="U139" i="16"/>
  <c r="T94" i="15"/>
  <c r="J61" i="18"/>
  <c r="U31" i="16"/>
  <c r="T123" i="15"/>
  <c r="U47" i="17"/>
  <c r="U131" i="16"/>
  <c r="T218" i="16"/>
  <c r="T227" i="16"/>
  <c r="J44" i="16"/>
  <c r="T282" i="16"/>
  <c r="U4" i="18"/>
  <c r="T68" i="16"/>
  <c r="U95" i="16"/>
  <c r="U348" i="16"/>
  <c r="T225" i="16"/>
  <c r="U79" i="16"/>
  <c r="T120" i="15"/>
  <c r="T273" i="16"/>
  <c r="U74" i="15"/>
  <c r="U82" i="15"/>
  <c r="J34" i="17"/>
  <c r="T263" i="16"/>
  <c r="U69" i="16"/>
  <c r="T76" i="16"/>
  <c r="U104" i="15"/>
  <c r="T102" i="15"/>
  <c r="T62" i="16"/>
  <c r="U181" i="16"/>
  <c r="U271" i="16"/>
  <c r="J9" i="16"/>
  <c r="U101" i="16"/>
  <c r="T309" i="16"/>
  <c r="T286" i="16"/>
  <c r="T262" i="16"/>
  <c r="T275" i="16"/>
  <c r="U254" i="16"/>
  <c r="U8" i="18"/>
  <c r="J56" i="15"/>
  <c r="J81" i="18"/>
  <c r="T122" i="16"/>
  <c r="U22" i="16"/>
  <c r="T125" i="16"/>
  <c r="T81" i="16"/>
  <c r="U62" i="16"/>
  <c r="AJ15" i="15"/>
  <c r="T183" i="16"/>
  <c r="T357" i="16"/>
  <c r="T205" i="16"/>
  <c r="T181" i="16"/>
  <c r="U84" i="15"/>
  <c r="U4" i="16"/>
  <c r="J77" i="15"/>
  <c r="J79" i="18"/>
  <c r="J17" i="17"/>
  <c r="U219" i="16"/>
  <c r="U292" i="16"/>
  <c r="T100" i="16"/>
  <c r="U386" i="16"/>
  <c r="U217" i="16"/>
  <c r="T166" i="16"/>
  <c r="T91" i="16"/>
  <c r="T150" i="16"/>
  <c r="T180" i="16"/>
  <c r="U357" i="16"/>
  <c r="U113" i="16"/>
  <c r="T319" i="16"/>
  <c r="J31" i="17"/>
  <c r="J12" i="17"/>
  <c r="J59" i="17"/>
  <c r="T49" i="17"/>
  <c r="T352" i="16"/>
  <c r="U180" i="16"/>
  <c r="AJ23" i="14"/>
  <c r="T186" i="16"/>
  <c r="T328" i="16"/>
  <c r="U3" i="17"/>
  <c r="T382" i="16"/>
  <c r="U261" i="16"/>
  <c r="U157" i="16"/>
  <c r="T20" i="17"/>
  <c r="U85" i="16"/>
  <c r="J11" i="17"/>
  <c r="J33" i="17"/>
  <c r="U204" i="16"/>
  <c r="T134" i="16"/>
  <c r="T246" i="16"/>
  <c r="AJ22" i="15"/>
  <c r="U136" i="16"/>
  <c r="T348" i="16"/>
  <c r="T92" i="15"/>
  <c r="U330" i="16"/>
  <c r="U119" i="16"/>
  <c r="U268" i="16"/>
  <c r="T82" i="16"/>
  <c r="T354" i="16"/>
  <c r="J71" i="16"/>
  <c r="J37" i="17"/>
  <c r="T87" i="16"/>
  <c r="T59" i="15"/>
  <c r="U123" i="16"/>
  <c r="U320" i="16"/>
  <c r="T344" i="16"/>
  <c r="T27" i="18"/>
  <c r="T260" i="16"/>
  <c r="T255" i="16"/>
  <c r="U300" i="16"/>
  <c r="U161" i="16"/>
  <c r="U107" i="16"/>
  <c r="J83" i="18"/>
  <c r="J86" i="15"/>
  <c r="AJ18" i="14"/>
  <c r="T179" i="16"/>
  <c r="T283" i="16"/>
  <c r="U196" i="16"/>
  <c r="U303" i="16"/>
  <c r="T252" i="16"/>
  <c r="U291" i="16"/>
  <c r="T381" i="16"/>
  <c r="T7" i="18"/>
  <c r="J46" i="16"/>
  <c r="T18" i="16"/>
  <c r="T322" i="16"/>
  <c r="T149" i="16"/>
  <c r="T182" i="16"/>
  <c r="AJ23" i="16"/>
  <c r="T132" i="16"/>
  <c r="T108" i="15"/>
  <c r="J58" i="18"/>
  <c r="T11" i="18"/>
  <c r="T6" i="15"/>
  <c r="U363" i="16"/>
  <c r="T375" i="16"/>
  <c r="U234" i="16"/>
  <c r="J67" i="16"/>
  <c r="T4" i="15"/>
  <c r="U109" i="15"/>
  <c r="U360" i="16"/>
  <c r="U287" i="16"/>
  <c r="J343" i="16"/>
  <c r="J63" i="14"/>
  <c r="J46" i="14"/>
  <c r="J52" i="14"/>
  <c r="J58" i="14"/>
  <c r="J59" i="14"/>
  <c r="J57" i="14"/>
  <c r="J61" i="14"/>
  <c r="J50" i="14"/>
  <c r="J48" i="14"/>
  <c r="J53" i="14"/>
  <c r="J60" i="14"/>
  <c r="J47" i="14"/>
  <c r="J49" i="14"/>
  <c r="J56" i="14"/>
  <c r="J55" i="14"/>
  <c r="J45" i="14"/>
  <c r="J54" i="14"/>
  <c r="J51" i="14"/>
  <c r="J44" i="14"/>
  <c r="J43" i="14"/>
  <c r="J62" i="14"/>
  <c r="S337" i="16" l="1"/>
  <c r="S63" i="16"/>
  <c r="S54" i="18"/>
  <c r="S42" i="16"/>
  <c r="S80" i="15"/>
  <c r="S79" i="18"/>
  <c r="S33" i="17"/>
  <c r="S67" i="16"/>
  <c r="S29" i="17"/>
  <c r="S9" i="17"/>
  <c r="S55" i="17"/>
  <c r="S10" i="17"/>
  <c r="S27" i="17"/>
  <c r="S15" i="17"/>
  <c r="S75" i="18"/>
  <c r="S71" i="15"/>
  <c r="S77" i="18"/>
  <c r="S50" i="15"/>
  <c r="S9" i="16"/>
  <c r="S30" i="17"/>
  <c r="S40" i="16"/>
  <c r="S57" i="18"/>
  <c r="S50" i="18"/>
  <c r="S41" i="17"/>
  <c r="S53" i="18"/>
  <c r="S8" i="17"/>
  <c r="S51" i="17"/>
  <c r="S38" i="16"/>
  <c r="S53" i="16"/>
  <c r="S11" i="15"/>
  <c r="S7" i="15"/>
  <c r="S18" i="17"/>
  <c r="S78" i="18"/>
  <c r="S55" i="18"/>
  <c r="S15" i="15"/>
  <c r="S60" i="18"/>
  <c r="S16" i="17"/>
  <c r="S12" i="15"/>
  <c r="S24" i="17"/>
  <c r="S48" i="18"/>
  <c r="S28" i="17"/>
  <c r="S37" i="16"/>
  <c r="S373" i="16"/>
  <c r="S41" i="16"/>
  <c r="S36" i="16"/>
  <c r="S70" i="18"/>
  <c r="S26" i="17"/>
  <c r="S46" i="17"/>
  <c r="S17" i="15"/>
  <c r="S54" i="17"/>
  <c r="S55" i="15"/>
  <c r="S36" i="17"/>
  <c r="S65" i="18"/>
  <c r="S20" i="15"/>
  <c r="S79" i="15"/>
  <c r="S48" i="16"/>
  <c r="S21" i="15"/>
  <c r="S31" i="17"/>
  <c r="S61" i="15"/>
  <c r="S54" i="15"/>
  <c r="S7" i="16"/>
  <c r="S52" i="15"/>
  <c r="S64" i="16"/>
  <c r="S58" i="15"/>
  <c r="S65" i="16"/>
  <c r="S19" i="15"/>
  <c r="S9" i="15"/>
  <c r="S53" i="17"/>
  <c r="S56" i="15"/>
  <c r="S11" i="17"/>
  <c r="S66" i="16"/>
  <c r="S51" i="15"/>
  <c r="S12" i="17"/>
  <c r="S52" i="18"/>
  <c r="S14" i="17"/>
  <c r="S51" i="18"/>
  <c r="S76" i="15"/>
  <c r="S23" i="17"/>
  <c r="S58" i="16"/>
  <c r="S78" i="15"/>
  <c r="S49" i="15"/>
  <c r="S12" i="16"/>
  <c r="S18" i="18"/>
  <c r="S45" i="16"/>
  <c r="S49" i="18"/>
  <c r="S13" i="17"/>
  <c r="S66" i="15"/>
  <c r="S16" i="15"/>
  <c r="S14" i="15"/>
  <c r="S15" i="18"/>
  <c r="S9" i="18"/>
  <c r="S17" i="17"/>
  <c r="S39" i="16"/>
  <c r="S43" i="16"/>
  <c r="S18" i="15"/>
  <c r="S3" i="14"/>
  <c r="S10" i="16"/>
  <c r="S10" i="15"/>
  <c r="S25" i="17"/>
  <c r="S53" i="15"/>
  <c r="S11" i="16"/>
  <c r="S13" i="15"/>
  <c r="S8" i="15"/>
  <c r="S38" i="14"/>
  <c r="S49" i="14"/>
  <c r="S50" i="14"/>
  <c r="S55" i="14"/>
  <c r="S42" i="14"/>
  <c r="S52" i="14"/>
  <c r="S51" i="14"/>
  <c r="S53" i="14"/>
  <c r="S47" i="14"/>
  <c r="S57" i="14"/>
  <c r="S46" i="14"/>
  <c r="S44" i="14"/>
  <c r="S37" i="14"/>
  <c r="S39" i="14"/>
  <c r="S41" i="14"/>
  <c r="S48" i="14"/>
  <c r="S56" i="14"/>
  <c r="S40" i="14"/>
  <c r="S45" i="14"/>
  <c r="S54" i="14"/>
  <c r="S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U337" i="16"/>
  <c r="T337" i="16"/>
  <c r="U77" i="18"/>
  <c r="T77" i="18"/>
  <c r="U17" i="15"/>
  <c r="T17" i="15"/>
  <c r="U21" i="15"/>
  <c r="T21" i="15"/>
  <c r="T14" i="15"/>
  <c r="U14" i="15"/>
  <c r="U10" i="16"/>
  <c r="T10" i="16"/>
  <c r="J32" i="14"/>
  <c r="T8" i="17"/>
  <c r="U8" i="17"/>
  <c r="U19" i="15"/>
  <c r="T19" i="15"/>
  <c r="T12" i="16"/>
  <c r="U12" i="16"/>
  <c r="T15" i="18"/>
  <c r="U15" i="18"/>
  <c r="U10" i="15"/>
  <c r="T10" i="15"/>
  <c r="J30" i="14"/>
  <c r="U9" i="16"/>
  <c r="T9" i="16"/>
  <c r="T15" i="15"/>
  <c r="U15" i="15"/>
  <c r="T61" i="15"/>
  <c r="U61" i="15"/>
  <c r="T9" i="15"/>
  <c r="U9" i="15"/>
  <c r="T18" i="18"/>
  <c r="U18" i="18"/>
  <c r="J29" i="14"/>
  <c r="U65" i="18"/>
  <c r="T65" i="18"/>
  <c r="U56" i="15"/>
  <c r="T56" i="15"/>
  <c r="U11" i="15"/>
  <c r="T11" i="15"/>
  <c r="T70" i="18"/>
  <c r="U70" i="18"/>
  <c r="U13" i="15"/>
  <c r="T13" i="15"/>
  <c r="T75" i="18"/>
  <c r="U75" i="18"/>
  <c r="U66" i="15"/>
  <c r="T66" i="15"/>
  <c r="U8" i="15"/>
  <c r="T8" i="15"/>
  <c r="J28" i="14"/>
  <c r="U71" i="15"/>
  <c r="T71" i="15"/>
  <c r="T16" i="15"/>
  <c r="U16" i="15"/>
  <c r="J31" i="14"/>
  <c r="U373" i="16"/>
  <c r="T373" i="16"/>
  <c r="U9" i="18"/>
  <c r="T9" i="18"/>
  <c r="T60" i="18"/>
  <c r="U60" i="18"/>
  <c r="U7" i="16"/>
  <c r="T7" i="16"/>
  <c r="X3" i="16" a="1"/>
  <c r="T76" i="15"/>
  <c r="U76" i="15"/>
  <c r="U11" i="16"/>
  <c r="T11" i="16"/>
  <c r="U79" i="18"/>
  <c r="T79" i="18"/>
  <c r="T12" i="15"/>
  <c r="U12" i="15"/>
  <c r="U20" i="15"/>
  <c r="T20" i="15"/>
  <c r="U7" i="15"/>
  <c r="T7" i="15"/>
  <c r="U18" i="15"/>
  <c r="T18" i="15"/>
  <c r="T58" i="15"/>
  <c r="U58" i="15"/>
  <c r="U78" i="15"/>
  <c r="T78" i="15"/>
  <c r="X13" i="16" l="1"/>
  <c r="X224" i="16"/>
  <c r="X216" i="16"/>
  <c r="X299" i="16"/>
  <c r="X311" i="16"/>
  <c r="X280" i="16"/>
  <c r="X305" i="16"/>
  <c r="X197" i="16"/>
  <c r="X116" i="16"/>
  <c r="X53" i="16"/>
  <c r="X263" i="16"/>
  <c r="X5" i="16"/>
  <c r="X334" i="16"/>
  <c r="X91" i="16"/>
  <c r="X110" i="16"/>
  <c r="X327" i="16"/>
  <c r="X373" i="16"/>
  <c r="X385" i="16"/>
  <c r="X181" i="16"/>
  <c r="X6" i="16"/>
  <c r="X270" i="16"/>
  <c r="X163" i="16"/>
  <c r="X294" i="16"/>
  <c r="X171" i="16"/>
  <c r="X173" i="16"/>
  <c r="X200" i="16"/>
  <c r="X316" i="16"/>
  <c r="X40" i="16"/>
  <c r="X4" i="16"/>
  <c r="X348" i="16"/>
  <c r="X228" i="16"/>
  <c r="X34" i="16"/>
  <c r="X24" i="16"/>
  <c r="X183" i="16"/>
  <c r="X193" i="16"/>
  <c r="X238" i="16"/>
  <c r="X158" i="16"/>
  <c r="X274" i="16"/>
  <c r="X292" i="16"/>
  <c r="X114" i="16"/>
  <c r="X106" i="16"/>
  <c r="X136" i="16"/>
  <c r="X219" i="16"/>
  <c r="X297" i="16"/>
  <c r="X35" i="16"/>
  <c r="X329" i="16"/>
  <c r="X75" i="16"/>
  <c r="X286" i="16"/>
  <c r="X23" i="16"/>
  <c r="X384" i="16"/>
  <c r="X254" i="16"/>
  <c r="X336" i="16"/>
  <c r="X306" i="16"/>
  <c r="X222" i="16"/>
  <c r="X118" i="16"/>
  <c r="X180" i="16"/>
  <c r="X209" i="16"/>
  <c r="X111" i="16"/>
  <c r="X249" i="16"/>
  <c r="X346" i="16"/>
  <c r="X61" i="16"/>
  <c r="X138" i="16"/>
  <c r="X103" i="16"/>
  <c r="X333" i="16"/>
  <c r="X300" i="16"/>
  <c r="X132" i="16"/>
  <c r="X79" i="16"/>
  <c r="X16" i="16"/>
  <c r="X113" i="16"/>
  <c r="X335" i="16"/>
  <c r="X220" i="16"/>
  <c r="X253" i="16"/>
  <c r="X97" i="16"/>
  <c r="X206" i="16"/>
  <c r="X355" i="16"/>
  <c r="X357" i="16"/>
  <c r="X155" i="16"/>
  <c r="X84" i="16"/>
  <c r="X281" i="16"/>
  <c r="X369" i="16"/>
  <c r="X95" i="16"/>
  <c r="X169" i="16"/>
  <c r="X33" i="16"/>
  <c r="X137" i="16"/>
  <c r="X194" i="16"/>
  <c r="X52" i="16"/>
  <c r="X184" i="16"/>
  <c r="X352" i="16"/>
  <c r="X88" i="16"/>
  <c r="X86" i="16"/>
  <c r="X285" i="16"/>
  <c r="X67" i="16"/>
  <c r="X377" i="16"/>
  <c r="X272" i="16"/>
  <c r="X151" i="16"/>
  <c r="X264" i="16"/>
  <c r="X148" i="16"/>
  <c r="X268" i="16"/>
  <c r="X179" i="16"/>
  <c r="X66" i="16"/>
  <c r="X161" i="16"/>
  <c r="X230" i="16"/>
  <c r="X191" i="16"/>
  <c r="X386" i="16"/>
  <c r="X46" i="16"/>
  <c r="X36" i="16"/>
  <c r="X58" i="16"/>
  <c r="X128" i="16"/>
  <c r="X50" i="16"/>
  <c r="X217" i="16"/>
  <c r="X57" i="16"/>
  <c r="X182" i="16"/>
  <c r="X368" i="16"/>
  <c r="X308" i="16"/>
  <c r="X256" i="16"/>
  <c r="X185" i="16"/>
  <c r="X258" i="16"/>
  <c r="X210" i="16"/>
  <c r="X112" i="16"/>
  <c r="X383" i="16"/>
  <c r="X342" i="16"/>
  <c r="X331" i="16"/>
  <c r="X289" i="16"/>
  <c r="X232" i="16"/>
  <c r="X71" i="16"/>
  <c r="X345" i="16"/>
  <c r="X269" i="16"/>
  <c r="X328" i="16"/>
  <c r="X347" i="16"/>
  <c r="X101" i="16"/>
  <c r="X22" i="16"/>
  <c r="X177" i="16"/>
  <c r="X350" i="16"/>
  <c r="X356" i="16"/>
  <c r="X227" i="16"/>
  <c r="X107" i="16"/>
  <c r="X100" i="16"/>
  <c r="X167" i="16"/>
  <c r="X80" i="16"/>
  <c r="X212" i="16"/>
  <c r="X73" i="16"/>
  <c r="X30" i="16"/>
  <c r="X312" i="16"/>
  <c r="X374" i="16"/>
  <c r="X85" i="16"/>
  <c r="X273" i="16"/>
  <c r="X123" i="16"/>
  <c r="X381" i="16"/>
  <c r="X271" i="16"/>
  <c r="X365" i="16"/>
  <c r="X140" i="16"/>
  <c r="X45" i="16"/>
  <c r="X186" i="16"/>
  <c r="X372" i="16"/>
  <c r="X245" i="16"/>
  <c r="X96" i="16"/>
  <c r="X99" i="16"/>
  <c r="X105" i="16"/>
  <c r="X204" i="16"/>
  <c r="X81" i="16"/>
  <c r="X38" i="16"/>
  <c r="X133" i="16"/>
  <c r="X344" i="16"/>
  <c r="X338" i="16"/>
  <c r="X321" i="16"/>
  <c r="X290" i="16"/>
  <c r="X279" i="16"/>
  <c r="X92" i="16"/>
  <c r="X15" i="16"/>
  <c r="X115" i="16"/>
  <c r="X255" i="16"/>
  <c r="X37" i="16"/>
  <c r="X122" i="16"/>
  <c r="X343" i="16"/>
  <c r="X360" i="16"/>
  <c r="X120" i="16"/>
  <c r="X261" i="16"/>
  <c r="X18" i="16"/>
  <c r="X51" i="16"/>
  <c r="X27" i="16"/>
  <c r="X149" i="16"/>
  <c r="X141" i="16"/>
  <c r="X390" i="16"/>
  <c r="X102" i="16"/>
  <c r="X26" i="16"/>
  <c r="X65" i="16"/>
  <c r="X108" i="16"/>
  <c r="X162" i="16"/>
  <c r="X387" i="16"/>
  <c r="X89" i="16"/>
  <c r="X326" i="16"/>
  <c r="X243" i="16"/>
  <c r="X147" i="16"/>
  <c r="X233" i="16"/>
  <c r="X267" i="16"/>
  <c r="X94" i="16"/>
  <c r="X325" i="16"/>
  <c r="X218" i="16"/>
  <c r="X160" i="16"/>
  <c r="X63" i="16"/>
  <c r="X223" i="16"/>
  <c r="X60" i="16"/>
  <c r="X49" i="16"/>
  <c r="X341" i="16"/>
  <c r="X275" i="16"/>
  <c r="X266" i="16"/>
  <c r="X121" i="16"/>
  <c r="X55" i="16"/>
  <c r="X296" i="16"/>
  <c r="X262" i="16"/>
  <c r="X144" i="16"/>
  <c r="X164" i="16"/>
  <c r="X351" i="16"/>
  <c r="X54" i="16"/>
  <c r="X247" i="16"/>
  <c r="X353" i="16"/>
  <c r="X332" i="16"/>
  <c r="X178" i="16"/>
  <c r="X14" i="16"/>
  <c r="X283" i="16"/>
  <c r="X3" i="16"/>
  <c r="X17" i="16"/>
  <c r="X361" i="16"/>
  <c r="X43" i="16"/>
  <c r="X159" i="16"/>
  <c r="X9" i="16"/>
  <c r="X41" i="16"/>
  <c r="X201" i="16"/>
  <c r="X380" i="16"/>
  <c r="X215" i="16"/>
  <c r="X304" i="16"/>
  <c r="X72" i="16"/>
  <c r="X139" i="16"/>
  <c r="X318" i="16"/>
  <c r="X175" i="16"/>
  <c r="X234" i="16"/>
  <c r="X70" i="16"/>
  <c r="X130" i="16"/>
  <c r="X288" i="16"/>
  <c r="X134" i="16"/>
  <c r="X31" i="16"/>
  <c r="X229" i="16"/>
  <c r="X208" i="16"/>
  <c r="X375" i="16"/>
  <c r="X150" i="16"/>
  <c r="X259" i="16"/>
  <c r="X389" i="16"/>
  <c r="X239" i="16"/>
  <c r="X192" i="16"/>
  <c r="X340" i="16"/>
  <c r="X314" i="16"/>
  <c r="X241" i="16"/>
  <c r="X213" i="16"/>
  <c r="X319" i="16"/>
  <c r="X62" i="16"/>
  <c r="X359" i="16"/>
  <c r="X260" i="16"/>
  <c r="X44" i="16"/>
  <c r="X354" i="16"/>
  <c r="X371" i="16"/>
  <c r="X214" i="16"/>
  <c r="X154" i="16"/>
  <c r="X109" i="16"/>
  <c r="X252" i="16"/>
  <c r="X10" i="16"/>
  <c r="X278" i="16"/>
  <c r="X48" i="16"/>
  <c r="X301" i="16"/>
  <c r="X391" i="16"/>
  <c r="X367" i="16"/>
  <c r="X152" i="16"/>
  <c r="X307" i="16"/>
  <c r="X235" i="16"/>
  <c r="X378" i="16"/>
  <c r="X339" i="16"/>
  <c r="X77" i="16"/>
  <c r="X315" i="16"/>
  <c r="X295" i="16"/>
  <c r="X12" i="16"/>
  <c r="X153" i="16"/>
  <c r="X11" i="16"/>
  <c r="X237" i="16"/>
  <c r="X282" i="16"/>
  <c r="X59" i="16"/>
  <c r="X207" i="16"/>
  <c r="X19" i="16"/>
  <c r="X226" i="16"/>
  <c r="X176" i="16"/>
  <c r="X291" i="16"/>
  <c r="X131" i="16"/>
  <c r="X221" i="16"/>
  <c r="X165" i="16"/>
  <c r="X364" i="16"/>
  <c r="X32" i="16"/>
  <c r="X42" i="16"/>
  <c r="X157" i="16"/>
  <c r="X87" i="16"/>
  <c r="X248" i="16"/>
  <c r="X303" i="16"/>
  <c r="X119" i="16"/>
  <c r="X322" i="16"/>
  <c r="X225" i="16"/>
  <c r="X370" i="16"/>
  <c r="X195" i="16"/>
  <c r="X205" i="16"/>
  <c r="X143" i="16"/>
  <c r="X362" i="16"/>
  <c r="X135" i="16"/>
  <c r="X202" i="16"/>
  <c r="X64" i="16"/>
  <c r="X188" i="16"/>
  <c r="X47" i="16"/>
  <c r="X323" i="16"/>
  <c r="X199" i="16"/>
  <c r="X56" i="16"/>
  <c r="X324" i="16"/>
  <c r="X68" i="16"/>
  <c r="X388" i="16"/>
  <c r="X320" i="16"/>
  <c r="X250" i="16"/>
  <c r="X83" i="16"/>
  <c r="X330" i="16"/>
  <c r="X211" i="16"/>
  <c r="X293" i="16"/>
  <c r="X90" i="16"/>
  <c r="X126" i="16"/>
  <c r="X168" i="16"/>
  <c r="X309" i="16"/>
  <c r="X363" i="16"/>
  <c r="X156" i="16"/>
  <c r="X198" i="16"/>
  <c r="X172" i="16"/>
  <c r="X8" i="16"/>
  <c r="X196" i="16"/>
  <c r="X246" i="16"/>
  <c r="X78" i="16"/>
  <c r="X69" i="16"/>
  <c r="X337" i="16"/>
  <c r="X236" i="16"/>
  <c r="X240" i="16"/>
  <c r="X203" i="16"/>
  <c r="X28" i="16"/>
  <c r="X376" i="16"/>
  <c r="X366" i="16"/>
  <c r="X39" i="16"/>
  <c r="X382" i="16"/>
  <c r="X231" i="16"/>
  <c r="X93" i="16"/>
  <c r="X7" i="16"/>
  <c r="X146" i="16"/>
  <c r="X170" i="16"/>
  <c r="X104" i="16"/>
  <c r="X117" i="16"/>
  <c r="X174" i="16"/>
  <c r="X98" i="16"/>
  <c r="X317" i="16"/>
  <c r="X124" i="16"/>
  <c r="X257" i="16"/>
  <c r="X265" i="16"/>
  <c r="X145" i="16"/>
  <c r="X190" i="16"/>
  <c r="X82" i="16"/>
  <c r="X277" i="16"/>
  <c r="X189" i="16"/>
  <c r="X242" i="16"/>
  <c r="X125" i="16"/>
  <c r="X302" i="16"/>
  <c r="X284" i="16"/>
  <c r="X379" i="16"/>
  <c r="X127" i="16"/>
  <c r="X287" i="16"/>
  <c r="X244" i="16"/>
  <c r="X76" i="16"/>
  <c r="X74" i="16"/>
  <c r="X166" i="16"/>
  <c r="X298" i="16"/>
  <c r="X25" i="16"/>
  <c r="X349" i="16"/>
  <c r="X276" i="16"/>
  <c r="X142" i="16"/>
  <c r="X310" i="16"/>
  <c r="X21" i="16"/>
  <c r="X251" i="16"/>
  <c r="X29" i="16"/>
  <c r="X129" i="16"/>
  <c r="X187" i="16"/>
  <c r="X358" i="16"/>
  <c r="X313" i="16"/>
  <c r="X20" i="16"/>
  <c r="S24" i="14"/>
  <c r="S25" i="14"/>
  <c r="S23" i="14"/>
  <c r="S26" i="14"/>
  <c r="S22" i="14"/>
  <c r="AA256" i="16"/>
  <c r="Z383" i="16"/>
  <c r="Z339" i="16"/>
  <c r="Z187" i="16"/>
  <c r="AB343" i="16"/>
  <c r="Y6" i="16"/>
  <c r="AB162" i="16"/>
  <c r="AA198" i="16"/>
  <c r="Y315" i="16"/>
  <c r="AC142" i="16"/>
  <c r="AB63" i="16"/>
  <c r="AA260" i="16"/>
  <c r="AB110" i="16"/>
  <c r="Y348" i="16"/>
  <c r="AC235" i="16"/>
  <c r="U11" i="17"/>
  <c r="T70" i="15"/>
  <c r="AC202" i="16"/>
  <c r="AA70" i="16"/>
  <c r="AB70" i="16"/>
  <c r="Z271" i="16"/>
  <c r="AA254" i="16"/>
  <c r="Z277" i="16"/>
  <c r="AC97" i="16"/>
  <c r="U53" i="15"/>
  <c r="Y296" i="16"/>
  <c r="AC338" i="16"/>
  <c r="AC149" i="16"/>
  <c r="Z316" i="16"/>
  <c r="AA97" i="16"/>
  <c r="Y239" i="16"/>
  <c r="AC386" i="16"/>
  <c r="Z112" i="16"/>
  <c r="AB101" i="16"/>
  <c r="AB76" i="16"/>
  <c r="Z110" i="16"/>
  <c r="Y75" i="16"/>
  <c r="Y317" i="16"/>
  <c r="Z335" i="16"/>
  <c r="Y220" i="16"/>
  <c r="Z169" i="16"/>
  <c r="Z297" i="16"/>
  <c r="Z242" i="16"/>
  <c r="U32" i="17"/>
  <c r="AA299" i="16"/>
  <c r="AA234" i="16"/>
  <c r="U53" i="16"/>
  <c r="Y381" i="16"/>
  <c r="T50" i="18"/>
  <c r="Y86" i="16"/>
  <c r="Z233" i="16"/>
  <c r="Z177" i="16"/>
  <c r="Y9" i="16"/>
  <c r="AC16" i="16"/>
  <c r="AB140" i="16"/>
  <c r="Z172" i="16"/>
  <c r="Z296" i="16"/>
  <c r="U41" i="16"/>
  <c r="T36" i="16"/>
  <c r="Y213" i="16"/>
  <c r="AA379" i="16"/>
  <c r="AB28" i="16"/>
  <c r="Y388" i="16"/>
  <c r="Y345" i="16"/>
  <c r="Y172" i="16"/>
  <c r="Z164" i="16"/>
  <c r="Z370" i="16"/>
  <c r="Z221" i="16"/>
  <c r="AC321" i="16"/>
  <c r="AA355" i="16"/>
  <c r="AA73" i="16"/>
  <c r="Y226" i="16"/>
  <c r="AC375" i="16"/>
  <c r="AA262" i="16"/>
  <c r="AB233" i="16"/>
  <c r="AA231" i="16"/>
  <c r="AB102" i="16"/>
  <c r="AA65" i="16"/>
  <c r="Y165" i="16"/>
  <c r="Z10" i="16"/>
  <c r="Y51" i="16"/>
  <c r="Z51" i="16"/>
  <c r="AA159" i="16"/>
  <c r="Z145" i="16"/>
  <c r="AC80" i="16"/>
  <c r="AB167" i="16"/>
  <c r="Z144" i="16"/>
  <c r="U16" i="17"/>
  <c r="AC365" i="16"/>
  <c r="AB289" i="16"/>
  <c r="AB114" i="16"/>
  <c r="AC93" i="16"/>
  <c r="AB281" i="16"/>
  <c r="T37" i="14"/>
  <c r="Z121" i="16"/>
  <c r="AC340" i="16"/>
  <c r="AA182" i="16"/>
  <c r="AA374" i="16"/>
  <c r="AA289" i="16"/>
  <c r="Z100" i="16"/>
  <c r="AC156" i="16"/>
  <c r="U33" i="14"/>
  <c r="Z186" i="16"/>
  <c r="Y371" i="16"/>
  <c r="AC117" i="16"/>
  <c r="AA146" i="16"/>
  <c r="AB327" i="16"/>
  <c r="AA383" i="16"/>
  <c r="AC115" i="16"/>
  <c r="T53" i="15"/>
  <c r="AB122" i="16"/>
  <c r="Y224" i="16"/>
  <c r="AA11" i="16"/>
  <c r="AA162" i="16"/>
  <c r="AB180" i="16"/>
  <c r="AC129" i="16"/>
  <c r="Z195" i="16"/>
  <c r="AB42" i="16"/>
  <c r="AA243" i="16"/>
  <c r="AA92" i="16"/>
  <c r="AA230" i="16"/>
  <c r="Y177" i="16"/>
  <c r="T47" i="18"/>
  <c r="AC96" i="16"/>
  <c r="AC44" i="16"/>
  <c r="AC301" i="16"/>
  <c r="Y102" i="16"/>
  <c r="U55" i="17"/>
  <c r="AA37" i="16"/>
  <c r="AC191" i="16"/>
  <c r="AB109" i="16"/>
  <c r="Z300" i="16"/>
  <c r="AC249" i="16"/>
  <c r="Y55" i="16"/>
  <c r="Z26" i="16"/>
  <c r="Z101" i="16"/>
  <c r="Z222" i="16"/>
  <c r="AC299" i="16"/>
  <c r="AC359" i="16"/>
  <c r="AA391" i="16"/>
  <c r="Z96" i="16"/>
  <c r="AC148" i="16"/>
  <c r="Y125" i="16"/>
  <c r="AC220" i="16"/>
  <c r="T30" i="17"/>
  <c r="AB37" i="16"/>
  <c r="AA354" i="16"/>
  <c r="Z312" i="16"/>
  <c r="Z290" i="16"/>
  <c r="T35" i="14"/>
  <c r="AB85" i="16"/>
  <c r="AB65" i="16"/>
  <c r="Z376" i="16"/>
  <c r="T35" i="18"/>
  <c r="Y133" i="16"/>
  <c r="AB213" i="16"/>
  <c r="AC245" i="16"/>
  <c r="AA192" i="16"/>
  <c r="Z153" i="16"/>
  <c r="AB193" i="16"/>
  <c r="AC146" i="16"/>
  <c r="AA382" i="16"/>
  <c r="AB286" i="16"/>
  <c r="AC239" i="16"/>
  <c r="AC382" i="16"/>
  <c r="Y180" i="16"/>
  <c r="AB41" i="16"/>
  <c r="AC266" i="16"/>
  <c r="AA346" i="16"/>
  <c r="AB185" i="16"/>
  <c r="AB135" i="16"/>
  <c r="AC82" i="16"/>
  <c r="AB391" i="16"/>
  <c r="AA278" i="16"/>
  <c r="Y158" i="16"/>
  <c r="AB203" i="16"/>
  <c r="AA115" i="16"/>
  <c r="Z240" i="16"/>
  <c r="AC389" i="16"/>
  <c r="AC380" i="16"/>
  <c r="AB186" i="16"/>
  <c r="AA248" i="16"/>
  <c r="T19" i="14"/>
  <c r="Z389" i="16"/>
  <c r="T47" i="14"/>
  <c r="AA366" i="16"/>
  <c r="AA221" i="16"/>
  <c r="AA250" i="16"/>
  <c r="Y48" i="16"/>
  <c r="AB349" i="16"/>
  <c r="U40" i="18"/>
  <c r="AA371" i="16"/>
  <c r="AC192" i="16"/>
  <c r="U67" i="16"/>
  <c r="AB81" i="16"/>
  <c r="AA281" i="16"/>
  <c r="AB285" i="16"/>
  <c r="AC234" i="16"/>
  <c r="AA307" i="16"/>
  <c r="Y3" i="16"/>
  <c r="U21" i="14"/>
  <c r="Z279" i="16"/>
  <c r="AB19" i="16"/>
  <c r="T45" i="18"/>
  <c r="U36" i="17"/>
  <c r="U61" i="16"/>
  <c r="AC12" i="16"/>
  <c r="Z19" i="16"/>
  <c r="Y257" i="16"/>
  <c r="AA139" i="16"/>
  <c r="AC157" i="16"/>
  <c r="AC137" i="16"/>
  <c r="AC251" i="16"/>
  <c r="Y266" i="16"/>
  <c r="U56" i="16"/>
  <c r="Y22" i="16"/>
  <c r="U48" i="15"/>
  <c r="Z71" i="16"/>
  <c r="AA294" i="16"/>
  <c r="AA149" i="16"/>
  <c r="Y305" i="16"/>
  <c r="Z278" i="16"/>
  <c r="Y369" i="16"/>
  <c r="Z183" i="16"/>
  <c r="AA334" i="16"/>
  <c r="Y185" i="16"/>
  <c r="AA109" i="16"/>
  <c r="Z173" i="16"/>
  <c r="AA356" i="16"/>
  <c r="AA332" i="16"/>
  <c r="Y191" i="16"/>
  <c r="Z140" i="16"/>
  <c r="Z208" i="16"/>
  <c r="Z255" i="16"/>
  <c r="Z120" i="16"/>
  <c r="AC240" i="16"/>
  <c r="T28" i="14"/>
  <c r="AC86" i="16"/>
  <c r="Z215" i="16"/>
  <c r="U26" i="14"/>
  <c r="AA277" i="16"/>
  <c r="AA238" i="16"/>
  <c r="Z334" i="16"/>
  <c r="Z238" i="16"/>
  <c r="AA10" i="16"/>
  <c r="Z261" i="16"/>
  <c r="AB16" i="16"/>
  <c r="Z66" i="16"/>
  <c r="AC248" i="16"/>
  <c r="AB190" i="16"/>
  <c r="Y175" i="16"/>
  <c r="AB334" i="16"/>
  <c r="AB271" i="16"/>
  <c r="AA357" i="16"/>
  <c r="Y228" i="16"/>
  <c r="Y268" i="16"/>
  <c r="Z149" i="16"/>
  <c r="AB240" i="16"/>
  <c r="Y128" i="16"/>
  <c r="Y359" i="16"/>
  <c r="AC121" i="16"/>
  <c r="Z139" i="16"/>
  <c r="AA208" i="16"/>
  <c r="AA131" i="16"/>
  <c r="AC281" i="16"/>
  <c r="U37" i="14"/>
  <c r="AA348" i="16"/>
  <c r="Z86" i="16"/>
  <c r="AB209" i="16"/>
  <c r="AB178" i="16"/>
  <c r="U18" i="14"/>
  <c r="AB301" i="16"/>
  <c r="Y283" i="16"/>
  <c r="AA213" i="16"/>
  <c r="Z135" i="16"/>
  <c r="AC198" i="16"/>
  <c r="Y391" i="16"/>
  <c r="AB311" i="16"/>
  <c r="Z224" i="16"/>
  <c r="Y202" i="16"/>
  <c r="AC79" i="16"/>
  <c r="Z374" i="16"/>
  <c r="Y99" i="16"/>
  <c r="AC357" i="16"/>
  <c r="Z227" i="16"/>
  <c r="Y53" i="16"/>
  <c r="Z141" i="16"/>
  <c r="Z314" i="16"/>
  <c r="AB302" i="16"/>
  <c r="AB35" i="16"/>
  <c r="AC66" i="16"/>
  <c r="AC364" i="16"/>
  <c r="AB221" i="16"/>
  <c r="U60" i="15"/>
  <c r="Z226" i="16"/>
  <c r="Y340" i="16"/>
  <c r="AB74" i="16"/>
  <c r="AC372" i="16"/>
  <c r="AB169" i="16"/>
  <c r="AA46" i="16"/>
  <c r="AA188" i="16"/>
  <c r="Y272" i="16"/>
  <c r="T38" i="16"/>
  <c r="Z125" i="16"/>
  <c r="AC361" i="16"/>
  <c r="Y292" i="16"/>
  <c r="AC350" i="16"/>
  <c r="AB91" i="16"/>
  <c r="I3" i="1"/>
  <c r="Y81" i="16"/>
  <c r="AB192" i="16"/>
  <c r="Y313" i="16"/>
  <c r="U36" i="16"/>
  <c r="Y244" i="16"/>
  <c r="AB40" i="16"/>
  <c r="U27" i="14"/>
  <c r="AA226" i="16"/>
  <c r="Y70" i="16"/>
  <c r="Y189" i="16"/>
  <c r="AB342" i="16"/>
  <c r="AB313" i="16"/>
  <c r="AC370" i="16"/>
  <c r="Y91" i="16"/>
  <c r="Z361" i="16"/>
  <c r="AA141" i="16"/>
  <c r="U3" i="14"/>
  <c r="Y107" i="16"/>
  <c r="AB165" i="16"/>
  <c r="AC159" i="16"/>
  <c r="T4" i="14"/>
  <c r="AC238" i="16"/>
  <c r="AC306" i="16"/>
  <c r="Z184" i="16"/>
  <c r="Z210" i="16"/>
  <c r="Y124" i="16"/>
  <c r="Y303" i="16"/>
  <c r="AC255" i="16"/>
  <c r="AA388" i="16"/>
  <c r="AA133" i="16"/>
  <c r="Y304" i="16"/>
  <c r="AA94" i="16"/>
  <c r="Z191" i="16"/>
  <c r="Y140" i="16"/>
  <c r="U51" i="17"/>
  <c r="AB69" i="16"/>
  <c r="AC179" i="16"/>
  <c r="U49" i="15"/>
  <c r="AC307" i="16"/>
  <c r="Z202" i="16"/>
  <c r="Y21" i="16"/>
  <c r="AB54" i="16"/>
  <c r="AC210" i="16"/>
  <c r="T54" i="15"/>
  <c r="Z155" i="16"/>
  <c r="AB217" i="16"/>
  <c r="Z282" i="16"/>
  <c r="Z218" i="16"/>
  <c r="AC367" i="16"/>
  <c r="AB33" i="16"/>
  <c r="AC33" i="16"/>
  <c r="Y33" i="16"/>
  <c r="AA33" i="16"/>
  <c r="Z33" i="16"/>
  <c r="U25" i="17"/>
  <c r="Z171" i="16"/>
  <c r="Y347" i="16"/>
  <c r="AA324" i="16"/>
  <c r="AA77" i="16"/>
  <c r="AC4" i="16"/>
  <c r="Y64" i="16"/>
  <c r="AA104" i="16"/>
  <c r="Z40" i="16"/>
  <c r="Z20" i="16"/>
  <c r="Z89" i="16"/>
  <c r="U35" i="14"/>
  <c r="AA302" i="16"/>
  <c r="Z98" i="16"/>
  <c r="AC378" i="16"/>
  <c r="AA194" i="16"/>
  <c r="AB118" i="16"/>
  <c r="AA205" i="16"/>
  <c r="Y253" i="16"/>
  <c r="Y93" i="16"/>
  <c r="Z330" i="16"/>
  <c r="AA57" i="16"/>
  <c r="AA172" i="16"/>
  <c r="Z259" i="16"/>
  <c r="T45" i="17"/>
  <c r="T55" i="14"/>
  <c r="AA288" i="16"/>
  <c r="AB6" i="16"/>
  <c r="AC231" i="16"/>
  <c r="Y188" i="16"/>
  <c r="Z157" i="16"/>
  <c r="T51" i="17"/>
  <c r="AA304" i="16"/>
  <c r="AA216" i="16"/>
  <c r="AB121" i="16"/>
  <c r="T27" i="17"/>
  <c r="Y58" i="16"/>
  <c r="T44" i="18"/>
  <c r="Y281" i="16"/>
  <c r="T36" i="14"/>
  <c r="AB20" i="16"/>
  <c r="Y211" i="16"/>
  <c r="Z382" i="16"/>
  <c r="AB259" i="16"/>
  <c r="U73" i="18"/>
  <c r="AC135" i="16"/>
  <c r="AB168" i="16"/>
  <c r="AB331" i="16"/>
  <c r="AB264" i="16"/>
  <c r="Z165" i="16"/>
  <c r="AA298" i="16"/>
  <c r="Y295" i="16"/>
  <c r="Z273" i="16"/>
  <c r="AA49" i="16"/>
  <c r="Z256" i="16"/>
  <c r="AC145" i="16"/>
  <c r="U29" i="17"/>
  <c r="Z321" i="16"/>
  <c r="AB371" i="16"/>
  <c r="Z38" i="16"/>
  <c r="Z97" i="16"/>
  <c r="Y362" i="16"/>
  <c r="Z390" i="16"/>
  <c r="AB225" i="16"/>
  <c r="Y386" i="16"/>
  <c r="AC326" i="16"/>
  <c r="AA349" i="16"/>
  <c r="AA151" i="16"/>
  <c r="T18" i="14"/>
  <c r="AB379" i="16"/>
  <c r="AA316" i="16"/>
  <c r="Z192" i="16"/>
  <c r="AA132" i="16"/>
  <c r="AC160" i="16"/>
  <c r="AC336" i="16"/>
  <c r="AA150" i="16"/>
  <c r="AB116" i="16"/>
  <c r="AC106" i="16"/>
  <c r="AC322" i="16"/>
  <c r="Z214" i="16"/>
  <c r="Z385" i="16"/>
  <c r="AA80" i="16"/>
  <c r="U32" i="14"/>
  <c r="AA63" i="16"/>
  <c r="U57" i="18"/>
  <c r="Z136" i="16"/>
  <c r="AC151" i="16"/>
  <c r="T60" i="15"/>
  <c r="AB105" i="16"/>
  <c r="Y279" i="16"/>
  <c r="AC22" i="16"/>
  <c r="AA329" i="16"/>
  <c r="Y171" i="16"/>
  <c r="Z349" i="16"/>
  <c r="U24" i="17"/>
  <c r="AB296" i="16"/>
  <c r="Y309" i="16"/>
  <c r="AA259" i="16"/>
  <c r="AB372" i="16"/>
  <c r="Y19" i="16"/>
  <c r="Y30" i="16"/>
  <c r="AC144" i="16"/>
  <c r="Z81" i="16"/>
  <c r="Z55" i="16"/>
  <c r="AA189" i="16"/>
  <c r="Z56" i="16"/>
  <c r="AA183" i="16"/>
  <c r="AB92" i="16"/>
  <c r="T51" i="18"/>
  <c r="AB134" i="16"/>
  <c r="Y311" i="16"/>
  <c r="AA111" i="16"/>
  <c r="Y146" i="16"/>
  <c r="Z75" i="16"/>
  <c r="AA17" i="16"/>
  <c r="Z3" i="16"/>
  <c r="Y225" i="16"/>
  <c r="AB267" i="16"/>
  <c r="T33" i="17"/>
  <c r="AC193" i="16"/>
  <c r="AB321" i="16"/>
  <c r="Y95" i="16"/>
  <c r="AC294" i="16"/>
  <c r="AB328" i="16"/>
  <c r="Z285" i="16"/>
  <c r="Y129" i="16"/>
  <c r="AC84" i="16"/>
  <c r="T48" i="14"/>
  <c r="Z193" i="16"/>
  <c r="Z156" i="16"/>
  <c r="AA121" i="16"/>
  <c r="Z85" i="16"/>
  <c r="AB316" i="16"/>
  <c r="Z31" i="16"/>
  <c r="Y68" i="16"/>
  <c r="Z342" i="16"/>
  <c r="AC290" i="16"/>
  <c r="Y236" i="16"/>
  <c r="AB157" i="16"/>
  <c r="T32" i="14"/>
  <c r="AB5" i="16"/>
  <c r="AB32" i="16"/>
  <c r="Y32" i="16"/>
  <c r="AA32" i="16"/>
  <c r="Z32" i="16"/>
  <c r="AC32" i="16"/>
  <c r="Z260" i="16"/>
  <c r="AC345" i="16"/>
  <c r="AB283" i="16"/>
  <c r="AA152" i="16"/>
  <c r="AB366" i="16"/>
  <c r="AB355" i="16"/>
  <c r="AA186" i="16"/>
  <c r="AC205" i="16"/>
  <c r="T32" i="17"/>
  <c r="Z234" i="16"/>
  <c r="AB149" i="16"/>
  <c r="T34" i="17"/>
  <c r="AB210" i="16"/>
  <c r="AB291" i="16"/>
  <c r="AB234" i="16"/>
  <c r="AB254" i="16"/>
  <c r="Z138" i="16"/>
  <c r="U45" i="16"/>
  <c r="AC72" i="16"/>
  <c r="AB181" i="16"/>
  <c r="Y114" i="16"/>
  <c r="AB112" i="16"/>
  <c r="Z381" i="16"/>
  <c r="AA214" i="16"/>
  <c r="Y273" i="16"/>
  <c r="AC176" i="16"/>
  <c r="Y294" i="16"/>
  <c r="Y101" i="16"/>
  <c r="AA58" i="16"/>
  <c r="AA361" i="16"/>
  <c r="AA30" i="16"/>
  <c r="Y376" i="16"/>
  <c r="AC90" i="16"/>
  <c r="Y40" i="16"/>
  <c r="AA106" i="16"/>
  <c r="Y137" i="16"/>
  <c r="AA322" i="16"/>
  <c r="AC6" i="16"/>
  <c r="AA129" i="16"/>
  <c r="AA223" i="16"/>
  <c r="Z108" i="16"/>
  <c r="AB44" i="16"/>
  <c r="T39" i="16"/>
  <c r="AA107" i="16"/>
  <c r="Z70" i="16"/>
  <c r="Z225" i="16"/>
  <c r="AB299" i="16"/>
  <c r="Y390" i="16"/>
  <c r="AC59" i="16"/>
  <c r="AC141" i="16"/>
  <c r="Y379" i="16"/>
  <c r="AC119" i="16"/>
  <c r="AA120" i="16"/>
  <c r="T54" i="17"/>
  <c r="AC108" i="16"/>
  <c r="AA270" i="16"/>
  <c r="Z35" i="16"/>
  <c r="AA167" i="16"/>
  <c r="Z107" i="16"/>
  <c r="Y52" i="16"/>
  <c r="U55" i="18"/>
  <c r="AC102" i="16"/>
  <c r="Y201" i="16"/>
  <c r="T3" i="14"/>
  <c r="AA191" i="16"/>
  <c r="AA242" i="16"/>
  <c r="AB363" i="16"/>
  <c r="T56" i="18"/>
  <c r="Y232" i="16"/>
  <c r="Y342" i="16"/>
  <c r="AC125" i="16"/>
  <c r="Y314" i="16"/>
  <c r="T23" i="14"/>
  <c r="AA203" i="16"/>
  <c r="Z307" i="16"/>
  <c r="T55" i="17"/>
  <c r="Y203" i="16"/>
  <c r="AC166" i="16"/>
  <c r="Y168" i="16"/>
  <c r="Z176" i="16"/>
  <c r="AC3" i="16"/>
  <c r="T36" i="17"/>
  <c r="Z245" i="16"/>
  <c r="Z166" i="16"/>
  <c r="Z7" i="16"/>
  <c r="Z44" i="16"/>
  <c r="AA39" i="16"/>
  <c r="Y215" i="16"/>
  <c r="AB204" i="16"/>
  <c r="U18" i="17"/>
  <c r="AB61" i="16"/>
  <c r="Y144" i="16"/>
  <c r="AB373" i="16"/>
  <c r="Y330" i="16"/>
  <c r="U41" i="14"/>
  <c r="AA362" i="16"/>
  <c r="AC17" i="16"/>
  <c r="AC128" i="16"/>
  <c r="Z341" i="16"/>
  <c r="Z265" i="16"/>
  <c r="AA252" i="16"/>
  <c r="AC219" i="16"/>
  <c r="Y221" i="16"/>
  <c r="U53" i="17"/>
  <c r="AC155" i="16"/>
  <c r="U56" i="14"/>
  <c r="Z8" i="16"/>
  <c r="AC232" i="16"/>
  <c r="Z175" i="16"/>
  <c r="AB49" i="16"/>
  <c r="AB138" i="16"/>
  <c r="AA18" i="16"/>
  <c r="AA102" i="16"/>
  <c r="U46" i="18"/>
  <c r="Y195" i="16"/>
  <c r="U19" i="17"/>
  <c r="U34" i="14"/>
  <c r="AC40" i="16"/>
  <c r="Y301" i="16"/>
  <c r="Z148" i="16"/>
  <c r="AB147" i="16"/>
  <c r="AA122" i="16"/>
  <c r="AA99" i="16"/>
  <c r="AC47" i="16"/>
  <c r="AA368" i="16"/>
  <c r="AA124" i="16"/>
  <c r="Z281" i="16"/>
  <c r="Y194" i="16"/>
  <c r="Z353" i="16"/>
  <c r="AC368" i="16"/>
  <c r="Y367" i="16"/>
  <c r="AC7" i="16"/>
  <c r="AC222" i="16"/>
  <c r="T27" i="14"/>
  <c r="T51" i="16"/>
  <c r="Z105" i="16"/>
  <c r="Z253" i="16"/>
  <c r="AA218" i="16"/>
  <c r="AB60" i="16"/>
  <c r="AA187" i="16"/>
  <c r="Z28" i="16"/>
  <c r="Y57" i="16"/>
  <c r="AA312" i="16"/>
  <c r="AA266" i="16"/>
  <c r="Y276" i="16"/>
  <c r="AB305" i="16"/>
  <c r="AB375" i="16"/>
  <c r="Y182" i="16"/>
  <c r="AC300" i="16"/>
  <c r="Y46" i="16"/>
  <c r="Z103" i="16"/>
  <c r="Z254" i="16"/>
  <c r="Y4" i="16"/>
  <c r="AB136" i="16"/>
  <c r="AB141" i="16"/>
  <c r="AB82" i="16"/>
  <c r="AA83" i="16"/>
  <c r="AC36" i="16"/>
  <c r="Y209" i="16"/>
  <c r="Z283" i="16"/>
  <c r="AC174" i="16"/>
  <c r="Y366" i="16"/>
  <c r="U39" i="14"/>
  <c r="Z359" i="16"/>
  <c r="AB199" i="16"/>
  <c r="T20" i="14"/>
  <c r="X3" i="17" a="1"/>
  <c r="AB272" i="16"/>
  <c r="T23" i="17"/>
  <c r="Y246" i="16"/>
  <c r="Z306" i="16"/>
  <c r="Z147" i="16"/>
  <c r="AA292" i="16"/>
  <c r="AA22" i="16"/>
  <c r="AB294" i="16"/>
  <c r="Z340" i="16"/>
  <c r="AA340" i="16"/>
  <c r="Z308" i="16"/>
  <c r="AB68" i="16"/>
  <c r="Z291" i="16"/>
  <c r="AB235" i="16"/>
  <c r="AA363" i="16"/>
  <c r="U33" i="17"/>
  <c r="AB38" i="16"/>
  <c r="AC14" i="16"/>
  <c r="AC138" i="16"/>
  <c r="AB367" i="16"/>
  <c r="AA343" i="16"/>
  <c r="Y252" i="16"/>
  <c r="T67" i="16"/>
  <c r="AB13" i="16"/>
  <c r="Z343" i="16"/>
  <c r="AA81" i="16"/>
  <c r="AB64" i="16"/>
  <c r="AB216" i="16"/>
  <c r="Z295" i="16"/>
  <c r="AB335" i="16"/>
  <c r="AA86" i="16"/>
  <c r="U48" i="16"/>
  <c r="U81" i="15"/>
  <c r="Y262" i="16"/>
  <c r="AC61" i="16"/>
  <c r="AB238" i="16"/>
  <c r="AA331" i="16"/>
  <c r="Y245" i="16"/>
  <c r="U15" i="17"/>
  <c r="AC366" i="16"/>
  <c r="U50" i="14"/>
  <c r="AC194" i="16"/>
  <c r="U43" i="16"/>
  <c r="Z189" i="16"/>
  <c r="Z196" i="16"/>
  <c r="Z315" i="16"/>
  <c r="AC277" i="16"/>
  <c r="AC329" i="16"/>
  <c r="AA156" i="16"/>
  <c r="Y139" i="16"/>
  <c r="U36" i="18"/>
  <c r="Y89" i="16"/>
  <c r="T80" i="15"/>
  <c r="AB184" i="16"/>
  <c r="AB295" i="16"/>
  <c r="AC85" i="16"/>
  <c r="AA386" i="16"/>
  <c r="AB212" i="16"/>
  <c r="T67" i="18"/>
  <c r="T25" i="17"/>
  <c r="AB361" i="16"/>
  <c r="AB47" i="16"/>
  <c r="Z83" i="16"/>
  <c r="AB45" i="16"/>
  <c r="Z241" i="16"/>
  <c r="AA147" i="16"/>
  <c r="Z15" i="16"/>
  <c r="Z243" i="16"/>
  <c r="AA166" i="16"/>
  <c r="C95" i="15"/>
  <c r="Y29" i="16"/>
  <c r="AA91" i="16"/>
  <c r="AC276" i="16"/>
  <c r="AA297" i="16"/>
  <c r="AB107" i="16"/>
  <c r="U50" i="15"/>
  <c r="AC215" i="16"/>
  <c r="AA313" i="16"/>
  <c r="Y385" i="16"/>
  <c r="AB381" i="16"/>
  <c r="AA249" i="16"/>
  <c r="U49" i="18"/>
  <c r="AA54" i="16"/>
  <c r="AA306" i="16"/>
  <c r="T77" i="15"/>
  <c r="AA314" i="16"/>
  <c r="Z115" i="16"/>
  <c r="AC244" i="16"/>
  <c r="Z298" i="16"/>
  <c r="U31" i="14"/>
  <c r="AA93" i="16"/>
  <c r="Z18" i="16"/>
  <c r="Z235" i="16"/>
  <c r="AA50" i="16"/>
  <c r="T53" i="18"/>
  <c r="AB97" i="16"/>
  <c r="AC184" i="16"/>
  <c r="T43" i="17"/>
  <c r="T13" i="17"/>
  <c r="AC297" i="16"/>
  <c r="AB310" i="16"/>
  <c r="Z375" i="16"/>
  <c r="AA44" i="16"/>
  <c r="AB298" i="16"/>
  <c r="Z248" i="16"/>
  <c r="AB39" i="16"/>
  <c r="Y299" i="16"/>
  <c r="Y122" i="16"/>
  <c r="Z47" i="16"/>
  <c r="AC279" i="16"/>
  <c r="T48" i="15"/>
  <c r="Y243" i="16"/>
  <c r="Y41" i="16"/>
  <c r="AC56" i="16"/>
  <c r="AC180" i="16"/>
  <c r="Y357" i="16"/>
  <c r="T15" i="17"/>
  <c r="AC8" i="16"/>
  <c r="AC212" i="16"/>
  <c r="AA286" i="16"/>
  <c r="AC343" i="16"/>
  <c r="Z217" i="16"/>
  <c r="Y373" i="16"/>
  <c r="Y42" i="16"/>
  <c r="AC327" i="16"/>
  <c r="AC134" i="16"/>
  <c r="Y187" i="16"/>
  <c r="Z211" i="16"/>
  <c r="AB304" i="16"/>
  <c r="U40" i="17"/>
  <c r="AA196" i="16"/>
  <c r="AB319" i="16"/>
  <c r="U58" i="16"/>
  <c r="AA336" i="16"/>
  <c r="AB30" i="16"/>
  <c r="Y298" i="16"/>
  <c r="AC196" i="16"/>
  <c r="AA204" i="16"/>
  <c r="T5" i="14"/>
  <c r="Z159" i="16"/>
  <c r="Z232" i="16"/>
  <c r="AA258" i="16"/>
  <c r="AA225" i="16"/>
  <c r="T65" i="15"/>
  <c r="AA264" i="16"/>
  <c r="AC153" i="16"/>
  <c r="AC67" i="16"/>
  <c r="Y217" i="16"/>
  <c r="AA75" i="16"/>
  <c r="AA381" i="16"/>
  <c r="AB315" i="16"/>
  <c r="U53" i="14"/>
  <c r="AB50" i="16"/>
  <c r="Z267" i="16"/>
  <c r="AA245" i="16"/>
  <c r="U51" i="18"/>
  <c r="U43" i="17"/>
  <c r="U56" i="18"/>
  <c r="AB215" i="16"/>
  <c r="T28" i="17"/>
  <c r="AA293" i="16"/>
  <c r="AA142" i="16"/>
  <c r="AB11" i="16"/>
  <c r="Z104" i="16"/>
  <c r="Y323" i="16"/>
  <c r="Z14" i="16"/>
  <c r="Y179" i="16"/>
  <c r="Z114" i="16"/>
  <c r="Y205" i="16"/>
  <c r="AC358" i="16"/>
  <c r="AA138" i="16"/>
  <c r="X3" i="18" a="1"/>
  <c r="AC175" i="16"/>
  <c r="T22" i="17"/>
  <c r="Z249" i="16"/>
  <c r="AA352" i="16"/>
  <c r="Y343" i="16"/>
  <c r="U40" i="14"/>
  <c r="AA42" i="16"/>
  <c r="AB151" i="16"/>
  <c r="Y63" i="16"/>
  <c r="AB119" i="16"/>
  <c r="Z357" i="16"/>
  <c r="T55" i="18"/>
  <c r="T57" i="14"/>
  <c r="Z363" i="16"/>
  <c r="U75" i="15"/>
  <c r="U30" i="17"/>
  <c r="AC99" i="16"/>
  <c r="Z270" i="16"/>
  <c r="Z91" i="16"/>
  <c r="AA88" i="16"/>
  <c r="Y380" i="16"/>
  <c r="AC320" i="16"/>
  <c r="Y154" i="16"/>
  <c r="AA227" i="16"/>
  <c r="U63" i="16"/>
  <c r="AA96" i="16"/>
  <c r="AC21" i="16"/>
  <c r="AC75" i="16"/>
  <c r="AB260" i="16"/>
  <c r="AB144" i="16"/>
  <c r="Y237" i="16"/>
  <c r="AB277" i="16"/>
  <c r="U42" i="18"/>
  <c r="Y200" i="16"/>
  <c r="T53" i="16"/>
  <c r="AC170" i="16"/>
  <c r="AB287" i="16"/>
  <c r="T48" i="16"/>
  <c r="AB374" i="16"/>
  <c r="AA145" i="16"/>
  <c r="AC172" i="16"/>
  <c r="T46" i="14"/>
  <c r="AA53" i="16"/>
  <c r="AB230" i="16"/>
  <c r="Y307" i="16"/>
  <c r="Z280" i="16"/>
  <c r="Z49" i="16"/>
  <c r="AC162" i="16"/>
  <c r="AC185" i="16"/>
  <c r="Y39" i="16"/>
  <c r="AA143" i="16"/>
  <c r="AA247" i="16"/>
  <c r="AB159" i="16"/>
  <c r="AA339" i="16"/>
  <c r="AC384" i="16"/>
  <c r="AC181" i="16"/>
  <c r="Y59" i="16"/>
  <c r="T79" i="15"/>
  <c r="AB266" i="16"/>
  <c r="AA35" i="16"/>
  <c r="AA301" i="16"/>
  <c r="Y96" i="16"/>
  <c r="AC165" i="16"/>
  <c r="AB324" i="16"/>
  <c r="AC178" i="16"/>
  <c r="Z130" i="16"/>
  <c r="AA71" i="16"/>
  <c r="U33" i="18"/>
  <c r="AC374" i="16"/>
  <c r="AB7" i="16"/>
  <c r="AB163" i="16"/>
  <c r="Y289" i="16"/>
  <c r="Y127" i="16"/>
  <c r="AB31" i="16"/>
  <c r="Y12" i="16"/>
  <c r="AA51" i="16"/>
  <c r="AC110" i="16"/>
  <c r="AB36" i="16"/>
  <c r="AA310" i="16"/>
  <c r="Y320" i="16"/>
  <c r="AA180" i="16"/>
  <c r="T76" i="18"/>
  <c r="Y286" i="16"/>
  <c r="AB14" i="16"/>
  <c r="Y105" i="16"/>
  <c r="AB93" i="16"/>
  <c r="AB137" i="16"/>
  <c r="AA21" i="16"/>
  <c r="Y108" i="16"/>
  <c r="AC197" i="16"/>
  <c r="AB148" i="16"/>
  <c r="AC334" i="16"/>
  <c r="T49" i="14"/>
  <c r="AA201" i="16"/>
  <c r="Y160" i="16"/>
  <c r="AB292" i="16"/>
  <c r="Z160" i="16"/>
  <c r="AC24" i="16"/>
  <c r="Y35" i="16"/>
  <c r="Z309" i="16"/>
  <c r="AA45" i="16"/>
  <c r="AC347" i="16"/>
  <c r="AB250" i="16"/>
  <c r="AC354" i="16"/>
  <c r="AC383" i="16"/>
  <c r="AB344" i="16"/>
  <c r="Z181" i="16"/>
  <c r="U48" i="14"/>
  <c r="Z29" i="16"/>
  <c r="Y183" i="16"/>
  <c r="AB139" i="16"/>
  <c r="AC158" i="16"/>
  <c r="Y90" i="16"/>
  <c r="AB153" i="16"/>
  <c r="T50" i="15"/>
  <c r="AB173" i="16"/>
  <c r="AA365" i="16"/>
  <c r="U52" i="18"/>
  <c r="AB320" i="16"/>
  <c r="AB380" i="16"/>
  <c r="Y254" i="16"/>
  <c r="Y109" i="16"/>
  <c r="AA303" i="16"/>
  <c r="Y310" i="16"/>
  <c r="Y65" i="16"/>
  <c r="AB246" i="16"/>
  <c r="AB179" i="16"/>
  <c r="AA34" i="16"/>
  <c r="AC34" i="16"/>
  <c r="AB34" i="16"/>
  <c r="Z34" i="16"/>
  <c r="Y34" i="16"/>
  <c r="AC348" i="16"/>
  <c r="AB78" i="16"/>
  <c r="AB207" i="16"/>
  <c r="AC224" i="16"/>
  <c r="AC226" i="16"/>
  <c r="AB123" i="16"/>
  <c r="AB239" i="16"/>
  <c r="T54" i="14"/>
  <c r="AB365" i="16"/>
  <c r="AC186" i="16"/>
  <c r="Y231" i="16"/>
  <c r="AA4" i="16"/>
  <c r="AB211" i="16"/>
  <c r="AC89" i="16"/>
  <c r="AB145" i="16"/>
  <c r="AB132" i="16"/>
  <c r="Y325" i="16"/>
  <c r="AA359" i="16"/>
  <c r="Z23" i="16"/>
  <c r="T40" i="16"/>
  <c r="Z310" i="16"/>
  <c r="Z102" i="16"/>
  <c r="AB12" i="16"/>
  <c r="AC237" i="16"/>
  <c r="AC328" i="16"/>
  <c r="U39" i="18"/>
  <c r="AC293" i="16"/>
  <c r="AB256" i="16"/>
  <c r="Z257" i="16"/>
  <c r="AC258" i="16"/>
  <c r="AA271" i="16"/>
  <c r="AC39" i="16"/>
  <c r="Z79" i="16"/>
  <c r="AB276" i="16"/>
  <c r="T52" i="14"/>
  <c r="T52" i="18"/>
  <c r="AB258" i="16"/>
  <c r="Z289" i="16"/>
  <c r="Y361" i="16"/>
  <c r="AB278" i="16"/>
  <c r="U44" i="18"/>
  <c r="AB354" i="16"/>
  <c r="AB268" i="16"/>
  <c r="AB382" i="16"/>
  <c r="AB350" i="16"/>
  <c r="Y258" i="16"/>
  <c r="AC100" i="16"/>
  <c r="AA347" i="16"/>
  <c r="Z62" i="16"/>
  <c r="AA110" i="16"/>
  <c r="AA157" i="16"/>
  <c r="Y14" i="16"/>
  <c r="AC182" i="16"/>
  <c r="Y270" i="16"/>
  <c r="AB25" i="16"/>
  <c r="AA333" i="16"/>
  <c r="AC124" i="16"/>
  <c r="U38" i="18"/>
  <c r="Z269" i="16"/>
  <c r="AB224" i="16"/>
  <c r="AB191" i="16"/>
  <c r="AA375" i="16"/>
  <c r="Y322" i="16"/>
  <c r="AB129" i="16"/>
  <c r="Y190" i="16"/>
  <c r="AA328" i="16"/>
  <c r="Y31" i="16"/>
  <c r="AC263" i="16"/>
  <c r="U55" i="14"/>
  <c r="AC54" i="16"/>
  <c r="AA90" i="16"/>
  <c r="AA62" i="16"/>
  <c r="AC282" i="16"/>
  <c r="AA275" i="16"/>
  <c r="U34" i="17"/>
  <c r="Z39" i="16"/>
  <c r="AC29" i="16"/>
  <c r="AC363" i="16"/>
  <c r="AA335" i="16"/>
  <c r="AC271" i="16"/>
  <c r="Y328" i="16"/>
  <c r="Y269" i="16"/>
  <c r="Z327" i="16"/>
  <c r="AA23" i="16"/>
  <c r="AA125" i="16"/>
  <c r="T81" i="15"/>
  <c r="U29" i="14"/>
  <c r="AB183" i="16"/>
  <c r="T42" i="14"/>
  <c r="Z328" i="16"/>
  <c r="Z111" i="16"/>
  <c r="T39" i="18"/>
  <c r="AB115" i="16"/>
  <c r="Y15" i="16"/>
  <c r="AA6" i="16"/>
  <c r="T29" i="17"/>
  <c r="T46" i="17"/>
  <c r="AC83" i="16"/>
  <c r="AB128" i="16"/>
  <c r="Z258" i="16"/>
  <c r="Y383" i="16"/>
  <c r="AC318" i="16"/>
  <c r="AC236" i="16"/>
  <c r="AC31" i="16"/>
  <c r="U54" i="17"/>
  <c r="AA137" i="16"/>
  <c r="AB17" i="16"/>
  <c r="Z199" i="16"/>
  <c r="Y155" i="16"/>
  <c r="AC68" i="16"/>
  <c r="AA239" i="16"/>
  <c r="AB249" i="16"/>
  <c r="Y300" i="16"/>
  <c r="AC118" i="16"/>
  <c r="AA100" i="16"/>
  <c r="AB130" i="16"/>
  <c r="AB100" i="16"/>
  <c r="AA79" i="16"/>
  <c r="Z293" i="16"/>
  <c r="Y333" i="16"/>
  <c r="T50" i="14"/>
  <c r="U54" i="14"/>
  <c r="Y319" i="16"/>
  <c r="U31" i="17"/>
  <c r="Y204" i="16"/>
  <c r="T40" i="14"/>
  <c r="Y233" i="16"/>
  <c r="Z274" i="16"/>
  <c r="Y115" i="16"/>
  <c r="AA311" i="16"/>
  <c r="T12" i="17"/>
  <c r="AA105" i="16"/>
  <c r="AC5" i="16"/>
  <c r="AB307" i="16"/>
  <c r="Y344" i="16"/>
  <c r="Y27" i="16"/>
  <c r="AC225" i="16"/>
  <c r="AB189" i="16"/>
  <c r="Z302" i="16"/>
  <c r="T38" i="18"/>
  <c r="U30" i="14"/>
  <c r="Y198" i="16"/>
  <c r="AC26" i="16"/>
  <c r="U13" i="17"/>
  <c r="AB358" i="16"/>
  <c r="AC163" i="16"/>
  <c r="AB164" i="16"/>
  <c r="AC385" i="16"/>
  <c r="AC214" i="16"/>
  <c r="Z12" i="16"/>
  <c r="T53" i="17"/>
  <c r="T73" i="18"/>
  <c r="AC313" i="16"/>
  <c r="AB8" i="16"/>
  <c r="U51" i="15"/>
  <c r="Z345" i="16"/>
  <c r="Y74" i="16"/>
  <c r="AA202" i="16"/>
  <c r="AB333" i="16"/>
  <c r="Y280" i="16"/>
  <c r="AA103" i="16"/>
  <c r="AB23" i="16"/>
  <c r="Y387" i="16"/>
  <c r="Y72" i="16"/>
  <c r="AC147" i="16"/>
  <c r="AC25" i="16"/>
  <c r="Z46" i="16"/>
  <c r="Y247" i="16"/>
  <c r="T10" i="17"/>
  <c r="U57" i="14"/>
  <c r="AC289" i="16"/>
  <c r="AC101" i="16"/>
  <c r="Y173" i="16"/>
  <c r="AC42" i="16"/>
  <c r="AC136" i="16"/>
  <c r="Y216" i="16"/>
  <c r="Y248" i="16"/>
  <c r="Y130" i="16"/>
  <c r="AB338" i="16"/>
  <c r="AC52" i="16"/>
  <c r="AA317" i="16"/>
  <c r="Y151" i="16"/>
  <c r="AC116" i="16"/>
  <c r="Z348" i="16"/>
  <c r="Y23" i="16"/>
  <c r="T34" i="14"/>
  <c r="Y153" i="16"/>
  <c r="AA169" i="16"/>
  <c r="AB360" i="16"/>
  <c r="Z69" i="16"/>
  <c r="AA127" i="16"/>
  <c r="AC126" i="16"/>
  <c r="Y82" i="16"/>
  <c r="AC114" i="16"/>
  <c r="Y267" i="16"/>
  <c r="Z371" i="16"/>
  <c r="Z251" i="16"/>
  <c r="AC37" i="16"/>
  <c r="Z387" i="16"/>
  <c r="AC312" i="16"/>
  <c r="Z22" i="16"/>
  <c r="Y312" i="16"/>
  <c r="Z379" i="16"/>
  <c r="AA12" i="16"/>
  <c r="Z299" i="16"/>
  <c r="AA25" i="16"/>
  <c r="AB362" i="16"/>
  <c r="AB175" i="16"/>
  <c r="T16" i="17"/>
  <c r="AA117" i="16"/>
  <c r="AB53" i="16"/>
  <c r="U35" i="18"/>
  <c r="U38" i="16"/>
  <c r="Y71" i="16"/>
  <c r="T41" i="17"/>
  <c r="AB308" i="16"/>
  <c r="AC105" i="16"/>
  <c r="AB284" i="16"/>
  <c r="AA78" i="16"/>
  <c r="AC18" i="16"/>
  <c r="AC113" i="16"/>
  <c r="AA282" i="16"/>
  <c r="AC274" i="16"/>
  <c r="AC305" i="16"/>
  <c r="Y123" i="16"/>
  <c r="AA29" i="16"/>
  <c r="Z87" i="16"/>
  <c r="U46" i="16"/>
  <c r="U23" i="14"/>
  <c r="Y44" i="16"/>
  <c r="Y222" i="16"/>
  <c r="Y78" i="16"/>
  <c r="Z68" i="16"/>
  <c r="T45" i="14"/>
  <c r="Y5" i="16"/>
  <c r="AC228" i="16"/>
  <c r="AB231" i="16"/>
  <c r="AB348" i="16"/>
  <c r="T49" i="15"/>
  <c r="AA337" i="16"/>
  <c r="AC168" i="16"/>
  <c r="Y116" i="16"/>
  <c r="Y356" i="16"/>
  <c r="AC270" i="16"/>
  <c r="Y212" i="16"/>
  <c r="Z367" i="16"/>
  <c r="AA64" i="16"/>
  <c r="Y134" i="16"/>
  <c r="AC123" i="16"/>
  <c r="Z57" i="16"/>
  <c r="U65" i="16"/>
  <c r="AB323" i="16"/>
  <c r="U32" i="18"/>
  <c r="T42" i="18"/>
  <c r="Z190" i="16"/>
  <c r="Y142" i="16"/>
  <c r="Z220" i="16"/>
  <c r="AC92" i="16"/>
  <c r="Z324" i="16"/>
  <c r="AC373" i="16"/>
  <c r="Y358" i="16"/>
  <c r="Z131" i="16"/>
  <c r="AC260" i="16"/>
  <c r="AA101" i="16"/>
  <c r="Z263" i="16"/>
  <c r="Z346" i="16"/>
  <c r="Y8" i="16"/>
  <c r="Y112" i="16"/>
  <c r="Z84" i="16"/>
  <c r="AC387" i="16"/>
  <c r="Z206" i="16"/>
  <c r="AB341" i="16"/>
  <c r="AC311" i="16"/>
  <c r="Z347" i="16"/>
  <c r="Z188" i="16"/>
  <c r="Y241" i="16"/>
  <c r="Y163" i="16"/>
  <c r="AC303" i="16"/>
  <c r="AB99" i="16"/>
  <c r="Z21" i="16"/>
  <c r="Y54" i="16"/>
  <c r="AA206" i="16"/>
  <c r="Y235" i="16"/>
  <c r="Y103" i="16"/>
  <c r="Z373" i="16"/>
  <c r="T24" i="14"/>
  <c r="U74" i="18"/>
  <c r="Y297" i="16"/>
  <c r="AC351" i="16"/>
  <c r="Y28" i="16"/>
  <c r="Y83" i="16"/>
  <c r="AC284" i="16"/>
  <c r="AC269" i="16"/>
  <c r="Y363" i="16"/>
  <c r="AC285" i="16"/>
  <c r="Y196" i="16"/>
  <c r="AC252" i="16"/>
  <c r="AC243" i="16"/>
  <c r="AA60" i="16"/>
  <c r="AC95" i="16"/>
  <c r="U44" i="16"/>
  <c r="AC262" i="16"/>
  <c r="AB113" i="16"/>
  <c r="AB274" i="16"/>
  <c r="AC140" i="16"/>
  <c r="U79" i="15"/>
  <c r="Z4" i="16"/>
  <c r="Y26" i="16"/>
  <c r="U38" i="17"/>
  <c r="Z167" i="16"/>
  <c r="AC107" i="16"/>
  <c r="AB227" i="16"/>
  <c r="Y88" i="16"/>
  <c r="Y85" i="16"/>
  <c r="AC112" i="16"/>
  <c r="Z213" i="16"/>
  <c r="AB142" i="16"/>
  <c r="AC217" i="16"/>
  <c r="AB329" i="16"/>
  <c r="U20" i="14"/>
  <c r="Y365" i="16"/>
  <c r="AC50" i="16"/>
  <c r="AC88" i="16"/>
  <c r="T42" i="17"/>
  <c r="AC346" i="16"/>
  <c r="AB245" i="16"/>
  <c r="AC233" i="16"/>
  <c r="T75" i="15"/>
  <c r="Z344" i="16"/>
  <c r="AA8" i="16"/>
  <c r="AB108" i="16"/>
  <c r="AA76" i="16"/>
  <c r="U66" i="16"/>
  <c r="Z201" i="16"/>
  <c r="T39" i="14"/>
  <c r="AA27" i="16"/>
  <c r="AB195" i="16"/>
  <c r="AC241" i="16"/>
  <c r="Z118" i="16"/>
  <c r="AA211" i="16"/>
  <c r="Y219" i="16"/>
  <c r="AA390" i="16"/>
  <c r="T57" i="18"/>
  <c r="Y277" i="16"/>
  <c r="Y265" i="16"/>
  <c r="AB337" i="16"/>
  <c r="AA273" i="16"/>
  <c r="AC291" i="16"/>
  <c r="AC230" i="16"/>
  <c r="AB77" i="16"/>
  <c r="Z64" i="16"/>
  <c r="U51" i="16"/>
  <c r="AB62" i="16"/>
  <c r="T44" i="16"/>
  <c r="U34" i="18"/>
  <c r="Y113" i="16"/>
  <c r="AC20" i="16"/>
  <c r="AB226" i="16"/>
  <c r="AA72" i="16"/>
  <c r="AA350" i="16"/>
  <c r="Y66" i="16"/>
  <c r="AB290" i="16"/>
  <c r="AB384" i="16"/>
  <c r="AA55" i="16"/>
  <c r="AA263" i="16"/>
  <c r="Z168" i="16"/>
  <c r="Z365" i="16"/>
  <c r="Y166" i="16"/>
  <c r="Z228" i="16"/>
  <c r="Z332" i="16"/>
  <c r="AA7" i="16"/>
  <c r="AB339" i="16"/>
  <c r="T40" i="18"/>
  <c r="U47" i="18"/>
  <c r="AA315" i="16"/>
  <c r="AB222" i="16"/>
  <c r="AC23" i="16"/>
  <c r="AA212" i="16"/>
  <c r="AB104" i="16"/>
  <c r="Y135" i="16"/>
  <c r="U5" i="14"/>
  <c r="Y132" i="16"/>
  <c r="AB127" i="16"/>
  <c r="AA116" i="16"/>
  <c r="U49" i="14"/>
  <c r="T43" i="14"/>
  <c r="Z207" i="16"/>
  <c r="Z74" i="16"/>
  <c r="Y293" i="16"/>
  <c r="Y227" i="16"/>
  <c r="Y170" i="16"/>
  <c r="AA351" i="16"/>
  <c r="AB214" i="16"/>
  <c r="Y149" i="16"/>
  <c r="U26" i="17"/>
  <c r="AB73" i="16"/>
  <c r="AB56" i="16"/>
  <c r="Y156" i="16"/>
  <c r="T72" i="18"/>
  <c r="AC28" i="16"/>
  <c r="AC333" i="16"/>
  <c r="Z244" i="16"/>
  <c r="Z73" i="16"/>
  <c r="T21" i="14"/>
  <c r="Z82" i="16"/>
  <c r="Y176" i="16"/>
  <c r="AB317" i="16"/>
  <c r="Y321" i="16"/>
  <c r="T26" i="17"/>
  <c r="Y250" i="16"/>
  <c r="Y284" i="16"/>
  <c r="AC314" i="16"/>
  <c r="AB364" i="16"/>
  <c r="AB124" i="16"/>
  <c r="AB242" i="16"/>
  <c r="AB247" i="16"/>
  <c r="AA345" i="16"/>
  <c r="T56" i="16"/>
  <c r="AB200" i="16"/>
  <c r="U17" i="17"/>
  <c r="AB170" i="16"/>
  <c r="Y207" i="16"/>
  <c r="AC381" i="16"/>
  <c r="Z237" i="16"/>
  <c r="AB253" i="16"/>
  <c r="T34" i="18"/>
  <c r="Z16" i="16"/>
  <c r="Z43" i="16"/>
  <c r="U37" i="18"/>
  <c r="AA215" i="16"/>
  <c r="AA41" i="16"/>
  <c r="U41" i="17"/>
  <c r="AC19" i="16"/>
  <c r="Y223" i="16"/>
  <c r="AA69" i="16"/>
  <c r="Z391" i="16"/>
  <c r="Y259" i="16"/>
  <c r="Z372" i="16"/>
  <c r="AB126" i="16"/>
  <c r="AA136" i="16"/>
  <c r="AA36" i="16"/>
  <c r="AC280" i="16"/>
  <c r="AB18" i="16"/>
  <c r="Y10" i="16"/>
  <c r="Z123" i="16"/>
  <c r="T40" i="17"/>
  <c r="Z182" i="16"/>
  <c r="Z287" i="16"/>
  <c r="U10" i="17"/>
  <c r="AA325" i="16"/>
  <c r="AB66" i="16"/>
  <c r="AA360" i="16"/>
  <c r="Y290" i="16"/>
  <c r="Z369" i="16"/>
  <c r="Z205" i="16"/>
  <c r="Z127" i="16"/>
  <c r="AA3" i="16"/>
  <c r="AB332" i="16"/>
  <c r="AB218" i="16"/>
  <c r="AC356" i="16"/>
  <c r="AB330" i="16"/>
  <c r="AA279" i="16"/>
  <c r="AC288" i="16"/>
  <c r="Y193" i="16"/>
  <c r="AC122" i="16"/>
  <c r="Z326" i="16"/>
  <c r="Z331" i="16"/>
  <c r="Y261" i="16"/>
  <c r="Y161" i="16"/>
  <c r="AC278" i="16"/>
  <c r="AC315" i="16"/>
  <c r="AC272" i="16"/>
  <c r="AC120" i="16"/>
  <c r="AA291" i="16"/>
  <c r="AA160" i="16"/>
  <c r="AC341" i="16"/>
  <c r="Z236" i="16"/>
  <c r="AA353" i="16"/>
  <c r="Y138" i="16"/>
  <c r="Z94" i="16"/>
  <c r="AC87" i="16"/>
  <c r="AB171" i="16"/>
  <c r="AC390" i="16"/>
  <c r="AB359" i="16"/>
  <c r="AA190" i="16"/>
  <c r="AA98" i="16"/>
  <c r="AC319" i="16"/>
  <c r="AA384" i="16"/>
  <c r="Y249" i="16"/>
  <c r="AA176" i="16"/>
  <c r="U77" i="15"/>
  <c r="AC377" i="16"/>
  <c r="AB120" i="16"/>
  <c r="AC246" i="16"/>
  <c r="AC325" i="16"/>
  <c r="AB172" i="16"/>
  <c r="AB300" i="16"/>
  <c r="AB303" i="16"/>
  <c r="Z6" i="16"/>
  <c r="Y334" i="16"/>
  <c r="AB376" i="16"/>
  <c r="AC223" i="16"/>
  <c r="AB143" i="16"/>
  <c r="Y16" i="16"/>
  <c r="Z336" i="16"/>
  <c r="AB95" i="16"/>
  <c r="Z152" i="16"/>
  <c r="Y7" i="16"/>
  <c r="AB96" i="16"/>
  <c r="U39" i="17"/>
  <c r="U37" i="16"/>
  <c r="Z303" i="16"/>
  <c r="Y148" i="16"/>
  <c r="Z223" i="16"/>
  <c r="Z252" i="16"/>
  <c r="Y271" i="16"/>
  <c r="U62" i="18"/>
  <c r="AB150" i="16"/>
  <c r="AA28" i="16"/>
  <c r="Y336" i="16"/>
  <c r="AC304" i="16"/>
  <c r="AC353" i="16"/>
  <c r="AC161" i="16"/>
  <c r="T46" i="18"/>
  <c r="AA385" i="16"/>
  <c r="AA165" i="16"/>
  <c r="AA144" i="16"/>
  <c r="AC203" i="16"/>
  <c r="Y47" i="16"/>
  <c r="T29" i="14"/>
  <c r="AA168" i="16"/>
  <c r="U45" i="17"/>
  <c r="AC11" i="16"/>
  <c r="U54" i="18"/>
  <c r="AA290" i="16"/>
  <c r="AB385" i="16"/>
  <c r="Y240" i="16"/>
  <c r="AC94" i="16"/>
  <c r="AA269" i="16"/>
  <c r="AA338" i="16"/>
  <c r="AA130" i="16"/>
  <c r="AA68" i="16"/>
  <c r="AB88" i="16"/>
  <c r="Y377" i="16"/>
  <c r="AB3" i="16"/>
  <c r="Y87" i="16"/>
  <c r="Y353" i="16"/>
  <c r="AB79" i="16"/>
  <c r="AC13" i="16"/>
  <c r="AC342" i="16"/>
  <c r="AC98" i="16"/>
  <c r="AC103" i="16"/>
  <c r="AA268" i="16"/>
  <c r="U22" i="14"/>
  <c r="AA43" i="16"/>
  <c r="Y316" i="16"/>
  <c r="Y302" i="16"/>
  <c r="Z59" i="16"/>
  <c r="Z360" i="16"/>
  <c r="U46" i="17"/>
  <c r="AC30" i="16"/>
  <c r="AA195" i="16"/>
  <c r="AA164" i="16"/>
  <c r="Y118" i="16"/>
  <c r="AA134" i="16"/>
  <c r="Z209" i="16"/>
  <c r="Z5" i="16"/>
  <c r="T31" i="17"/>
  <c r="Y73" i="16"/>
  <c r="Z161" i="16"/>
  <c r="Y184" i="16"/>
  <c r="AB387" i="16"/>
  <c r="Z351" i="16"/>
  <c r="Z352" i="16"/>
  <c r="AB133" i="16"/>
  <c r="AC298" i="16"/>
  <c r="AA59" i="16"/>
  <c r="AB98" i="16"/>
  <c r="AB288" i="16"/>
  <c r="AB194" i="16"/>
  <c r="AB357" i="16"/>
  <c r="AC109" i="16"/>
  <c r="U48" i="18"/>
  <c r="U44" i="14"/>
  <c r="U67" i="18"/>
  <c r="AA387" i="16"/>
  <c r="AB269" i="16"/>
  <c r="Z106" i="16"/>
  <c r="Y275" i="16"/>
  <c r="C93" i="15"/>
  <c r="AB86" i="16"/>
  <c r="T58" i="16"/>
  <c r="AC369" i="16"/>
  <c r="U4" i="14"/>
  <c r="AB280" i="16"/>
  <c r="AA323" i="16"/>
  <c r="AC133" i="16"/>
  <c r="AA19" i="16"/>
  <c r="U23" i="17"/>
  <c r="AC323" i="16"/>
  <c r="AA178" i="16"/>
  <c r="U70" i="15"/>
  <c r="Z355" i="16"/>
  <c r="AB58" i="16"/>
  <c r="AA154" i="16"/>
  <c r="Y37" i="16"/>
  <c r="AC253" i="16"/>
  <c r="AA185" i="16"/>
  <c r="AC53" i="16"/>
  <c r="AC229" i="16"/>
  <c r="AA170" i="16"/>
  <c r="AA5" i="16"/>
  <c r="AB262" i="16"/>
  <c r="AB84" i="16"/>
  <c r="AC254" i="16"/>
  <c r="Z304" i="16"/>
  <c r="AB208" i="16"/>
  <c r="T36" i="18"/>
  <c r="U28" i="17"/>
  <c r="Y374" i="16"/>
  <c r="AB390" i="16"/>
  <c r="U39" i="16"/>
  <c r="AA244" i="16"/>
  <c r="Y77" i="16"/>
  <c r="AB103" i="16"/>
  <c r="Z99" i="16"/>
  <c r="AA376" i="16"/>
  <c r="AC331" i="16"/>
  <c r="Z142" i="16"/>
  <c r="Z27" i="16"/>
  <c r="AB353" i="16"/>
  <c r="Z313" i="16"/>
  <c r="Z200" i="16"/>
  <c r="U43" i="14"/>
  <c r="AA232" i="16"/>
  <c r="Y56" i="16"/>
  <c r="AA56" i="16"/>
  <c r="AB160" i="16"/>
  <c r="Z262" i="16"/>
  <c r="Y141" i="16"/>
  <c r="AC200" i="16"/>
  <c r="U38" i="14"/>
  <c r="AC111" i="16"/>
  <c r="Z11" i="16"/>
  <c r="AC177" i="16"/>
  <c r="AB352" i="16"/>
  <c r="AB279" i="16"/>
  <c r="Y143" i="16"/>
  <c r="Y126" i="16"/>
  <c r="Y45" i="16"/>
  <c r="AA200" i="16"/>
  <c r="Y331" i="16"/>
  <c r="AA285" i="16"/>
  <c r="Y164" i="16"/>
  <c r="AA372" i="16"/>
  <c r="AA112" i="16"/>
  <c r="Y162" i="16"/>
  <c r="AC43" i="16"/>
  <c r="AA318" i="16"/>
  <c r="Y214" i="16"/>
  <c r="U54" i="15"/>
  <c r="AC209" i="16"/>
  <c r="AC169" i="16"/>
  <c r="Y111" i="16"/>
  <c r="T52" i="15"/>
  <c r="Y80" i="16"/>
  <c r="AB48" i="16"/>
  <c r="U72" i="18"/>
  <c r="AC391" i="16"/>
  <c r="Y368" i="16"/>
  <c r="Z229" i="16"/>
  <c r="AA320" i="16"/>
  <c r="AA246" i="16"/>
  <c r="AC242" i="16"/>
  <c r="T65" i="16"/>
  <c r="AA207" i="16"/>
  <c r="T37" i="18"/>
  <c r="AA16" i="16"/>
  <c r="T25" i="14"/>
  <c r="Z36" i="16"/>
  <c r="T74" i="18"/>
  <c r="Y186" i="16"/>
  <c r="AB220" i="16"/>
  <c r="Z146" i="16"/>
  <c r="Y360" i="16"/>
  <c r="Z329" i="16"/>
  <c r="AC64" i="16"/>
  <c r="T48" i="18"/>
  <c r="Z132" i="16"/>
  <c r="Y264" i="16"/>
  <c r="AC261" i="16"/>
  <c r="T41" i="16"/>
  <c r="T19" i="17"/>
  <c r="Y324" i="16"/>
  <c r="AC195" i="16"/>
  <c r="Z113" i="16"/>
  <c r="AA20" i="16"/>
  <c r="AB57" i="16"/>
  <c r="AB152" i="16"/>
  <c r="AC204" i="16"/>
  <c r="AA220" i="16"/>
  <c r="Z322" i="16"/>
  <c r="Z358" i="16"/>
  <c r="AC62" i="16"/>
  <c r="U55" i="15"/>
  <c r="Z30" i="16"/>
  <c r="Y11" i="16"/>
  <c r="AB46" i="16"/>
  <c r="AA237" i="16"/>
  <c r="Y341" i="16"/>
  <c r="T62" i="18"/>
  <c r="Z63" i="16"/>
  <c r="AC143" i="16"/>
  <c r="U52" i="14"/>
  <c r="AB386" i="16"/>
  <c r="Z116" i="16"/>
  <c r="AB347" i="16"/>
  <c r="AA267" i="16"/>
  <c r="AB275" i="16"/>
  <c r="Z364" i="16"/>
  <c r="AA89" i="16"/>
  <c r="Y351" i="16"/>
  <c r="Z52" i="16"/>
  <c r="AC337" i="16"/>
  <c r="Y354" i="16"/>
  <c r="Y24" i="16"/>
  <c r="AA389" i="16"/>
  <c r="Z80" i="16"/>
  <c r="AB67" i="16"/>
  <c r="Z133" i="16"/>
  <c r="Y67" i="16"/>
  <c r="Y282" i="16"/>
  <c r="AB206" i="16"/>
  <c r="AB29" i="16"/>
  <c r="AB205" i="16"/>
  <c r="AC78" i="16"/>
  <c r="T31" i="14"/>
  <c r="T37" i="16"/>
  <c r="AB340" i="16"/>
  <c r="Z72" i="16"/>
  <c r="Y326" i="16"/>
  <c r="Y339" i="16"/>
  <c r="AC45" i="16"/>
  <c r="AB197" i="16"/>
  <c r="AC35" i="16"/>
  <c r="Y346" i="16"/>
  <c r="Y378" i="16"/>
  <c r="AB389" i="16"/>
  <c r="AA52" i="16"/>
  <c r="Z264" i="16"/>
  <c r="AB52" i="16"/>
  <c r="Z197" i="16"/>
  <c r="AC310" i="16"/>
  <c r="Z117" i="16"/>
  <c r="AC190" i="16"/>
  <c r="AB293" i="16"/>
  <c r="AC57" i="16"/>
  <c r="U45" i="18"/>
  <c r="AA184" i="16"/>
  <c r="Y260" i="16"/>
  <c r="AA177" i="16"/>
  <c r="Z266" i="16"/>
  <c r="AA87" i="16"/>
  <c r="AA370" i="16"/>
  <c r="Y43" i="16"/>
  <c r="AA14" i="16"/>
  <c r="Y197" i="16"/>
  <c r="AC330" i="16"/>
  <c r="AA161" i="16"/>
  <c r="Y69" i="16"/>
  <c r="AA265" i="16"/>
  <c r="Y150" i="16"/>
  <c r="AA373" i="16"/>
  <c r="Y234" i="16"/>
  <c r="AC250" i="16"/>
  <c r="U50" i="18"/>
  <c r="Z58" i="16"/>
  <c r="Y119" i="16"/>
  <c r="Y13" i="16"/>
  <c r="AB177" i="16"/>
  <c r="AB15" i="16"/>
  <c r="AC283" i="16"/>
  <c r="AA229" i="16"/>
  <c r="AC247" i="16"/>
  <c r="Z119" i="16"/>
  <c r="AB59" i="16"/>
  <c r="AA296" i="16"/>
  <c r="Z50" i="16"/>
  <c r="T57" i="15"/>
  <c r="Z204" i="16"/>
  <c r="AB273" i="16"/>
  <c r="U76" i="18"/>
  <c r="AA276" i="16"/>
  <c r="AB89" i="16"/>
  <c r="AC324" i="16"/>
  <c r="Z366" i="16"/>
  <c r="AB155" i="16"/>
  <c r="AC73" i="16"/>
  <c r="AC296" i="16"/>
  <c r="Y218" i="16"/>
  <c r="AC173" i="16"/>
  <c r="AC164" i="16"/>
  <c r="AB26" i="16"/>
  <c r="Z154" i="16"/>
  <c r="AC267" i="16"/>
  <c r="U47" i="14"/>
  <c r="Z122" i="16"/>
  <c r="AC139" i="16"/>
  <c r="Z42" i="16"/>
  <c r="Y94" i="16"/>
  <c r="AA272" i="16"/>
  <c r="AB72" i="16"/>
  <c r="AB232" i="16"/>
  <c r="Z163" i="16"/>
  <c r="Y157" i="16"/>
  <c r="U24" i="14"/>
  <c r="Y20" i="16"/>
  <c r="U25" i="14"/>
  <c r="Z333" i="16"/>
  <c r="Z78" i="16"/>
  <c r="AC227" i="16"/>
  <c r="AC264" i="16"/>
  <c r="AC41" i="16"/>
  <c r="AB83" i="16"/>
  <c r="Z124" i="16"/>
  <c r="Z174" i="16"/>
  <c r="AB111" i="16"/>
  <c r="Y79" i="16"/>
  <c r="Y255" i="16"/>
  <c r="T56" i="14"/>
  <c r="Z92" i="16"/>
  <c r="Y382" i="16"/>
  <c r="AC152" i="16"/>
  <c r="C94" i="15"/>
  <c r="AB80" i="16"/>
  <c r="AA224" i="16"/>
  <c r="AB182" i="16"/>
  <c r="Y36" i="16"/>
  <c r="Z143" i="16"/>
  <c r="Y263" i="16"/>
  <c r="T35" i="17"/>
  <c r="AB117" i="16"/>
  <c r="Y60" i="16"/>
  <c r="T18" i="17"/>
  <c r="AC295" i="16"/>
  <c r="AC63" i="16"/>
  <c r="U36" i="14"/>
  <c r="Y285" i="16"/>
  <c r="AC257" i="16"/>
  <c r="Z126" i="16"/>
  <c r="AC74" i="16"/>
  <c r="AA257" i="16"/>
  <c r="T64" i="16"/>
  <c r="AC218" i="16"/>
  <c r="AB263" i="16"/>
  <c r="Z311" i="16"/>
  <c r="AC132" i="16"/>
  <c r="AC308" i="16"/>
  <c r="AB318" i="16"/>
  <c r="AB154" i="16"/>
  <c r="AB248" i="16"/>
  <c r="AB71" i="16"/>
  <c r="Y18" i="16"/>
  <c r="Z9" i="16"/>
  <c r="Z53" i="16"/>
  <c r="AC371" i="16"/>
  <c r="U12" i="17"/>
  <c r="AA210" i="16"/>
  <c r="AA274" i="16"/>
  <c r="Y98" i="16"/>
  <c r="Z384" i="16"/>
  <c r="AC275" i="16"/>
  <c r="Y181" i="16"/>
  <c r="AB51" i="16"/>
  <c r="AA118" i="16"/>
  <c r="Y110" i="16"/>
  <c r="AA126" i="16"/>
  <c r="Y38" i="16"/>
  <c r="Z61" i="16"/>
  <c r="U9" i="17"/>
  <c r="U78" i="18"/>
  <c r="AB237" i="16"/>
  <c r="AC273" i="16"/>
  <c r="Y355" i="16"/>
  <c r="AC201" i="16"/>
  <c r="AA235" i="16"/>
  <c r="T41" i="14"/>
  <c r="Y288" i="16"/>
  <c r="AA330" i="16"/>
  <c r="AC131" i="16"/>
  <c r="T46" i="16"/>
  <c r="AB251" i="16"/>
  <c r="Y242" i="16"/>
  <c r="AA358" i="16"/>
  <c r="AB309" i="16"/>
  <c r="AB219" i="16"/>
  <c r="AB166" i="16"/>
  <c r="Z338" i="16"/>
  <c r="Z239" i="16"/>
  <c r="AC69" i="16"/>
  <c r="Z350" i="16"/>
  <c r="AB312" i="16"/>
  <c r="Y318" i="16"/>
  <c r="U57" i="15"/>
  <c r="Z170" i="16"/>
  <c r="Y49" i="16"/>
  <c r="AC127" i="16"/>
  <c r="Z231" i="16"/>
  <c r="Y306" i="16"/>
  <c r="Z109" i="16"/>
  <c r="AA193" i="16"/>
  <c r="AC335" i="16"/>
  <c r="I4" i="1"/>
  <c r="AG11" i="19" s="1"/>
  <c r="Z301" i="16"/>
  <c r="AA251" i="16"/>
  <c r="AA175" i="16"/>
  <c r="Z320" i="16"/>
  <c r="T33" i="14"/>
  <c r="AC349" i="16"/>
  <c r="AA31" i="16"/>
  <c r="AC208" i="16"/>
  <c r="T50" i="17"/>
  <c r="AC38" i="16"/>
  <c r="Y50" i="16"/>
  <c r="Z368" i="16"/>
  <c r="AB325" i="16"/>
  <c r="Y121" i="16"/>
  <c r="AB229" i="16"/>
  <c r="AC46" i="16"/>
  <c r="AA364" i="16"/>
  <c r="AA369" i="16"/>
  <c r="T63" i="16"/>
  <c r="AB174" i="16"/>
  <c r="Z162" i="16"/>
  <c r="AC15" i="16"/>
  <c r="Y169" i="16"/>
  <c r="Y230" i="16"/>
  <c r="Z137" i="16"/>
  <c r="Y384" i="16"/>
  <c r="Z286" i="16"/>
  <c r="AB94" i="16"/>
  <c r="Y192" i="16"/>
  <c r="AC51" i="16"/>
  <c r="U65" i="15"/>
  <c r="AA283" i="16"/>
  <c r="T38" i="17"/>
  <c r="AC71" i="16"/>
  <c r="AC76" i="16"/>
  <c r="AA284" i="16"/>
  <c r="AA378" i="16"/>
  <c r="AC221" i="16"/>
  <c r="Z77" i="16"/>
  <c r="AA253" i="16"/>
  <c r="Z319" i="16"/>
  <c r="AB158" i="16"/>
  <c r="Y131" i="16"/>
  <c r="AB196" i="16"/>
  <c r="Z129" i="16"/>
  <c r="Z48" i="16"/>
  <c r="AB270" i="16"/>
  <c r="AA308" i="16"/>
  <c r="AA13" i="16"/>
  <c r="AA319" i="16"/>
  <c r="AB228" i="16"/>
  <c r="AC77" i="16"/>
  <c r="Y147" i="16"/>
  <c r="AB261" i="16"/>
  <c r="Z178" i="16"/>
  <c r="AB257" i="16"/>
  <c r="Y350" i="16"/>
  <c r="T54" i="18"/>
  <c r="U35" i="17"/>
  <c r="Z230" i="16"/>
  <c r="Y337" i="16"/>
  <c r="T24" i="17"/>
  <c r="AA181" i="16"/>
  <c r="AC58" i="16"/>
  <c r="U27" i="17"/>
  <c r="Z275" i="16"/>
  <c r="Y17" i="16"/>
  <c r="AB356" i="16"/>
  <c r="Z247" i="16"/>
  <c r="AC199" i="16"/>
  <c r="AA321" i="16"/>
  <c r="Y327" i="16"/>
  <c r="T78" i="18"/>
  <c r="Y274" i="16"/>
  <c r="AB125" i="16"/>
  <c r="Z45" i="16"/>
  <c r="T51" i="14"/>
  <c r="AA342" i="16"/>
  <c r="AB4" i="16"/>
  <c r="AC317" i="16"/>
  <c r="AC379" i="16"/>
  <c r="Z88" i="16"/>
  <c r="Y178" i="16"/>
  <c r="Z37" i="16"/>
  <c r="AA197" i="16"/>
  <c r="AC268" i="16"/>
  <c r="Z284" i="16"/>
  <c r="AC49" i="16"/>
  <c r="U53" i="18"/>
  <c r="T51" i="15"/>
  <c r="AA40" i="16"/>
  <c r="AA236" i="16"/>
  <c r="Z17" i="16"/>
  <c r="U50" i="17"/>
  <c r="T61" i="16"/>
  <c r="AA163" i="16"/>
  <c r="Z158" i="16"/>
  <c r="Y199" i="16"/>
  <c r="Y167" i="16"/>
  <c r="AB314" i="16"/>
  <c r="AC352" i="16"/>
  <c r="Y308" i="16"/>
  <c r="AA38" i="16"/>
  <c r="U51" i="14"/>
  <c r="Y117" i="16"/>
  <c r="AA300" i="16"/>
  <c r="Z317" i="16"/>
  <c r="AC339" i="16"/>
  <c r="Y159" i="16"/>
  <c r="AA123" i="16"/>
  <c r="T30" i="14"/>
  <c r="T38" i="14"/>
  <c r="AB243" i="16"/>
  <c r="AA199" i="16"/>
  <c r="U28" i="14"/>
  <c r="Z362" i="16"/>
  <c r="U42" i="14"/>
  <c r="Y278" i="16"/>
  <c r="Y389" i="16"/>
  <c r="T55" i="15"/>
  <c r="Y329" i="16"/>
  <c r="AB383" i="16"/>
  <c r="Z24" i="16"/>
  <c r="AA9" i="16"/>
  <c r="Z292" i="16"/>
  <c r="AC256" i="16"/>
  <c r="AB244" i="16"/>
  <c r="T53" i="14"/>
  <c r="AC206" i="16"/>
  <c r="Z60" i="16"/>
  <c r="AC130" i="16"/>
  <c r="Z325" i="16"/>
  <c r="T42" i="16"/>
  <c r="Y210" i="16"/>
  <c r="AB346" i="16"/>
  <c r="AB306" i="16"/>
  <c r="AB241" i="16"/>
  <c r="Z185" i="16"/>
  <c r="Y338" i="16"/>
  <c r="Z276" i="16"/>
  <c r="Z219" i="16"/>
  <c r="Y61" i="16"/>
  <c r="Y106" i="16"/>
  <c r="Y349" i="16"/>
  <c r="AC171" i="16"/>
  <c r="AC344" i="16"/>
  <c r="Z337" i="16"/>
  <c r="Y251" i="16"/>
  <c r="U22" i="17"/>
  <c r="T11" i="17"/>
  <c r="AB106" i="16"/>
  <c r="Y120" i="16"/>
  <c r="AC376" i="16"/>
  <c r="AB75" i="16"/>
  <c r="Z203" i="16"/>
  <c r="Z378" i="16"/>
  <c r="Y84" i="16"/>
  <c r="AB201" i="16"/>
  <c r="Z13" i="16"/>
  <c r="Z386" i="16"/>
  <c r="AB187" i="16"/>
  <c r="Z180" i="16"/>
  <c r="Z198" i="16"/>
  <c r="Z288" i="16"/>
  <c r="AA173" i="16"/>
  <c r="Z95" i="16"/>
  <c r="AA47" i="16"/>
  <c r="T37" i="17"/>
  <c r="AA66" i="16"/>
  <c r="U19" i="14"/>
  <c r="AC292" i="16"/>
  <c r="AC309" i="16"/>
  <c r="AB377" i="16"/>
  <c r="Z388" i="16"/>
  <c r="U37" i="17"/>
  <c r="AA113" i="16"/>
  <c r="U14" i="17"/>
  <c r="AB202" i="16"/>
  <c r="AC81" i="16"/>
  <c r="Y238" i="16"/>
  <c r="AA95" i="16"/>
  <c r="Z294" i="16"/>
  <c r="T9" i="17"/>
  <c r="Z246" i="16"/>
  <c r="U17" i="14"/>
  <c r="T66" i="16"/>
  <c r="AC91" i="16"/>
  <c r="Y364" i="16"/>
  <c r="AA341" i="16"/>
  <c r="AC216" i="16"/>
  <c r="AA26" i="16"/>
  <c r="AA209" i="16"/>
  <c r="U42" i="16"/>
  <c r="T22" i="14"/>
  <c r="AC265" i="16"/>
  <c r="AA61" i="16"/>
  <c r="Y136" i="16"/>
  <c r="U52" i="15"/>
  <c r="AC10" i="16"/>
  <c r="U46" i="14"/>
  <c r="T17" i="17"/>
  <c r="AA114" i="16"/>
  <c r="AB368" i="16"/>
  <c r="AC286" i="16"/>
  <c r="AA309" i="16"/>
  <c r="AC211" i="16"/>
  <c r="AB388" i="16"/>
  <c r="Y104" i="16"/>
  <c r="AB87" i="16"/>
  <c r="AA233" i="16"/>
  <c r="AC55" i="16"/>
  <c r="AA67" i="16"/>
  <c r="Z377" i="16"/>
  <c r="T49" i="18"/>
  <c r="Z250" i="16"/>
  <c r="T39" i="17"/>
  <c r="AA380" i="16"/>
  <c r="AA241" i="16"/>
  <c r="AA84" i="16"/>
  <c r="AC48" i="16"/>
  <c r="Z67" i="16"/>
  <c r="AB156" i="16"/>
  <c r="AB198" i="16"/>
  <c r="AC362" i="16"/>
  <c r="T45" i="16"/>
  <c r="AA377" i="16"/>
  <c r="AB90" i="16"/>
  <c r="Y92" i="16"/>
  <c r="AB322" i="16"/>
  <c r="Z212" i="16"/>
  <c r="Y152" i="16"/>
  <c r="AC360" i="16"/>
  <c r="Z93" i="16"/>
  <c r="AB176" i="16"/>
  <c r="AC259" i="16"/>
  <c r="Z380" i="16"/>
  <c r="AB265" i="16"/>
  <c r="AB27" i="16"/>
  <c r="Z194" i="16"/>
  <c r="Z305" i="16"/>
  <c r="AB297" i="16"/>
  <c r="AA85" i="16"/>
  <c r="Z150" i="16"/>
  <c r="AA119" i="16"/>
  <c r="AB351" i="16"/>
  <c r="T33" i="18"/>
  <c r="Z25" i="16"/>
  <c r="Z216" i="16"/>
  <c r="Z323" i="16"/>
  <c r="Z272" i="16"/>
  <c r="AB43" i="16"/>
  <c r="Y332" i="16"/>
  <c r="AC154" i="16"/>
  <c r="AC332" i="16"/>
  <c r="AA153" i="16"/>
  <c r="AC287" i="16"/>
  <c r="Z134" i="16"/>
  <c r="Z41" i="16"/>
  <c r="AB10" i="16"/>
  <c r="AB188" i="16"/>
  <c r="AB223" i="16"/>
  <c r="U64" i="16"/>
  <c r="AC9" i="16"/>
  <c r="AA305" i="16"/>
  <c r="AB146" i="16"/>
  <c r="Y229" i="16"/>
  <c r="Z90" i="16"/>
  <c r="Z76" i="16"/>
  <c r="Y97" i="16"/>
  <c r="T43" i="16"/>
  <c r="AB252" i="16"/>
  <c r="Y100" i="16"/>
  <c r="T32" i="18"/>
  <c r="AA74" i="16"/>
  <c r="AA128" i="16"/>
  <c r="U45" i="14"/>
  <c r="AC150" i="16"/>
  <c r="AC60" i="16"/>
  <c r="Z268" i="16"/>
  <c r="AA15" i="16"/>
  <c r="C89" i="15"/>
  <c r="C90" i="15" s="1"/>
  <c r="C91" i="15" s="1"/>
  <c r="AA171" i="16"/>
  <c r="AB161" i="16"/>
  <c r="AA326" i="16"/>
  <c r="Z318" i="16"/>
  <c r="AB378" i="16"/>
  <c r="AB255" i="16"/>
  <c r="AC187" i="16"/>
  <c r="AA280" i="16"/>
  <c r="AB9" i="16"/>
  <c r="AB236" i="16"/>
  <c r="AA261" i="16"/>
  <c r="T17" i="14"/>
  <c r="Y145" i="16"/>
  <c r="T26" i="14"/>
  <c r="AC316" i="16"/>
  <c r="Y370" i="16"/>
  <c r="AC167" i="16"/>
  <c r="T14" i="17"/>
  <c r="Z54" i="16"/>
  <c r="U80" i="15"/>
  <c r="Y76" i="16"/>
  <c r="AC302" i="16"/>
  <c r="Y375" i="16"/>
  <c r="Z151" i="16"/>
  <c r="AB326" i="16"/>
  <c r="Y62" i="16"/>
  <c r="AA228" i="16"/>
  <c r="AC213" i="16"/>
  <c r="AC65" i="16"/>
  <c r="AA217" i="16"/>
  <c r="AC70" i="16"/>
  <c r="U42" i="17"/>
  <c r="AB370" i="16"/>
  <c r="AC183" i="16"/>
  <c r="Y291" i="16"/>
  <c r="AA135" i="16"/>
  <c r="AA140" i="16"/>
  <c r="AC27" i="16"/>
  <c r="Z356" i="16"/>
  <c r="AA24" i="16"/>
  <c r="AB345" i="16"/>
  <c r="Y352" i="16"/>
  <c r="AA367" i="16"/>
  <c r="AC104" i="16"/>
  <c r="Z354" i="16"/>
  <c r="Y25" i="16"/>
  <c r="AA174" i="16"/>
  <c r="AA327" i="16"/>
  <c r="Y372" i="16"/>
  <c r="AC189" i="16"/>
  <c r="AA148" i="16"/>
  <c r="AB55" i="16"/>
  <c r="AA287" i="16"/>
  <c r="AB21" i="16"/>
  <c r="AA158" i="16"/>
  <c r="AA295" i="16"/>
  <c r="Y206" i="16"/>
  <c r="AA155" i="16"/>
  <c r="Z65" i="16"/>
  <c r="Y256" i="16"/>
  <c r="AA255" i="16"/>
  <c r="AA48" i="16"/>
  <c r="AA240" i="16"/>
  <c r="AC188" i="16"/>
  <c r="AB336" i="16"/>
  <c r="Z179" i="16"/>
  <c r="AB282" i="16"/>
  <c r="Z128" i="16"/>
  <c r="AC355" i="16"/>
  <c r="Y287" i="16"/>
  <c r="Y174" i="16"/>
  <c r="AB131" i="16"/>
  <c r="AB24" i="16"/>
  <c r="AA222" i="16"/>
  <c r="AA219" i="16"/>
  <c r="AC388" i="16"/>
  <c r="Y335" i="16"/>
  <c r="AB369" i="16"/>
  <c r="Y208" i="16"/>
  <c r="Y392" i="16" s="1"/>
  <c r="AC207" i="16"/>
  <c r="AB22" i="16"/>
  <c r="AA82" i="16"/>
  <c r="AA344" i="16"/>
  <c r="U40" i="16"/>
  <c r="T44" i="14"/>
  <c r="AA108" i="16"/>
  <c r="AA179" i="16"/>
  <c r="AG11" i="17"/>
  <c r="AG11" i="16"/>
  <c r="AG11" i="14"/>
  <c r="B8" i="14"/>
  <c r="C8" i="14" s="1"/>
  <c r="AI11" i="17"/>
  <c r="AG12" i="17"/>
  <c r="AI11" i="16"/>
  <c r="AG12" i="16"/>
  <c r="AI11" i="14"/>
  <c r="AG12" i="14"/>
  <c r="D8" i="14"/>
  <c r="B9" i="14"/>
  <c r="C9" i="14" s="1"/>
  <c r="AG13" i="17"/>
  <c r="AI12" i="17"/>
  <c r="AG13" i="16"/>
  <c r="AI12" i="16"/>
  <c r="AG13" i="14"/>
  <c r="B10" i="14"/>
  <c r="C10" i="14" s="1"/>
  <c r="D9" i="14"/>
  <c r="AI13" i="17"/>
  <c r="AG14" i="17"/>
  <c r="AI13" i="16"/>
  <c r="AG14" i="16"/>
  <c r="AG14" i="14"/>
  <c r="AI13" i="14"/>
  <c r="B11" i="14"/>
  <c r="C11" i="14" s="1"/>
  <c r="D10" i="14"/>
  <c r="AI14" i="17"/>
  <c r="AG15" i="17"/>
  <c r="AG15" i="16"/>
  <c r="AI14" i="16"/>
  <c r="AI14" i="14"/>
  <c r="AG15" i="14"/>
  <c r="D11" i="14"/>
  <c r="AG16" i="17"/>
  <c r="AI15" i="17"/>
  <c r="AI15" i="16"/>
  <c r="AG16" i="16"/>
  <c r="AG16" i="14"/>
  <c r="AI15" i="14"/>
  <c r="AI16" i="17"/>
  <c r="AG17" i="17"/>
  <c r="AG17" i="16"/>
  <c r="AI16" i="16"/>
  <c r="AG17" i="14"/>
  <c r="AI16" i="14"/>
  <c r="AI17" i="17"/>
  <c r="AG18" i="17"/>
  <c r="AI17" i="16"/>
  <c r="AG18" i="16"/>
  <c r="AI17" i="14"/>
  <c r="AG18" i="14"/>
  <c r="AG19" i="17"/>
  <c r="AI18" i="17"/>
  <c r="AI18" i="16"/>
  <c r="AG19" i="16"/>
  <c r="AG19" i="14"/>
  <c r="AI18" i="14"/>
  <c r="AG20" i="17"/>
  <c r="AI19" i="17"/>
  <c r="AG20" i="16"/>
  <c r="AI19" i="16"/>
  <c r="AI19" i="14"/>
  <c r="AG20" i="14"/>
  <c r="AG21" i="17"/>
  <c r="AI20" i="17"/>
  <c r="AG21" i="16"/>
  <c r="AI20" i="16"/>
  <c r="AG21" i="14"/>
  <c r="AI20" i="14"/>
  <c r="AI21" i="17"/>
  <c r="AG22" i="17"/>
  <c r="AI21" i="16"/>
  <c r="AG22" i="16"/>
  <c r="AI21" i="14"/>
  <c r="AG22" i="14"/>
  <c r="C89" i="19"/>
  <c r="C90" i="19" s="1"/>
  <c r="C91" i="19" s="1"/>
  <c r="C92" i="19" s="1"/>
  <c r="C93" i="19"/>
  <c r="C94" i="19" s="1"/>
  <c r="C95" i="19"/>
  <c r="AG12" i="19"/>
  <c r="AI11" i="19"/>
  <c r="AI12" i="19"/>
  <c r="AG13" i="19"/>
  <c r="AG14" i="19"/>
  <c r="AI13" i="19"/>
  <c r="AI14" i="19"/>
  <c r="AG15" i="19"/>
  <c r="AG16" i="19"/>
  <c r="AI15" i="19"/>
  <c r="AG17" i="19"/>
  <c r="AI16" i="19"/>
  <c r="AG18" i="19"/>
  <c r="AI17" i="19"/>
  <c r="AG19" i="19"/>
  <c r="AI18" i="19"/>
  <c r="AI19" i="19"/>
  <c r="AG20" i="19"/>
  <c r="AI20" i="19"/>
  <c r="AG21" i="19"/>
  <c r="AI21" i="19"/>
  <c r="AG22" i="19"/>
  <c r="AI22" i="19" s="1"/>
  <c r="AK22" i="19" l="1"/>
  <c r="AK21" i="19"/>
  <c r="AK20" i="19"/>
  <c r="AK19" i="19"/>
  <c r="AK18" i="19"/>
  <c r="AK17" i="19"/>
  <c r="AK16" i="19"/>
  <c r="AK15" i="19"/>
  <c r="AK14" i="19"/>
  <c r="AK13" i="19"/>
  <c r="AK12" i="19"/>
  <c r="AK11" i="19"/>
  <c r="W34" i="16"/>
  <c r="W32" i="16"/>
  <c r="W33" i="16"/>
  <c r="AK21" i="17"/>
  <c r="AM21" i="17"/>
  <c r="AK21" i="16"/>
  <c r="AK20" i="17"/>
  <c r="AM20" i="17"/>
  <c r="AK20" i="16"/>
  <c r="AK21" i="14"/>
  <c r="AK19" i="17"/>
  <c r="AM19" i="17"/>
  <c r="AK19" i="16"/>
  <c r="AK20" i="14"/>
  <c r="AM18" i="17"/>
  <c r="AK18" i="17"/>
  <c r="AK18" i="16"/>
  <c r="AK19" i="14"/>
  <c r="AM17" i="17"/>
  <c r="AK17" i="17"/>
  <c r="AK17" i="16"/>
  <c r="AK18" i="14"/>
  <c r="AK16" i="17"/>
  <c r="AM16" i="17"/>
  <c r="AK16" i="16"/>
  <c r="H11" i="14"/>
  <c r="AK17" i="14"/>
  <c r="AK15" i="17"/>
  <c r="AM15" i="17"/>
  <c r="AK15" i="16"/>
  <c r="AK16" i="14"/>
  <c r="AK14" i="17"/>
  <c r="AM14" i="17"/>
  <c r="AK14" i="16"/>
  <c r="H10" i="14"/>
  <c r="AK15" i="14"/>
  <c r="AK13" i="17"/>
  <c r="AM13" i="17"/>
  <c r="AK13" i="16"/>
  <c r="AK14" i="14"/>
  <c r="AM12" i="17"/>
  <c r="AK12" i="17"/>
  <c r="AK12" i="16"/>
  <c r="H9" i="14"/>
  <c r="AK13" i="14"/>
  <c r="AM11" i="17"/>
  <c r="AK11" i="17"/>
  <c r="AK11" i="14"/>
  <c r="AK11" i="16"/>
  <c r="W282" i="16"/>
  <c r="W139" i="16"/>
  <c r="W174" i="16"/>
  <c r="W38" i="16"/>
  <c r="W77" i="16"/>
  <c r="W287" i="16"/>
  <c r="W90" i="16"/>
  <c r="W214" i="16"/>
  <c r="W218" i="16"/>
  <c r="W136" i="16"/>
  <c r="W382" i="16"/>
  <c r="W384" i="16"/>
  <c r="W67" i="16"/>
  <c r="W264" i="16"/>
  <c r="W275" i="16"/>
  <c r="W183" i="16"/>
  <c r="W308" i="16"/>
  <c r="W374" i="16"/>
  <c r="W245" i="16"/>
  <c r="W11" i="16"/>
  <c r="W255" i="16"/>
  <c r="W162" i="16"/>
  <c r="W110" i="16"/>
  <c r="W79" i="16"/>
  <c r="W256" i="16"/>
  <c r="W262" i="16"/>
  <c r="W389" i="16"/>
  <c r="W159" i="16"/>
  <c r="W285" i="16"/>
  <c r="W121" i="16"/>
  <c r="W206" i="16"/>
  <c r="W164" i="16"/>
  <c r="W230" i="16"/>
  <c r="W278" i="16"/>
  <c r="W167" i="16"/>
  <c r="W331" i="16"/>
  <c r="W360" i="16"/>
  <c r="W35" i="16"/>
  <c r="W252" i="16"/>
  <c r="W372" i="16"/>
  <c r="W208" i="16"/>
  <c r="W169" i="16"/>
  <c r="W45" i="16"/>
  <c r="W181" i="16"/>
  <c r="W199" i="16"/>
  <c r="W25" i="16"/>
  <c r="W89" i="16"/>
  <c r="W126" i="16"/>
  <c r="W184" i="16"/>
  <c r="W368" i="16"/>
  <c r="W160" i="16"/>
  <c r="W131" i="16"/>
  <c r="W60" i="16"/>
  <c r="W143" i="16"/>
  <c r="W73" i="16"/>
  <c r="W332" i="16"/>
  <c r="W352" i="16"/>
  <c r="W24" i="16"/>
  <c r="W186" i="16"/>
  <c r="W37" i="16"/>
  <c r="W335" i="16"/>
  <c r="W242" i="16"/>
  <c r="W108" i="16"/>
  <c r="W118" i="16"/>
  <c r="W354" i="16"/>
  <c r="W263" i="16"/>
  <c r="W105" i="16"/>
  <c r="W246" i="16"/>
  <c r="W20" i="16"/>
  <c r="W291" i="16"/>
  <c r="W286" i="16"/>
  <c r="W98" i="16"/>
  <c r="X79" i="17"/>
  <c r="X48" i="17"/>
  <c r="X21" i="17"/>
  <c r="X31" i="17"/>
  <c r="X41" i="17"/>
  <c r="X91" i="17"/>
  <c r="X39" i="17"/>
  <c r="X19" i="17"/>
  <c r="X75" i="17"/>
  <c r="X84" i="17"/>
  <c r="X92" i="17"/>
  <c r="X66" i="17"/>
  <c r="X76" i="17"/>
  <c r="X68" i="17"/>
  <c r="X38" i="17"/>
  <c r="X72" i="17"/>
  <c r="X29" i="17"/>
  <c r="X50" i="17"/>
  <c r="X13" i="17"/>
  <c r="X26" i="17"/>
  <c r="X58" i="17"/>
  <c r="X89" i="17"/>
  <c r="X49" i="17"/>
  <c r="X20" i="17"/>
  <c r="X16" i="17"/>
  <c r="X14" i="17"/>
  <c r="X52" i="17"/>
  <c r="X42" i="17"/>
  <c r="X23" i="17"/>
  <c r="X4" i="17"/>
  <c r="X88" i="17"/>
  <c r="X57" i="17"/>
  <c r="X12" i="17"/>
  <c r="X9" i="17"/>
  <c r="X62" i="17"/>
  <c r="X51" i="17"/>
  <c r="X18" i="17"/>
  <c r="X45" i="17"/>
  <c r="X82" i="17"/>
  <c r="X7" i="17"/>
  <c r="X77" i="17"/>
  <c r="X8" i="17"/>
  <c r="X69" i="17"/>
  <c r="X43" i="17"/>
  <c r="X59" i="17"/>
  <c r="X25" i="17"/>
  <c r="X60" i="17"/>
  <c r="X28" i="17"/>
  <c r="X55" i="17"/>
  <c r="X22" i="17"/>
  <c r="X90" i="17"/>
  <c r="X83" i="17"/>
  <c r="X36" i="17"/>
  <c r="X80" i="17"/>
  <c r="X32" i="17"/>
  <c r="X33" i="17"/>
  <c r="X40" i="17"/>
  <c r="X3" i="17"/>
  <c r="X17" i="17"/>
  <c r="X46" i="17"/>
  <c r="X53" i="17"/>
  <c r="X24" i="17"/>
  <c r="X47" i="17"/>
  <c r="X78" i="17"/>
  <c r="X86" i="17"/>
  <c r="X11" i="17"/>
  <c r="X85" i="17"/>
  <c r="X35" i="17"/>
  <c r="X74" i="17"/>
  <c r="X54" i="17"/>
  <c r="X15" i="17"/>
  <c r="X56" i="17"/>
  <c r="X5" i="17"/>
  <c r="X64" i="17"/>
  <c r="X34" i="17"/>
  <c r="X61" i="17"/>
  <c r="X70" i="17"/>
  <c r="X67" i="17"/>
  <c r="X81" i="17"/>
  <c r="X10" i="17"/>
  <c r="X30" i="17"/>
  <c r="X65" i="17"/>
  <c r="X44" i="17"/>
  <c r="X63" i="17"/>
  <c r="X27" i="17"/>
  <c r="X37" i="17"/>
  <c r="X87" i="17"/>
  <c r="X71" i="17"/>
  <c r="X6" i="17"/>
  <c r="X73" i="17"/>
  <c r="W80" i="16"/>
  <c r="W36" i="16"/>
  <c r="W320" i="16"/>
  <c r="W117" i="16"/>
  <c r="W157" i="16"/>
  <c r="W302" i="16"/>
  <c r="W316" i="16"/>
  <c r="W366" i="16"/>
  <c r="W111" i="16"/>
  <c r="W141" i="16"/>
  <c r="W12" i="16"/>
  <c r="W238" i="16"/>
  <c r="W209" i="16"/>
  <c r="W127" i="16"/>
  <c r="W289" i="16"/>
  <c r="W62" i="16"/>
  <c r="W192" i="16"/>
  <c r="W50" i="16"/>
  <c r="W4" i="16"/>
  <c r="W375" i="16"/>
  <c r="W351" i="16"/>
  <c r="W13" i="16"/>
  <c r="W353" i="16"/>
  <c r="W76" i="16"/>
  <c r="W46" i="16"/>
  <c r="W56" i="16"/>
  <c r="W119" i="16"/>
  <c r="W87" i="16"/>
  <c r="W94" i="16"/>
  <c r="W182" i="16"/>
  <c r="W96" i="16"/>
  <c r="W377" i="16"/>
  <c r="W276" i="16"/>
  <c r="W234" i="16"/>
  <c r="W370" i="16"/>
  <c r="W324" i="16"/>
  <c r="W59" i="16"/>
  <c r="W57" i="16"/>
  <c r="W178" i="16"/>
  <c r="W150" i="16"/>
  <c r="W288" i="16"/>
  <c r="W65" i="16"/>
  <c r="W145" i="16"/>
  <c r="W69" i="16"/>
  <c r="W310" i="16"/>
  <c r="W240" i="16"/>
  <c r="W39" i="16"/>
  <c r="W109" i="16"/>
  <c r="W385" i="16"/>
  <c r="W254" i="16"/>
  <c r="W367" i="16"/>
  <c r="W197" i="16"/>
  <c r="W307" i="16"/>
  <c r="W194" i="16"/>
  <c r="W43" i="16"/>
  <c r="W274" i="16"/>
  <c r="W356" i="16"/>
  <c r="W116" i="16"/>
  <c r="W327" i="16"/>
  <c r="W47" i="16"/>
  <c r="W152" i="16"/>
  <c r="W200" i="16"/>
  <c r="W301" i="16"/>
  <c r="W260" i="16"/>
  <c r="W5" i="16"/>
  <c r="W84" i="16"/>
  <c r="W237" i="16"/>
  <c r="W195" i="16"/>
  <c r="W364" i="16"/>
  <c r="W158" i="16"/>
  <c r="W78" i="16"/>
  <c r="W300" i="16"/>
  <c r="W222" i="16"/>
  <c r="W18" i="16"/>
  <c r="W44" i="16"/>
  <c r="W113" i="16"/>
  <c r="W21" i="16"/>
  <c r="W155" i="16"/>
  <c r="W154" i="16"/>
  <c r="W92" i="16"/>
  <c r="W123" i="16"/>
  <c r="W180" i="16"/>
  <c r="W17" i="16"/>
  <c r="W380" i="16"/>
  <c r="W140" i="16"/>
  <c r="W120" i="16"/>
  <c r="W304" i="16"/>
  <c r="W221" i="16"/>
  <c r="W355" i="16"/>
  <c r="W383" i="16"/>
  <c r="W336" i="16"/>
  <c r="W265" i="16"/>
  <c r="W303" i="16"/>
  <c r="W124" i="16"/>
  <c r="W277" i="16"/>
  <c r="W133" i="16"/>
  <c r="W29" i="16"/>
  <c r="W219" i="16"/>
  <c r="W71" i="16"/>
  <c r="W63" i="16"/>
  <c r="W251" i="16"/>
  <c r="W107" i="16"/>
  <c r="W15" i="16"/>
  <c r="W330" i="16"/>
  <c r="W100" i="16"/>
  <c r="H8" i="14"/>
  <c r="W144" i="16"/>
  <c r="W337" i="16"/>
  <c r="W91" i="16"/>
  <c r="W343" i="16"/>
  <c r="W271" i="16"/>
  <c r="W125" i="16"/>
  <c r="W189" i="16"/>
  <c r="W215" i="16"/>
  <c r="W70" i="16"/>
  <c r="X21" i="18"/>
  <c r="X36" i="18"/>
  <c r="X5" i="18"/>
  <c r="X17" i="18"/>
  <c r="X31" i="18"/>
  <c r="X9" i="18"/>
  <c r="X78" i="18"/>
  <c r="X70" i="18"/>
  <c r="X12" i="18"/>
  <c r="X28" i="18"/>
  <c r="X74" i="18"/>
  <c r="X55" i="18"/>
  <c r="X29" i="18"/>
  <c r="X19" i="18"/>
  <c r="X51" i="18"/>
  <c r="X34" i="18"/>
  <c r="X24" i="18"/>
  <c r="X67" i="18"/>
  <c r="X62" i="18"/>
  <c r="X77" i="18"/>
  <c r="X60" i="18"/>
  <c r="X3" i="18"/>
  <c r="X46" i="18"/>
  <c r="X56" i="18"/>
  <c r="X54" i="18"/>
  <c r="X43" i="18"/>
  <c r="X11" i="18"/>
  <c r="X72" i="18"/>
  <c r="X33" i="18"/>
  <c r="X57" i="18"/>
  <c r="X6" i="18"/>
  <c r="X23" i="18"/>
  <c r="X25" i="18"/>
  <c r="X37" i="18"/>
  <c r="X14" i="18"/>
  <c r="X73" i="18"/>
  <c r="X48" i="18"/>
  <c r="X30" i="18"/>
  <c r="X15" i="18"/>
  <c r="X32" i="18"/>
  <c r="X27" i="18"/>
  <c r="X71" i="18"/>
  <c r="X39" i="18"/>
  <c r="X42" i="18"/>
  <c r="X16" i="18"/>
  <c r="X47" i="18"/>
  <c r="X13" i="18"/>
  <c r="X38" i="18"/>
  <c r="X7" i="18"/>
  <c r="X75" i="18"/>
  <c r="X50" i="18"/>
  <c r="X40" i="18"/>
  <c r="X18" i="18"/>
  <c r="X26" i="18"/>
  <c r="X68" i="18"/>
  <c r="X10" i="18"/>
  <c r="X44" i="18"/>
  <c r="X65" i="18"/>
  <c r="X49" i="18"/>
  <c r="X79" i="18"/>
  <c r="X61" i="18"/>
  <c r="X8" i="18"/>
  <c r="X64" i="18"/>
  <c r="X22" i="18"/>
  <c r="X69" i="18"/>
  <c r="X52" i="18"/>
  <c r="X66" i="18"/>
  <c r="X76" i="18"/>
  <c r="X63" i="18"/>
  <c r="X45" i="18"/>
  <c r="X41" i="18"/>
  <c r="X58" i="18"/>
  <c r="X53" i="18"/>
  <c r="X4" i="18"/>
  <c r="X35" i="18"/>
  <c r="X59" i="18"/>
  <c r="X20" i="18"/>
  <c r="W378" i="16"/>
  <c r="W97" i="16"/>
  <c r="W312" i="16"/>
  <c r="W244" i="16"/>
  <c r="W349" i="16"/>
  <c r="W346" i="16"/>
  <c r="W313" i="16"/>
  <c r="W55" i="16"/>
  <c r="W205" i="16"/>
  <c r="W148" i="16"/>
  <c r="W269" i="16"/>
  <c r="W81" i="16"/>
  <c r="W106" i="16"/>
  <c r="W350" i="16"/>
  <c r="W328" i="16"/>
  <c r="W179" i="16"/>
  <c r="W323" i="16"/>
  <c r="W168" i="16"/>
  <c r="W292" i="16"/>
  <c r="W61" i="16"/>
  <c r="W306" i="16"/>
  <c r="W267" i="16"/>
  <c r="W102" i="16"/>
  <c r="W229" i="16"/>
  <c r="W365" i="16"/>
  <c r="W203" i="16"/>
  <c r="W129" i="16"/>
  <c r="W82" i="16"/>
  <c r="W272" i="16"/>
  <c r="W177" i="16"/>
  <c r="W95" i="16"/>
  <c r="W340" i="16"/>
  <c r="W314" i="16"/>
  <c r="W339" i="16"/>
  <c r="W225" i="16"/>
  <c r="W85" i="16"/>
  <c r="W153" i="16"/>
  <c r="W342" i="16"/>
  <c r="W88" i="16"/>
  <c r="W232" i="16"/>
  <c r="W338" i="16"/>
  <c r="W146" i="16"/>
  <c r="W224" i="16"/>
  <c r="W147" i="16"/>
  <c r="W23" i="16"/>
  <c r="W49" i="16"/>
  <c r="W311" i="16"/>
  <c r="W31" i="16"/>
  <c r="W326" i="16"/>
  <c r="W53" i="16"/>
  <c r="W7" i="16"/>
  <c r="W207" i="16"/>
  <c r="W151" i="16"/>
  <c r="W190" i="16"/>
  <c r="W26" i="16"/>
  <c r="W99" i="16"/>
  <c r="W371" i="16"/>
  <c r="W322" i="16"/>
  <c r="W201" i="16"/>
  <c r="W202" i="16"/>
  <c r="W217" i="16"/>
  <c r="W130" i="16"/>
  <c r="W30" i="16"/>
  <c r="W19" i="16"/>
  <c r="W391" i="16"/>
  <c r="W248" i="16"/>
  <c r="W52" i="16"/>
  <c r="W216" i="16"/>
  <c r="W309" i="16"/>
  <c r="W283" i="16"/>
  <c r="W249" i="16"/>
  <c r="W173" i="16"/>
  <c r="W171" i="16"/>
  <c r="W284" i="16"/>
  <c r="W279" i="16"/>
  <c r="W270" i="16"/>
  <c r="W250" i="16"/>
  <c r="W196" i="16"/>
  <c r="W14" i="16"/>
  <c r="W321" i="16"/>
  <c r="W247" i="16"/>
  <c r="W379" i="16"/>
  <c r="W363" i="16"/>
  <c r="W298" i="16"/>
  <c r="W359" i="16"/>
  <c r="W176" i="16"/>
  <c r="W128" i="16"/>
  <c r="W51" i="16"/>
  <c r="W165" i="16"/>
  <c r="W390" i="16"/>
  <c r="W138" i="16"/>
  <c r="W329" i="16"/>
  <c r="W268" i="16"/>
  <c r="W83" i="16"/>
  <c r="W72" i="16"/>
  <c r="W228" i="16"/>
  <c r="W28" i="16"/>
  <c r="W387" i="16"/>
  <c r="W258" i="16"/>
  <c r="W297" i="16"/>
  <c r="W175" i="16"/>
  <c r="W226" i="16"/>
  <c r="W318" i="16"/>
  <c r="W280" i="16"/>
  <c r="W156" i="16"/>
  <c r="W187" i="16"/>
  <c r="W103" i="16"/>
  <c r="W74" i="16"/>
  <c r="W235" i="16"/>
  <c r="W172" i="16"/>
  <c r="W361" i="16"/>
  <c r="W386" i="16"/>
  <c r="W345" i="16"/>
  <c r="W388" i="16"/>
  <c r="W42" i="16"/>
  <c r="W161" i="16"/>
  <c r="W149" i="16"/>
  <c r="W54" i="16"/>
  <c r="W373" i="16"/>
  <c r="W362" i="16"/>
  <c r="W261" i="16"/>
  <c r="W213" i="16"/>
  <c r="W137" i="16"/>
  <c r="W170" i="16"/>
  <c r="W40" i="16"/>
  <c r="W16" i="16"/>
  <c r="W227" i="16"/>
  <c r="W163" i="16"/>
  <c r="W193" i="16"/>
  <c r="W293" i="16"/>
  <c r="W241" i="16"/>
  <c r="W376" i="16"/>
  <c r="W191" i="16"/>
  <c r="W9" i="16"/>
  <c r="W295" i="16"/>
  <c r="W357" i="16"/>
  <c r="W86" i="16"/>
  <c r="W210" i="16"/>
  <c r="W185" i="16"/>
  <c r="W381" i="16"/>
  <c r="W101" i="16"/>
  <c r="W41" i="16"/>
  <c r="W294" i="16"/>
  <c r="W369" i="16"/>
  <c r="W243" i="16"/>
  <c r="W305" i="16"/>
  <c r="W132" i="16"/>
  <c r="W198" i="16"/>
  <c r="W273" i="16"/>
  <c r="W112" i="16"/>
  <c r="W211" i="16"/>
  <c r="W220" i="16"/>
  <c r="W135" i="16"/>
  <c r="W8" i="16"/>
  <c r="W281" i="16"/>
  <c r="W22" i="16"/>
  <c r="W317" i="16"/>
  <c r="W122" i="16"/>
  <c r="W75" i="16"/>
  <c r="W290" i="16"/>
  <c r="W58" i="16"/>
  <c r="W266" i="16"/>
  <c r="W299" i="16"/>
  <c r="W114" i="16"/>
  <c r="W27" i="16"/>
  <c r="W344" i="16"/>
  <c r="W257" i="16"/>
  <c r="W239" i="16"/>
  <c r="W358" i="16"/>
  <c r="W325" i="16"/>
  <c r="W188" i="16"/>
  <c r="W341" i="16"/>
  <c r="W296" i="16"/>
  <c r="W10" i="16"/>
  <c r="W3" i="16"/>
  <c r="W142" i="16"/>
  <c r="W115" i="16"/>
  <c r="W166" i="16"/>
  <c r="W231" i="16"/>
  <c r="W93" i="16"/>
  <c r="W233" i="16"/>
  <c r="W253" i="16"/>
  <c r="W204" i="16"/>
  <c r="W348" i="16"/>
  <c r="W104" i="16"/>
  <c r="W319" i="16"/>
  <c r="W48" i="16"/>
  <c r="W259" i="16"/>
  <c r="W236" i="16"/>
  <c r="W315" i="16"/>
  <c r="W66" i="16"/>
  <c r="W134" i="16"/>
  <c r="W68" i="16"/>
  <c r="W64" i="16"/>
  <c r="W6" i="16"/>
  <c r="W333" i="16"/>
  <c r="W223" i="16"/>
  <c r="W334" i="16"/>
  <c r="W212" i="16"/>
  <c r="W347" i="16"/>
  <c r="AG23" i="19"/>
  <c r="AI23" i="19" s="1"/>
  <c r="C26" i="19"/>
  <c r="AI22" i="14"/>
  <c r="Y48" i="17"/>
  <c r="AA50" i="17"/>
  <c r="AC14" i="17"/>
  <c r="AC8" i="17"/>
  <c r="AC3" i="17"/>
  <c r="Z11" i="17"/>
  <c r="AC65" i="17"/>
  <c r="Z73" i="17"/>
  <c r="AB28" i="18"/>
  <c r="AA43" i="18"/>
  <c r="AB37" i="18"/>
  <c r="AC75" i="18"/>
  <c r="Z65" i="18"/>
  <c r="AB4" i="18"/>
  <c r="Y6" i="18"/>
  <c r="Y13" i="18"/>
  <c r="AA21" i="17"/>
  <c r="AC13" i="17"/>
  <c r="Y62" i="17"/>
  <c r="Y69" i="17"/>
  <c r="AC17" i="17"/>
  <c r="AC85" i="17"/>
  <c r="AC44" i="17"/>
  <c r="AC5" i="18"/>
  <c r="Y62" i="18"/>
  <c r="AA14" i="18"/>
  <c r="AC39" i="18"/>
  <c r="Z49" i="18"/>
  <c r="AC66" i="18"/>
  <c r="AA78" i="18"/>
  <c r="AB15" i="18"/>
  <c r="AC68" i="18"/>
  <c r="Z31" i="17"/>
  <c r="AB66" i="17"/>
  <c r="Y42" i="17"/>
  <c r="Z51" i="17"/>
  <c r="Z83" i="17"/>
  <c r="AC35" i="17"/>
  <c r="Y61" i="17"/>
  <c r="Z17" i="18"/>
  <c r="Y55" i="18"/>
  <c r="Y72" i="18"/>
  <c r="AA42" i="18"/>
  <c r="Y40" i="18"/>
  <c r="Z76" i="18"/>
  <c r="Y59" i="18"/>
  <c r="Y41" i="17"/>
  <c r="Y58" i="17"/>
  <c r="AC18" i="17"/>
  <c r="AA59" i="17"/>
  <c r="Z53" i="17"/>
  <c r="Y74" i="17"/>
  <c r="Z27" i="17"/>
  <c r="Y31" i="18"/>
  <c r="Z60" i="18"/>
  <c r="AB48" i="18"/>
  <c r="AB16" i="18"/>
  <c r="Y61" i="18"/>
  <c r="AB63" i="18"/>
  <c r="AC72" i="17"/>
  <c r="AC57" i="17"/>
  <c r="AA56" i="17"/>
  <c r="AA70" i="18"/>
  <c r="AC34" i="18"/>
  <c r="Z23" i="18"/>
  <c r="Z32" i="18"/>
  <c r="AB10" i="18"/>
  <c r="AC68" i="17"/>
  <c r="AA89" i="17"/>
  <c r="AB45" i="17"/>
  <c r="AB80" i="17"/>
  <c r="AA24" i="17"/>
  <c r="Y67" i="17"/>
  <c r="Y37" i="17"/>
  <c r="AB19" i="18"/>
  <c r="Z3" i="18"/>
  <c r="AC30" i="18"/>
  <c r="Y47" i="18"/>
  <c r="Y8" i="18"/>
  <c r="B21" i="14"/>
  <c r="AC38" i="17"/>
  <c r="AA49" i="17"/>
  <c r="Z82" i="17"/>
  <c r="Y32" i="17"/>
  <c r="AA47" i="17"/>
  <c r="Y81" i="17"/>
  <c r="Z87" i="17"/>
  <c r="Z20" i="17"/>
  <c r="AC28" i="17"/>
  <c r="AB78" i="17"/>
  <c r="AB79" i="17"/>
  <c r="Y75" i="17"/>
  <c r="AA16" i="17"/>
  <c r="AC12" i="17"/>
  <c r="AA55" i="17"/>
  <c r="AC86" i="17"/>
  <c r="AC5" i="17"/>
  <c r="Z6" i="17"/>
  <c r="Z21" i="18"/>
  <c r="AA24" i="18"/>
  <c r="Y25" i="18"/>
  <c r="AA27" i="18"/>
  <c r="AC44" i="18"/>
  <c r="Z69" i="18"/>
  <c r="Y64" i="18"/>
  <c r="Y84" i="17"/>
  <c r="AC67" i="18"/>
  <c r="AA75" i="18"/>
  <c r="AB6" i="18"/>
  <c r="AG23" i="17"/>
  <c r="AG23" i="16"/>
  <c r="AB49" i="18"/>
  <c r="Y15" i="18"/>
  <c r="AA31" i="17"/>
  <c r="Z42" i="17"/>
  <c r="AB46" i="17"/>
  <c r="AA63" i="17"/>
  <c r="AA77" i="18"/>
  <c r="Z42" i="18"/>
  <c r="C92" i="15"/>
  <c r="AC23" i="17"/>
  <c r="Y53" i="17"/>
  <c r="AC33" i="18"/>
  <c r="Y18" i="18"/>
  <c r="AA20" i="18"/>
  <c r="Y33" i="17"/>
  <c r="Z70" i="18"/>
  <c r="AC23" i="18"/>
  <c r="Y58" i="18"/>
  <c r="Z68" i="17"/>
  <c r="AA25" i="17"/>
  <c r="AC54" i="17"/>
  <c r="Y9" i="18"/>
  <c r="Y57" i="18"/>
  <c r="AA39" i="17"/>
  <c r="Z88" i="17"/>
  <c r="AA32" i="17"/>
  <c r="Z81" i="17"/>
  <c r="Y7" i="17"/>
  <c r="Y79" i="17"/>
  <c r="AC16" i="17"/>
  <c r="Y40" i="17"/>
  <c r="AB6" i="17"/>
  <c r="Y54" i="18"/>
  <c r="AB44" i="18"/>
  <c r="Y14" i="17"/>
  <c r="Z64" i="17"/>
  <c r="Z67" i="18"/>
  <c r="AB52" i="18"/>
  <c r="Y22" i="18"/>
  <c r="Z52" i="17"/>
  <c r="Z34" i="17"/>
  <c r="Z11" i="18"/>
  <c r="AB66" i="18"/>
  <c r="AB31" i="17"/>
  <c r="AC43" i="17"/>
  <c r="Z63" i="17"/>
  <c r="Y73" i="18"/>
  <c r="Z41" i="17"/>
  <c r="Z36" i="17"/>
  <c r="AC31" i="18"/>
  <c r="Z18" i="18"/>
  <c r="AC33" i="17"/>
  <c r="AC32" i="18"/>
  <c r="AB89" i="17"/>
  <c r="Z54" i="17"/>
  <c r="AC26" i="18"/>
  <c r="Z32" i="17"/>
  <c r="AB7" i="17"/>
  <c r="Z77" i="17"/>
  <c r="AC54" i="18"/>
  <c r="AA53" i="18"/>
  <c r="Z79" i="18"/>
  <c r="Z16" i="18"/>
  <c r="AC71" i="17"/>
  <c r="AB32" i="18"/>
  <c r="Y25" i="17"/>
  <c r="AA37" i="17"/>
  <c r="AC57" i="18"/>
  <c r="AB39" i="17"/>
  <c r="AA15" i="17"/>
  <c r="AC19" i="17"/>
  <c r="AB10" i="17"/>
  <c r="AB12" i="17"/>
  <c r="Z30" i="17"/>
  <c r="Z7" i="18"/>
  <c r="B22" i="14"/>
  <c r="Z8" i="17"/>
  <c r="AC73" i="17"/>
  <c r="Y37" i="18"/>
  <c r="AC4" i="18"/>
  <c r="AB22" i="18"/>
  <c r="AB52" i="17"/>
  <c r="AB5" i="18"/>
  <c r="B12" i="14"/>
  <c r="AA48" i="17"/>
  <c r="AC50" i="17"/>
  <c r="AC9" i="17"/>
  <c r="AA8" i="17"/>
  <c r="Z3" i="17"/>
  <c r="AB11" i="17"/>
  <c r="AA65" i="17"/>
  <c r="AB36" i="18"/>
  <c r="Y28" i="18"/>
  <c r="Y43" i="18"/>
  <c r="AA37" i="18"/>
  <c r="Y75" i="18"/>
  <c r="Y52" i="18"/>
  <c r="Y4" i="18"/>
  <c r="Z6" i="18"/>
  <c r="Z13" i="18"/>
  <c r="AI22" i="16"/>
  <c r="Z92" i="17"/>
  <c r="Y13" i="17"/>
  <c r="AB62" i="17"/>
  <c r="AC69" i="17"/>
  <c r="AA17" i="17"/>
  <c r="AA34" i="17"/>
  <c r="Z44" i="17"/>
  <c r="AB74" i="18"/>
  <c r="AB62" i="18"/>
  <c r="Z14" i="18"/>
  <c r="AA39" i="18"/>
  <c r="AA49" i="18"/>
  <c r="AC35" i="18"/>
  <c r="AC78" i="18"/>
  <c r="AA15" i="18"/>
  <c r="Z68" i="18"/>
  <c r="AC31" i="17"/>
  <c r="AA66" i="17"/>
  <c r="AC42" i="17"/>
  <c r="AA43" i="17"/>
  <c r="AA83" i="17"/>
  <c r="Z35" i="17"/>
  <c r="AC61" i="17"/>
  <c r="Y17" i="18"/>
  <c r="AB77" i="18"/>
  <c r="AA72" i="18"/>
  <c r="Y42" i="18"/>
  <c r="AA40" i="18"/>
  <c r="Y76" i="18"/>
  <c r="Y76" i="17"/>
  <c r="AC58" i="17"/>
  <c r="Y18" i="17"/>
  <c r="Y59" i="17"/>
  <c r="AB53" i="17"/>
  <c r="AA70" i="17"/>
  <c r="AB27" i="17"/>
  <c r="AB29" i="18"/>
  <c r="AA60" i="18"/>
  <c r="Z48" i="18"/>
  <c r="AC16" i="18"/>
  <c r="AC61" i="18"/>
  <c r="Y20" i="18"/>
  <c r="Y72" i="17"/>
  <c r="AB33" i="17"/>
  <c r="Z56" i="17"/>
  <c r="Y70" i="18"/>
  <c r="Y34" i="18"/>
  <c r="Y23" i="18"/>
  <c r="AA38" i="18"/>
  <c r="Y10" i="18"/>
  <c r="J9" i="14"/>
  <c r="Y68" i="17"/>
  <c r="AC4" i="17"/>
  <c r="Y45" i="17"/>
  <c r="Y80" i="17"/>
  <c r="Y24" i="17"/>
  <c r="AC67" i="17"/>
  <c r="AG23" i="14"/>
  <c r="AA19" i="18"/>
  <c r="Y3" i="18"/>
  <c r="Y30" i="18"/>
  <c r="Y26" i="18"/>
  <c r="AB8" i="18"/>
  <c r="AI22" i="17"/>
  <c r="AA38" i="17"/>
  <c r="AA88" i="17"/>
  <c r="AB82" i="17"/>
  <c r="AC32" i="17"/>
  <c r="AB47" i="17"/>
  <c r="AC81" i="17"/>
  <c r="Y19" i="17"/>
  <c r="AA20" i="17"/>
  <c r="Y28" i="17"/>
  <c r="Y78" i="17"/>
  <c r="AC79" i="17"/>
  <c r="AB75" i="17"/>
  <c r="Z16" i="17"/>
  <c r="Y77" i="17"/>
  <c r="AC55" i="17"/>
  <c r="Z86" i="17"/>
  <c r="AB5" i="17"/>
  <c r="AA6" i="17"/>
  <c r="Y12" i="18"/>
  <c r="Z24" i="18"/>
  <c r="AB25" i="18"/>
  <c r="AC27" i="18"/>
  <c r="Y44" i="18"/>
  <c r="Y53" i="18"/>
  <c r="AC64" i="18"/>
  <c r="AA76" i="18"/>
  <c r="AC45" i="18"/>
  <c r="AC10" i="17"/>
  <c r="Y86" i="17"/>
  <c r="Z25" i="18"/>
  <c r="AC53" i="18"/>
  <c r="AA22" i="17"/>
  <c r="Y3" i="17"/>
  <c r="AC36" i="18"/>
  <c r="AC65" i="18"/>
  <c r="AA6" i="18"/>
  <c r="Y92" i="17"/>
  <c r="AB85" i="17"/>
  <c r="Z74" i="18"/>
  <c r="AB50" i="18"/>
  <c r="Z15" i="18"/>
  <c r="AC51" i="17"/>
  <c r="Y35" i="17"/>
  <c r="AC77" i="18"/>
  <c r="AC59" i="18"/>
  <c r="AA18" i="17"/>
  <c r="Z74" i="17"/>
  <c r="AA29" i="18"/>
  <c r="Y63" i="18"/>
  <c r="AB70" i="18"/>
  <c r="AC38" i="18"/>
  <c r="AB25" i="17"/>
  <c r="Z57" i="18"/>
  <c r="AC49" i="17"/>
  <c r="AC87" i="17"/>
  <c r="AB29" i="17"/>
  <c r="AB30" i="17"/>
  <c r="AA69" i="18"/>
  <c r="AB76" i="17"/>
  <c r="AA31" i="18"/>
  <c r="AC18" i="18"/>
  <c r="AB34" i="18"/>
  <c r="Z38" i="18"/>
  <c r="Z24" i="17"/>
  <c r="AB3" i="18"/>
  <c r="AB26" i="18"/>
  <c r="AC47" i="17"/>
  <c r="Z7" i="17"/>
  <c r="AA75" i="17"/>
  <c r="AC77" i="17"/>
  <c r="AA54" i="18"/>
  <c r="AB69" i="18"/>
  <c r="AI12" i="14"/>
  <c r="AA84" i="17"/>
  <c r="AB50" i="17"/>
  <c r="AA9" i="17"/>
  <c r="AB8" i="17"/>
  <c r="AA3" i="17"/>
  <c r="AA64" i="17"/>
  <c r="Z65" i="17"/>
  <c r="Z36" i="18"/>
  <c r="AA28" i="18"/>
  <c r="AB43" i="18"/>
  <c r="AC71" i="18"/>
  <c r="AB75" i="18"/>
  <c r="AC52" i="18"/>
  <c r="AA4" i="18"/>
  <c r="AC6" i="18"/>
  <c r="J11" i="14"/>
  <c r="J10" i="14"/>
  <c r="AB92" i="17"/>
  <c r="Z13" i="17"/>
  <c r="Z62" i="17"/>
  <c r="AC90" i="17"/>
  <c r="Y17" i="17"/>
  <c r="AC34" i="17"/>
  <c r="Y44" i="17"/>
  <c r="AA74" i="18"/>
  <c r="Z62" i="18"/>
  <c r="Y14" i="18"/>
  <c r="AC50" i="18"/>
  <c r="AC49" i="18"/>
  <c r="Y35" i="18"/>
  <c r="AB78" i="18"/>
  <c r="AC15" i="18"/>
  <c r="AC41" i="18"/>
  <c r="Y31" i="17"/>
  <c r="AC26" i="17"/>
  <c r="AB42" i="17"/>
  <c r="AB43" i="17"/>
  <c r="AC83" i="17"/>
  <c r="AA35" i="17"/>
  <c r="AC63" i="17"/>
  <c r="AB17" i="18"/>
  <c r="Z77" i="18"/>
  <c r="AB72" i="18"/>
  <c r="AB42" i="18"/>
  <c r="AC79" i="18"/>
  <c r="AB76" i="18"/>
  <c r="AC76" i="17"/>
  <c r="Z58" i="17"/>
  <c r="AB18" i="17"/>
  <c r="AB36" i="17"/>
  <c r="AC53" i="17"/>
  <c r="Z70" i="17"/>
  <c r="AC27" i="17"/>
  <c r="Y29" i="18"/>
  <c r="AC60" i="18"/>
  <c r="Y48" i="18"/>
  <c r="AB18" i="18"/>
  <c r="AA61" i="18"/>
  <c r="AC20" i="18"/>
  <c r="AB72" i="17"/>
  <c r="Z33" i="17"/>
  <c r="AB56" i="17"/>
  <c r="AC70" i="18"/>
  <c r="AB56" i="18"/>
  <c r="AB23" i="18"/>
  <c r="AB38" i="18"/>
  <c r="AC10" i="18"/>
  <c r="AA91" i="17"/>
  <c r="AA68" i="17"/>
  <c r="AA4" i="17"/>
  <c r="AC45" i="17"/>
  <c r="AC80" i="17"/>
  <c r="AA54" i="17"/>
  <c r="AA67" i="17"/>
  <c r="J8" i="14"/>
  <c r="Z19" i="18"/>
  <c r="AA57" i="18"/>
  <c r="Z30" i="18"/>
  <c r="Z26" i="18"/>
  <c r="AA8" i="18"/>
  <c r="Z39" i="17"/>
  <c r="Z38" i="17"/>
  <c r="AB88" i="17"/>
  <c r="AC82" i="17"/>
  <c r="AB32" i="17"/>
  <c r="AC15" i="17"/>
  <c r="AA81" i="17"/>
  <c r="AB19" i="17"/>
  <c r="Y20" i="17"/>
  <c r="Z28" i="17"/>
  <c r="Z10" i="17"/>
  <c r="AA79" i="17"/>
  <c r="AA29" i="17"/>
  <c r="AB16" i="17"/>
  <c r="AB77" i="17"/>
  <c r="AB55" i="17"/>
  <c r="AB86" i="17"/>
  <c r="AC30" i="17"/>
  <c r="AC6" i="17"/>
  <c r="AB12" i="18"/>
  <c r="Y24" i="18"/>
  <c r="AA25" i="18"/>
  <c r="AB7" i="18"/>
  <c r="AA44" i="18"/>
  <c r="AB53" i="18"/>
  <c r="AB64" i="18"/>
  <c r="Y50" i="17"/>
  <c r="AC22" i="17"/>
  <c r="AB3" i="17"/>
  <c r="AC64" i="17"/>
  <c r="Y65" i="17"/>
  <c r="Y36" i="18"/>
  <c r="Z43" i="18"/>
  <c r="Z71" i="18"/>
  <c r="AA52" i="18"/>
  <c r="AA22" i="18"/>
  <c r="AC92" i="17"/>
  <c r="Y52" i="17"/>
  <c r="AC62" i="17"/>
  <c r="AB90" i="17"/>
  <c r="Z17" i="17"/>
  <c r="Y34" i="17"/>
  <c r="AC74" i="18"/>
  <c r="AC11" i="18"/>
  <c r="AC14" i="18"/>
  <c r="Z50" i="18"/>
  <c r="Z35" i="18"/>
  <c r="AA46" i="18"/>
  <c r="Z41" i="18"/>
  <c r="Y43" i="17"/>
  <c r="AB35" i="17"/>
  <c r="AC17" i="18"/>
  <c r="AC73" i="18"/>
  <c r="AA79" i="18"/>
  <c r="AA76" i="17"/>
  <c r="Z18" i="17"/>
  <c r="AA36" i="17"/>
  <c r="Y70" i="17"/>
  <c r="AC29" i="18"/>
  <c r="AC48" i="18"/>
  <c r="AB61" i="18"/>
  <c r="Z72" i="17"/>
  <c r="AB71" i="17"/>
  <c r="AA56" i="18"/>
  <c r="Y38" i="18"/>
  <c r="Y91" i="17"/>
  <c r="AB4" i="17"/>
  <c r="Z80" i="17"/>
  <c r="AB67" i="17"/>
  <c r="AC19" i="18"/>
  <c r="AA26" i="18"/>
  <c r="AB38" i="17"/>
  <c r="AA60" i="17"/>
  <c r="Z15" i="17"/>
  <c r="AA19" i="17"/>
  <c r="AA28" i="17"/>
  <c r="AC29" i="17"/>
  <c r="AA77" i="17"/>
  <c r="Y30" i="17"/>
  <c r="AA12" i="18"/>
  <c r="Y7" i="18"/>
  <c r="D29" i="1"/>
  <c r="Z9" i="17"/>
  <c r="Y73" i="17"/>
  <c r="AB71" i="18"/>
  <c r="AA51" i="18"/>
  <c r="AB21" i="17"/>
  <c r="AA62" i="17"/>
  <c r="Z5" i="18"/>
  <c r="AB14" i="18"/>
  <c r="AC46" i="18"/>
  <c r="Y26" i="17"/>
  <c r="AC46" i="17"/>
  <c r="AA55" i="18"/>
  <c r="Y79" i="18"/>
  <c r="AB23" i="17"/>
  <c r="AC70" i="17"/>
  <c r="AA48" i="18"/>
  <c r="Y57" i="17"/>
  <c r="Y56" i="18"/>
  <c r="Z4" i="17"/>
  <c r="AA9" i="18"/>
  <c r="Y39" i="17"/>
  <c r="Y15" i="17"/>
  <c r="AB28" i="17"/>
  <c r="AA40" i="17"/>
  <c r="AC25" i="18"/>
  <c r="AC41" i="17"/>
  <c r="Z29" i="18"/>
  <c r="AC63" i="18"/>
  <c r="AC56" i="18"/>
  <c r="Z58" i="18"/>
  <c r="AB54" i="17"/>
  <c r="AC9" i="18"/>
  <c r="Z47" i="18"/>
  <c r="Y88" i="17"/>
  <c r="Y87" i="17"/>
  <c r="AA78" i="17"/>
  <c r="Z29" i="17"/>
  <c r="Z5" i="17"/>
  <c r="Y27" i="18"/>
  <c r="Z53" i="18"/>
  <c r="B23" i="14"/>
  <c r="AA14" i="17"/>
  <c r="Y64" i="17"/>
  <c r="AA71" i="18"/>
  <c r="Y51" i="18"/>
  <c r="AC21" i="17"/>
  <c r="AA69" i="17"/>
  <c r="AC62" i="18"/>
  <c r="AG11" i="15"/>
  <c r="Y9" i="17"/>
  <c r="AC51" i="18"/>
  <c r="Z26" i="17"/>
  <c r="AB30" i="18"/>
  <c r="AB35" i="18"/>
  <c r="AC42" i="18"/>
  <c r="AA33" i="18"/>
  <c r="Z71" i="17"/>
  <c r="AC58" i="18"/>
  <c r="AA80" i="17"/>
  <c r="Z37" i="17"/>
  <c r="AA47" i="18"/>
  <c r="AB45" i="18"/>
  <c r="Z60" i="17"/>
  <c r="Z19" i="17"/>
  <c r="AA10" i="17"/>
  <c r="AA12" i="17"/>
  <c r="AA86" i="17"/>
  <c r="AC12" i="18"/>
  <c r="AA7" i="18"/>
  <c r="AA23" i="17"/>
  <c r="Z57" i="17"/>
  <c r="AC89" i="17"/>
  <c r="Y45" i="18"/>
  <c r="Z40" i="17"/>
  <c r="Z84" i="17"/>
  <c r="AC43" i="18"/>
  <c r="AA90" i="17"/>
  <c r="AA41" i="18"/>
  <c r="Z76" i="17"/>
  <c r="AB20" i="18"/>
  <c r="AC91" i="17"/>
  <c r="Y19" i="18"/>
  <c r="AC88" i="17"/>
  <c r="Z79" i="17"/>
  <c r="AA21" i="18"/>
  <c r="AC36" i="17"/>
  <c r="Z20" i="18"/>
  <c r="Y4" i="17"/>
  <c r="AB60" i="17"/>
  <c r="Z12" i="18"/>
  <c r="AB48" i="17"/>
  <c r="AB84" i="17"/>
  <c r="Z14" i="17"/>
  <c r="AB9" i="17"/>
  <c r="Y22" i="17"/>
  <c r="Y11" i="17"/>
  <c r="AB64" i="17"/>
  <c r="AB73" i="17"/>
  <c r="AA36" i="18"/>
  <c r="Y67" i="18"/>
  <c r="AC37" i="18"/>
  <c r="Y71" i="18"/>
  <c r="Y65" i="18"/>
  <c r="Z52" i="18"/>
  <c r="Z51" i="18"/>
  <c r="AA13" i="18"/>
  <c r="AC22" i="18"/>
  <c r="Y21" i="17"/>
  <c r="AA92" i="17"/>
  <c r="AC52" i="17"/>
  <c r="AB69" i="17"/>
  <c r="Y90" i="17"/>
  <c r="AA85" i="17"/>
  <c r="AB34" i="17"/>
  <c r="Y5" i="18"/>
  <c r="Y74" i="18"/>
  <c r="AB11" i="18"/>
  <c r="Z39" i="18"/>
  <c r="Y50" i="18"/>
  <c r="Y66" i="18"/>
  <c r="AA35" i="18"/>
  <c r="Y46" i="18"/>
  <c r="Y68" i="18"/>
  <c r="Y41" i="18"/>
  <c r="Z66" i="17"/>
  <c r="AA26" i="17"/>
  <c r="AA51" i="17"/>
  <c r="Z43" i="17"/>
  <c r="AA46" i="17"/>
  <c r="AB61" i="17"/>
  <c r="Y63" i="17"/>
  <c r="Z55" i="18"/>
  <c r="Y77" i="18"/>
  <c r="AA73" i="18"/>
  <c r="AB40" i="18"/>
  <c r="Z59" i="18"/>
  <c r="AC59" i="17"/>
  <c r="AA74" i="17"/>
  <c r="AB70" i="17"/>
  <c r="Y33" i="18"/>
  <c r="AA33" i="17"/>
  <c r="AB91" i="17"/>
  <c r="Y49" i="17"/>
  <c r="AC21" i="18"/>
  <c r="AC48" i="17"/>
  <c r="Z50" i="17"/>
  <c r="AB14" i="17"/>
  <c r="Y8" i="17"/>
  <c r="Z22" i="17"/>
  <c r="AA11" i="17"/>
  <c r="AB65" i="17"/>
  <c r="AA73" i="17"/>
  <c r="AC28" i="18"/>
  <c r="AB67" i="18"/>
  <c r="Z37" i="18"/>
  <c r="Z75" i="18"/>
  <c r="AA65" i="18"/>
  <c r="Z4" i="18"/>
  <c r="AB51" i="18"/>
  <c r="AC13" i="18"/>
  <c r="Z22" i="18"/>
  <c r="Z21" i="17"/>
  <c r="AB13" i="17"/>
  <c r="AA52" i="17"/>
  <c r="Z69" i="17"/>
  <c r="AB17" i="17"/>
  <c r="Y85" i="17"/>
  <c r="AA44" i="17"/>
  <c r="AA5" i="18"/>
  <c r="AA62" i="18"/>
  <c r="Y11" i="18"/>
  <c r="Y39" i="18"/>
  <c r="Y49" i="18"/>
  <c r="Z66" i="18"/>
  <c r="Y78" i="18"/>
  <c r="Z46" i="18"/>
  <c r="AA68" i="18"/>
  <c r="AC66" i="17"/>
  <c r="AA42" i="17"/>
  <c r="Y51" i="17"/>
  <c r="Y83" i="17"/>
  <c r="Z46" i="17"/>
  <c r="Z61" i="17"/>
  <c r="AA17" i="18"/>
  <c r="AB55" i="18"/>
  <c r="AC72" i="18"/>
  <c r="AB73" i="18"/>
  <c r="Z40" i="18"/>
  <c r="AC76" i="18"/>
  <c r="AA59" i="18"/>
  <c r="AA41" i="17"/>
  <c r="AB58" i="17"/>
  <c r="Y23" i="17"/>
  <c r="Z59" i="17"/>
  <c r="AA53" i="17"/>
  <c r="AC74" i="17"/>
  <c r="Y27" i="17"/>
  <c r="Z31" i="18"/>
  <c r="Y60" i="18"/>
  <c r="Z33" i="18"/>
  <c r="AA16" i="18"/>
  <c r="Z61" i="18"/>
  <c r="AA63" i="18"/>
  <c r="AA72" i="17"/>
  <c r="AB57" i="17"/>
  <c r="AC56" i="17"/>
  <c r="AA71" i="17"/>
  <c r="AA34" i="18"/>
  <c r="AA23" i="18"/>
  <c r="Y32" i="18"/>
  <c r="AA10" i="18"/>
  <c r="AA58" i="18"/>
  <c r="AB68" i="17"/>
  <c r="Z89" i="17"/>
  <c r="AA45" i="17"/>
  <c r="Z25" i="17"/>
  <c r="AB24" i="17"/>
  <c r="Z67" i="17"/>
  <c r="AB37" i="17"/>
  <c r="AB9" i="18"/>
  <c r="AC3" i="18"/>
  <c r="AA30" i="18"/>
  <c r="AC47" i="18"/>
  <c r="Z8" i="18"/>
  <c r="Z45" i="18"/>
  <c r="Y38" i="17"/>
  <c r="Z49" i="17"/>
  <c r="AA82" i="17"/>
  <c r="Y60" i="17"/>
  <c r="Y47" i="17"/>
  <c r="AB81" i="17"/>
  <c r="AB87" i="17"/>
  <c r="AB20" i="17"/>
  <c r="AA7" i="17"/>
  <c r="Z78" i="17"/>
  <c r="AC75" i="17"/>
  <c r="Y16" i="17"/>
  <c r="Y12" i="17"/>
  <c r="Z55" i="17"/>
  <c r="AC40" i="17"/>
  <c r="Y5" i="17"/>
  <c r="Y6" i="17"/>
  <c r="AB21" i="18"/>
  <c r="AB24" i="18"/>
  <c r="Z54" i="18"/>
  <c r="AB27" i="18"/>
  <c r="Z44" i="18"/>
  <c r="Y69" i="18"/>
  <c r="Z64" i="18"/>
  <c r="D41" i="1"/>
  <c r="B24" i="14"/>
  <c r="B25" i="14" s="1"/>
  <c r="Z48" i="17"/>
  <c r="AC84" i="17"/>
  <c r="AB22" i="17"/>
  <c r="AC11" i="17"/>
  <c r="Z28" i="18"/>
  <c r="AA67" i="18"/>
  <c r="AB65" i="18"/>
  <c r="AB13" i="18"/>
  <c r="AA13" i="17"/>
  <c r="Z85" i="17"/>
  <c r="AA66" i="18"/>
  <c r="AB83" i="17"/>
  <c r="AB79" i="18"/>
  <c r="AA27" i="17"/>
  <c r="AA57" i="17"/>
  <c r="Z91" i="17"/>
  <c r="AA3" i="18"/>
  <c r="AC60" i="17"/>
  <c r="Z75" i="17"/>
  <c r="AC24" i="18"/>
  <c r="Z78" i="18"/>
  <c r="Y46" i="17"/>
  <c r="AB59" i="18"/>
  <c r="AB31" i="18"/>
  <c r="Y56" i="17"/>
  <c r="Y89" i="17"/>
  <c r="AB57" i="18"/>
  <c r="Y29" i="17"/>
  <c r="AB54" i="18"/>
  <c r="AB46" i="18"/>
  <c r="AA61" i="17"/>
  <c r="AB41" i="17"/>
  <c r="Y71" i="17"/>
  <c r="Z45" i="17"/>
  <c r="AB47" i="18"/>
  <c r="AB15" i="17"/>
  <c r="Z27" i="18"/>
  <c r="AB68" i="18"/>
  <c r="AA58" i="17"/>
  <c r="Z34" i="18"/>
  <c r="AC8" i="18"/>
  <c r="Y55" i="17"/>
  <c r="AB41" i="18"/>
  <c r="Y16" i="18"/>
  <c r="AC24" i="17"/>
  <c r="AC20" i="17"/>
  <c r="AC69" i="18"/>
  <c r="Y66" i="17"/>
  <c r="AA18" i="18"/>
  <c r="Y54" i="17"/>
  <c r="AA5" i="17"/>
  <c r="Z73" i="18"/>
  <c r="Z10" i="18"/>
  <c r="AB49" i="17"/>
  <c r="AA30" i="17"/>
  <c r="AA50" i="18"/>
  <c r="AB74" i="17"/>
  <c r="Z9" i="18"/>
  <c r="Y10" i="17"/>
  <c r="Z47" i="17"/>
  <c r="AB60" i="18"/>
  <c r="Z12" i="17"/>
  <c r="Z90" i="17"/>
  <c r="AB63" i="17"/>
  <c r="AB33" i="18"/>
  <c r="AC25" i="17"/>
  <c r="AA87" i="17"/>
  <c r="AC7" i="18"/>
  <c r="AB44" i="17"/>
  <c r="Z23" i="17"/>
  <c r="Z56" i="18"/>
  <c r="AA45" i="18"/>
  <c r="AB40" i="17"/>
  <c r="Z72" i="18"/>
  <c r="AA32" i="18"/>
  <c r="AC39" i="17"/>
  <c r="AA64" i="18"/>
  <c r="AB26" i="17"/>
  <c r="Z63" i="18"/>
  <c r="AC78" i="17"/>
  <c r="AB51" i="17"/>
  <c r="C26" i="15"/>
  <c r="C27" i="15" s="1"/>
  <c r="C28" i="15" s="1"/>
  <c r="Y21" i="18"/>
  <c r="AC55" i="18"/>
  <c r="AA11" i="18"/>
  <c r="AB59" i="17"/>
  <c r="AC7" i="17"/>
  <c r="AB39" i="18"/>
  <c r="Y36" i="17"/>
  <c r="AC37" i="17"/>
  <c r="C38" i="1"/>
  <c r="AC40" i="18"/>
  <c r="AB58" i="18"/>
  <c r="Y82" i="17"/>
  <c r="C29" i="15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12" i="14"/>
  <c r="AD2" i="16" a="1"/>
  <c r="D30" i="1"/>
  <c r="C37" i="1"/>
  <c r="D38" i="1"/>
  <c r="AI11" i="15"/>
  <c r="AG12" i="15"/>
  <c r="D12" i="14"/>
  <c r="AI12" i="15"/>
  <c r="AG13" i="15"/>
  <c r="AG14" i="15"/>
  <c r="AI13" i="15"/>
  <c r="AG15" i="15"/>
  <c r="AI14" i="15"/>
  <c r="AI15" i="15"/>
  <c r="AG16" i="15"/>
  <c r="AI16" i="15"/>
  <c r="AG17" i="15"/>
  <c r="AI17" i="15"/>
  <c r="AG18" i="15"/>
  <c r="AI18" i="15"/>
  <c r="AG19" i="15"/>
  <c r="AI19" i="15"/>
  <c r="AG20" i="15"/>
  <c r="AG21" i="15"/>
  <c r="AI20" i="15"/>
  <c r="AG22" i="15"/>
  <c r="AI21" i="15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H47" i="19" l="1"/>
  <c r="I47" i="19"/>
  <c r="I46" i="19"/>
  <c r="H46" i="19"/>
  <c r="I45" i="19"/>
  <c r="H45" i="19"/>
  <c r="I44" i="19"/>
  <c r="H44" i="19"/>
  <c r="H43" i="19"/>
  <c r="I43" i="19"/>
  <c r="H42" i="19"/>
  <c r="I42" i="19"/>
  <c r="H41" i="19"/>
  <c r="I41" i="19"/>
  <c r="I40" i="19"/>
  <c r="H40" i="19"/>
  <c r="I39" i="19"/>
  <c r="H39" i="19"/>
  <c r="I38" i="19"/>
  <c r="H38" i="19"/>
  <c r="I37" i="19"/>
  <c r="H37" i="19"/>
  <c r="I36" i="19"/>
  <c r="H36" i="19"/>
  <c r="H35" i="19"/>
  <c r="I35" i="19"/>
  <c r="I34" i="19"/>
  <c r="H34" i="19"/>
  <c r="I33" i="19"/>
  <c r="H33" i="19"/>
  <c r="I32" i="19"/>
  <c r="H32" i="19"/>
  <c r="I31" i="19"/>
  <c r="H31" i="19"/>
  <c r="H30" i="19"/>
  <c r="I30" i="19"/>
  <c r="I29" i="19"/>
  <c r="H29" i="19"/>
  <c r="I28" i="19"/>
  <c r="H28" i="19"/>
  <c r="I27" i="19"/>
  <c r="H27" i="19"/>
  <c r="I26" i="19"/>
  <c r="H26" i="19"/>
  <c r="AK23" i="19"/>
  <c r="AK21" i="15"/>
  <c r="AK20" i="15"/>
  <c r="AK19" i="15"/>
  <c r="AK18" i="15"/>
  <c r="AK17" i="15"/>
  <c r="AK16" i="15"/>
  <c r="AK15" i="15"/>
  <c r="AK14" i="15"/>
  <c r="AK13" i="15"/>
  <c r="AK12" i="15"/>
  <c r="AK11" i="15"/>
  <c r="AK12" i="14"/>
  <c r="H12" i="14"/>
  <c r="AK22" i="14"/>
  <c r="I47" i="15"/>
  <c r="H47" i="15"/>
  <c r="I46" i="15"/>
  <c r="H46" i="15"/>
  <c r="H45" i="15"/>
  <c r="I45" i="15"/>
  <c r="H44" i="15"/>
  <c r="I44" i="15"/>
  <c r="I43" i="15"/>
  <c r="H43" i="15"/>
  <c r="H42" i="15"/>
  <c r="I42" i="15"/>
  <c r="H41" i="15"/>
  <c r="I41" i="15"/>
  <c r="I40" i="15"/>
  <c r="H40" i="15"/>
  <c r="I39" i="15"/>
  <c r="H39" i="15"/>
  <c r="I38" i="15"/>
  <c r="H38" i="15"/>
  <c r="H37" i="15"/>
  <c r="I37" i="15"/>
  <c r="H36" i="15"/>
  <c r="I36" i="15"/>
  <c r="I35" i="15"/>
  <c r="H35" i="15"/>
  <c r="I34" i="15"/>
  <c r="H34" i="15"/>
  <c r="H33" i="15"/>
  <c r="I33" i="15"/>
  <c r="I32" i="15"/>
  <c r="H32" i="15"/>
  <c r="I31" i="15"/>
  <c r="H31" i="15"/>
  <c r="H25" i="14"/>
  <c r="H30" i="15"/>
  <c r="I30" i="15"/>
  <c r="H24" i="14"/>
  <c r="I29" i="15"/>
  <c r="H29" i="15"/>
  <c r="H23" i="14"/>
  <c r="H28" i="15"/>
  <c r="I28" i="15"/>
  <c r="AD48" i="16"/>
  <c r="AD44" i="16"/>
  <c r="AD301" i="16"/>
  <c r="AD188" i="16"/>
  <c r="AD246" i="16"/>
  <c r="AD278" i="16"/>
  <c r="AD233" i="16"/>
  <c r="AD331" i="16"/>
  <c r="AD187" i="16"/>
  <c r="AD148" i="16"/>
  <c r="AD268" i="16"/>
  <c r="AD88" i="16"/>
  <c r="AD260" i="16"/>
  <c r="AD362" i="16"/>
  <c r="AD371" i="16"/>
  <c r="AD386" i="16"/>
  <c r="AD76" i="16"/>
  <c r="AD5" i="16"/>
  <c r="AD73" i="16"/>
  <c r="AD127" i="16"/>
  <c r="AD239" i="16"/>
  <c r="AD166" i="16"/>
  <c r="AD292" i="16"/>
  <c r="AD266" i="16"/>
  <c r="AD356" i="16"/>
  <c r="AD358" i="16"/>
  <c r="AD66" i="16"/>
  <c r="AD369" i="16"/>
  <c r="AD112" i="16"/>
  <c r="AD375" i="16"/>
  <c r="AD391" i="16"/>
  <c r="AD144" i="16"/>
  <c r="AD333" i="16"/>
  <c r="AD94" i="16"/>
  <c r="AD225" i="16"/>
  <c r="AD255" i="16"/>
  <c r="AD70" i="16"/>
  <c r="AD119" i="16"/>
  <c r="AD82" i="16"/>
  <c r="AD332" i="16"/>
  <c r="AD228" i="16"/>
  <c r="AD15" i="16"/>
  <c r="AD270" i="16"/>
  <c r="AD216" i="16"/>
  <c r="AD108" i="16"/>
  <c r="AD19" i="16"/>
  <c r="AD284" i="16"/>
  <c r="AD117" i="16"/>
  <c r="AD245" i="16"/>
  <c r="AD191" i="16"/>
  <c r="AD139" i="16"/>
  <c r="AD385" i="16"/>
  <c r="AD374" i="16"/>
  <c r="AD253" i="16"/>
  <c r="AD72" i="16"/>
  <c r="AD54" i="16"/>
  <c r="AD273" i="16"/>
  <c r="AD261" i="16"/>
  <c r="AD51" i="16"/>
  <c r="AD370" i="16"/>
  <c r="AD114" i="16"/>
  <c r="AD368" i="16"/>
  <c r="AD89" i="16"/>
  <c r="AD376" i="16"/>
  <c r="AD163" i="16"/>
  <c r="AD363" i="16"/>
  <c r="AD81" i="16"/>
  <c r="AD288" i="16"/>
  <c r="AD281" i="16"/>
  <c r="AD183" i="16"/>
  <c r="AD275" i="16"/>
  <c r="AD220" i="16"/>
  <c r="AD6" i="16"/>
  <c r="AD11" i="16"/>
  <c r="AD280" i="16"/>
  <c r="AD329" i="16"/>
  <c r="AD121" i="16"/>
  <c r="AD103" i="16"/>
  <c r="AD302" i="16"/>
  <c r="AD366" i="16"/>
  <c r="AD58" i="16"/>
  <c r="AD227" i="16"/>
  <c r="AD313" i="16"/>
  <c r="AD39" i="16"/>
  <c r="AD296" i="16"/>
  <c r="AD53" i="16"/>
  <c r="AD154" i="16"/>
  <c r="AD339" i="16"/>
  <c r="AD12" i="16"/>
  <c r="AD322" i="16"/>
  <c r="AD214" i="16"/>
  <c r="AD238" i="16"/>
  <c r="AD193" i="16"/>
  <c r="AD361" i="16"/>
  <c r="AD383" i="16"/>
  <c r="AD79" i="16"/>
  <c r="AD186" i="16"/>
  <c r="AD4" i="16"/>
  <c r="AD337" i="16"/>
  <c r="AD136" i="16"/>
  <c r="AD107" i="16"/>
  <c r="AD224" i="16"/>
  <c r="AD110" i="16"/>
  <c r="AD57" i="16"/>
  <c r="AD36" i="16"/>
  <c r="AD194" i="16"/>
  <c r="AD157" i="16"/>
  <c r="AD197" i="16"/>
  <c r="AD367" i="16"/>
  <c r="AD133" i="16"/>
  <c r="AD310" i="16"/>
  <c r="AD143" i="16"/>
  <c r="AD43" i="16"/>
  <c r="AD297" i="16"/>
  <c r="AD243" i="16"/>
  <c r="AD63" i="16"/>
  <c r="AD265" i="16"/>
  <c r="AD272" i="16"/>
  <c r="AD342" i="16"/>
  <c r="AD98" i="16"/>
  <c r="AD341" i="16"/>
  <c r="AD232" i="16"/>
  <c r="AD252" i="16"/>
  <c r="AD140" i="16"/>
  <c r="AD202" i="16"/>
  <c r="AD205" i="16"/>
  <c r="AD34" i="16"/>
  <c r="AD198" i="16"/>
  <c r="AD328" i="16"/>
  <c r="AD315" i="16"/>
  <c r="AD132" i="16"/>
  <c r="AD295" i="16"/>
  <c r="AD360" i="16"/>
  <c r="AD316" i="16"/>
  <c r="AD22" i="16"/>
  <c r="AD271" i="16"/>
  <c r="AD318" i="16"/>
  <c r="AD236" i="16"/>
  <c r="AD177" i="16"/>
  <c r="AD343" i="16"/>
  <c r="AD365" i="16"/>
  <c r="AD172" i="16"/>
  <c r="AD351" i="16"/>
  <c r="AD382" i="16"/>
  <c r="AD250" i="16"/>
  <c r="AD327" i="16"/>
  <c r="AD175" i="16"/>
  <c r="AD47" i="16"/>
  <c r="AD62" i="16"/>
  <c r="AD348" i="16"/>
  <c r="AD135" i="16"/>
  <c r="AD25" i="16"/>
  <c r="AD16" i="16"/>
  <c r="AD306" i="16"/>
  <c r="AD294" i="16"/>
  <c r="AD45" i="16"/>
  <c r="AD32" i="16"/>
  <c r="AD249" i="16"/>
  <c r="AD303" i="16"/>
  <c r="AD282" i="16"/>
  <c r="AD41" i="16"/>
  <c r="AD208" i="16"/>
  <c r="AD298" i="16"/>
  <c r="AD256" i="16"/>
  <c r="AD49" i="16"/>
  <c r="AD325" i="16"/>
  <c r="AD128" i="16"/>
  <c r="AD381" i="16"/>
  <c r="AD334" i="16"/>
  <c r="AD142" i="16"/>
  <c r="AD169" i="16"/>
  <c r="AD338" i="16"/>
  <c r="AD102" i="16"/>
  <c r="AD222" i="16"/>
  <c r="AD212" i="16"/>
  <c r="AD162" i="16"/>
  <c r="AD97" i="16"/>
  <c r="AD309" i="16"/>
  <c r="AD123" i="16"/>
  <c r="AD100" i="16"/>
  <c r="AD168" i="16"/>
  <c r="AD324" i="16"/>
  <c r="AD345" i="16"/>
  <c r="AD170" i="16"/>
  <c r="AD387" i="16"/>
  <c r="AD390" i="16"/>
  <c r="AD373" i="16"/>
  <c r="AD145" i="16"/>
  <c r="AD254" i="16"/>
  <c r="AD184" i="16"/>
  <c r="AD7" i="16"/>
  <c r="AD314" i="16"/>
  <c r="AD213" i="16"/>
  <c r="AD189" i="16"/>
  <c r="AD84" i="16"/>
  <c r="AD185" i="16"/>
  <c r="AD77" i="16"/>
  <c r="AD137" i="16"/>
  <c r="AD352" i="16"/>
  <c r="AD178" i="16"/>
  <c r="AD42" i="16"/>
  <c r="AD165" i="16"/>
  <c r="AD359" i="16"/>
  <c r="AD335" i="16"/>
  <c r="AD173" i="16"/>
  <c r="AD269" i="16"/>
  <c r="AD311" i="16"/>
  <c r="AD319" i="16"/>
  <c r="AD293" i="16"/>
  <c r="AD124" i="16"/>
  <c r="AD33" i="16"/>
  <c r="AD87" i="16"/>
  <c r="AD277" i="16"/>
  <c r="AD312" i="16"/>
  <c r="AD286" i="16"/>
  <c r="AD285" i="16"/>
  <c r="AD305" i="16"/>
  <c r="AD379" i="16"/>
  <c r="AD155" i="16"/>
  <c r="AD211" i="16"/>
  <c r="AD308" i="16"/>
  <c r="AD91" i="16"/>
  <c r="AD159" i="16"/>
  <c r="AD10" i="16"/>
  <c r="AD105" i="16"/>
  <c r="AD68" i="16"/>
  <c r="AD146" i="16"/>
  <c r="AD64" i="16"/>
  <c r="AD237" i="16"/>
  <c r="AD152" i="16"/>
  <c r="AD336" i="16"/>
  <c r="AD257" i="16"/>
  <c r="AD75" i="16"/>
  <c r="AD29" i="16"/>
  <c r="AD201" i="16"/>
  <c r="AD141" i="16"/>
  <c r="AD207" i="16"/>
  <c r="AD384" i="16"/>
  <c r="AD2" i="16"/>
  <c r="AD180" i="16"/>
  <c r="AD192" i="16"/>
  <c r="AD206" i="16"/>
  <c r="AD92" i="16"/>
  <c r="AD182" i="16"/>
  <c r="AD156" i="16"/>
  <c r="AD223" i="16"/>
  <c r="AD134" i="16"/>
  <c r="AD389" i="16"/>
  <c r="AD8" i="16"/>
  <c r="AD90" i="16"/>
  <c r="AD346" i="16"/>
  <c r="AD330" i="16"/>
  <c r="AD61" i="16"/>
  <c r="AD153" i="16"/>
  <c r="AD326" i="16"/>
  <c r="AD200" i="16"/>
  <c r="AD195" i="16"/>
  <c r="AD289" i="16"/>
  <c r="AD372" i="16"/>
  <c r="AD158" i="16"/>
  <c r="AD304" i="16"/>
  <c r="AD276" i="16"/>
  <c r="AD28" i="16"/>
  <c r="AD116" i="16"/>
  <c r="AD230" i="16"/>
  <c r="AD115" i="16"/>
  <c r="AD210" i="16"/>
  <c r="AD122" i="16"/>
  <c r="AD26" i="16"/>
  <c r="AD226" i="16"/>
  <c r="AD31" i="16"/>
  <c r="AD263" i="16"/>
  <c r="AD109" i="16"/>
  <c r="AD364" i="16"/>
  <c r="AD80" i="16"/>
  <c r="AD60" i="16"/>
  <c r="AD111" i="16"/>
  <c r="AD67" i="16"/>
  <c r="AD130" i="16"/>
  <c r="AD247" i="16"/>
  <c r="AD99" i="16"/>
  <c r="AD151" i="16"/>
  <c r="AD138" i="16"/>
  <c r="AD267" i="16"/>
  <c r="AD240" i="16"/>
  <c r="AD378" i="16"/>
  <c r="AD259" i="16"/>
  <c r="AD307" i="16"/>
  <c r="AD181" i="16"/>
  <c r="AD283" i="16"/>
  <c r="AD388" i="16"/>
  <c r="AD104" i="16"/>
  <c r="AD262" i="16"/>
  <c r="AD377" i="16"/>
  <c r="AD83" i="16"/>
  <c r="AD251" i="16"/>
  <c r="AD56" i="16"/>
  <c r="AD209" i="16"/>
  <c r="AD9" i="16"/>
  <c r="AD161" i="16"/>
  <c r="AD147" i="16"/>
  <c r="AD344" i="16"/>
  <c r="AD55" i="16"/>
  <c r="AD71" i="16"/>
  <c r="AD347" i="16"/>
  <c r="AD13" i="16"/>
  <c r="AD131" i="16"/>
  <c r="AD350" i="16"/>
  <c r="AD317" i="16"/>
  <c r="AD264" i="16"/>
  <c r="AD86" i="16"/>
  <c r="AD291" i="16"/>
  <c r="AD353" i="16"/>
  <c r="AD125" i="16"/>
  <c r="AD52" i="16"/>
  <c r="AD357" i="16"/>
  <c r="AD14" i="16"/>
  <c r="AD21" i="16"/>
  <c r="AD300" i="16"/>
  <c r="AD160" i="16"/>
  <c r="AD199" i="16"/>
  <c r="AD203" i="16"/>
  <c r="AD174" i="16"/>
  <c r="AD355" i="16"/>
  <c r="AD380" i="16"/>
  <c r="AD17" i="16"/>
  <c r="AD38" i="16"/>
  <c r="AD274" i="16"/>
  <c r="AD176" i="16"/>
  <c r="AD30" i="16"/>
  <c r="AD96" i="16"/>
  <c r="AD167" i="16"/>
  <c r="AD37" i="16"/>
  <c r="AD248" i="16"/>
  <c r="AD235" i="16"/>
  <c r="AD126" i="16"/>
  <c r="AD279" i="16"/>
  <c r="AD321" i="16"/>
  <c r="AD95" i="16"/>
  <c r="AD3" i="16"/>
  <c r="AD290" i="16"/>
  <c r="AD23" i="16"/>
  <c r="AD221" i="16"/>
  <c r="AD50" i="16"/>
  <c r="AD242" i="16"/>
  <c r="AD93" i="16"/>
  <c r="AD85" i="16"/>
  <c r="AD349" i="16"/>
  <c r="AD299" i="16"/>
  <c r="AD234" i="16"/>
  <c r="AD150" i="16"/>
  <c r="AD229" i="16"/>
  <c r="AD40" i="16"/>
  <c r="AD65" i="16"/>
  <c r="AD106" i="16"/>
  <c r="AD120" i="16"/>
  <c r="AD101" i="16"/>
  <c r="AD18" i="16"/>
  <c r="AD258" i="16"/>
  <c r="AD354" i="16"/>
  <c r="AD46" i="16"/>
  <c r="AD219" i="16"/>
  <c r="AD78" i="16"/>
  <c r="AD113" i="16"/>
  <c r="AD74" i="16"/>
  <c r="AD179" i="16"/>
  <c r="AD69" i="16"/>
  <c r="AD323" i="16"/>
  <c r="AD196" i="16"/>
  <c r="AD218" i="16"/>
  <c r="AD217" i="16"/>
  <c r="AD164" i="16"/>
  <c r="AD244" i="16"/>
  <c r="AD35" i="16"/>
  <c r="AD24" i="16"/>
  <c r="AD215" i="16"/>
  <c r="AD20" i="16"/>
  <c r="AD171" i="16"/>
  <c r="AD118" i="16"/>
  <c r="AD149" i="16"/>
  <c r="AD320" i="16"/>
  <c r="AD231" i="16"/>
  <c r="AD129" i="16"/>
  <c r="AD204" i="16"/>
  <c r="AD190" i="16"/>
  <c r="AD287" i="16"/>
  <c r="AD340" i="16"/>
  <c r="AD59" i="16"/>
  <c r="AD241" i="16"/>
  <c r="AD27" i="16"/>
  <c r="H22" i="14"/>
  <c r="H27" i="15"/>
  <c r="I27" i="15"/>
  <c r="W64" i="18"/>
  <c r="W53" i="18"/>
  <c r="W69" i="18"/>
  <c r="W44" i="18"/>
  <c r="W7" i="18"/>
  <c r="W27" i="18"/>
  <c r="W25" i="18"/>
  <c r="W54" i="18"/>
  <c r="W24" i="18"/>
  <c r="W12" i="18"/>
  <c r="W21" i="18"/>
  <c r="W6" i="17"/>
  <c r="W30" i="17"/>
  <c r="W5" i="17"/>
  <c r="W86" i="17"/>
  <c r="W40" i="17"/>
  <c r="W55" i="17"/>
  <c r="W77" i="17"/>
  <c r="W12" i="17"/>
  <c r="W16" i="17"/>
  <c r="W29" i="17"/>
  <c r="W75" i="17"/>
  <c r="W79" i="17"/>
  <c r="W10" i="17"/>
  <c r="W78" i="17"/>
  <c r="W28" i="17"/>
  <c r="W7" i="17"/>
  <c r="W20" i="17"/>
  <c r="W19" i="17"/>
  <c r="W87" i="17"/>
  <c r="W81" i="17"/>
  <c r="W15" i="17"/>
  <c r="W47" i="17"/>
  <c r="W32" i="17"/>
  <c r="W60" i="17"/>
  <c r="W82" i="17"/>
  <c r="W88" i="17"/>
  <c r="W49" i="17"/>
  <c r="W38" i="17"/>
  <c r="W39" i="17"/>
  <c r="AM22" i="17"/>
  <c r="AK22" i="17"/>
  <c r="H21" i="14"/>
  <c r="W45" i="18"/>
  <c r="W8" i="18"/>
  <c r="W26" i="18"/>
  <c r="W47" i="18"/>
  <c r="W30" i="18"/>
  <c r="W57" i="18"/>
  <c r="W3" i="18"/>
  <c r="W19" i="18"/>
  <c r="W9" i="18"/>
  <c r="S6" i="14"/>
  <c r="W37" i="17"/>
  <c r="W67" i="17"/>
  <c r="W54" i="17"/>
  <c r="W24" i="17"/>
  <c r="W80" i="17"/>
  <c r="W25" i="17"/>
  <c r="W45" i="17"/>
  <c r="W4" i="17"/>
  <c r="W89" i="17"/>
  <c r="W68" i="17"/>
  <c r="W91" i="17"/>
  <c r="S7" i="14"/>
  <c r="W58" i="18"/>
  <c r="W10" i="18"/>
  <c r="W38" i="18"/>
  <c r="W32" i="18"/>
  <c r="W23" i="18"/>
  <c r="W56" i="18"/>
  <c r="W34" i="18"/>
  <c r="W70" i="18"/>
  <c r="W71" i="17"/>
  <c r="W56" i="17"/>
  <c r="W33" i="17"/>
  <c r="W57" i="17"/>
  <c r="W72" i="17"/>
  <c r="I26" i="15"/>
  <c r="H26" i="15"/>
  <c r="W20" i="18"/>
  <c r="W63" i="18"/>
  <c r="W61" i="18"/>
  <c r="W18" i="18"/>
  <c r="W16" i="18"/>
  <c r="W48" i="18"/>
  <c r="W33" i="18"/>
  <c r="W60" i="18"/>
  <c r="W29" i="18"/>
  <c r="W31" i="18"/>
  <c r="W27" i="17"/>
  <c r="W70" i="17"/>
  <c r="W74" i="17"/>
  <c r="W53" i="17"/>
  <c r="W36" i="17"/>
  <c r="W59" i="17"/>
  <c r="W18" i="17"/>
  <c r="W23" i="17"/>
  <c r="W58" i="17"/>
  <c r="W76" i="17"/>
  <c r="W41" i="17"/>
  <c r="W59" i="18"/>
  <c r="W76" i="18"/>
  <c r="W79" i="18"/>
  <c r="W40" i="18"/>
  <c r="W42" i="18"/>
  <c r="W73" i="18"/>
  <c r="W72" i="18"/>
  <c r="W77" i="18"/>
  <c r="W55" i="18"/>
  <c r="W17" i="18"/>
  <c r="W63" i="17"/>
  <c r="W61" i="17"/>
  <c r="W35" i="17"/>
  <c r="W46" i="17"/>
  <c r="W83" i="17"/>
  <c r="W43" i="17"/>
  <c r="W51" i="17"/>
  <c r="W42" i="17"/>
  <c r="W26" i="17"/>
  <c r="W66" i="17"/>
  <c r="W31" i="17"/>
  <c r="W41" i="18"/>
  <c r="W68" i="18"/>
  <c r="W15" i="18"/>
  <c r="W46" i="18"/>
  <c r="W78" i="18"/>
  <c r="W35" i="18"/>
  <c r="W66" i="18"/>
  <c r="W49" i="18"/>
  <c r="W50" i="18"/>
  <c r="W39" i="18"/>
  <c r="W14" i="18"/>
  <c r="W11" i="18"/>
  <c r="W62" i="18"/>
  <c r="W74" i="18"/>
  <c r="W5" i="18"/>
  <c r="W44" i="17"/>
  <c r="W34" i="17"/>
  <c r="W85" i="17"/>
  <c r="W17" i="17"/>
  <c r="W90" i="17"/>
  <c r="W69" i="17"/>
  <c r="W62" i="17"/>
  <c r="W52" i="17"/>
  <c r="W13" i="17"/>
  <c r="W92" i="17"/>
  <c r="W21" i="17"/>
  <c r="S8" i="14"/>
  <c r="AK22" i="16"/>
  <c r="W22" i="18"/>
  <c r="S9" i="14"/>
  <c r="W13" i="18"/>
  <c r="W6" i="18"/>
  <c r="W51" i="18"/>
  <c r="W4" i="18"/>
  <c r="W52" i="18"/>
  <c r="W65" i="18"/>
  <c r="W75" i="18"/>
  <c r="W71" i="18"/>
  <c r="W37" i="18"/>
  <c r="W43" i="18"/>
  <c r="W67" i="18"/>
  <c r="W28" i="18"/>
  <c r="W36" i="18"/>
  <c r="W73" i="17"/>
  <c r="W65" i="17"/>
  <c r="W64" i="17"/>
  <c r="W11" i="17"/>
  <c r="W3" i="17"/>
  <c r="W22" i="17"/>
  <c r="W8" i="17"/>
  <c r="W9" i="17"/>
  <c r="W14" i="17"/>
  <c r="W50" i="17"/>
  <c r="W84" i="17"/>
  <c r="W48" i="17"/>
  <c r="J47" i="19"/>
  <c r="N43" i="19"/>
  <c r="J43" i="19"/>
  <c r="N39" i="19"/>
  <c r="O35" i="19"/>
  <c r="N31" i="19"/>
  <c r="J35" i="19"/>
  <c r="O27" i="19"/>
  <c r="O23" i="19"/>
  <c r="N22" i="19"/>
  <c r="J26" i="19"/>
  <c r="O24" i="19"/>
  <c r="O43" i="19"/>
  <c r="O39" i="19"/>
  <c r="J39" i="19"/>
  <c r="N35" i="19"/>
  <c r="O31" i="19"/>
  <c r="J31" i="19"/>
  <c r="N27" i="19"/>
  <c r="N23" i="19"/>
  <c r="J27" i="19"/>
  <c r="O32" i="19"/>
  <c r="O42" i="19"/>
  <c r="J42" i="19"/>
  <c r="N38" i="19"/>
  <c r="O34" i="19"/>
  <c r="O30" i="19"/>
  <c r="N26" i="19"/>
  <c r="J30" i="19"/>
  <c r="O22" i="19"/>
  <c r="J46" i="19"/>
  <c r="N42" i="19"/>
  <c r="O38" i="19"/>
  <c r="J38" i="19"/>
  <c r="N34" i="19"/>
  <c r="J34" i="19"/>
  <c r="N30" i="19"/>
  <c r="O26" i="19"/>
  <c r="O41" i="19"/>
  <c r="N37" i="19"/>
  <c r="J41" i="19"/>
  <c r="O33" i="19"/>
  <c r="O29" i="19"/>
  <c r="O25" i="19"/>
  <c r="N41" i="19"/>
  <c r="J45" i="19"/>
  <c r="O37" i="19"/>
  <c r="N33" i="19"/>
  <c r="J37" i="19"/>
  <c r="N29" i="19"/>
  <c r="J33" i="19"/>
  <c r="J29" i="19"/>
  <c r="N25" i="19"/>
  <c r="O40" i="19"/>
  <c r="O36" i="19"/>
  <c r="O28" i="19"/>
  <c r="J44" i="19"/>
  <c r="N40" i="19"/>
  <c r="J40" i="19"/>
  <c r="N36" i="19"/>
  <c r="N32" i="19"/>
  <c r="J36" i="19"/>
  <c r="J32" i="19"/>
  <c r="N28" i="19"/>
  <c r="J28" i="19"/>
  <c r="N24" i="19"/>
  <c r="J12" i="14"/>
  <c r="N19" i="14"/>
  <c r="N35" i="15"/>
  <c r="O37" i="15"/>
  <c r="N22" i="15"/>
  <c r="N18" i="14"/>
  <c r="N34" i="15"/>
  <c r="T8" i="14"/>
  <c r="O29" i="15"/>
  <c r="J45" i="15"/>
  <c r="O26" i="15"/>
  <c r="J44" i="15"/>
  <c r="O22" i="15"/>
  <c r="M9" i="14"/>
  <c r="N38" i="15"/>
  <c r="N26" i="15"/>
  <c r="J40" i="15"/>
  <c r="J31" i="15"/>
  <c r="J30" i="15"/>
  <c r="N32" i="15"/>
  <c r="O30" i="15"/>
  <c r="N24" i="15"/>
  <c r="J33" i="15"/>
  <c r="O27" i="15"/>
  <c r="J26" i="15"/>
  <c r="AI22" i="15"/>
  <c r="AI23" i="17"/>
  <c r="N17" i="14"/>
  <c r="J39" i="15"/>
  <c r="J29" i="15"/>
  <c r="O42" i="15"/>
  <c r="O33" i="15"/>
  <c r="N30" i="15"/>
  <c r="M8" i="14"/>
  <c r="AI23" i="16"/>
  <c r="N41" i="15"/>
  <c r="O23" i="15"/>
  <c r="N40" i="15"/>
  <c r="T7" i="14"/>
  <c r="U8" i="14"/>
  <c r="J41" i="15"/>
  <c r="O39" i="15"/>
  <c r="J47" i="15"/>
  <c r="J46" i="15"/>
  <c r="J37" i="15"/>
  <c r="N42" i="15"/>
  <c r="N33" i="15"/>
  <c r="U9" i="14"/>
  <c r="O38" i="15"/>
  <c r="O25" i="15"/>
  <c r="T9" i="14"/>
  <c r="T6" i="14"/>
  <c r="J35" i="15"/>
  <c r="N25" i="15"/>
  <c r="J42" i="15"/>
  <c r="N28" i="15"/>
  <c r="J34" i="15"/>
  <c r="N8" i="14"/>
  <c r="N36" i="15"/>
  <c r="N37" i="15"/>
  <c r="N20" i="14"/>
  <c r="O36" i="15"/>
  <c r="O43" i="15"/>
  <c r="M6" i="14"/>
  <c r="O40" i="15"/>
  <c r="N31" i="15"/>
  <c r="J32" i="15"/>
  <c r="J36" i="15"/>
  <c r="M7" i="14"/>
  <c r="O34" i="15"/>
  <c r="O35" i="15"/>
  <c r="N43" i="15"/>
  <c r="N27" i="15"/>
  <c r="N7" i="14"/>
  <c r="D37" i="1"/>
  <c r="O28" i="15"/>
  <c r="N23" i="15"/>
  <c r="N29" i="15"/>
  <c r="U6" i="14"/>
  <c r="O31" i="15"/>
  <c r="U7" i="14"/>
  <c r="J38" i="15"/>
  <c r="B13" i="14"/>
  <c r="N6" i="14"/>
  <c r="J43" i="15"/>
  <c r="J28" i="15"/>
  <c r="AG23" i="15"/>
  <c r="N21" i="14"/>
  <c r="O24" i="15"/>
  <c r="N9" i="14"/>
  <c r="O41" i="15"/>
  <c r="N39" i="15"/>
  <c r="J27" i="15"/>
  <c r="AI23" i="14"/>
  <c r="O32" i="15"/>
  <c r="C13" i="14"/>
  <c r="D13" i="14"/>
  <c r="S24" i="19" l="1"/>
  <c r="S28" i="19"/>
  <c r="S32" i="19"/>
  <c r="S36" i="19"/>
  <c r="S40" i="19"/>
  <c r="S25" i="19"/>
  <c r="S29" i="19"/>
  <c r="S33" i="19"/>
  <c r="S41" i="19"/>
  <c r="S37" i="19"/>
  <c r="S30" i="19"/>
  <c r="S34" i="19"/>
  <c r="S42" i="19"/>
  <c r="S26" i="19"/>
  <c r="S38" i="19"/>
  <c r="S23" i="19"/>
  <c r="S27" i="19"/>
  <c r="S35" i="19"/>
  <c r="S22" i="19"/>
  <c r="S31" i="19"/>
  <c r="S39" i="19"/>
  <c r="S43" i="19"/>
  <c r="M24" i="19"/>
  <c r="M28" i="19"/>
  <c r="M32" i="19"/>
  <c r="M36" i="19"/>
  <c r="M40" i="19"/>
  <c r="M25" i="19"/>
  <c r="M29" i="19"/>
  <c r="M33" i="19"/>
  <c r="M41" i="19"/>
  <c r="M37" i="19"/>
  <c r="M30" i="19"/>
  <c r="M34" i="19"/>
  <c r="M42" i="19"/>
  <c r="M26" i="19"/>
  <c r="M38" i="19"/>
  <c r="M23" i="19"/>
  <c r="M27" i="19"/>
  <c r="M35" i="19"/>
  <c r="M22" i="19"/>
  <c r="M31" i="19"/>
  <c r="M39" i="19"/>
  <c r="M43" i="19"/>
  <c r="AK23" i="14"/>
  <c r="H13" i="14"/>
  <c r="AK23" i="17"/>
  <c r="AM23" i="17"/>
  <c r="AK22" i="15"/>
  <c r="S10" i="14"/>
  <c r="S32" i="15"/>
  <c r="S40" i="15"/>
  <c r="S29" i="15"/>
  <c r="S33" i="15"/>
  <c r="S37" i="15"/>
  <c r="S41" i="15"/>
  <c r="S36" i="15"/>
  <c r="AK23" i="16"/>
  <c r="S23" i="15"/>
  <c r="S26" i="15"/>
  <c r="S30" i="15"/>
  <c r="S34" i="15"/>
  <c r="S42" i="15"/>
  <c r="S28" i="15"/>
  <c r="S38" i="15"/>
  <c r="S22" i="15"/>
  <c r="S25" i="15"/>
  <c r="S24" i="15"/>
  <c r="S27" i="15"/>
  <c r="S31" i="15"/>
  <c r="S35" i="15"/>
  <c r="S39" i="15"/>
  <c r="S43" i="15"/>
  <c r="M32" i="15"/>
  <c r="M40" i="15"/>
  <c r="M20" i="14"/>
  <c r="M29" i="15"/>
  <c r="M33" i="15"/>
  <c r="M37" i="15"/>
  <c r="M41" i="15"/>
  <c r="M36" i="15"/>
  <c r="M23" i="15"/>
  <c r="M26" i="15"/>
  <c r="M30" i="15"/>
  <c r="M34" i="15"/>
  <c r="M42" i="15"/>
  <c r="M28" i="15"/>
  <c r="M18" i="14"/>
  <c r="M21" i="14"/>
  <c r="M38" i="15"/>
  <c r="M22" i="15"/>
  <c r="M25" i="15"/>
  <c r="M24" i="15"/>
  <c r="M27" i="15"/>
  <c r="M31" i="15"/>
  <c r="M35" i="15"/>
  <c r="M39" i="15"/>
  <c r="M43" i="15"/>
  <c r="M17" i="14"/>
  <c r="M19" i="14"/>
  <c r="T24" i="19"/>
  <c r="U24" i="19"/>
  <c r="T41" i="19"/>
  <c r="U41" i="19"/>
  <c r="U27" i="19"/>
  <c r="T27" i="19"/>
  <c r="U28" i="19"/>
  <c r="T28" i="19"/>
  <c r="T37" i="19"/>
  <c r="U37" i="19"/>
  <c r="U35" i="19"/>
  <c r="T35" i="19"/>
  <c r="T32" i="19"/>
  <c r="U32" i="19"/>
  <c r="T30" i="19"/>
  <c r="U30" i="19"/>
  <c r="X3" i="19" a="1"/>
  <c r="U22" i="19"/>
  <c r="T22" i="19"/>
  <c r="T36" i="19"/>
  <c r="U36" i="19"/>
  <c r="T34" i="19"/>
  <c r="U34" i="19"/>
  <c r="T31" i="19"/>
  <c r="U31" i="19"/>
  <c r="T40" i="19"/>
  <c r="U40" i="19"/>
  <c r="T42" i="19"/>
  <c r="U42" i="19"/>
  <c r="T39" i="19"/>
  <c r="U39" i="19"/>
  <c r="T25" i="19"/>
  <c r="U25" i="19"/>
  <c r="T26" i="19"/>
  <c r="U26" i="19"/>
  <c r="U43" i="19"/>
  <c r="T43" i="19"/>
  <c r="U29" i="19"/>
  <c r="T29" i="19"/>
  <c r="T38" i="19"/>
  <c r="U38" i="19"/>
  <c r="T33" i="19"/>
  <c r="U33" i="19"/>
  <c r="T23" i="19"/>
  <c r="U23" i="19"/>
  <c r="B14" i="14"/>
  <c r="I29" i="1"/>
  <c r="I46" i="1" s="1"/>
  <c r="T36" i="15"/>
  <c r="T43" i="15"/>
  <c r="U40" i="15"/>
  <c r="U30" i="15"/>
  <c r="U27" i="15"/>
  <c r="U41" i="15"/>
  <c r="U38" i="15"/>
  <c r="U43" i="15"/>
  <c r="T26" i="15"/>
  <c r="U24" i="15"/>
  <c r="U37" i="15"/>
  <c r="AI23" i="15"/>
  <c r="P9" i="14"/>
  <c r="T41" i="15"/>
  <c r="T38" i="15"/>
  <c r="T32" i="15"/>
  <c r="U26" i="15"/>
  <c r="T24" i="15"/>
  <c r="T37" i="15"/>
  <c r="J13" i="14"/>
  <c r="N10" i="14"/>
  <c r="U10" i="14"/>
  <c r="T10" i="14"/>
  <c r="M10" i="14"/>
  <c r="T28" i="15"/>
  <c r="T39" i="15"/>
  <c r="U32" i="15"/>
  <c r="T25" i="15"/>
  <c r="T42" i="15"/>
  <c r="P7" i="14"/>
  <c r="U28" i="15"/>
  <c r="U23" i="15"/>
  <c r="T33" i="15"/>
  <c r="P6" i="14"/>
  <c r="T22" i="15"/>
  <c r="U29" i="15"/>
  <c r="T31" i="15"/>
  <c r="U35" i="15"/>
  <c r="X3" i="15" a="1"/>
  <c r="T29" i="15"/>
  <c r="U31" i="15"/>
  <c r="U22" i="15"/>
  <c r="T27" i="15"/>
  <c r="U33" i="15"/>
  <c r="U39" i="15"/>
  <c r="U25" i="15"/>
  <c r="U42" i="15"/>
  <c r="T35" i="15"/>
  <c r="T23" i="15"/>
  <c r="T34" i="15"/>
  <c r="P8" i="14"/>
  <c r="U34" i="15"/>
  <c r="U36" i="15"/>
  <c r="T40" i="15"/>
  <c r="T30" i="15"/>
  <c r="C14" i="14"/>
  <c r="I30" i="1"/>
  <c r="H37" i="1"/>
  <c r="AD2" i="17" a="1"/>
  <c r="H38" i="1"/>
  <c r="I41" i="1"/>
  <c r="D14" i="14"/>
  <c r="X121" i="19" l="1"/>
  <c r="X113" i="19"/>
  <c r="X105" i="19"/>
  <c r="X97" i="19"/>
  <c r="X89" i="19"/>
  <c r="X81" i="19"/>
  <c r="X73" i="19"/>
  <c r="X65" i="19"/>
  <c r="X57" i="19"/>
  <c r="X49" i="19"/>
  <c r="X41" i="19"/>
  <c r="X33" i="19"/>
  <c r="X25" i="19"/>
  <c r="X17" i="19"/>
  <c r="X9" i="19"/>
  <c r="X120" i="19"/>
  <c r="X112" i="19"/>
  <c r="X96" i="19"/>
  <c r="X88" i="19"/>
  <c r="X72" i="19"/>
  <c r="X64" i="19"/>
  <c r="X48" i="19"/>
  <c r="X32" i="19"/>
  <c r="X24" i="19"/>
  <c r="X8" i="19"/>
  <c r="X111" i="19"/>
  <c r="X87" i="19"/>
  <c r="X63" i="19"/>
  <c r="X39" i="19"/>
  <c r="X15" i="19"/>
  <c r="X104" i="19"/>
  <c r="X80" i="19"/>
  <c r="X56" i="19"/>
  <c r="X40" i="19"/>
  <c r="X16" i="19"/>
  <c r="X119" i="19"/>
  <c r="X103" i="19"/>
  <c r="X95" i="19"/>
  <c r="X71" i="19"/>
  <c r="X55" i="19"/>
  <c r="X47" i="19"/>
  <c r="X23" i="19"/>
  <c r="X7" i="19"/>
  <c r="X79" i="19"/>
  <c r="X31" i="19"/>
  <c r="X114" i="19"/>
  <c r="X100" i="19"/>
  <c r="X86" i="19"/>
  <c r="X75" i="19"/>
  <c r="X61" i="19"/>
  <c r="X50" i="19"/>
  <c r="X36" i="19"/>
  <c r="X22" i="19"/>
  <c r="X11" i="19"/>
  <c r="X46" i="19"/>
  <c r="X107" i="19"/>
  <c r="X54" i="19"/>
  <c r="X117" i="19"/>
  <c r="X67" i="19"/>
  <c r="X3" i="19"/>
  <c r="X66" i="19"/>
  <c r="X51" i="19"/>
  <c r="X124" i="19"/>
  <c r="X110" i="19"/>
  <c r="X99" i="19"/>
  <c r="X85" i="19"/>
  <c r="X74" i="19"/>
  <c r="X60" i="19"/>
  <c r="X35" i="19"/>
  <c r="X21" i="19"/>
  <c r="X10" i="19"/>
  <c r="X69" i="19"/>
  <c r="X44" i="19"/>
  <c r="X19" i="19"/>
  <c r="X118" i="19"/>
  <c r="X68" i="19"/>
  <c r="X29" i="19"/>
  <c r="X106" i="19"/>
  <c r="X78" i="19"/>
  <c r="X53" i="19"/>
  <c r="X28" i="19"/>
  <c r="X102" i="19"/>
  <c r="X77" i="19"/>
  <c r="X38" i="19"/>
  <c r="X13" i="19"/>
  <c r="X115" i="19"/>
  <c r="X101" i="19"/>
  <c r="X62" i="19"/>
  <c r="X37" i="19"/>
  <c r="X12" i="19"/>
  <c r="X123" i="19"/>
  <c r="X109" i="19"/>
  <c r="X98" i="19"/>
  <c r="X84" i="19"/>
  <c r="X70" i="19"/>
  <c r="X59" i="19"/>
  <c r="X45" i="19"/>
  <c r="X34" i="19"/>
  <c r="X20" i="19"/>
  <c r="X6" i="19"/>
  <c r="X122" i="19"/>
  <c r="X108" i="19"/>
  <c r="X94" i="19"/>
  <c r="X83" i="19"/>
  <c r="X58" i="19"/>
  <c r="X30" i="19"/>
  <c r="X5" i="19"/>
  <c r="X92" i="19"/>
  <c r="X42" i="19"/>
  <c r="X14" i="19"/>
  <c r="X116" i="19"/>
  <c r="X91" i="19"/>
  <c r="X52" i="19"/>
  <c r="X27" i="19"/>
  <c r="X76" i="19"/>
  <c r="X93" i="19"/>
  <c r="X43" i="19"/>
  <c r="X18" i="19"/>
  <c r="X82" i="19"/>
  <c r="X4" i="19"/>
  <c r="X90" i="19"/>
  <c r="X26" i="19"/>
  <c r="AD29" i="17"/>
  <c r="AD27" i="17"/>
  <c r="AD78" i="17"/>
  <c r="AD47" i="17"/>
  <c r="AD14" i="17"/>
  <c r="AD30" i="17"/>
  <c r="AD26" i="17"/>
  <c r="AD13" i="17"/>
  <c r="AD20" i="17"/>
  <c r="AD45" i="17"/>
  <c r="AD23" i="17"/>
  <c r="AD22" i="17"/>
  <c r="AD51" i="17"/>
  <c r="AD54" i="17"/>
  <c r="AD90" i="17"/>
  <c r="AD66" i="17"/>
  <c r="AD73" i="17"/>
  <c r="AD58" i="17"/>
  <c r="AD44" i="17"/>
  <c r="AD8" i="17"/>
  <c r="AD6" i="17"/>
  <c r="AD91" i="17"/>
  <c r="AD17" i="17"/>
  <c r="AD28" i="17"/>
  <c r="AD3" i="17"/>
  <c r="AD18" i="17"/>
  <c r="AD35" i="17"/>
  <c r="AD32" i="17"/>
  <c r="AD46" i="17"/>
  <c r="AD31" i="17"/>
  <c r="AD11" i="17"/>
  <c r="AD64" i="17"/>
  <c r="AD24" i="17"/>
  <c r="AD92" i="17"/>
  <c r="AD86" i="17"/>
  <c r="AD9" i="17"/>
  <c r="AD82" i="17"/>
  <c r="AD4" i="17"/>
  <c r="AD62" i="17"/>
  <c r="AD70" i="17"/>
  <c r="AD16" i="17"/>
  <c r="AD39" i="17"/>
  <c r="AD40" i="17"/>
  <c r="AD61" i="17"/>
  <c r="AD38" i="17"/>
  <c r="AD57" i="17"/>
  <c r="AD87" i="17"/>
  <c r="AD68" i="17"/>
  <c r="AD52" i="17"/>
  <c r="AD25" i="17"/>
  <c r="AD89" i="17"/>
  <c r="AD85" i="17"/>
  <c r="AD49" i="17"/>
  <c r="AD42" i="17"/>
  <c r="AD79" i="17"/>
  <c r="AD34" i="17"/>
  <c r="AD59" i="17"/>
  <c r="AD67" i="17"/>
  <c r="AD60" i="17"/>
  <c r="AD43" i="17"/>
  <c r="AD76" i="17"/>
  <c r="AD50" i="17"/>
  <c r="AD37" i="17"/>
  <c r="AD84" i="17"/>
  <c r="AD65" i="17"/>
  <c r="AD55" i="17"/>
  <c r="AD69" i="17"/>
  <c r="AD33" i="17"/>
  <c r="AD41" i="17"/>
  <c r="AD15" i="17"/>
  <c r="AD72" i="17"/>
  <c r="AD75" i="17"/>
  <c r="AD74" i="17"/>
  <c r="AD5" i="17"/>
  <c r="AD88" i="17"/>
  <c r="AD19" i="17"/>
  <c r="AD77" i="17"/>
  <c r="AD7" i="17"/>
  <c r="AD12" i="17"/>
  <c r="AD83" i="17"/>
  <c r="AD81" i="17"/>
  <c r="AD48" i="17"/>
  <c r="AD2" i="17"/>
  <c r="AD36" i="17"/>
  <c r="AD21" i="17"/>
  <c r="AD53" i="17"/>
  <c r="AD10" i="17"/>
  <c r="AD71" i="17"/>
  <c r="AD80" i="17"/>
  <c r="AD56" i="17"/>
  <c r="AD63" i="17"/>
  <c r="S11" i="14"/>
  <c r="AK23" i="15"/>
  <c r="H14" i="14"/>
  <c r="X121" i="15"/>
  <c r="X68" i="15"/>
  <c r="X4" i="15"/>
  <c r="X71" i="15"/>
  <c r="X123" i="15"/>
  <c r="X49" i="15"/>
  <c r="X13" i="15"/>
  <c r="X112" i="15"/>
  <c r="X124" i="15"/>
  <c r="X95" i="15"/>
  <c r="X30" i="15"/>
  <c r="X16" i="15"/>
  <c r="X46" i="15"/>
  <c r="X110" i="15"/>
  <c r="X93" i="15"/>
  <c r="X55" i="15"/>
  <c r="X88" i="15"/>
  <c r="X44" i="15"/>
  <c r="X58" i="15"/>
  <c r="X109" i="15"/>
  <c r="X70" i="15"/>
  <c r="X61" i="15"/>
  <c r="X89" i="15"/>
  <c r="X38" i="15"/>
  <c r="X41" i="15"/>
  <c r="X101" i="15"/>
  <c r="X36" i="15"/>
  <c r="X97" i="15"/>
  <c r="X66" i="15"/>
  <c r="X107" i="15"/>
  <c r="X120" i="15"/>
  <c r="X85" i="15"/>
  <c r="X69" i="15"/>
  <c r="X83" i="15"/>
  <c r="X75" i="15"/>
  <c r="X56" i="15"/>
  <c r="X10" i="15"/>
  <c r="X96" i="15"/>
  <c r="X50" i="15"/>
  <c r="X82" i="15"/>
  <c r="X25" i="15"/>
  <c r="X15" i="15"/>
  <c r="X79" i="15"/>
  <c r="X86" i="15"/>
  <c r="X90" i="15"/>
  <c r="X105" i="15"/>
  <c r="X65" i="15"/>
  <c r="X91" i="15"/>
  <c r="X99" i="15"/>
  <c r="X19" i="15"/>
  <c r="X33" i="15"/>
  <c r="X51" i="15"/>
  <c r="X78" i="15"/>
  <c r="X64" i="15"/>
  <c r="X24" i="15"/>
  <c r="X77" i="15"/>
  <c r="X47" i="15"/>
  <c r="X11" i="15"/>
  <c r="X76" i="15"/>
  <c r="X108" i="15"/>
  <c r="X27" i="15"/>
  <c r="X48" i="15"/>
  <c r="X53" i="15"/>
  <c r="X60" i="15"/>
  <c r="X73" i="15"/>
  <c r="X7" i="15"/>
  <c r="X98" i="15"/>
  <c r="X118" i="15"/>
  <c r="X12" i="15"/>
  <c r="X115" i="15"/>
  <c r="X116" i="15"/>
  <c r="X8" i="15"/>
  <c r="X67" i="15"/>
  <c r="X28" i="15"/>
  <c r="X63" i="15"/>
  <c r="X34" i="15"/>
  <c r="X62" i="15"/>
  <c r="X119" i="15"/>
  <c r="X26" i="15"/>
  <c r="X52" i="15"/>
  <c r="X32" i="15"/>
  <c r="X72" i="15"/>
  <c r="X3" i="15"/>
  <c r="X20" i="15"/>
  <c r="X57" i="15"/>
  <c r="X54" i="15"/>
  <c r="X39" i="15"/>
  <c r="X40" i="15"/>
  <c r="X21" i="15"/>
  <c r="X9" i="15"/>
  <c r="X117" i="15"/>
  <c r="X22" i="15"/>
  <c r="X102" i="15"/>
  <c r="X23" i="15"/>
  <c r="X81" i="15"/>
  <c r="X87" i="15"/>
  <c r="X5" i="15"/>
  <c r="X111" i="15"/>
  <c r="X37" i="15"/>
  <c r="X18" i="15"/>
  <c r="X114" i="15"/>
  <c r="X14" i="15"/>
  <c r="X100" i="15"/>
  <c r="X43" i="15"/>
  <c r="X31" i="15"/>
  <c r="X92" i="15"/>
  <c r="X42" i="15"/>
  <c r="X6" i="15"/>
  <c r="X103" i="15"/>
  <c r="X80" i="15"/>
  <c r="X104" i="15"/>
  <c r="X94" i="15"/>
  <c r="X74" i="15"/>
  <c r="X59" i="15"/>
  <c r="X84" i="15"/>
  <c r="X106" i="15"/>
  <c r="X113" i="15"/>
  <c r="X29" i="15"/>
  <c r="X17" i="15"/>
  <c r="X122" i="15"/>
  <c r="X35" i="15"/>
  <c r="X45" i="15"/>
  <c r="AC121" i="19"/>
  <c r="Y121" i="19"/>
  <c r="Z121" i="19"/>
  <c r="AA121" i="19"/>
  <c r="AB121" i="19"/>
  <c r="AA57" i="19"/>
  <c r="AB57" i="19"/>
  <c r="AC57" i="19"/>
  <c r="Y57" i="19"/>
  <c r="Z57" i="19"/>
  <c r="Y112" i="19"/>
  <c r="AC112" i="19"/>
  <c r="Z112" i="19"/>
  <c r="AA112" i="19"/>
  <c r="AB112" i="19"/>
  <c r="AC8" i="19"/>
  <c r="AA8" i="19"/>
  <c r="AB8" i="19"/>
  <c r="Y8" i="19"/>
  <c r="Z8" i="19"/>
  <c r="AC56" i="19"/>
  <c r="Z56" i="19"/>
  <c r="Y56" i="19"/>
  <c r="AA56" i="19"/>
  <c r="AB56" i="19"/>
  <c r="AC47" i="19"/>
  <c r="Z47" i="19"/>
  <c r="AA47" i="19"/>
  <c r="AB47" i="19"/>
  <c r="Y47" i="19"/>
  <c r="Z75" i="19"/>
  <c r="AA75" i="19"/>
  <c r="AB75" i="19"/>
  <c r="Y75" i="19"/>
  <c r="AC75" i="19"/>
  <c r="Y54" i="19"/>
  <c r="Z54" i="19"/>
  <c r="AC54" i="19"/>
  <c r="AA54" i="19"/>
  <c r="AB54" i="19"/>
  <c r="Y99" i="19"/>
  <c r="AC99" i="19"/>
  <c r="Z99" i="19"/>
  <c r="AA99" i="19"/>
  <c r="AB99" i="19"/>
  <c r="Y44" i="19"/>
  <c r="Z44" i="19"/>
  <c r="AA44" i="19"/>
  <c r="AB44" i="19"/>
  <c r="AC44" i="19"/>
  <c r="Z28" i="19"/>
  <c r="AB28" i="19"/>
  <c r="Y28" i="19"/>
  <c r="AC28" i="19"/>
  <c r="AA28" i="19"/>
  <c r="AA37" i="19"/>
  <c r="AB37" i="19"/>
  <c r="Y37" i="19"/>
  <c r="Z37" i="19"/>
  <c r="AC37" i="19"/>
  <c r="Y45" i="19"/>
  <c r="Z45" i="19"/>
  <c r="AA45" i="19"/>
  <c r="AB45" i="19"/>
  <c r="AC45" i="19"/>
  <c r="Y58" i="19"/>
  <c r="Z58" i="19"/>
  <c r="AC58" i="19"/>
  <c r="AA58" i="19"/>
  <c r="AB58" i="19"/>
  <c r="AC52" i="19"/>
  <c r="AA52" i="19"/>
  <c r="AB52" i="19"/>
  <c r="Y52" i="19"/>
  <c r="Z52" i="19"/>
  <c r="AC90" i="19"/>
  <c r="AB90" i="19"/>
  <c r="Y90" i="19"/>
  <c r="Z90" i="19"/>
  <c r="AA90" i="19"/>
  <c r="Y113" i="19"/>
  <c r="AC113" i="19"/>
  <c r="Z113" i="19"/>
  <c r="AA113" i="19"/>
  <c r="AB113" i="19"/>
  <c r="AA49" i="19"/>
  <c r="AB49" i="19"/>
  <c r="AC49" i="19"/>
  <c r="Y49" i="19"/>
  <c r="Z49" i="19"/>
  <c r="Z96" i="19"/>
  <c r="AA96" i="19"/>
  <c r="AB96" i="19"/>
  <c r="AC96" i="19"/>
  <c r="Y96" i="19"/>
  <c r="Y111" i="19"/>
  <c r="AC111" i="19"/>
  <c r="Z111" i="19"/>
  <c r="AA111" i="19"/>
  <c r="AB111" i="19"/>
  <c r="AB40" i="19"/>
  <c r="AA40" i="19"/>
  <c r="AC40" i="19"/>
  <c r="Z40" i="19"/>
  <c r="Y40" i="19"/>
  <c r="Z23" i="19"/>
  <c r="Y23" i="19"/>
  <c r="AA23" i="19"/>
  <c r="AB23" i="19"/>
  <c r="AC23" i="19"/>
  <c r="AA61" i="19"/>
  <c r="AB61" i="19"/>
  <c r="AC61" i="19"/>
  <c r="Y61" i="19"/>
  <c r="Z61" i="19"/>
  <c r="Y117" i="19"/>
  <c r="AC117" i="19"/>
  <c r="Z117" i="19"/>
  <c r="AA117" i="19"/>
  <c r="AB117" i="19"/>
  <c r="AA85" i="19"/>
  <c r="Y85" i="19"/>
  <c r="Z85" i="19"/>
  <c r="AB85" i="19"/>
  <c r="AC85" i="19"/>
  <c r="Z19" i="19"/>
  <c r="AA19" i="19"/>
  <c r="AB19" i="19"/>
  <c r="AC19" i="19"/>
  <c r="Y19" i="19"/>
  <c r="AC102" i="19"/>
  <c r="Y102" i="19"/>
  <c r="Z102" i="19"/>
  <c r="AA102" i="19"/>
  <c r="AB102" i="19"/>
  <c r="AC12" i="19"/>
  <c r="Y12" i="19"/>
  <c r="Z12" i="19"/>
  <c r="AB12" i="19"/>
  <c r="AA12" i="19"/>
  <c r="Z34" i="19"/>
  <c r="AB34" i="19"/>
  <c r="AC34" i="19"/>
  <c r="Y34" i="19"/>
  <c r="AA34" i="19"/>
  <c r="AC30" i="19"/>
  <c r="AB30" i="19"/>
  <c r="Y30" i="19"/>
  <c r="Z30" i="19"/>
  <c r="AA30" i="19"/>
  <c r="Z27" i="19"/>
  <c r="AA27" i="19"/>
  <c r="Y27" i="19"/>
  <c r="AB27" i="19"/>
  <c r="AC27" i="19"/>
  <c r="Y26" i="19"/>
  <c r="Z26" i="19"/>
  <c r="AA26" i="19"/>
  <c r="AB26" i="19"/>
  <c r="AC26" i="19"/>
  <c r="Y105" i="19"/>
  <c r="AC105" i="19"/>
  <c r="Z105" i="19"/>
  <c r="AA105" i="19"/>
  <c r="AB105" i="19"/>
  <c r="Z41" i="19"/>
  <c r="AB41" i="19"/>
  <c r="AA41" i="19"/>
  <c r="Y41" i="19"/>
  <c r="AC41" i="19"/>
  <c r="Z88" i="19"/>
  <c r="Y88" i="19"/>
  <c r="AA88" i="19"/>
  <c r="AB88" i="19"/>
  <c r="AC88" i="19"/>
  <c r="AA87" i="19"/>
  <c r="AB87" i="19"/>
  <c r="AC87" i="19"/>
  <c r="Y87" i="19"/>
  <c r="Z87" i="19"/>
  <c r="Y16" i="19"/>
  <c r="Z16" i="19"/>
  <c r="AB16" i="19"/>
  <c r="AC16" i="19"/>
  <c r="AA16" i="19"/>
  <c r="AB7" i="19"/>
  <c r="AC7" i="19"/>
  <c r="Z7" i="19"/>
  <c r="AA7" i="19"/>
  <c r="Y7" i="19"/>
  <c r="Y50" i="19"/>
  <c r="AC50" i="19"/>
  <c r="Z50" i="19"/>
  <c r="AA50" i="19"/>
  <c r="AB50" i="19"/>
  <c r="AB67" i="19"/>
  <c r="Z67" i="19"/>
  <c r="AA67" i="19"/>
  <c r="Y67" i="19"/>
  <c r="AC67" i="19"/>
  <c r="Y74" i="19"/>
  <c r="Z74" i="19"/>
  <c r="AA74" i="19"/>
  <c r="AB74" i="19"/>
  <c r="AC74" i="19"/>
  <c r="Y118" i="19"/>
  <c r="AC118" i="19"/>
  <c r="Z118" i="19"/>
  <c r="AA118" i="19"/>
  <c r="AB118" i="19"/>
  <c r="Z77" i="19"/>
  <c r="AA77" i="19"/>
  <c r="AB77" i="19"/>
  <c r="Y77" i="19"/>
  <c r="AC77" i="19"/>
  <c r="Y123" i="19"/>
  <c r="AC123" i="19"/>
  <c r="Z123" i="19"/>
  <c r="AA123" i="19"/>
  <c r="AB123" i="19"/>
  <c r="Y20" i="19"/>
  <c r="Z20" i="19"/>
  <c r="AB20" i="19"/>
  <c r="AC20" i="19"/>
  <c r="AA20" i="19"/>
  <c r="AB5" i="19"/>
  <c r="Y5" i="19"/>
  <c r="AA5" i="19"/>
  <c r="Z5" i="19"/>
  <c r="AC5" i="19"/>
  <c r="Y76" i="19"/>
  <c r="Z76" i="19"/>
  <c r="AA76" i="19"/>
  <c r="AB76" i="19"/>
  <c r="AC76" i="19"/>
  <c r="Y97" i="19"/>
  <c r="AC97" i="19"/>
  <c r="Z97" i="19"/>
  <c r="AA97" i="19"/>
  <c r="AB97" i="19"/>
  <c r="AB33" i="19"/>
  <c r="Z33" i="19"/>
  <c r="AA33" i="19"/>
  <c r="Y33" i="19"/>
  <c r="AC33" i="19"/>
  <c r="AA72" i="19"/>
  <c r="Y72" i="19"/>
  <c r="Z72" i="19"/>
  <c r="AB72" i="19"/>
  <c r="AC72" i="19"/>
  <c r="Z63" i="19"/>
  <c r="Y63" i="19"/>
  <c r="AA63" i="19"/>
  <c r="AB63" i="19"/>
  <c r="AC63" i="19"/>
  <c r="Y119" i="19"/>
  <c r="AC119" i="19"/>
  <c r="Z119" i="19"/>
  <c r="AA119" i="19"/>
  <c r="AB119" i="19"/>
  <c r="Z79" i="19"/>
  <c r="AA79" i="19"/>
  <c r="AB79" i="19"/>
  <c r="Y79" i="19"/>
  <c r="AC79" i="19"/>
  <c r="Z36" i="19"/>
  <c r="AA36" i="19"/>
  <c r="AB36" i="19"/>
  <c r="AC36" i="19"/>
  <c r="Y36" i="19"/>
  <c r="Z3" i="19"/>
  <c r="Y3" i="19"/>
  <c r="AA3" i="19"/>
  <c r="AB3" i="19"/>
  <c r="AC3" i="19"/>
  <c r="Z60" i="19"/>
  <c r="AA60" i="19"/>
  <c r="AB60" i="19"/>
  <c r="AC60" i="19"/>
  <c r="Y60" i="19"/>
  <c r="Y68" i="19"/>
  <c r="Z68" i="19"/>
  <c r="AA68" i="19"/>
  <c r="AB68" i="19"/>
  <c r="AC68" i="19"/>
  <c r="Y38" i="19"/>
  <c r="Z38" i="19"/>
  <c r="AB38" i="19"/>
  <c r="AC38" i="19"/>
  <c r="AA38" i="19"/>
  <c r="Y109" i="19"/>
  <c r="AC109" i="19"/>
  <c r="Z109" i="19"/>
  <c r="AA109" i="19"/>
  <c r="AB109" i="19"/>
  <c r="Z6" i="19"/>
  <c r="AA6" i="19"/>
  <c r="Y6" i="19"/>
  <c r="AB6" i="19"/>
  <c r="AC6" i="19"/>
  <c r="AB92" i="19"/>
  <c r="Z92" i="19"/>
  <c r="AA92" i="19"/>
  <c r="AC92" i="19"/>
  <c r="Y92" i="19"/>
  <c r="AA93" i="19"/>
  <c r="AB93" i="19"/>
  <c r="Z93" i="19"/>
  <c r="AC93" i="19"/>
  <c r="Y93" i="19"/>
  <c r="Y89" i="19"/>
  <c r="AC89" i="19"/>
  <c r="Z89" i="19"/>
  <c r="AA89" i="19"/>
  <c r="AB89" i="19"/>
  <c r="AA25" i="19"/>
  <c r="AB25" i="19"/>
  <c r="Y25" i="19"/>
  <c r="Z25" i="19"/>
  <c r="AC25" i="19"/>
  <c r="AB64" i="19"/>
  <c r="AA64" i="19"/>
  <c r="AC64" i="19"/>
  <c r="Y64" i="19"/>
  <c r="Z64" i="19"/>
  <c r="Z39" i="19"/>
  <c r="AA39" i="19"/>
  <c r="AB39" i="19"/>
  <c r="AC39" i="19"/>
  <c r="Y39" i="19"/>
  <c r="Y103" i="19"/>
  <c r="AC103" i="19"/>
  <c r="Z103" i="19"/>
  <c r="AA103" i="19"/>
  <c r="AB103" i="19"/>
  <c r="AC31" i="19"/>
  <c r="AA31" i="19"/>
  <c r="AB31" i="19"/>
  <c r="Z31" i="19"/>
  <c r="Y31" i="19"/>
  <c r="Y22" i="19"/>
  <c r="Z22" i="19"/>
  <c r="AA22" i="19"/>
  <c r="AB22" i="19"/>
  <c r="AC22" i="19"/>
  <c r="Z66" i="19"/>
  <c r="AA66" i="19"/>
  <c r="Y66" i="19"/>
  <c r="AB66" i="19"/>
  <c r="AC66" i="19"/>
  <c r="Z35" i="19"/>
  <c r="AB35" i="19"/>
  <c r="AA35" i="19"/>
  <c r="AC35" i="19"/>
  <c r="Y35" i="19"/>
  <c r="Y29" i="19"/>
  <c r="AA29" i="19"/>
  <c r="AB29" i="19"/>
  <c r="Z29" i="19"/>
  <c r="AC29" i="19"/>
  <c r="AA13" i="19"/>
  <c r="Y13" i="19"/>
  <c r="AB13" i="19"/>
  <c r="Z13" i="19"/>
  <c r="AC13" i="19"/>
  <c r="AC98" i="19"/>
  <c r="Y98" i="19"/>
  <c r="Z98" i="19"/>
  <c r="AA98" i="19"/>
  <c r="AB98" i="19"/>
  <c r="AC122" i="19"/>
  <c r="Y122" i="19"/>
  <c r="Z122" i="19"/>
  <c r="AA122" i="19"/>
  <c r="AB122" i="19"/>
  <c r="AC42" i="19"/>
  <c r="Y42" i="19"/>
  <c r="Z42" i="19"/>
  <c r="AB42" i="19"/>
  <c r="AA42" i="19"/>
  <c r="Z43" i="19"/>
  <c r="AA43" i="19"/>
  <c r="AB43" i="19"/>
  <c r="AC43" i="19"/>
  <c r="Y43" i="19"/>
  <c r="AB81" i="19"/>
  <c r="Z81" i="19"/>
  <c r="AA81" i="19"/>
  <c r="Y81" i="19"/>
  <c r="AC81" i="19"/>
  <c r="Z17" i="19"/>
  <c r="AA17" i="19"/>
  <c r="AB17" i="19"/>
  <c r="Y17" i="19"/>
  <c r="AC17" i="19"/>
  <c r="Z48" i="19"/>
  <c r="AA48" i="19"/>
  <c r="AC48" i="19"/>
  <c r="Y48" i="19"/>
  <c r="AB48" i="19"/>
  <c r="Z15" i="19"/>
  <c r="AA15" i="19"/>
  <c r="AB15" i="19"/>
  <c r="AC15" i="19"/>
  <c r="Y15" i="19"/>
  <c r="Y95" i="19"/>
  <c r="Z95" i="19"/>
  <c r="AA95" i="19"/>
  <c r="AB95" i="19"/>
  <c r="AC95" i="19"/>
  <c r="AC114" i="19"/>
  <c r="Y114" i="19"/>
  <c r="Z114" i="19"/>
  <c r="AA114" i="19"/>
  <c r="AB114" i="19"/>
  <c r="Z11" i="19"/>
  <c r="AB11" i="19"/>
  <c r="AA11" i="19"/>
  <c r="AC11" i="19"/>
  <c r="Y11" i="19"/>
  <c r="Y51" i="19"/>
  <c r="AA51" i="19"/>
  <c r="Z51" i="19"/>
  <c r="AB51" i="19"/>
  <c r="AC51" i="19"/>
  <c r="Y21" i="19"/>
  <c r="Z21" i="19"/>
  <c r="AA21" i="19"/>
  <c r="AB21" i="19"/>
  <c r="AC21" i="19"/>
  <c r="AC106" i="19"/>
  <c r="Y106" i="19"/>
  <c r="Z106" i="19"/>
  <c r="AA106" i="19"/>
  <c r="AB106" i="19"/>
  <c r="AC115" i="19"/>
  <c r="Y115" i="19"/>
  <c r="Z115" i="19"/>
  <c r="AA115" i="19"/>
  <c r="AB115" i="19"/>
  <c r="AB84" i="19"/>
  <c r="Y84" i="19"/>
  <c r="Z84" i="19"/>
  <c r="AA84" i="19"/>
  <c r="AC84" i="19"/>
  <c r="Y108" i="19"/>
  <c r="AC108" i="19"/>
  <c r="Z108" i="19"/>
  <c r="AA108" i="19"/>
  <c r="AB108" i="19"/>
  <c r="Y14" i="19"/>
  <c r="AC14" i="19"/>
  <c r="Z14" i="19"/>
  <c r="AA14" i="19"/>
  <c r="AB14" i="19"/>
  <c r="Y18" i="19"/>
  <c r="Z18" i="19"/>
  <c r="AA18" i="19"/>
  <c r="AB18" i="19"/>
  <c r="AC18" i="19"/>
  <c r="Z73" i="19"/>
  <c r="AA73" i="19"/>
  <c r="AB73" i="19"/>
  <c r="Y73" i="19"/>
  <c r="AC73" i="19"/>
  <c r="AC9" i="19"/>
  <c r="AA9" i="19"/>
  <c r="Z9" i="19"/>
  <c r="AB9" i="19"/>
  <c r="Y9" i="19"/>
  <c r="AA32" i="19"/>
  <c r="AB32" i="19"/>
  <c r="AC32" i="19"/>
  <c r="Y32" i="19"/>
  <c r="Z32" i="19"/>
  <c r="Y104" i="19"/>
  <c r="AC104" i="19"/>
  <c r="Z104" i="19"/>
  <c r="AA104" i="19"/>
  <c r="AB104" i="19"/>
  <c r="Z71" i="19"/>
  <c r="AA71" i="19"/>
  <c r="AB71" i="19"/>
  <c r="Y71" i="19"/>
  <c r="AC71" i="19"/>
  <c r="Y100" i="19"/>
  <c r="AC100" i="19"/>
  <c r="Z100" i="19"/>
  <c r="AA100" i="19"/>
  <c r="AB100" i="19"/>
  <c r="Y46" i="19"/>
  <c r="Z46" i="19"/>
  <c r="AC46" i="19"/>
  <c r="AB46" i="19"/>
  <c r="AA46" i="19"/>
  <c r="AC124" i="19"/>
  <c r="Y124" i="19"/>
  <c r="Z124" i="19"/>
  <c r="AA124" i="19"/>
  <c r="AB124" i="19"/>
  <c r="Z10" i="19"/>
  <c r="AA10" i="19"/>
  <c r="AB10" i="19"/>
  <c r="Y10" i="19"/>
  <c r="AC10" i="19"/>
  <c r="Y78" i="19"/>
  <c r="Z78" i="19"/>
  <c r="AA78" i="19"/>
  <c r="AB78" i="19"/>
  <c r="AC78" i="19"/>
  <c r="Y101" i="19"/>
  <c r="AC101" i="19"/>
  <c r="Z101" i="19"/>
  <c r="AA101" i="19"/>
  <c r="AB101" i="19"/>
  <c r="Y70" i="19"/>
  <c r="Z70" i="19"/>
  <c r="AA70" i="19"/>
  <c r="AB70" i="19"/>
  <c r="AC70" i="19"/>
  <c r="Y94" i="19"/>
  <c r="Z94" i="19"/>
  <c r="AA94" i="19"/>
  <c r="AB94" i="19"/>
  <c r="AC94" i="19"/>
  <c r="Y116" i="19"/>
  <c r="AC116" i="19"/>
  <c r="Z116" i="19"/>
  <c r="AA116" i="19"/>
  <c r="AB116" i="19"/>
  <c r="Y82" i="19"/>
  <c r="Z82" i="19"/>
  <c r="AA82" i="19"/>
  <c r="AB82" i="19"/>
  <c r="AC82" i="19"/>
  <c r="AA65" i="19"/>
  <c r="AB65" i="19"/>
  <c r="AC65" i="19"/>
  <c r="Y65" i="19"/>
  <c r="Z65" i="19"/>
  <c r="Y120" i="19"/>
  <c r="AC120" i="19"/>
  <c r="Z120" i="19"/>
  <c r="AA120" i="19"/>
  <c r="AB120" i="19"/>
  <c r="Y24" i="19"/>
  <c r="AC24" i="19"/>
  <c r="Z24" i="19"/>
  <c r="AA24" i="19"/>
  <c r="AB24" i="19"/>
  <c r="Y80" i="19"/>
  <c r="Z80" i="19"/>
  <c r="AA80" i="19"/>
  <c r="AB80" i="19"/>
  <c r="AC80" i="19"/>
  <c r="AB55" i="19"/>
  <c r="Y55" i="19"/>
  <c r="Z55" i="19"/>
  <c r="AA55" i="19"/>
  <c r="AC55" i="19"/>
  <c r="AA86" i="19"/>
  <c r="AB86" i="19"/>
  <c r="Y86" i="19"/>
  <c r="Z86" i="19"/>
  <c r="AC86" i="19"/>
  <c r="Y107" i="19"/>
  <c r="AC107" i="19"/>
  <c r="Z107" i="19"/>
  <c r="AA107" i="19"/>
  <c r="AB107" i="19"/>
  <c r="Y110" i="19"/>
  <c r="AC110" i="19"/>
  <c r="Z110" i="19"/>
  <c r="AA110" i="19"/>
  <c r="AB110" i="19"/>
  <c r="AB69" i="19"/>
  <c r="Z69" i="19"/>
  <c r="AA69" i="19"/>
  <c r="Y69" i="19"/>
  <c r="AC69" i="19"/>
  <c r="AC53" i="19"/>
  <c r="Y53" i="19"/>
  <c r="AB53" i="19"/>
  <c r="Z53" i="19"/>
  <c r="AA53" i="19"/>
  <c r="AC62" i="19"/>
  <c r="Y62" i="19"/>
  <c r="Z62" i="19"/>
  <c r="AA62" i="19"/>
  <c r="AB62" i="19"/>
  <c r="Y59" i="19"/>
  <c r="Z59" i="19"/>
  <c r="AA59" i="19"/>
  <c r="AB59" i="19"/>
  <c r="AC59" i="19"/>
  <c r="Y83" i="19"/>
  <c r="Z83" i="19"/>
  <c r="AA83" i="19"/>
  <c r="AB83" i="19"/>
  <c r="AC83" i="19"/>
  <c r="AA91" i="19"/>
  <c r="AB91" i="19"/>
  <c r="AC91" i="19"/>
  <c r="Y91" i="19"/>
  <c r="Z91" i="19"/>
  <c r="Y4" i="19"/>
  <c r="AA4" i="19"/>
  <c r="Z4" i="19"/>
  <c r="AB4" i="19"/>
  <c r="AC4" i="19"/>
  <c r="I38" i="1"/>
  <c r="AA68" i="15"/>
  <c r="Y44" i="15"/>
  <c r="Z101" i="15"/>
  <c r="AA15" i="15"/>
  <c r="AB19" i="15"/>
  <c r="AA7" i="15"/>
  <c r="AB72" i="15"/>
  <c r="Y9" i="15"/>
  <c r="Y92" i="15"/>
  <c r="AA59" i="15"/>
  <c r="AB58" i="15"/>
  <c r="AC79" i="15"/>
  <c r="AA33" i="15"/>
  <c r="Y63" i="15"/>
  <c r="AC3" i="15"/>
  <c r="AB37" i="15"/>
  <c r="AC84" i="15"/>
  <c r="Z109" i="15"/>
  <c r="AA97" i="15"/>
  <c r="AC51" i="15"/>
  <c r="Z108" i="15"/>
  <c r="Y20" i="15"/>
  <c r="AC6" i="15"/>
  <c r="Y106" i="15"/>
  <c r="Y90" i="15"/>
  <c r="AB49" i="15"/>
  <c r="AC61" i="15"/>
  <c r="Z105" i="15"/>
  <c r="Y54" i="15"/>
  <c r="Y80" i="15"/>
  <c r="Z89" i="15"/>
  <c r="Y53" i="15"/>
  <c r="AB116" i="15"/>
  <c r="AA81" i="15"/>
  <c r="AA104" i="15"/>
  <c r="Y112" i="15"/>
  <c r="AC38" i="15"/>
  <c r="Z60" i="15"/>
  <c r="Y52" i="15"/>
  <c r="AB122" i="15"/>
  <c r="Y99" i="15"/>
  <c r="Z35" i="15"/>
  <c r="AA4" i="15"/>
  <c r="Z36" i="15"/>
  <c r="Y98" i="15"/>
  <c r="AC16" i="15"/>
  <c r="AB118" i="15"/>
  <c r="Y18" i="15"/>
  <c r="Z123" i="15"/>
  <c r="AA70" i="15"/>
  <c r="AA66" i="15"/>
  <c r="Y27" i="15"/>
  <c r="Z12" i="15"/>
  <c r="Z114" i="15"/>
  <c r="AB64" i="15"/>
  <c r="Z65" i="15"/>
  <c r="AC40" i="15"/>
  <c r="AC121" i="15"/>
  <c r="AA124" i="15"/>
  <c r="AC41" i="15"/>
  <c r="Y47" i="15"/>
  <c r="Y73" i="15"/>
  <c r="AB32" i="15"/>
  <c r="AC21" i="15"/>
  <c r="AC31" i="15"/>
  <c r="AA10" i="15"/>
  <c r="Y57" i="15"/>
  <c r="AC110" i="15"/>
  <c r="Z48" i="15"/>
  <c r="Y23" i="15"/>
  <c r="Z14" i="15"/>
  <c r="AB93" i="15"/>
  <c r="Y24" i="15"/>
  <c r="Y26" i="15"/>
  <c r="AC17" i="15"/>
  <c r="Z85" i="15"/>
  <c r="AA77" i="15"/>
  <c r="Y87" i="15"/>
  <c r="AC94" i="15"/>
  <c r="Z25" i="15"/>
  <c r="Y123" i="15"/>
  <c r="Y114" i="15"/>
  <c r="AC64" i="15"/>
  <c r="Y65" i="15"/>
  <c r="Z40" i="15"/>
  <c r="Y121" i="15"/>
  <c r="AB41" i="15"/>
  <c r="Z47" i="15"/>
  <c r="AC32" i="15"/>
  <c r="AA5" i="15"/>
  <c r="AC10" i="15"/>
  <c r="AA96" i="15"/>
  <c r="AB23" i="15"/>
  <c r="AA24" i="15"/>
  <c r="AB26" i="15"/>
  <c r="Z77" i="15"/>
  <c r="AB87" i="15"/>
  <c r="AA25" i="15"/>
  <c r="AA105" i="15"/>
  <c r="AC53" i="15"/>
  <c r="Y81" i="15"/>
  <c r="AA91" i="15"/>
  <c r="AA122" i="15"/>
  <c r="Z99" i="15"/>
  <c r="Y30" i="15"/>
  <c r="AB123" i="15"/>
  <c r="AB78" i="15"/>
  <c r="AA62" i="15"/>
  <c r="AA121" i="15"/>
  <c r="AC47" i="15"/>
  <c r="AC5" i="15"/>
  <c r="Z113" i="15"/>
  <c r="Y48" i="15"/>
  <c r="AB24" i="15"/>
  <c r="Z8" i="15"/>
  <c r="Y25" i="15"/>
  <c r="AC15" i="15"/>
  <c r="AB28" i="15"/>
  <c r="Z92" i="15"/>
  <c r="AA76" i="15"/>
  <c r="Z42" i="15"/>
  <c r="AA109" i="15"/>
  <c r="AC34" i="15"/>
  <c r="Y107" i="15"/>
  <c r="AB50" i="15"/>
  <c r="AB91" i="15"/>
  <c r="AA99" i="15"/>
  <c r="AA30" i="15"/>
  <c r="AA56" i="15"/>
  <c r="AC70" i="15"/>
  <c r="AC62" i="15"/>
  <c r="AB88" i="15"/>
  <c r="AC67" i="15"/>
  <c r="AA23" i="15"/>
  <c r="AC100" i="15"/>
  <c r="Z55" i="15"/>
  <c r="AC87" i="15"/>
  <c r="AB117" i="15"/>
  <c r="AB108" i="15"/>
  <c r="Y22" i="15"/>
  <c r="AB102" i="15"/>
  <c r="AA107" i="15"/>
  <c r="AC50" i="15"/>
  <c r="Y91" i="15"/>
  <c r="AC99" i="15"/>
  <c r="Z98" i="15"/>
  <c r="AA78" i="15"/>
  <c r="Y67" i="15"/>
  <c r="AC113" i="15"/>
  <c r="AB29" i="15"/>
  <c r="Z100" i="15"/>
  <c r="AA8" i="15"/>
  <c r="Z45" i="15"/>
  <c r="Y108" i="15"/>
  <c r="Y102" i="15"/>
  <c r="AC107" i="15"/>
  <c r="AB80" i="15"/>
  <c r="Z116" i="15"/>
  <c r="AB30" i="15"/>
  <c r="AB66" i="15"/>
  <c r="Y103" i="15"/>
  <c r="AA82" i="15"/>
  <c r="Y88" i="15"/>
  <c r="AA73" i="15"/>
  <c r="AC96" i="15"/>
  <c r="Z29" i="15"/>
  <c r="Y100" i="15"/>
  <c r="AB77" i="15"/>
  <c r="Y89" i="15"/>
  <c r="AA38" i="15"/>
  <c r="AA52" i="15"/>
  <c r="AB98" i="15"/>
  <c r="AC12" i="15"/>
  <c r="Y64" i="15"/>
  <c r="Y41" i="15"/>
  <c r="AA110" i="15"/>
  <c r="AC119" i="15"/>
  <c r="AB100" i="15"/>
  <c r="AC55" i="15"/>
  <c r="AC74" i="15"/>
  <c r="Y122" i="15"/>
  <c r="AC46" i="15"/>
  <c r="AB40" i="15"/>
  <c r="AA41" i="15"/>
  <c r="Z57" i="15"/>
  <c r="AB119" i="15"/>
  <c r="Y93" i="15"/>
  <c r="Y77" i="15"/>
  <c r="J14" i="14"/>
  <c r="Z68" i="15"/>
  <c r="AC44" i="15"/>
  <c r="AA101" i="15"/>
  <c r="Y15" i="15"/>
  <c r="Z11" i="15"/>
  <c r="Z7" i="15"/>
  <c r="AC72" i="15"/>
  <c r="AC9" i="15"/>
  <c r="AB92" i="15"/>
  <c r="AC45" i="15"/>
  <c r="AA58" i="15"/>
  <c r="AA79" i="15"/>
  <c r="Y33" i="15"/>
  <c r="AC63" i="15"/>
  <c r="Y117" i="15"/>
  <c r="AA37" i="15"/>
  <c r="AA84" i="15"/>
  <c r="AB109" i="15"/>
  <c r="AC97" i="15"/>
  <c r="AA51" i="15"/>
  <c r="Y34" i="15"/>
  <c r="AB20" i="15"/>
  <c r="Y6" i="15"/>
  <c r="Z106" i="15"/>
  <c r="Z102" i="15"/>
  <c r="Y49" i="15"/>
  <c r="AB107" i="15"/>
  <c r="AB105" i="15"/>
  <c r="Z54" i="15"/>
  <c r="Z80" i="15"/>
  <c r="Y13" i="15"/>
  <c r="AC89" i="15"/>
  <c r="Z53" i="15"/>
  <c r="AA116" i="15"/>
  <c r="AB81" i="15"/>
  <c r="AB112" i="15"/>
  <c r="Y38" i="15"/>
  <c r="AB60" i="15"/>
  <c r="Z43" i="15"/>
  <c r="AC122" i="15"/>
  <c r="AB99" i="15"/>
  <c r="AC35" i="15"/>
  <c r="AB4" i="15"/>
  <c r="Y36" i="15"/>
  <c r="AA16" i="15"/>
  <c r="Z118" i="15"/>
  <c r="AC18" i="15"/>
  <c r="Z70" i="15"/>
  <c r="Z66" i="15"/>
  <c r="AC27" i="15"/>
  <c r="Y62" i="15"/>
  <c r="Y82" i="15"/>
  <c r="AA88" i="15"/>
  <c r="AC73" i="15"/>
  <c r="AB31" i="15"/>
  <c r="AC57" i="15"/>
  <c r="AC48" i="15"/>
  <c r="AB14" i="15"/>
  <c r="AA93" i="15"/>
  <c r="Z17" i="15"/>
  <c r="AA85" i="15"/>
  <c r="AC109" i="15"/>
  <c r="Z49" i="15"/>
  <c r="AB54" i="15"/>
  <c r="Z13" i="15"/>
  <c r="AA39" i="15"/>
  <c r="AC112" i="15"/>
  <c r="AB43" i="15"/>
  <c r="AC36" i="15"/>
  <c r="Y118" i="15"/>
  <c r="AA27" i="15"/>
  <c r="AC65" i="15"/>
  <c r="Y40" i="15"/>
  <c r="Z88" i="15"/>
  <c r="AB67" i="15"/>
  <c r="Z31" i="15"/>
  <c r="Z23" i="15"/>
  <c r="AA100" i="15"/>
  <c r="Z87" i="15"/>
  <c r="AB11" i="15"/>
  <c r="Y111" i="15"/>
  <c r="AA75" i="15"/>
  <c r="AA117" i="15"/>
  <c r="AB84" i="15"/>
  <c r="AB51" i="15"/>
  <c r="Z6" i="15"/>
  <c r="AA102" i="15"/>
  <c r="AC49" i="15"/>
  <c r="AC54" i="15"/>
  <c r="AC13" i="15"/>
  <c r="Y39" i="15"/>
  <c r="Y43" i="15"/>
  <c r="AA36" i="15"/>
  <c r="AA118" i="15"/>
  <c r="AC78" i="15"/>
  <c r="AB103" i="15"/>
  <c r="Z121" i="15"/>
  <c r="AA47" i="15"/>
  <c r="Y5" i="15"/>
  <c r="AB113" i="15"/>
  <c r="AA119" i="15"/>
  <c r="AC24" i="15"/>
  <c r="Y8" i="15"/>
  <c r="AA74" i="15"/>
  <c r="Y75" i="15"/>
  <c r="Y84" i="15"/>
  <c r="Y71" i="15"/>
  <c r="Z34" i="15"/>
  <c r="Y115" i="15"/>
  <c r="AC104" i="15"/>
  <c r="AA112" i="15"/>
  <c r="AC43" i="15"/>
  <c r="AC30" i="15"/>
  <c r="AC118" i="15"/>
  <c r="AA46" i="15"/>
  <c r="Z62" i="15"/>
  <c r="AB82" i="15"/>
  <c r="AC88" i="15"/>
  <c r="AB5" i="15"/>
  <c r="Z96" i="15"/>
  <c r="Z59" i="15"/>
  <c r="AA34" i="15"/>
  <c r="AC90" i="15"/>
  <c r="AA61" i="15"/>
  <c r="AC39" i="15"/>
  <c r="AB38" i="15"/>
  <c r="AA35" i="15"/>
  <c r="AB62" i="15"/>
  <c r="AC124" i="15"/>
  <c r="Z67" i="15"/>
  <c r="Y110" i="15"/>
  <c r="AA14" i="15"/>
  <c r="Y94" i="15"/>
  <c r="AA50" i="15"/>
  <c r="Z91" i="15"/>
  <c r="Z30" i="15"/>
  <c r="AA18" i="15"/>
  <c r="Z78" i="15"/>
  <c r="Y21" i="15"/>
  <c r="AA113" i="15"/>
  <c r="AC14" i="15"/>
  <c r="AC77" i="15"/>
  <c r="AA60" i="15"/>
  <c r="AA114" i="15"/>
  <c r="AA32" i="15"/>
  <c r="AA48" i="15"/>
  <c r="Z94" i="15"/>
  <c r="Y68" i="15"/>
  <c r="Z44" i="15"/>
  <c r="AC83" i="15"/>
  <c r="AB15" i="15"/>
  <c r="AC11" i="15"/>
  <c r="AB7" i="15"/>
  <c r="Z72" i="15"/>
  <c r="Z111" i="15"/>
  <c r="AC92" i="15"/>
  <c r="AA45" i="15"/>
  <c r="AC58" i="15"/>
  <c r="Z79" i="15"/>
  <c r="Y76" i="15"/>
  <c r="AA63" i="15"/>
  <c r="Z117" i="15"/>
  <c r="Z37" i="15"/>
  <c r="Z84" i="15"/>
  <c r="Y86" i="15"/>
  <c r="Y51" i="15"/>
  <c r="AB34" i="15"/>
  <c r="AA20" i="15"/>
  <c r="AB6" i="15"/>
  <c r="AC102" i="15"/>
  <c r="Z107" i="15"/>
  <c r="AA89" i="15"/>
  <c r="Y60" i="15"/>
  <c r="Y16" i="15"/>
  <c r="AB70" i="15"/>
  <c r="AB114" i="15"/>
  <c r="Z82" i="15"/>
  <c r="Z41" i="15"/>
  <c r="Z32" i="15"/>
  <c r="AB10" i="15"/>
  <c r="Y96" i="15"/>
  <c r="AA29" i="15"/>
  <c r="Z93" i="15"/>
  <c r="AB17" i="15"/>
  <c r="AC85" i="15"/>
  <c r="AB44" i="15"/>
  <c r="AA72" i="15"/>
  <c r="Y79" i="15"/>
  <c r="AB63" i="15"/>
  <c r="AB71" i="15"/>
  <c r="Z86" i="15"/>
  <c r="AC22" i="15"/>
  <c r="Z115" i="15"/>
  <c r="AB53" i="15"/>
  <c r="Z81" i="15"/>
  <c r="Z112" i="15"/>
  <c r="AC60" i="15"/>
  <c r="Y46" i="15"/>
  <c r="AB27" i="15"/>
  <c r="AA65" i="15"/>
  <c r="AB69" i="15"/>
  <c r="Y32" i="15"/>
  <c r="Z10" i="15"/>
  <c r="AB96" i="15"/>
  <c r="AC29" i="15"/>
  <c r="Z120" i="15"/>
  <c r="AA17" i="15"/>
  <c r="Y85" i="15"/>
  <c r="AC76" i="15"/>
  <c r="AC86" i="15"/>
  <c r="AA6" i="15"/>
  <c r="Z90" i="15"/>
  <c r="Z61" i="15"/>
  <c r="AA54" i="15"/>
  <c r="AA13" i="15"/>
  <c r="Z39" i="15"/>
  <c r="AC52" i="15"/>
  <c r="Y12" i="15"/>
  <c r="Y124" i="15"/>
  <c r="Z21" i="15"/>
  <c r="Z110" i="15"/>
  <c r="AA94" i="15"/>
  <c r="AC111" i="15"/>
  <c r="AB42" i="15"/>
  <c r="Z97" i="15"/>
  <c r="AC91" i="15"/>
  <c r="AC4" i="15"/>
  <c r="AC56" i="15"/>
  <c r="Z46" i="15"/>
  <c r="AA12" i="15"/>
  <c r="Y69" i="15"/>
  <c r="Z5" i="15"/>
  <c r="Z119" i="15"/>
  <c r="AC8" i="15"/>
  <c r="Z74" i="15"/>
  <c r="AA90" i="15"/>
  <c r="AA80" i="15"/>
  <c r="Z4" i="15"/>
  <c r="AB16" i="15"/>
  <c r="AA123" i="15"/>
  <c r="AC114" i="15"/>
  <c r="AA40" i="15"/>
  <c r="AA67" i="15"/>
  <c r="AB57" i="15"/>
  <c r="AB48" i="15"/>
  <c r="AC26" i="15"/>
  <c r="AB94" i="15"/>
  <c r="Z52" i="15"/>
  <c r="AB12" i="15"/>
  <c r="AB121" i="15"/>
  <c r="Y14" i="15"/>
  <c r="Z26" i="15"/>
  <c r="AA87" i="15"/>
  <c r="Y95" i="15"/>
  <c r="AA83" i="15"/>
  <c r="AB45" i="15"/>
  <c r="AC82" i="15"/>
  <c r="AB56" i="15"/>
  <c r="Y70" i="15"/>
  <c r="Z69" i="15"/>
  <c r="Y119" i="15"/>
  <c r="AB120" i="15"/>
  <c r="AB55" i="15"/>
  <c r="AB74" i="15"/>
  <c r="Z95" i="15"/>
  <c r="AA11" i="15"/>
  <c r="AC75" i="15"/>
  <c r="Z3" i="15"/>
  <c r="Z22" i="15"/>
  <c r="AB13" i="15"/>
  <c r="AB52" i="15"/>
  <c r="Z18" i="15"/>
  <c r="Z64" i="15"/>
  <c r="AB21" i="15"/>
  <c r="Y120" i="15"/>
  <c r="Y7" i="15"/>
  <c r="Y59" i="15"/>
  <c r="AC33" i="15"/>
  <c r="Y42" i="15"/>
  <c r="AB86" i="15"/>
  <c r="AB61" i="15"/>
  <c r="AB104" i="15"/>
  <c r="AA31" i="15"/>
  <c r="AA120" i="15"/>
  <c r="AB8" i="15"/>
  <c r="Z16" i="15"/>
  <c r="AC66" i="15"/>
  <c r="AA21" i="15"/>
  <c r="Y74" i="15"/>
  <c r="I37" i="1"/>
  <c r="AC95" i="15"/>
  <c r="AA44" i="15"/>
  <c r="Y83" i="15"/>
  <c r="Z19" i="15"/>
  <c r="Y11" i="15"/>
  <c r="AA28" i="15"/>
  <c r="Y72" i="15"/>
  <c r="AA111" i="15"/>
  <c r="AB59" i="15"/>
  <c r="Y45" i="15"/>
  <c r="AB79" i="15"/>
  <c r="AA3" i="15"/>
  <c r="AA42" i="15"/>
  <c r="Y109" i="15"/>
  <c r="AA53" i="15"/>
  <c r="Z103" i="15"/>
  <c r="AB47" i="15"/>
  <c r="Y10" i="15"/>
  <c r="AC23" i="15"/>
  <c r="Z24" i="15"/>
  <c r="AB85" i="15"/>
  <c r="Y101" i="15"/>
  <c r="Z28" i="15"/>
  <c r="AB33" i="15"/>
  <c r="AC117" i="15"/>
  <c r="Z71" i="15"/>
  <c r="AB106" i="15"/>
  <c r="AA115" i="15"/>
  <c r="Z104" i="15"/>
  <c r="Y113" i="15"/>
  <c r="Y55" i="15"/>
  <c r="AB83" i="15"/>
  <c r="AB9" i="15"/>
  <c r="Z58" i="15"/>
  <c r="AB3" i="15"/>
  <c r="AA108" i="15"/>
  <c r="AA106" i="15"/>
  <c r="AB35" i="15"/>
  <c r="AB46" i="15"/>
  <c r="AC69" i="15"/>
  <c r="Y35" i="15"/>
  <c r="AC98" i="15"/>
  <c r="Z27" i="15"/>
  <c r="AB124" i="15"/>
  <c r="AA55" i="15"/>
  <c r="B15" i="14"/>
  <c r="Z83" i="15"/>
  <c r="AC19" i="15"/>
  <c r="AA9" i="15"/>
  <c r="Z76" i="15"/>
  <c r="AA86" i="15"/>
  <c r="Y50" i="15"/>
  <c r="AA43" i="15"/>
  <c r="AA98" i="15"/>
  <c r="Y78" i="15"/>
  <c r="AA57" i="15"/>
  <c r="AA26" i="15"/>
  <c r="AA19" i="15"/>
  <c r="AB111" i="15"/>
  <c r="Z75" i="15"/>
  <c r="AC37" i="15"/>
  <c r="AB97" i="15"/>
  <c r="AC20" i="15"/>
  <c r="AB115" i="15"/>
  <c r="AC116" i="15"/>
  <c r="Z122" i="15"/>
  <c r="Z56" i="15"/>
  <c r="AA103" i="15"/>
  <c r="AB73" i="15"/>
  <c r="AC93" i="15"/>
  <c r="Y56" i="15"/>
  <c r="AC123" i="15"/>
  <c r="AB65" i="15"/>
  <c r="AA69" i="15"/>
  <c r="AB110" i="15"/>
  <c r="P10" i="14"/>
  <c r="AC68" i="15"/>
  <c r="AA95" i="15"/>
  <c r="AB101" i="15"/>
  <c r="Y28" i="15"/>
  <c r="AB76" i="15"/>
  <c r="AC71" i="15"/>
  <c r="AA22" i="15"/>
  <c r="AC105" i="15"/>
  <c r="AB39" i="15"/>
  <c r="Y66" i="15"/>
  <c r="Z124" i="15"/>
  <c r="Y29" i="15"/>
  <c r="AC25" i="15"/>
  <c r="AC103" i="15"/>
  <c r="Y31" i="15"/>
  <c r="AC120" i="15"/>
  <c r="AB25" i="15"/>
  <c r="M11" i="14"/>
  <c r="U11" i="14"/>
  <c r="T11" i="14"/>
  <c r="N11" i="14"/>
  <c r="AB68" i="15"/>
  <c r="AB95" i="15"/>
  <c r="AC101" i="15"/>
  <c r="Z15" i="15"/>
  <c r="Y19" i="15"/>
  <c r="AC7" i="15"/>
  <c r="AC28" i="15"/>
  <c r="Z9" i="15"/>
  <c r="AA92" i="15"/>
  <c r="AC59" i="15"/>
  <c r="Y58" i="15"/>
  <c r="AB75" i="15"/>
  <c r="Z33" i="15"/>
  <c r="Z63" i="15"/>
  <c r="Y3" i="15"/>
  <c r="Y37" i="15"/>
  <c r="AC42" i="15"/>
  <c r="AA71" i="15"/>
  <c r="Y97" i="15"/>
  <c r="Z51" i="15"/>
  <c r="AC108" i="15"/>
  <c r="Z20" i="15"/>
  <c r="AB22" i="15"/>
  <c r="AC106" i="15"/>
  <c r="AB90" i="15"/>
  <c r="AA49" i="15"/>
  <c r="Y61" i="15"/>
  <c r="Y105" i="15"/>
  <c r="AC115" i="15"/>
  <c r="AC80" i="15"/>
  <c r="AB89" i="15"/>
  <c r="Z50" i="15"/>
  <c r="Y116" i="15"/>
  <c r="AC81" i="15"/>
  <c r="Y104" i="15"/>
  <c r="Z38" i="15"/>
  <c r="Y4" i="15"/>
  <c r="AB36" i="15"/>
  <c r="AB18" i="15"/>
  <c r="AA64" i="15"/>
  <c r="Z73" i="15"/>
  <c r="Y17" i="15"/>
  <c r="C15" i="14"/>
  <c r="D15" i="14"/>
  <c r="W4" i="19" l="1"/>
  <c r="W91" i="19"/>
  <c r="W83" i="19"/>
  <c r="W59" i="19"/>
  <c r="W62" i="19"/>
  <c r="W53" i="19"/>
  <c r="W69" i="19"/>
  <c r="W110" i="19"/>
  <c r="W107" i="19"/>
  <c r="W86" i="19"/>
  <c r="W55" i="19"/>
  <c r="W80" i="19"/>
  <c r="W24" i="19"/>
  <c r="W120" i="19"/>
  <c r="W65" i="19"/>
  <c r="W82" i="19"/>
  <c r="W116" i="19"/>
  <c r="W94" i="19"/>
  <c r="W70" i="19"/>
  <c r="W101" i="19"/>
  <c r="W78" i="19"/>
  <c r="W10" i="19"/>
  <c r="W124" i="19"/>
  <c r="W46" i="19"/>
  <c r="W100" i="19"/>
  <c r="W71" i="19"/>
  <c r="W104" i="19"/>
  <c r="W32" i="19"/>
  <c r="W9" i="19"/>
  <c r="W73" i="19"/>
  <c r="W18" i="19"/>
  <c r="W14" i="19"/>
  <c r="W108" i="19"/>
  <c r="W84" i="19"/>
  <c r="W115" i="19"/>
  <c r="W106" i="19"/>
  <c r="W21" i="19"/>
  <c r="W51" i="19"/>
  <c r="W11" i="19"/>
  <c r="W114" i="19"/>
  <c r="W95" i="19"/>
  <c r="W15" i="19"/>
  <c r="W48" i="19"/>
  <c r="W17" i="19"/>
  <c r="W81" i="19"/>
  <c r="W43" i="19"/>
  <c r="W42" i="19"/>
  <c r="W122" i="19"/>
  <c r="W98" i="19"/>
  <c r="W13" i="19"/>
  <c r="W29" i="19"/>
  <c r="W35" i="19"/>
  <c r="W66" i="19"/>
  <c r="W22" i="19"/>
  <c r="W31" i="19"/>
  <c r="W103" i="19"/>
  <c r="W39" i="19"/>
  <c r="W64" i="19"/>
  <c r="W25" i="19"/>
  <c r="W89" i="19"/>
  <c r="W93" i="19"/>
  <c r="W92" i="19"/>
  <c r="W6" i="19"/>
  <c r="W109" i="19"/>
  <c r="W38" i="19"/>
  <c r="W68" i="19"/>
  <c r="W60" i="19"/>
  <c r="W3" i="19"/>
  <c r="W36" i="19"/>
  <c r="W79" i="19"/>
  <c r="W119" i="19"/>
  <c r="W63" i="19"/>
  <c r="W72" i="19"/>
  <c r="W33" i="19"/>
  <c r="W97" i="19"/>
  <c r="W76" i="19"/>
  <c r="W5" i="19"/>
  <c r="W20" i="19"/>
  <c r="W123" i="19"/>
  <c r="W77" i="19"/>
  <c r="W118" i="19"/>
  <c r="W74" i="19"/>
  <c r="W67" i="19"/>
  <c r="W50" i="19"/>
  <c r="W7" i="19"/>
  <c r="W16" i="19"/>
  <c r="W87" i="19"/>
  <c r="W88" i="19"/>
  <c r="W41" i="19"/>
  <c r="W105" i="19"/>
  <c r="W26" i="19"/>
  <c r="W27" i="19"/>
  <c r="W30" i="19"/>
  <c r="W34" i="19"/>
  <c r="W12" i="19"/>
  <c r="W102" i="19"/>
  <c r="W19" i="19"/>
  <c r="W85" i="19"/>
  <c r="W117" i="19"/>
  <c r="W61" i="19"/>
  <c r="W23" i="19"/>
  <c r="W40" i="19"/>
  <c r="W111" i="19"/>
  <c r="W96" i="19"/>
  <c r="W49" i="19"/>
  <c r="W113" i="19"/>
  <c r="W90" i="19"/>
  <c r="W52" i="19"/>
  <c r="W58" i="19"/>
  <c r="W45" i="19"/>
  <c r="W37" i="19"/>
  <c r="W28" i="19"/>
  <c r="W44" i="19"/>
  <c r="W99" i="19"/>
  <c r="W54" i="19"/>
  <c r="W75" i="19"/>
  <c r="W47" i="19"/>
  <c r="W56" i="19"/>
  <c r="W8" i="19"/>
  <c r="W112" i="19"/>
  <c r="W57" i="19"/>
  <c r="W121" i="19"/>
  <c r="H15" i="14"/>
  <c r="S12" i="14"/>
  <c r="W74" i="15"/>
  <c r="W25" i="15"/>
  <c r="W94" i="15"/>
  <c r="W87" i="15"/>
  <c r="W8" i="15"/>
  <c r="W77" i="15"/>
  <c r="W85" i="15"/>
  <c r="W55" i="15"/>
  <c r="W17" i="15"/>
  <c r="W100" i="15"/>
  <c r="W26" i="15"/>
  <c r="W24" i="15"/>
  <c r="W120" i="15"/>
  <c r="W93" i="15"/>
  <c r="W29" i="15"/>
  <c r="W14" i="15"/>
  <c r="W23" i="15"/>
  <c r="W119" i="15"/>
  <c r="W48" i="15"/>
  <c r="W96" i="15"/>
  <c r="W110" i="15"/>
  <c r="W113" i="15"/>
  <c r="W57" i="15"/>
  <c r="W10" i="15"/>
  <c r="W31" i="15"/>
  <c r="W5" i="15"/>
  <c r="W21" i="15"/>
  <c r="W32" i="15"/>
  <c r="W67" i="15"/>
  <c r="W73" i="15"/>
  <c r="W47" i="15"/>
  <c r="W69" i="15"/>
  <c r="W41" i="15"/>
  <c r="W88" i="15"/>
  <c r="W124" i="15"/>
  <c r="W121" i="15"/>
  <c r="W40" i="15"/>
  <c r="W82" i="15"/>
  <c r="W65" i="15"/>
  <c r="W64" i="15"/>
  <c r="W103" i="15"/>
  <c r="W114" i="15"/>
  <c r="W62" i="15"/>
  <c r="W12" i="15"/>
  <c r="W27" i="15"/>
  <c r="W78" i="15"/>
  <c r="W66" i="15"/>
  <c r="W70" i="15"/>
  <c r="W46" i="15"/>
  <c r="W123" i="15"/>
  <c r="W18" i="15"/>
  <c r="W118" i="15"/>
  <c r="W56" i="15"/>
  <c r="W16" i="15"/>
  <c r="W98" i="15"/>
  <c r="W36" i="15"/>
  <c r="W30" i="15"/>
  <c r="W4" i="15"/>
  <c r="W35" i="15"/>
  <c r="W99" i="15"/>
  <c r="W122" i="15"/>
  <c r="W43" i="15"/>
  <c r="W52" i="15"/>
  <c r="W60" i="15"/>
  <c r="W91" i="15"/>
  <c r="W38" i="15"/>
  <c r="W112" i="15"/>
  <c r="W104" i="15"/>
  <c r="W81" i="15"/>
  <c r="W39" i="15"/>
  <c r="W116" i="15"/>
  <c r="W53" i="15"/>
  <c r="W50" i="15"/>
  <c r="W89" i="15"/>
  <c r="W13" i="15"/>
  <c r="W80" i="15"/>
  <c r="W54" i="15"/>
  <c r="W115" i="15"/>
  <c r="W105" i="15"/>
  <c r="W107" i="15"/>
  <c r="W61" i="15"/>
  <c r="W49" i="15"/>
  <c r="W102" i="15"/>
  <c r="W90" i="15"/>
  <c r="W106" i="15"/>
  <c r="W6" i="15"/>
  <c r="W22" i="15"/>
  <c r="W20" i="15"/>
  <c r="W34" i="15"/>
  <c r="W108" i="15"/>
  <c r="W51" i="15"/>
  <c r="W86" i="15"/>
  <c r="W97" i="15"/>
  <c r="W109" i="15"/>
  <c r="W71" i="15"/>
  <c r="W84" i="15"/>
  <c r="W42" i="15"/>
  <c r="W37" i="15"/>
  <c r="W117" i="15"/>
  <c r="W3" i="15"/>
  <c r="W63" i="15"/>
  <c r="W76" i="15"/>
  <c r="W33" i="15"/>
  <c r="W79" i="15"/>
  <c r="W75" i="15"/>
  <c r="W58" i="15"/>
  <c r="W45" i="15"/>
  <c r="W59" i="15"/>
  <c r="W92" i="15"/>
  <c r="W111" i="15"/>
  <c r="W9" i="15"/>
  <c r="W72" i="15"/>
  <c r="W28" i="15"/>
  <c r="W7" i="15"/>
  <c r="W11" i="15"/>
  <c r="W19" i="15"/>
  <c r="W15" i="15"/>
  <c r="W83" i="15"/>
  <c r="W101" i="15"/>
  <c r="W44" i="15"/>
  <c r="W95" i="15"/>
  <c r="W68" i="15"/>
  <c r="B16" i="14"/>
  <c r="P11" i="14"/>
  <c r="N12" i="14"/>
  <c r="T12" i="14"/>
  <c r="M12" i="14"/>
  <c r="U12" i="14"/>
  <c r="J15" i="14"/>
  <c r="C16" i="14"/>
  <c r="D16" i="14"/>
  <c r="S13" i="14" l="1"/>
  <c r="H16" i="14"/>
  <c r="B17" i="14"/>
  <c r="T13" i="14"/>
  <c r="N13" i="14"/>
  <c r="M13" i="14"/>
  <c r="U13" i="14"/>
  <c r="P12" i="14"/>
  <c r="J16" i="14"/>
  <c r="C17" i="14"/>
  <c r="D17" i="14"/>
  <c r="S14" i="14" l="1"/>
  <c r="H17" i="14"/>
  <c r="B18" i="14"/>
  <c r="M14" i="14"/>
  <c r="T14" i="14"/>
  <c r="N14" i="14"/>
  <c r="U14" i="14"/>
  <c r="P13" i="14"/>
  <c r="J17" i="14"/>
  <c r="Y93" i="17"/>
  <c r="D45" i="1"/>
  <c r="C53" i="1"/>
  <c r="C18" i="14"/>
  <c r="D18" i="14"/>
  <c r="S15" i="14" l="1"/>
  <c r="H18" i="14"/>
  <c r="N15" i="14"/>
  <c r="U15" i="14"/>
  <c r="T15" i="14"/>
  <c r="M15" i="14"/>
  <c r="J18" i="14"/>
  <c r="D53" i="1"/>
  <c r="D46" i="1"/>
  <c r="AD2" i="18" a="1"/>
  <c r="S16" i="14" l="1"/>
  <c r="AD37" i="18"/>
  <c r="AD30" i="18"/>
  <c r="AD33" i="18"/>
  <c r="AD42" i="18"/>
  <c r="AD69" i="18"/>
  <c r="AD20" i="18"/>
  <c r="AD52" i="18"/>
  <c r="AD8" i="18"/>
  <c r="AD2" i="18"/>
  <c r="AD35" i="18"/>
  <c r="AD67" i="18"/>
  <c r="AD3" i="18"/>
  <c r="AD63" i="18"/>
  <c r="AD71" i="18"/>
  <c r="AD41" i="18"/>
  <c r="AD14" i="18"/>
  <c r="AD78" i="18"/>
  <c r="AD34" i="18"/>
  <c r="AD53" i="18"/>
  <c r="AD15" i="18"/>
  <c r="AD5" i="18"/>
  <c r="AD74" i="18"/>
  <c r="AD54" i="18"/>
  <c r="AD38" i="18"/>
  <c r="AD76" i="18"/>
  <c r="AD79" i="18"/>
  <c r="AD56" i="18"/>
  <c r="AD16" i="18"/>
  <c r="AD39" i="18"/>
  <c r="AD49" i="18"/>
  <c r="AD21" i="18"/>
  <c r="AD36" i="18"/>
  <c r="AD26" i="18"/>
  <c r="AD66" i="18"/>
  <c r="AD43" i="18"/>
  <c r="AD68" i="18"/>
  <c r="AD57" i="18"/>
  <c r="AD75" i="18"/>
  <c r="AD47" i="18"/>
  <c r="AD11" i="18"/>
  <c r="AD13" i="18"/>
  <c r="AD28" i="18"/>
  <c r="AD72" i="18"/>
  <c r="AD60" i="18"/>
  <c r="AD23" i="18"/>
  <c r="AD19" i="18"/>
  <c r="AD18" i="18"/>
  <c r="AD24" i="18"/>
  <c r="AD55" i="18"/>
  <c r="AD50" i="18"/>
  <c r="AD12" i="18"/>
  <c r="AD77" i="18"/>
  <c r="AD22" i="18"/>
  <c r="AD17" i="18"/>
  <c r="AD25" i="18"/>
  <c r="AD73" i="18"/>
  <c r="AD9" i="18"/>
  <c r="AD4" i="18"/>
  <c r="AD59" i="18"/>
  <c r="AD7" i="18"/>
  <c r="AD64" i="18"/>
  <c r="AD32" i="18"/>
  <c r="AD6" i="18"/>
  <c r="AD58" i="18"/>
  <c r="AD51" i="18"/>
  <c r="AD27" i="18"/>
  <c r="AD31" i="18"/>
  <c r="AD61" i="18"/>
  <c r="AD65" i="18"/>
  <c r="AD29" i="18"/>
  <c r="AD10" i="18"/>
  <c r="AD62" i="18"/>
  <c r="AD48" i="18"/>
  <c r="AD70" i="18"/>
  <c r="AD45" i="18"/>
  <c r="AD46" i="18"/>
  <c r="AD44" i="18"/>
  <c r="AD40" i="18"/>
  <c r="M16" i="14"/>
  <c r="T16" i="14"/>
  <c r="U16" i="14"/>
  <c r="N16" i="14"/>
  <c r="D57" i="1"/>
  <c r="Y80" i="18"/>
  <c r="C54" i="1"/>
  <c r="D54" i="1" s="1"/>
  <c r="P16" i="14" l="1"/>
  <c r="X3" i="14" s="1" a="1"/>
  <c r="Y125" i="15"/>
  <c r="I13" i="1"/>
  <c r="AD2" i="19" s="1" a="1"/>
  <c r="H21" i="1"/>
  <c r="AD2" i="15" a="1"/>
  <c r="I21" i="1"/>
  <c r="H22" i="1"/>
  <c r="I22" i="1"/>
  <c r="I25" i="1"/>
  <c r="I14" i="1"/>
  <c r="AD118" i="19" l="1"/>
  <c r="AD110" i="19"/>
  <c r="AD102" i="19"/>
  <c r="AD94" i="19"/>
  <c r="AD86" i="19"/>
  <c r="AD78" i="19"/>
  <c r="AD70" i="19"/>
  <c r="AD62" i="19"/>
  <c r="AD54" i="19"/>
  <c r="AD46" i="19"/>
  <c r="AD38" i="19"/>
  <c r="AD30" i="19"/>
  <c r="AD22" i="19"/>
  <c r="AD14" i="19"/>
  <c r="AD6" i="19"/>
  <c r="AD117" i="19"/>
  <c r="AD109" i="19"/>
  <c r="AD101" i="19"/>
  <c r="AD93" i="19"/>
  <c r="AD85" i="19"/>
  <c r="AD77" i="19"/>
  <c r="AD69" i="19"/>
  <c r="AD61" i="19"/>
  <c r="AD53" i="19"/>
  <c r="AD45" i="19"/>
  <c r="AD37" i="19"/>
  <c r="AD29" i="19"/>
  <c r="AD21" i="19"/>
  <c r="AD13" i="19"/>
  <c r="AD5" i="19"/>
  <c r="AD60" i="19"/>
  <c r="AD20" i="19"/>
  <c r="AD124" i="19"/>
  <c r="AD108" i="19"/>
  <c r="AD100" i="19"/>
  <c r="AD92" i="19"/>
  <c r="AD76" i="19"/>
  <c r="AD68" i="19"/>
  <c r="AD44" i="19"/>
  <c r="AD36" i="19"/>
  <c r="AD28" i="19"/>
  <c r="AD4" i="19"/>
  <c r="AD116" i="19"/>
  <c r="AD84" i="19"/>
  <c r="AD52" i="19"/>
  <c r="AD12" i="19"/>
  <c r="AD119" i="19"/>
  <c r="AD105" i="19"/>
  <c r="AD91" i="19"/>
  <c r="AD80" i="19"/>
  <c r="AD66" i="19"/>
  <c r="AD55" i="19"/>
  <c r="AD41" i="19"/>
  <c r="AD27" i="19"/>
  <c r="AD16" i="19"/>
  <c r="AD2" i="19"/>
  <c r="AD115" i="19"/>
  <c r="AD104" i="19"/>
  <c r="AD79" i="19"/>
  <c r="AD65" i="19"/>
  <c r="AD40" i="19"/>
  <c r="AD26" i="19"/>
  <c r="AD123" i="19"/>
  <c r="AD48" i="19"/>
  <c r="AD83" i="19"/>
  <c r="AD47" i="19"/>
  <c r="AD8" i="19"/>
  <c r="AD96" i="19"/>
  <c r="AD43" i="19"/>
  <c r="AD7" i="19"/>
  <c r="AD120" i="19"/>
  <c r="AD95" i="19"/>
  <c r="AD81" i="19"/>
  <c r="AD56" i="19"/>
  <c r="AD31" i="19"/>
  <c r="AD90" i="19"/>
  <c r="AD51" i="19"/>
  <c r="AD15" i="19"/>
  <c r="AD112" i="19"/>
  <c r="AD23" i="19"/>
  <c r="AD122" i="19"/>
  <c r="AD97" i="19"/>
  <c r="AD72" i="19"/>
  <c r="AD33" i="19"/>
  <c r="AD121" i="19"/>
  <c r="AD107" i="19"/>
  <c r="AD82" i="19"/>
  <c r="AD71" i="19"/>
  <c r="AD57" i="19"/>
  <c r="AD32" i="19"/>
  <c r="AD18" i="19"/>
  <c r="AD114" i="19"/>
  <c r="AD103" i="19"/>
  <c r="AD89" i="19"/>
  <c r="AD75" i="19"/>
  <c r="AD64" i="19"/>
  <c r="AD50" i="19"/>
  <c r="AD39" i="19"/>
  <c r="AD25" i="19"/>
  <c r="AD11" i="19"/>
  <c r="AD113" i="19"/>
  <c r="AD99" i="19"/>
  <c r="AD88" i="19"/>
  <c r="AD74" i="19"/>
  <c r="AD63" i="19"/>
  <c r="AD49" i="19"/>
  <c r="AD35" i="19"/>
  <c r="AD24" i="19"/>
  <c r="AD10" i="19"/>
  <c r="AD98" i="19"/>
  <c r="AD111" i="19"/>
  <c r="AD58" i="19"/>
  <c r="AD19" i="19"/>
  <c r="AD67" i="19"/>
  <c r="AD3" i="19"/>
  <c r="AD87" i="19"/>
  <c r="AD59" i="19"/>
  <c r="AD34" i="19"/>
  <c r="AD9" i="19"/>
  <c r="AD73" i="19"/>
  <c r="AD17" i="19"/>
  <c r="AD106" i="19"/>
  <c r="AD42" i="19"/>
  <c r="AD74" i="15"/>
  <c r="AD123" i="15"/>
  <c r="AD39" i="15"/>
  <c r="AD41" i="15"/>
  <c r="AD9" i="15"/>
  <c r="AD122" i="15"/>
  <c r="AD67" i="15"/>
  <c r="AD2" i="15"/>
  <c r="AD90" i="15"/>
  <c r="AD43" i="15"/>
  <c r="AD63" i="15"/>
  <c r="AD66" i="15"/>
  <c r="AD70" i="15"/>
  <c r="AD120" i="15"/>
  <c r="AD6" i="15"/>
  <c r="AD40" i="15"/>
  <c r="AD36" i="15"/>
  <c r="AD71" i="15"/>
  <c r="AD91" i="15"/>
  <c r="AD103" i="15"/>
  <c r="AD124" i="15"/>
  <c r="AD32" i="15"/>
  <c r="AD35" i="15"/>
  <c r="AD88" i="15"/>
  <c r="AD15" i="15"/>
  <c r="AD114" i="15"/>
  <c r="AD12" i="15"/>
  <c r="AD17" i="15"/>
  <c r="AD100" i="15"/>
  <c r="AD26" i="15"/>
  <c r="AD50" i="15"/>
  <c r="AD8" i="15"/>
  <c r="AD18" i="15"/>
  <c r="AD64" i="15"/>
  <c r="AD68" i="15"/>
  <c r="AD20" i="15"/>
  <c r="AD115" i="15"/>
  <c r="AD65" i="15"/>
  <c r="AD102" i="15"/>
  <c r="AD95" i="15"/>
  <c r="AD13" i="15"/>
  <c r="AD60" i="15"/>
  <c r="AD23" i="15"/>
  <c r="AD87" i="15"/>
  <c r="AD89" i="15"/>
  <c r="AD55" i="15"/>
  <c r="AD53" i="15"/>
  <c r="AD3" i="15"/>
  <c r="AD47" i="15"/>
  <c r="AD58" i="15"/>
  <c r="AD7" i="15"/>
  <c r="AD101" i="15"/>
  <c r="AD77" i="15"/>
  <c r="AD19" i="15"/>
  <c r="AD52" i="15"/>
  <c r="AD78" i="15"/>
  <c r="AD96" i="15"/>
  <c r="AD69" i="15"/>
  <c r="AD30" i="15"/>
  <c r="AD59" i="15"/>
  <c r="AD61" i="15"/>
  <c r="AD25" i="15"/>
  <c r="AD85" i="15"/>
  <c r="AD38" i="15"/>
  <c r="AD113" i="15"/>
  <c r="AD94" i="15"/>
  <c r="AD86" i="15"/>
  <c r="AD98" i="15"/>
  <c r="AD83" i="15"/>
  <c r="AD28" i="15"/>
  <c r="AD109" i="15"/>
  <c r="AD104" i="15"/>
  <c r="AD121" i="15"/>
  <c r="AD117" i="15"/>
  <c r="AD93" i="15"/>
  <c r="AD46" i="15"/>
  <c r="AD21" i="15"/>
  <c r="AD79" i="15"/>
  <c r="AD75" i="15"/>
  <c r="AD45" i="15"/>
  <c r="AD76" i="15"/>
  <c r="AD27" i="15"/>
  <c r="AD42" i="15"/>
  <c r="AD82" i="15"/>
  <c r="AD108" i="15"/>
  <c r="AD106" i="15"/>
  <c r="AD16" i="15"/>
  <c r="AD73" i="15"/>
  <c r="AD97" i="15"/>
  <c r="AD84" i="15"/>
  <c r="AD48" i="15"/>
  <c r="AD105" i="15"/>
  <c r="AD80" i="15"/>
  <c r="AD99" i="15"/>
  <c r="AD44" i="15"/>
  <c r="AD51" i="15"/>
  <c r="AD29" i="15"/>
  <c r="AD116" i="15"/>
  <c r="AD49" i="15"/>
  <c r="AD24" i="15"/>
  <c r="AD10" i="15"/>
  <c r="AD112" i="15"/>
  <c r="AD110" i="15"/>
  <c r="AD118" i="15"/>
  <c r="AD31" i="15"/>
  <c r="AD37" i="15"/>
  <c r="AD92" i="15"/>
  <c r="AD119" i="15"/>
  <c r="AD57" i="15"/>
  <c r="AD111" i="15"/>
  <c r="AD107" i="15"/>
  <c r="AD54" i="15"/>
  <c r="AD33" i="15"/>
  <c r="AD11" i="15"/>
  <c r="AD56" i="15"/>
  <c r="AD22" i="15"/>
  <c r="AD14" i="15"/>
  <c r="AD81" i="15"/>
  <c r="AD5" i="15"/>
  <c r="AD4" i="15"/>
  <c r="AD62" i="15"/>
  <c r="AD34" i="15"/>
  <c r="AD72" i="15"/>
  <c r="X11" i="14"/>
  <c r="X25" i="14"/>
  <c r="X23" i="14"/>
  <c r="X13" i="14"/>
  <c r="X42" i="14"/>
  <c r="X6" i="14"/>
  <c r="X17" i="14"/>
  <c r="X40" i="14"/>
  <c r="X10" i="14"/>
  <c r="X22" i="14"/>
  <c r="X52" i="14"/>
  <c r="X46" i="14"/>
  <c r="X54" i="14"/>
  <c r="X15" i="14"/>
  <c r="X5" i="14"/>
  <c r="X19" i="14"/>
  <c r="X57" i="14"/>
  <c r="X35" i="14"/>
  <c r="X56" i="14"/>
  <c r="X29" i="14"/>
  <c r="X41" i="14"/>
  <c r="X39" i="14"/>
  <c r="X28" i="14"/>
  <c r="X18" i="14"/>
  <c r="X7" i="14"/>
  <c r="X24" i="14"/>
  <c r="X37" i="14"/>
  <c r="X47" i="14"/>
  <c r="X20" i="14"/>
  <c r="X55" i="14"/>
  <c r="X12" i="14"/>
  <c r="X16" i="14"/>
  <c r="X27" i="14"/>
  <c r="X21" i="14"/>
  <c r="X45" i="14"/>
  <c r="X51" i="14"/>
  <c r="X34" i="14"/>
  <c r="X8" i="14"/>
  <c r="X49" i="14"/>
  <c r="X32" i="14"/>
  <c r="X33" i="14"/>
  <c r="X50" i="14"/>
  <c r="X38" i="14"/>
  <c r="X31" i="14"/>
  <c r="X30" i="14"/>
  <c r="X48" i="14"/>
  <c r="X3" i="14"/>
  <c r="X53" i="14"/>
  <c r="X43" i="14"/>
  <c r="X26" i="14"/>
  <c r="X4" i="14"/>
  <c r="X44" i="14"/>
  <c r="X9" i="14"/>
  <c r="X36" i="14"/>
  <c r="X14" i="14"/>
  <c r="Z6" i="14"/>
  <c r="AC6" i="14"/>
  <c r="Y6" i="14"/>
  <c r="AB6" i="14"/>
  <c r="AA6" i="14"/>
  <c r="Z15" i="14"/>
  <c r="AC15" i="14"/>
  <c r="AB15" i="14"/>
  <c r="Y15" i="14"/>
  <c r="AA15" i="14"/>
  <c r="AA39" i="14"/>
  <c r="AB39" i="14"/>
  <c r="Y39" i="14"/>
  <c r="AC39" i="14"/>
  <c r="Z39" i="14"/>
  <c r="AB55" i="14"/>
  <c r="AA55" i="14"/>
  <c r="Z55" i="14"/>
  <c r="AC55" i="14"/>
  <c r="Y55" i="14"/>
  <c r="Z8" i="14"/>
  <c r="AA8" i="14"/>
  <c r="Y8" i="14"/>
  <c r="AB8" i="14"/>
  <c r="AC8" i="14"/>
  <c r="AB48" i="14"/>
  <c r="Y48" i="14"/>
  <c r="AA48" i="14"/>
  <c r="Z48" i="14"/>
  <c r="AC48" i="14"/>
  <c r="Z36" i="14"/>
  <c r="AA36" i="14"/>
  <c r="Y36" i="14"/>
  <c r="AB36" i="14"/>
  <c r="AC36" i="14"/>
  <c r="Z17" i="14"/>
  <c r="AA17" i="14"/>
  <c r="Y17" i="14"/>
  <c r="AB17" i="14"/>
  <c r="AC17" i="14"/>
  <c r="AA5" i="14"/>
  <c r="AB5" i="14"/>
  <c r="Z5" i="14"/>
  <c r="Y5" i="14"/>
  <c r="AC5" i="14"/>
  <c r="AB28" i="14"/>
  <c r="AC28" i="14"/>
  <c r="Z28" i="14"/>
  <c r="Y28" i="14"/>
  <c r="AA28" i="14"/>
  <c r="AC12" i="14"/>
  <c r="Y12" i="14"/>
  <c r="Z12" i="14"/>
  <c r="AB12" i="14"/>
  <c r="AA12" i="14"/>
  <c r="Z49" i="14"/>
  <c r="AA49" i="14"/>
  <c r="AB49" i="14"/>
  <c r="AC49" i="14"/>
  <c r="Y49" i="14"/>
  <c r="AC3" i="14"/>
  <c r="AA3" i="14"/>
  <c r="AB3" i="14"/>
  <c r="Y3" i="14"/>
  <c r="Z3" i="14"/>
  <c r="AC14" i="14"/>
  <c r="AB14" i="14"/>
  <c r="Y14" i="14"/>
  <c r="AA14" i="14"/>
  <c r="Z14" i="14"/>
  <c r="AB40" i="14"/>
  <c r="AA40" i="14"/>
  <c r="Z40" i="14"/>
  <c r="Y40" i="14"/>
  <c r="AC40" i="14"/>
  <c r="Z19" i="14"/>
  <c r="AC19" i="14"/>
  <c r="Y19" i="14"/>
  <c r="AA19" i="14"/>
  <c r="AB19" i="14"/>
  <c r="Z18" i="14"/>
  <c r="AB18" i="14"/>
  <c r="AC18" i="14"/>
  <c r="AA18" i="14"/>
  <c r="Y18" i="14"/>
  <c r="AB16" i="14"/>
  <c r="Y16" i="14"/>
  <c r="Z16" i="14"/>
  <c r="AA16" i="14"/>
  <c r="AC16" i="14"/>
  <c r="Z32" i="14"/>
  <c r="AB32" i="14"/>
  <c r="AA32" i="14"/>
  <c r="AC32" i="14"/>
  <c r="Y32" i="14"/>
  <c r="Y53" i="14"/>
  <c r="AB53" i="14"/>
  <c r="AC53" i="14"/>
  <c r="AA53" i="14"/>
  <c r="Z53" i="14"/>
  <c r="AB11" i="14"/>
  <c r="Z11" i="14"/>
  <c r="AA11" i="14"/>
  <c r="AC11" i="14"/>
  <c r="Y11" i="14"/>
  <c r="AC10" i="14"/>
  <c r="AB10" i="14"/>
  <c r="AA10" i="14"/>
  <c r="Z10" i="14"/>
  <c r="Y10" i="14"/>
  <c r="AC57" i="14"/>
  <c r="AB57" i="14"/>
  <c r="AA57" i="14"/>
  <c r="Z57" i="14"/>
  <c r="Y57" i="14"/>
  <c r="Y7" i="14"/>
  <c r="AC7" i="14"/>
  <c r="AA7" i="14"/>
  <c r="AB7" i="14"/>
  <c r="Z7" i="14"/>
  <c r="Z27" i="14"/>
  <c r="AC27" i="14"/>
  <c r="Y27" i="14"/>
  <c r="AA27" i="14"/>
  <c r="AB27" i="14"/>
  <c r="AA33" i="14"/>
  <c r="Y33" i="14"/>
  <c r="AB33" i="14"/>
  <c r="AC33" i="14"/>
  <c r="Z33" i="14"/>
  <c r="AB43" i="14"/>
  <c r="AA43" i="14"/>
  <c r="AC43" i="14"/>
  <c r="Z43" i="14"/>
  <c r="Y43" i="14"/>
  <c r="Y25" i="14"/>
  <c r="AA25" i="14"/>
  <c r="AB25" i="14"/>
  <c r="AC25" i="14"/>
  <c r="Z25" i="14"/>
  <c r="Z22" i="14"/>
  <c r="AA22" i="14"/>
  <c r="AB22" i="14"/>
  <c r="Y22" i="14"/>
  <c r="AC22" i="14"/>
  <c r="AA35" i="14"/>
  <c r="Z35" i="14"/>
  <c r="Y35" i="14"/>
  <c r="AB35" i="14"/>
  <c r="AC35" i="14"/>
  <c r="Z24" i="14"/>
  <c r="AC24" i="14"/>
  <c r="AA24" i="14"/>
  <c r="Y24" i="14"/>
  <c r="AB24" i="14"/>
  <c r="AA21" i="14"/>
  <c r="Y21" i="14"/>
  <c r="Z21" i="14"/>
  <c r="AB21" i="14"/>
  <c r="AC21" i="14"/>
  <c r="AC50" i="14"/>
  <c r="Z50" i="14"/>
  <c r="AB50" i="14"/>
  <c r="AA50" i="14"/>
  <c r="Y50" i="14"/>
  <c r="Y26" i="14"/>
  <c r="AC26" i="14"/>
  <c r="AA26" i="14"/>
  <c r="AB26" i="14"/>
  <c r="Z26" i="14"/>
  <c r="AB23" i="14"/>
  <c r="AC23" i="14"/>
  <c r="Y23" i="14"/>
  <c r="AA23" i="14"/>
  <c r="Z23" i="14"/>
  <c r="AB52" i="14"/>
  <c r="Y52" i="14"/>
  <c r="AC52" i="14"/>
  <c r="AA52" i="14"/>
  <c r="Z52" i="14"/>
  <c r="AB56" i="14"/>
  <c r="Y56" i="14"/>
  <c r="Z56" i="14"/>
  <c r="AA56" i="14"/>
  <c r="AC56" i="14"/>
  <c r="Y37" i="14"/>
  <c r="AA37" i="14"/>
  <c r="Z37" i="14"/>
  <c r="AC37" i="14"/>
  <c r="AB37" i="14"/>
  <c r="AA45" i="14"/>
  <c r="AB45" i="14"/>
  <c r="Z45" i="14"/>
  <c r="AC45" i="14"/>
  <c r="Y45" i="14"/>
  <c r="AB38" i="14"/>
  <c r="Y38" i="14"/>
  <c r="AC38" i="14"/>
  <c r="AA38" i="14"/>
  <c r="Z38" i="14"/>
  <c r="AB4" i="14"/>
  <c r="AC4" i="14"/>
  <c r="AA4" i="14"/>
  <c r="Z4" i="14"/>
  <c r="Y4" i="14"/>
  <c r="AB13" i="14"/>
  <c r="AA13" i="14"/>
  <c r="AC13" i="14"/>
  <c r="Y13" i="14"/>
  <c r="Z13" i="14"/>
  <c r="Z46" i="14"/>
  <c r="Y46" i="14"/>
  <c r="AC46" i="14"/>
  <c r="AA46" i="14"/>
  <c r="AB46" i="14"/>
  <c r="AB29" i="14"/>
  <c r="Z29" i="14"/>
  <c r="Y29" i="14"/>
  <c r="AA29" i="14"/>
  <c r="AC29" i="14"/>
  <c r="AC47" i="14"/>
  <c r="AA47" i="14"/>
  <c r="Z47" i="14"/>
  <c r="AB47" i="14"/>
  <c r="Y47" i="14"/>
  <c r="AC51" i="14"/>
  <c r="AA51" i="14"/>
  <c r="Z51" i="14"/>
  <c r="AB51" i="14"/>
  <c r="Y51" i="14"/>
  <c r="AC31" i="14"/>
  <c r="AA31" i="14"/>
  <c r="Y31" i="14"/>
  <c r="Z31" i="14"/>
  <c r="AB31" i="14"/>
  <c r="AC44" i="14"/>
  <c r="AA44" i="14"/>
  <c r="Z44" i="14"/>
  <c r="AB44" i="14"/>
  <c r="Y44" i="14"/>
  <c r="AA42" i="14"/>
  <c r="AB42" i="14"/>
  <c r="AC42" i="14"/>
  <c r="Z42" i="14"/>
  <c r="Y42" i="14"/>
  <c r="AB54" i="14"/>
  <c r="Z54" i="14"/>
  <c r="Y54" i="14"/>
  <c r="AA54" i="14"/>
  <c r="AC54" i="14"/>
  <c r="Z41" i="14"/>
  <c r="AA41" i="14"/>
  <c r="AC41" i="14"/>
  <c r="AB41" i="14"/>
  <c r="Y41" i="14"/>
  <c r="Z20" i="14"/>
  <c r="AB20" i="14"/>
  <c r="AC20" i="14"/>
  <c r="Y20" i="14"/>
  <c r="AA20" i="14"/>
  <c r="AA34" i="14"/>
  <c r="AB34" i="14"/>
  <c r="Z34" i="14"/>
  <c r="AC34" i="14"/>
  <c r="Y34" i="14"/>
  <c r="AC30" i="14"/>
  <c r="Z30" i="14"/>
  <c r="AA30" i="14"/>
  <c r="Y30" i="14"/>
  <c r="AB30" i="14"/>
  <c r="Y9" i="14"/>
  <c r="AB9" i="14"/>
  <c r="AC9" i="14"/>
  <c r="Z9" i="14"/>
  <c r="AA9" i="14"/>
  <c r="W9" i="14" l="1"/>
  <c r="W30" i="14"/>
  <c r="W34" i="14"/>
  <c r="W20" i="14"/>
  <c r="W41" i="14"/>
  <c r="W54" i="14"/>
  <c r="W42" i="14"/>
  <c r="W44" i="14"/>
  <c r="W31" i="14"/>
  <c r="W51" i="14"/>
  <c r="W47" i="14"/>
  <c r="W29" i="14"/>
  <c r="W46" i="14"/>
  <c r="W13" i="14"/>
  <c r="W4" i="14"/>
  <c r="W38" i="14"/>
  <c r="W45" i="14"/>
  <c r="W37" i="14"/>
  <c r="W56" i="14"/>
  <c r="W52" i="14"/>
  <c r="W23" i="14"/>
  <c r="W26" i="14"/>
  <c r="W50" i="14"/>
  <c r="W21" i="14"/>
  <c r="W24" i="14"/>
  <c r="W35" i="14"/>
  <c r="W22" i="14"/>
  <c r="W25" i="14"/>
  <c r="W43" i="14"/>
  <c r="W33" i="14"/>
  <c r="W27" i="14"/>
  <c r="W7" i="14"/>
  <c r="W57" i="14"/>
  <c r="W10" i="14"/>
  <c r="W11" i="14"/>
  <c r="W53" i="14"/>
  <c r="W32" i="14"/>
  <c r="W16" i="14"/>
  <c r="W18" i="14"/>
  <c r="W19" i="14"/>
  <c r="W40" i="14"/>
  <c r="W14" i="14"/>
  <c r="W3" i="14"/>
  <c r="W49" i="14"/>
  <c r="W12" i="14"/>
  <c r="W28" i="14"/>
  <c r="W5" i="14"/>
  <c r="W17" i="14"/>
  <c r="W36" i="14"/>
  <c r="W48" i="14"/>
  <c r="W8" i="14"/>
  <c r="W55" i="14"/>
  <c r="W39" i="14"/>
  <c r="W15" i="14"/>
  <c r="W6" i="14"/>
  <c r="H39" i="1" l="1"/>
  <c r="C23" i="1"/>
  <c r="H23" i="1"/>
  <c r="C39" i="1"/>
  <c r="C55" i="1"/>
  <c r="I39" i="1"/>
  <c r="D55" i="1"/>
  <c r="I23" i="1"/>
  <c r="D39" i="1"/>
  <c r="D13" i="1" l="1"/>
  <c r="AD2" i="14" a="1"/>
  <c r="C21" i="1"/>
  <c r="D21" i="1"/>
  <c r="D14" i="1"/>
  <c r="Y58" i="14"/>
  <c r="AD9" i="14" l="1"/>
  <c r="AD3" i="14"/>
  <c r="AD29" i="14"/>
  <c r="AD54" i="14"/>
  <c r="AD14" i="14"/>
  <c r="AD41" i="14"/>
  <c r="AD30" i="14"/>
  <c r="AD45" i="14"/>
  <c r="AD53" i="14"/>
  <c r="AD36" i="14"/>
  <c r="AD40" i="14"/>
  <c r="AD43" i="14"/>
  <c r="AD35" i="14"/>
  <c r="AD46" i="14"/>
  <c r="AD56" i="14"/>
  <c r="AD26" i="14"/>
  <c r="AD51" i="14"/>
  <c r="AD21" i="14"/>
  <c r="AD20" i="14"/>
  <c r="AD13" i="14"/>
  <c r="AD4" i="14"/>
  <c r="AD48" i="14"/>
  <c r="AD8" i="14"/>
  <c r="AD47" i="14"/>
  <c r="AD49" i="14"/>
  <c r="AD23" i="14"/>
  <c r="AD52" i="14"/>
  <c r="AD32" i="14"/>
  <c r="AD2" i="14"/>
  <c r="AD16" i="14"/>
  <c r="AD18" i="14"/>
  <c r="AD38" i="14"/>
  <c r="AD34" i="14"/>
  <c r="AD22" i="14"/>
  <c r="AD7" i="14"/>
  <c r="AD12" i="14"/>
  <c r="AD15" i="14"/>
  <c r="AD33" i="14"/>
  <c r="AD31" i="14"/>
  <c r="AD6" i="14"/>
  <c r="AD55" i="14"/>
  <c r="AD39" i="14"/>
  <c r="AD24" i="14"/>
  <c r="AD28" i="14"/>
  <c r="AD27" i="14"/>
  <c r="AD37" i="14"/>
  <c r="AD10" i="14"/>
  <c r="AD42" i="14"/>
  <c r="AD57" i="14"/>
  <c r="AD25" i="14"/>
  <c r="AD44" i="14"/>
  <c r="AD17" i="14"/>
  <c r="AD5" i="14"/>
  <c r="AD11" i="14"/>
  <c r="AD50" i="14"/>
  <c r="AD19" i="14"/>
  <c r="D25" i="1"/>
  <c r="C22" i="1"/>
  <c r="D22" i="1"/>
  <c r="D23" i="1"/>
  <c r="Y125" i="19" l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<sst xmlns="http://schemas.openxmlformats.org/spreadsheetml/2006/main" count="4699" uniqueCount="158">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</sst>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EURON#0005</v>
          </cell>
        </row>
        <row r="7">
          <cell r="D7" t="str">
            <v>EUR1M#0005</v>
          </cell>
        </row>
        <row r="9">
          <cell r="D9" t="str">
            <v>EUR3MBasis#0000</v>
          </cell>
        </row>
        <row r="10">
          <cell r="D10" t="str">
            <v>EUR3M#0005</v>
          </cell>
        </row>
        <row r="11">
          <cell r="D11" t="str">
            <v>EUR6M#0005</v>
          </cell>
        </row>
        <row r="13">
          <cell r="D13" t="str">
            <v>EUR1Y#0005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ColWidth="9.140625"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42632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42634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_EURON#0002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_EUR3M#0002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42632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42634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64549</v>
      </c>
      <c r="D22" s="31">
        <f>_xll.qlYieldTSDiscount(YieldCurve_ON,C22,,Trigger)</f>
        <v>0.66050988149222878</v>
      </c>
      <c r="E22" s="37"/>
      <c r="G22" s="19"/>
      <c r="H22" s="30">
        <f>_xll.qlTermStructureMaxDate(YieldCurve_3M,Trigger)</f>
        <v>64549</v>
      </c>
      <c r="I22" s="31">
        <f>_xll.qlYieldTSDiscount(YieldCurve_3M,H22,,Trigger)</f>
        <v>0.64549087135104266</v>
      </c>
      <c r="J22" s="37"/>
    </row>
    <row r="23" spans="1:10" x14ac:dyDescent="0.2">
      <c r="B23" s="19"/>
      <c r="C23" s="30" t="str">
        <f>[1]Euribor!$D$4</f>
        <v>EURON#0005</v>
      </c>
      <c r="D23" s="31" t="b">
        <f>_xll.qlRelinkableHandleLinkTo(C23,D13,Trigger)</f>
        <v>1</v>
      </c>
      <c r="E23" s="37"/>
      <c r="G23" s="19"/>
      <c r="H23" s="30" t="str">
        <f>[1]Euribor!$D$10</f>
        <v>EUR3M#0005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_EUR6M#0002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_EUR1M#0002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42634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42634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64549</v>
      </c>
      <c r="D38" s="31">
        <f>_xll.qlYieldTSDiscount(YieldCurve_6M,C38,,Trigger)</f>
        <v>0.63593767031264292</v>
      </c>
      <c r="E38" s="37"/>
      <c r="F38" s="44"/>
      <c r="G38" s="19"/>
      <c r="H38" s="30">
        <f>_xll.qlTermStructureMaxDate(YieldCurve_1M,Trigger)</f>
        <v>64549</v>
      </c>
      <c r="I38" s="31">
        <f>_xll.qlYieldTSDiscount(YieldCurve_1M,H38,,Trigger)</f>
        <v>0.66399619188821812</v>
      </c>
      <c r="J38" s="37"/>
    </row>
    <row r="39" spans="2:10" x14ac:dyDescent="0.2">
      <c r="B39" s="19"/>
      <c r="C39" s="30" t="str">
        <f>[1]Euribor!$D$11</f>
        <v>EUR6M#0005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EUR1M#0005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  <c r="G44" s="32"/>
      <c r="H44" s="33"/>
      <c r="I44" s="33"/>
      <c r="J44" s="3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_EUR1Y#0002</v>
      </c>
      <c r="E45" s="37"/>
      <c r="F45" s="44"/>
      <c r="G45" s="19"/>
      <c r="H45" s="18" t="s">
        <v>10</v>
      </c>
      <c r="I45" s="36" t="str">
        <f>_xll.qlPiecewiseYieldCurve(I47,I48,Calendar,_xll.ohPack(Helpers3MBasis),,JumpQuotes_3M,JumpDates_3M,I49,I50,I51,Permanent,,ObjectOverwrite)</f>
        <v>_EUR3MBasis#0002</v>
      </c>
      <c r="J45" s="37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  <c r="G46" s="19"/>
      <c r="H46" s="20" t="s">
        <v>11</v>
      </c>
      <c r="I46" s="38" t="str">
        <f>_xll.ohRangeRetrieveError(YieldCurve_1M)</f>
        <v/>
      </c>
      <c r="J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  <c r="G47" s="19"/>
      <c r="H47" s="18" t="s">
        <v>12</v>
      </c>
      <c r="I47" s="21" t="str">
        <f>"_"&amp;Currency&amp;"3MBasis"</f>
        <v>_EUR3MBasis</v>
      </c>
      <c r="J47" s="37"/>
    </row>
    <row r="48" spans="2:10" x14ac:dyDescent="0.2">
      <c r="B48" s="19"/>
      <c r="C48" s="22" t="s">
        <v>13</v>
      </c>
      <c r="D48" s="23">
        <v>2</v>
      </c>
      <c r="E48" s="37"/>
      <c r="G48" s="19"/>
      <c r="H48" s="22" t="s">
        <v>13</v>
      </c>
      <c r="I48" s="23">
        <v>2</v>
      </c>
      <c r="J48" s="37"/>
    </row>
    <row r="49" spans="2:10" x14ac:dyDescent="0.2">
      <c r="B49" s="19"/>
      <c r="C49" s="22" t="s">
        <v>15</v>
      </c>
      <c r="D49" s="24"/>
      <c r="E49" s="37"/>
      <c r="G49" s="19"/>
      <c r="H49" s="22" t="s">
        <v>15</v>
      </c>
      <c r="I49" s="24"/>
      <c r="J49" s="37"/>
    </row>
    <row r="50" spans="2:10" x14ac:dyDescent="0.2">
      <c r="B50" s="19"/>
      <c r="C50" s="22" t="s">
        <v>16</v>
      </c>
      <c r="D50" s="25" t="s">
        <v>143</v>
      </c>
      <c r="E50" s="37"/>
      <c r="G50" s="19"/>
      <c r="H50" s="22" t="s">
        <v>16</v>
      </c>
      <c r="I50" s="25" t="s">
        <v>143</v>
      </c>
      <c r="J50" s="37"/>
    </row>
    <row r="51" spans="2:10" x14ac:dyDescent="0.2">
      <c r="B51" s="19"/>
      <c r="C51" s="20" t="s">
        <v>17</v>
      </c>
      <c r="D51" s="26" t="s">
        <v>144</v>
      </c>
      <c r="E51" s="37"/>
      <c r="G51" s="19"/>
      <c r="H51" s="20" t="s">
        <v>17</v>
      </c>
      <c r="I51" s="26" t="s">
        <v>144</v>
      </c>
      <c r="J51" s="37"/>
    </row>
    <row r="52" spans="2:10" x14ac:dyDescent="0.2">
      <c r="B52" s="19"/>
      <c r="C52" s="27"/>
      <c r="D52" s="27"/>
      <c r="E52" s="37"/>
      <c r="G52" s="19"/>
      <c r="H52" s="27"/>
      <c r="I52" s="27"/>
      <c r="J52" s="37"/>
    </row>
    <row r="53" spans="2:10" x14ac:dyDescent="0.2">
      <c r="B53" s="19"/>
      <c r="C53" s="28">
        <f>_xll.qlTermStructureReferenceDate(YieldCurve_1Y)</f>
        <v>42634</v>
      </c>
      <c r="D53" s="29">
        <f>_xll.qlYieldTSDiscount(YieldCurve_1Y,C53,,Trigger)</f>
        <v>1</v>
      </c>
      <c r="E53" s="37"/>
      <c r="G53" s="19"/>
      <c r="H53" s="28">
        <f>_xll.qlTermStructureReferenceDate(YieldCurve_3MBasis)</f>
        <v>42634</v>
      </c>
      <c r="I53" s="29">
        <f>_xll.qlYieldTSDiscount(YieldCurve_3MBasis,H53,,Trigger)</f>
        <v>1</v>
      </c>
      <c r="J53" s="37"/>
    </row>
    <row r="54" spans="2:10" x14ac:dyDescent="0.2">
      <c r="B54" s="19"/>
      <c r="C54" s="30">
        <f>_xll.qlTermStructureMaxDate(YieldCurve_1Y,Trigger)</f>
        <v>64549</v>
      </c>
      <c r="D54" s="31">
        <f>_xll.qlYieldTSDiscount(YieldCurve_1Y,C54,,Trigger)</f>
        <v>0.62041141028954017</v>
      </c>
      <c r="E54" s="37"/>
      <c r="G54" s="19"/>
      <c r="H54" s="30">
        <f>_xll.qlTermStructureMaxDate(YieldCurve_3MBasis,Trigger)</f>
        <v>64549</v>
      </c>
      <c r="I54" s="31">
        <f>_xll.qlYieldTSDiscount(YieldCurve_3MBasis,H54,,Trigger)</f>
        <v>0.64569360962430011</v>
      </c>
      <c r="J54" s="37"/>
    </row>
    <row r="55" spans="2:10" x14ac:dyDescent="0.2">
      <c r="B55" s="19"/>
      <c r="C55" s="30" t="str">
        <f>[1]Euribor!$D$13</f>
        <v>EUR1Y#0005</v>
      </c>
      <c r="D55" s="31" t="b">
        <f>_xll.qlRelinkableHandleLinkTo(C55,D45,Trigger)</f>
        <v>1</v>
      </c>
      <c r="E55" s="37"/>
      <c r="G55" s="19"/>
      <c r="H55" s="30" t="str">
        <f>[1]Euribor!$D$9</f>
        <v>EUR3MBasis#0000</v>
      </c>
      <c r="I55" s="31" t="b">
        <f>_xll.qlRelinkableHandleLinkTo(H55,I45,Trigger)</f>
        <v>1</v>
      </c>
      <c r="J55" s="37"/>
    </row>
    <row r="56" spans="2:10" x14ac:dyDescent="0.2">
      <c r="B56" s="19"/>
      <c r="C56" s="253" t="s">
        <v>117</v>
      </c>
      <c r="D56" s="254" t="b">
        <v>0</v>
      </c>
      <c r="E56" s="37"/>
      <c r="G56" s="19"/>
      <c r="H56" s="253" t="s">
        <v>117</v>
      </c>
      <c r="I56" s="254" t="b">
        <v>0</v>
      </c>
      <c r="J56" s="37"/>
    </row>
    <row r="57" spans="2:10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  <c r="G57" s="19"/>
      <c r="H57" s="290" t="s">
        <v>154</v>
      </c>
      <c r="I57" s="291" t="b">
        <f>_xll.qlExtrapolatorEnableExtrapolation(YieldCurve_3MBasis,I56,Trigger)</f>
        <v>1</v>
      </c>
      <c r="J57" s="37"/>
    </row>
    <row r="58" spans="2:10" x14ac:dyDescent="0.2">
      <c r="B58" s="39"/>
      <c r="C58" s="40"/>
      <c r="D58" s="40"/>
      <c r="E58" s="41"/>
      <c r="G58" s="39"/>
      <c r="H58" s="40"/>
      <c r="I58" s="40"/>
      <c r="J58" s="41"/>
    </row>
  </sheetData>
  <dataValidations count="6">
    <dataValidation type="list" allowBlank="1" showInputMessage="1" showErrorMessage="1" sqref="D34 D18 I18 I34 D50 I50">
      <formula1>"Discount,ZeroYield,ForwardRate"</formula1>
    </dataValidation>
    <dataValidation type="list" allowBlank="1" showInputMessage="1" showErrorMessage="1" sqref="D35 D19 I19 I35 D51 I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 I56">
      <formula1>"TRUE, FALSE"</formula1>
    </dataValidation>
  </dataValidations>
  <pageMargins left="0.7" right="0.7" top="0.75" bottom="0.75" header="0.3" footer="0.3"/>
  <pageSetup paperSize="9" orientation="portrait" r:id="rId1"/>
  <ignoredErrors>
    <ignoredError sqref="D53:D54 C54" evalErro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-3.6500182501273547E-3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obj_004af#0002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-3.5999999999999999E-3</v>
      </c>
      <c r="O3" s="215"/>
      <c r="P3" s="85" t="b">
        <v>1</v>
      </c>
      <c r="Q3" s="82">
        <v>70</v>
      </c>
      <c r="R3" s="82">
        <v>1</v>
      </c>
      <c r="S3" s="82" t="str">
        <f>J3</f>
        <v>obj_004af#0002</v>
      </c>
      <c r="T3" s="86">
        <f>IFERROR(_xll.qlRateHelperEarliestDate(S3,Trigger),"--")</f>
        <v>42632</v>
      </c>
      <c r="U3" s="86">
        <f>IFERROR(_xll.qlRateHelperPillarDate(S3,Trigger),"--")</f>
        <v>42633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obj_004af</v>
      </c>
      <c r="Y3" s="2" t="str">
        <f>IFERROR(_xll.qlRateHelperQuoteName(X3,Trigger),"")</f>
        <v>EUROND_Quote</v>
      </c>
      <c r="Z3" s="62">
        <f>IFERROR(_xll.qlRateHelperRate(X3,Trigger),"")</f>
        <v>-3.5999999999999999E-3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42632</v>
      </c>
      <c r="AC3" s="3">
        <f>IFERROR(_xll.qlRateHelperPillarDate(X3,Trigger),"")</f>
        <v>42633</v>
      </c>
      <c r="AD3" s="62">
        <v>-3.6500182501273547E-3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obj_00475#0003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obj_004a7#0002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-3.5999999999999999E-3</v>
      </c>
      <c r="O4" s="215"/>
      <c r="P4" s="85" t="b">
        <v>1</v>
      </c>
      <c r="Q4" s="82">
        <v>70</v>
      </c>
      <c r="R4" s="82">
        <v>1</v>
      </c>
      <c r="S4" s="82" t="str">
        <f>J4</f>
        <v>obj_004a7#0002</v>
      </c>
      <c r="T4" s="86">
        <f>IFERROR(_xll.qlRateHelperEarliestDate(S4,Trigger),"--")</f>
        <v>42633</v>
      </c>
      <c r="U4" s="86">
        <f>IFERROR(_xll.qlRateHelperPillarDate(S4,Trigger),"--")</f>
        <v>42634</v>
      </c>
      <c r="W4" s="2" t="str">
        <f t="shared" si="0"/>
        <v>Dp</v>
      </c>
      <c r="X4" s="2" t="str">
        <v>obj_004a7</v>
      </c>
      <c r="Y4" s="2" t="str">
        <f>IFERROR(_xll.qlRateHelperQuoteName(X4,Trigger),"")</f>
        <v>EURTND_Quote</v>
      </c>
      <c r="Z4" s="62">
        <f>IFERROR(_xll.qlRateHelperRate(X4,Trigger),"")</f>
        <v>-3.5999999999999999E-3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42633</v>
      </c>
      <c r="AC4" s="3">
        <f>IFERROR(_xll.qlRateHelperPillarDate(X4,Trigger),"")</f>
        <v>42634</v>
      </c>
      <c r="AD4" s="62">
        <v>-3.650018250103546E-3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obj_00471#0003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-3.5999999999999999E-3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obj_00527</v>
      </c>
      <c r="Y5" s="2" t="str">
        <f>IFERROR(_xll.qlRateHelperQuoteName(X5,Trigger),"")</f>
        <v>EUREONSW_Quote</v>
      </c>
      <c r="Z5" s="62">
        <f>IFERROR(_xll.qlRateHelperRate(X5,Trigger),"")</f>
        <v>-3.4299999999999999E-3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42634</v>
      </c>
      <c r="AC5" s="3">
        <f>IFERROR(_xll.qlRateHelperPillarDate(X5,Trigger),"")</f>
        <v>42641</v>
      </c>
      <c r="AD5" s="62">
        <v>-3.5160356161486337E-3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EURECBOISOCT16_Quote</v>
      </c>
      <c r="N6" s="222">
        <f>IFERROR(_xll.qlRateHelperRate(S6),"--")</f>
        <v>-3.4699999999999996E-3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obj_0052d#0002</v>
      </c>
      <c r="T6" s="120">
        <f>IFERROR(_xll.qlRateHelperEarliestDate(S6,Trigger),"--")</f>
        <v>42669</v>
      </c>
      <c r="U6" s="120">
        <f>IFERROR(_xll.qlRateHelperPillarDate(S6,Trigger),"--")</f>
        <v>42718</v>
      </c>
      <c r="W6" s="2" t="str">
        <f t="shared" si="0"/>
        <v>OIS</v>
      </c>
      <c r="X6" s="2" t="str">
        <v>obj_00526</v>
      </c>
      <c r="Y6" s="2" t="str">
        <f>IFERROR(_xll.qlRateHelperQuoteName(X6,Trigger),"")</f>
        <v>EUREON2W_Quote</v>
      </c>
      <c r="Z6" s="62">
        <f>IFERROR(_xll.qlRateHelperRate(X6,Trigger),"")</f>
        <v>-3.3899999999999998E-3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42634</v>
      </c>
      <c r="AC6" s="3">
        <f>IFERROR(_xll.qlRateHelperPillarDate(X6,Trigger),"")</f>
        <v>42648</v>
      </c>
      <c r="AD6" s="62">
        <v>-3.4981172319625913E-3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EURECBOISDEC16_Quote</v>
      </c>
      <c r="N7" s="214">
        <f>IFERROR(_xll.qlRateHelperRate(S7),"--")</f>
        <v>-3.6600000000000001E-3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obj_0052a#0002</v>
      </c>
      <c r="T7" s="123">
        <f>IFERROR(_xll.qlRateHelperEarliestDate(S7,Trigger),"--")</f>
        <v>42718</v>
      </c>
      <c r="U7" s="123">
        <f>IFERROR(_xll.qlRateHelperPillarDate(S7,Trigger),"--")</f>
        <v>42760</v>
      </c>
      <c r="W7" s="2" t="str">
        <f t="shared" si="0"/>
        <v>OIS</v>
      </c>
      <c r="X7" s="2" t="str">
        <v>obj_00525</v>
      </c>
      <c r="Y7" s="2" t="str">
        <f>IFERROR(_xll.qlRateHelperQuoteName(X7,Trigger),"")</f>
        <v>EUREON3W_Quote</v>
      </c>
      <c r="Z7" s="62">
        <f>IFERROR(_xll.qlRateHelperRate(X7,Trigger),"")</f>
        <v>-3.3999999999999998E-3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42634</v>
      </c>
      <c r="AC7" s="3">
        <f>IFERROR(_xll.qlRateHelperPillarDate(X7,Trigger),"")</f>
        <v>42655</v>
      </c>
      <c r="AD7" s="62">
        <v>-3.488973189876711E-3</v>
      </c>
    </row>
    <row r="8" spans="1:39" ht="11.25" customHeight="1" x14ac:dyDescent="0.2">
      <c r="A8" s="50" t="s">
        <v>123</v>
      </c>
      <c r="B8" s="51" t="str">
        <f>_xll.qlECBNextCode(Settlementdate,Trigger)</f>
        <v>OCT16</v>
      </c>
      <c r="C8" s="127">
        <f>_xll.qlECBdate(B8,Trigger)</f>
        <v>42669</v>
      </c>
      <c r="D8" s="127">
        <f>_xll.qlECBNextDate(C8,Trigger)</f>
        <v>42718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EURECBOISOCT16_Quote</v>
      </c>
      <c r="I8" s="113"/>
      <c r="J8" s="286" t="str">
        <f>IFERROR(_xll.qlDatedOISRateHelper(,C8,D8,H8,G8,,Permanent,Trigger,ObjectOverwrite),"--")</f>
        <v>obj_0052d#0002</v>
      </c>
      <c r="K8" s="45"/>
      <c r="L8" s="212" t="str">
        <f t="shared" si="2"/>
        <v>ECB</v>
      </c>
      <c r="M8" s="213" t="str">
        <f>IFERROR(_xll.qlRateHelperQuoteName(S8),"--")</f>
        <v>EURECBOISJAN17_Quote</v>
      </c>
      <c r="N8" s="214">
        <f>IFERROR(_xll.qlRateHelperRate(S8),"--")</f>
        <v>-3.7799999999999999E-3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obj_0052c#0002</v>
      </c>
      <c r="T8" s="123">
        <f>IFERROR(_xll.qlRateHelperEarliestDate(S8,Trigger),"--")</f>
        <v>42760</v>
      </c>
      <c r="U8" s="123">
        <f>IFERROR(_xll.qlRateHelperPillarDate(S8,Trigger),"--")</f>
        <v>42809</v>
      </c>
      <c r="W8" s="2" t="str">
        <f t="shared" si="0"/>
        <v>OIS</v>
      </c>
      <c r="X8" s="2" t="str">
        <v>obj_00528</v>
      </c>
      <c r="Y8" s="2" t="str">
        <f>IFERROR(_xll.qlRateHelperQuoteName(X8,Trigger),"")</f>
        <v>EUREON1M_Quote</v>
      </c>
      <c r="Z8" s="62">
        <f>IFERROR(_xll.qlRateHelperRate(X8,Trigger),"")</f>
        <v>-3.4099999999999998E-3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42634</v>
      </c>
      <c r="AC8" s="3">
        <f>IFERROR(_xll.qlRateHelperPillarDate(X8,Trigger),"")</f>
        <v>42664</v>
      </c>
      <c r="AD8" s="62">
        <v>-3.4869721886988006E-3</v>
      </c>
    </row>
    <row r="9" spans="1:39" ht="11.25" customHeight="1" x14ac:dyDescent="0.2">
      <c r="A9" s="54" t="s">
        <v>123</v>
      </c>
      <c r="B9" s="55" t="str">
        <f>_xll.qlECBNextCode(C8,Trigger)</f>
        <v>DEC16</v>
      </c>
      <c r="C9" s="128">
        <f>_xll.qlECBdate(B9,Trigger)</f>
        <v>42718</v>
      </c>
      <c r="D9" s="128">
        <f>_xll.qlECBNextDate(C9,Trigger)</f>
        <v>42760</v>
      </c>
      <c r="E9" s="280"/>
      <c r="F9" s="280"/>
      <c r="G9" s="111" t="str">
        <f t="shared" ref="G9:G18" si="4">$G$1</f>
        <v>Eonia</v>
      </c>
      <c r="H9" s="104" t="str">
        <f t="shared" si="3"/>
        <v>EURECBOISDEC16_Quote</v>
      </c>
      <c r="I9" s="107"/>
      <c r="J9" s="287" t="str">
        <f>IFERROR(_xll.qlDatedOISRateHelper(,C9,D9,H9,G9,,Permanent,Trigger,ObjectOverwrite),"--")</f>
        <v>obj_0052a#0002</v>
      </c>
      <c r="K9" s="45"/>
      <c r="L9" s="212" t="str">
        <f t="shared" si="2"/>
        <v>ECB</v>
      </c>
      <c r="M9" s="213" t="str">
        <f>IFERROR(_xll.qlRateHelperQuoteName(S9),"--")</f>
        <v>EURECBOISMAR17_Quote</v>
      </c>
      <c r="N9" s="214">
        <f>IFERROR(_xll.qlRateHelperRate(S9),"--")</f>
        <v>-3.9300000000000003E-3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obj_0052b#0002</v>
      </c>
      <c r="T9" s="123">
        <f>IFERROR(_xll.qlRateHelperEarliestDate(S9,Trigger),"--")</f>
        <v>42809</v>
      </c>
      <c r="U9" s="123">
        <f>IFERROR(_xll.qlRateHelperPillarDate(S9,Trigger),"--")</f>
        <v>42858</v>
      </c>
      <c r="W9" s="2" t="str">
        <f t="shared" si="0"/>
        <v>OIS</v>
      </c>
      <c r="X9" s="2" t="str">
        <v>obj_00524</v>
      </c>
      <c r="Y9" s="2" t="str">
        <f>IFERROR(_xll.qlRateHelperQuoteName(X9,Trigger),"")</f>
        <v>EUREON2M_Quote</v>
      </c>
      <c r="Z9" s="62">
        <f>IFERROR(_xll.qlRateHelperRate(X9,Trigger),"")</f>
        <v>-3.4299999999999999E-3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42634</v>
      </c>
      <c r="AC9" s="3">
        <f>IFERROR(_xll.qlRateHelperPillarDate(X9,Trigger),"")</f>
        <v>42695</v>
      </c>
      <c r="AD9" s="62">
        <v>-3.4927806214812818E-3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JAN17</v>
      </c>
      <c r="C10" s="128">
        <f>_xll.qlECBdate(B10,Trigger)</f>
        <v>42760</v>
      </c>
      <c r="D10" s="128">
        <f>_xll.qlECBNextDate(C10,Trigger)</f>
        <v>42809</v>
      </c>
      <c r="E10" s="280"/>
      <c r="F10" s="280"/>
      <c r="G10" s="111" t="str">
        <f t="shared" si="4"/>
        <v>Eonia</v>
      </c>
      <c r="H10" s="104" t="str">
        <f t="shared" si="3"/>
        <v>EURECBOISJAN17_Quote</v>
      </c>
      <c r="I10" s="107"/>
      <c r="J10" s="287" t="str">
        <f>IFERROR(_xll.qlDatedOISRateHelper(,C10,D10,H10,G10,,Permanent,Trigger,ObjectOverwrite),"--")</f>
        <v>obj_0052c#0002</v>
      </c>
      <c r="K10" s="45"/>
      <c r="L10" s="212" t="str">
        <f t="shared" si="2"/>
        <v>ECB</v>
      </c>
      <c r="M10" s="213" t="str">
        <f>IFERROR(_xll.qlRateHelperQuoteName(S10),"--")</f>
        <v>EURECBOISMAY17_Quote</v>
      </c>
      <c r="N10" s="214">
        <f>IFERROR(_xll.qlRateHelperRate(S10),"--")</f>
        <v>-4.0800000000000003E-3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obj_0052f#0002</v>
      </c>
      <c r="T10" s="123">
        <f>IFERROR(_xll.qlRateHelperEarliestDate(S10,Trigger),"--")</f>
        <v>42858</v>
      </c>
      <c r="U10" s="123">
        <f>IFERROR(_xll.qlRateHelperPillarDate(S10,Trigger),"--")</f>
        <v>42900</v>
      </c>
      <c r="W10" s="2" t="str">
        <f t="shared" si="0"/>
        <v>ECB</v>
      </c>
      <c r="X10" s="2" t="str">
        <v>obj_0052d</v>
      </c>
      <c r="Y10" s="2" t="str">
        <f>IFERROR(_xll.qlRateHelperQuoteName(X10,Trigger),"")</f>
        <v>EURECBOISOCT16_Quote</v>
      </c>
      <c r="Z10" s="62">
        <f>IFERROR(_xll.qlRateHelperRate(X10,Trigger),"")</f>
        <v>-3.4699999999999996E-3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42669</v>
      </c>
      <c r="AC10" s="3">
        <f>IFERROR(_xll.qlRateHelperPillarDate(X10,Trigger),"")</f>
        <v>42718</v>
      </c>
      <c r="AD10" s="62">
        <v>-3.5053522082934309E-3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MAR17</v>
      </c>
      <c r="C11" s="128">
        <f>_xll.qlECBdate(B11,Trigger)</f>
        <v>42809</v>
      </c>
      <c r="D11" s="128">
        <f>_xll.qlECBNextDate(C11,Trigger)</f>
        <v>42858</v>
      </c>
      <c r="E11" s="280"/>
      <c r="F11" s="280"/>
      <c r="G11" s="111" t="str">
        <f t="shared" si="4"/>
        <v>Eonia</v>
      </c>
      <c r="H11" s="104" t="str">
        <f t="shared" si="3"/>
        <v>EURECBOISMAR17_Quote</v>
      </c>
      <c r="I11" s="107"/>
      <c r="J11" s="287" t="str">
        <f>IFERROR(_xll.qlDatedOISRateHelper(,C11,D11,H11,G11,,Permanent,Trigger,ObjectOverwrite),"--")</f>
        <v>obj_0052b#0002</v>
      </c>
      <c r="K11" s="45"/>
      <c r="L11" s="212" t="str">
        <f t="shared" si="2"/>
        <v>ECB</v>
      </c>
      <c r="M11" s="213" t="str">
        <f>IFERROR(_xll.qlRateHelperQuoteName(S11),"--")</f>
        <v>EURECBOISJUN17_Quote</v>
      </c>
      <c r="N11" s="214">
        <f>IFERROR(_xll.qlRateHelperRate(S11),"--")</f>
        <v>-4.2100000000000002E-3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obj_00547#0002</v>
      </c>
      <c r="T11" s="123">
        <f>IFERROR(_xll.qlRateHelperEarliestDate(S11,Trigger),"--")</f>
        <v>42900</v>
      </c>
      <c r="U11" s="123">
        <f>IFERROR(_xll.qlRateHelperPillarDate(S11,Trigger),"--")</f>
        <v>42942</v>
      </c>
      <c r="W11" s="2" t="str">
        <f t="shared" si="0"/>
        <v>ECB</v>
      </c>
      <c r="X11" s="2" t="str">
        <v>obj_0052a</v>
      </c>
      <c r="Y11" s="2" t="str">
        <f>IFERROR(_xll.qlRateHelperQuoteName(X11,Trigger),"")</f>
        <v>EURECBOISDEC16_Quote</v>
      </c>
      <c r="Z11" s="62">
        <f>IFERROR(_xll.qlRateHelperRate(X11,Trigger),"")</f>
        <v>-3.6600000000000001E-3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42718</v>
      </c>
      <c r="AC11" s="3">
        <f>IFERROR(_xll.qlRateHelperPillarDate(X11,Trigger),"")</f>
        <v>42760</v>
      </c>
      <c r="AD11" s="62">
        <v>-3.5730357377545619E-3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0.99999850000000001</v>
      </c>
      <c r="AK11" s="179">
        <f>-LN(AJ11)/AI11</f>
        <v>1.8000013499864969E-4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str">
        <f>_xll.qlECBNextCode(C11,Trigger)</f>
        <v>MAY17</v>
      </c>
      <c r="C12" s="128">
        <f>_xll.qlECBdate(B12,Trigger)</f>
        <v>42858</v>
      </c>
      <c r="D12" s="128">
        <f>_xll.qlECBNextDate(C12,Trigger)</f>
        <v>42900</v>
      </c>
      <c r="E12" s="280"/>
      <c r="F12" s="280"/>
      <c r="G12" s="111" t="str">
        <f t="shared" si="4"/>
        <v>Eonia</v>
      </c>
      <c r="H12" s="104" t="str">
        <f t="shared" si="3"/>
        <v>EURECBOISMAY17_Quote</v>
      </c>
      <c r="I12" s="107"/>
      <c r="J12" s="287" t="str">
        <f>IFERROR(_xll.qlDatedOISRateHelper(,C12,D12,H12,G12,,Permanent,Trigger,ObjectOverwrite),"--")</f>
        <v>obj_0052f#0002</v>
      </c>
      <c r="K12" s="45"/>
      <c r="L12" s="212" t="str">
        <f t="shared" si="2"/>
        <v>ECB</v>
      </c>
      <c r="M12" s="213" t="str">
        <f>IFERROR(_xll.qlRateHelperQuoteName(S12),"--")</f>
        <v>EURECBOISJUL17_Quote</v>
      </c>
      <c r="N12" s="214">
        <f>IFERROR(_xll.qlRateHelperRate(S12),"--")</f>
        <v>-4.3400000000000001E-3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obj_00548#0002</v>
      </c>
      <c r="T12" s="123">
        <f>IFERROR(_xll.qlRateHelperEarliestDate(S12,Trigger),"--")</f>
        <v>42942</v>
      </c>
      <c r="U12" s="123">
        <f>IFERROR(_xll.qlRateHelperPillarDate(S12,Trigger),"--")</f>
        <v>42991</v>
      </c>
      <c r="W12" s="2" t="str">
        <f t="shared" si="0"/>
        <v>ECB</v>
      </c>
      <c r="X12" s="2" t="str">
        <v>obj_0052c</v>
      </c>
      <c r="Y12" s="2" t="str">
        <f>IFERROR(_xll.qlRateHelperQuoteName(X12,Trigger),"")</f>
        <v>EURECBOISJAN17_Quote</v>
      </c>
      <c r="Z12" s="62">
        <f>IFERROR(_xll.qlRateHelperRate(X12,Trigger),"")</f>
        <v>-3.7799999999999999E-3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42760</v>
      </c>
      <c r="AC12" s="3">
        <f>IFERROR(_xll.qlRateHelperPillarDate(X12,Trigger),"")</f>
        <v>42809</v>
      </c>
      <c r="AD12" s="62">
        <v>-3.6451378566771777E-3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/>
      <c r="AM12" s="135" t="str">
        <f t="shared" ref="AM12:AM23" si="7">IF(ISBLANK(AL12),AH12,EXP(-AL12*AI12))</f>
        <v>EURJump2_SYNTHON_Quote</v>
      </c>
    </row>
    <row r="13" spans="1:39" ht="11.25" customHeight="1" x14ac:dyDescent="0.2">
      <c r="A13" s="54" t="s">
        <v>123</v>
      </c>
      <c r="B13" s="55" t="str">
        <f>_xll.qlECBNextCode(C12,Trigger)</f>
        <v>JUN17</v>
      </c>
      <c r="C13" s="128">
        <f>_xll.qlECBdate(B13,Trigger)</f>
        <v>42900</v>
      </c>
      <c r="D13" s="128">
        <f>_xll.qlECBNextDate(C13,Trigger)</f>
        <v>42942</v>
      </c>
      <c r="E13" s="280"/>
      <c r="F13" s="280"/>
      <c r="G13" s="111" t="str">
        <f t="shared" si="4"/>
        <v>Eonia</v>
      </c>
      <c r="H13" s="104" t="str">
        <f t="shared" si="3"/>
        <v>EURECBOISJUN17_Quote</v>
      </c>
      <c r="I13" s="107"/>
      <c r="J13" s="287" t="str">
        <f>IFERROR(_xll.qlDatedOISRateHelper(,C13,D13,H13,G13,,Permanent,Trigger,ObjectOverwrite),"--")</f>
        <v>obj_00547#0002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2" t="str">
        <f t="shared" si="0"/>
        <v>ECB</v>
      </c>
      <c r="X13" s="2" t="str">
        <v>obj_0052b</v>
      </c>
      <c r="Y13" s="2" t="str">
        <f>IFERROR(_xll.qlRateHelperQuoteName(X13,Trigger),"")</f>
        <v>EURECBOISMAR17_Quote</v>
      </c>
      <c r="Z13" s="62">
        <f>IFERROR(_xll.qlRateHelperRate(X13,Trigger),"")</f>
        <v>-3.9300000000000003E-3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42809</v>
      </c>
      <c r="AC13" s="3">
        <f>IFERROR(_xll.qlRateHelperPillarDate(X13,Trigger),"")</f>
        <v>42858</v>
      </c>
      <c r="AD13" s="62">
        <v>-3.7297864184991612E-3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/>
      <c r="AM13" s="135" t="str">
        <f t="shared" si="7"/>
        <v>EURJump3_SYNTHON_Quote</v>
      </c>
    </row>
    <row r="14" spans="1:39" ht="11.25" customHeight="1" x14ac:dyDescent="0.2">
      <c r="A14" s="54" t="s">
        <v>123</v>
      </c>
      <c r="B14" s="55" t="str">
        <f>_xll.qlECBNextCode(C13,Trigger)</f>
        <v>JUL17</v>
      </c>
      <c r="C14" s="128">
        <f>_xll.qlECBdate(B14,Trigger)</f>
        <v>42942</v>
      </c>
      <c r="D14" s="128">
        <f>_xll.qlECBNextDate(C14,Trigger)</f>
        <v>42991</v>
      </c>
      <c r="E14" s="280"/>
      <c r="F14" s="280"/>
      <c r="G14" s="111" t="str">
        <f t="shared" si="4"/>
        <v>Eonia</v>
      </c>
      <c r="H14" s="104" t="str">
        <f t="shared" si="3"/>
        <v>EURECBOISJUL17_Quote</v>
      </c>
      <c r="I14" s="107"/>
      <c r="J14" s="287" t="str">
        <f>IFERROR(_xll.qlDatedOISRateHelper(,C14,D14,H14,G14,,Permanent,Trigger,ObjectOverwrite),"--")</f>
        <v>obj_00548#0002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2" t="str">
        <f t="shared" si="0"/>
        <v>ECB</v>
      </c>
      <c r="X14" s="2" t="str">
        <v>obj_0052f</v>
      </c>
      <c r="Y14" s="2" t="str">
        <f>IFERROR(_xll.qlRateHelperQuoteName(X14,Trigger),"")</f>
        <v>EURECBOISMAY17_Quote</v>
      </c>
      <c r="Z14" s="62">
        <f>IFERROR(_xll.qlRateHelperRate(X14,Trigger),"")</f>
        <v>-4.0800000000000003E-3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42858</v>
      </c>
      <c r="AC14" s="3">
        <f>IFERROR(_xll.qlRateHelperPillarDate(X14,Trigger),"")</f>
        <v>42900</v>
      </c>
      <c r="AD14" s="62">
        <v>-3.7937055739936582E-3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6"/>
        <v>0</v>
      </c>
      <c r="AL14" s="183"/>
      <c r="AM14" s="135" t="str">
        <f t="shared" si="7"/>
        <v>EURJump4_SYNTHON_Quote</v>
      </c>
    </row>
    <row r="15" spans="1:39" ht="11.25" customHeight="1" x14ac:dyDescent="0.2">
      <c r="A15" s="54" t="s">
        <v>123</v>
      </c>
      <c r="B15" s="55" t="str">
        <f>_xll.qlECBNextCode(C14,Trigger)</f>
        <v>SEP17</v>
      </c>
      <c r="C15" s="128">
        <f>_xll.qlECBdate(B15,Trigger)</f>
        <v>42991</v>
      </c>
      <c r="D15" s="128" t="e">
        <f>_xll.qlECBNextDate(C15,Trigger)</f>
        <v>#NUM!</v>
      </c>
      <c r="E15" s="280"/>
      <c r="F15" s="280"/>
      <c r="G15" s="111" t="str">
        <f t="shared" si="4"/>
        <v>Eonia</v>
      </c>
      <c r="H15" s="104" t="str">
        <f t="shared" si="3"/>
        <v>EURECBOISSEP17_Quote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2" t="str">
        <f t="shared" si="0"/>
        <v>ECB</v>
      </c>
      <c r="X15" s="2" t="str">
        <v>obj_00547</v>
      </c>
      <c r="Y15" s="2" t="str">
        <f>IFERROR(_xll.qlRateHelperQuoteName(X15,Trigger),"")</f>
        <v>EURECBOISJUN17_Quote</v>
      </c>
      <c r="Z15" s="62">
        <f>IFERROR(_xll.qlRateHelperRate(X15,Trigger),"")</f>
        <v>-4.2100000000000002E-3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42900</v>
      </c>
      <c r="AC15" s="3">
        <f>IFERROR(_xll.qlRateHelperPillarDate(X15,Trigger),"")</f>
        <v>42942</v>
      </c>
      <c r="AD15" s="62">
        <v>-3.8581708669211561E-3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6"/>
        <v>0</v>
      </c>
      <c r="AL15" s="183"/>
      <c r="AM15" s="135" t="str">
        <f t="shared" si="7"/>
        <v>EURJump5_SYNTHON_Quote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e">
        <f t="shared" si="3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ECB</v>
      </c>
      <c r="X16" s="2" t="str">
        <v>obj_00548</v>
      </c>
      <c r="Y16" s="2" t="str">
        <f>IFERROR(_xll.qlRateHelperQuoteName(X16,Trigger),"")</f>
        <v>EURECBOISJUL17_Quote</v>
      </c>
      <c r="Z16" s="62">
        <f>IFERROR(_xll.qlRateHelperRate(X16,Trigger),"")</f>
        <v>-4.3400000000000001E-3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42942</v>
      </c>
      <c r="AC16" s="3">
        <f>IFERROR(_xll.qlRateHelperPillarDate(X16,Trigger),"")</f>
        <v>42991</v>
      </c>
      <c r="AD16" s="62">
        <v>-3.9323406374015919E-3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/>
      <c r="AM16" s="135" t="str">
        <f t="shared" si="7"/>
        <v>EURJump6_SYNTHON_Quote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EUROISU6_Quote</v>
      </c>
      <c r="N17" s="224">
        <f>IFERROR(_xll.qlQuoteValue(H21),"--")</f>
        <v>100.34650000000001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obj_00522</v>
      </c>
      <c r="Y17" s="2" t="str">
        <f>IFERROR(_xll.qlRateHelperQuoteName(X17,Trigger),"")</f>
        <v>EUREON15M_Quote</v>
      </c>
      <c r="Z17" s="62">
        <f>IFERROR(_xll.qlRateHelperRate(X17,Trigger),"")</f>
        <v>-4.0100000000000005E-3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42634</v>
      </c>
      <c r="AC17" s="3">
        <f>IFERROR(_xll.qlRateHelperPillarDate(X17,Trigger),"")</f>
        <v>43090</v>
      </c>
      <c r="AD17" s="62">
        <v>-4.0773151091220211E-3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6"/>
        <v>8.0400269341516617E-4</v>
      </c>
      <c r="AL17" s="183"/>
      <c r="AM17" s="135" t="str">
        <f t="shared" si="7"/>
        <v>EURJump7_SYNTHON_Quote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EUROISZ6_Quote</v>
      </c>
      <c r="N18" s="226">
        <f>IFERROR(_xll.qlQuoteValue(H22),"--")</f>
        <v>100.37450000000001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obj_00521</v>
      </c>
      <c r="Y18" s="2" t="str">
        <f>IFERROR(_xll.qlRateHelperQuoteName(X18,Trigger),"")</f>
        <v>EUREON18M_Quote</v>
      </c>
      <c r="Z18" s="62">
        <f>IFERROR(_xll.qlRateHelperRate(X18,Trigger),"")</f>
        <v>-4.1200000000000004E-3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42634</v>
      </c>
      <c r="AC18" s="3">
        <f>IFERROR(_xll.qlRateHelperPillarDate(X18,Trigger),"")</f>
        <v>43180</v>
      </c>
      <c r="AD18" s="62">
        <v>-4.1876557081071495E-3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6"/>
        <v>0</v>
      </c>
      <c r="AL18" s="183"/>
      <c r="AM18" s="135" t="str">
        <f t="shared" si="7"/>
        <v>EURJump8_SYNTHON_Quote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EUROISH7_Quote</v>
      </c>
      <c r="N19" s="226">
        <f>IFERROR(_xll.qlQuoteValue(H23),"--")</f>
        <v>100.40050000000001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obj_0051e</v>
      </c>
      <c r="Y19" s="2" t="str">
        <f>IFERROR(_xll.qlRateHelperQuoteName(X19,Trigger),"")</f>
        <v>EUREON21M_Quote</v>
      </c>
      <c r="Z19" s="62">
        <f>IFERROR(_xll.qlRateHelperRate(X19,Trigger),"")</f>
        <v>-4.2100000000000002E-3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42634</v>
      </c>
      <c r="AC19" s="3">
        <f>IFERROR(_xll.qlRateHelperPillarDate(X19,Trigger),"")</f>
        <v>43272</v>
      </c>
      <c r="AD19" s="62">
        <v>-4.2786843657933119E-3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6"/>
        <v>0</v>
      </c>
      <c r="AL19" s="183"/>
      <c r="AM19" s="135" t="str">
        <f t="shared" si="7"/>
        <v>EURJump9_SYNTHON_Quote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EUROISM7_Quote</v>
      </c>
      <c r="N20" s="226">
        <f>IFERROR(_xll.qlQuoteValue(H24),"--")</f>
        <v>100.43049999999999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obj_00510</v>
      </c>
      <c r="Y20" s="2" t="str">
        <f>IFERROR(_xll.qlRateHelperQuoteName(X20,Trigger),"")</f>
        <v>EUREON2Y_Quote</v>
      </c>
      <c r="Z20" s="62">
        <f>IFERROR(_xll.qlRateHelperRate(X20,Trigger),"")</f>
        <v>-4.2800000000000008E-3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42634</v>
      </c>
      <c r="AC20" s="3">
        <f>IFERROR(_xll.qlRateHelperPillarDate(X20,Trigger),"")</f>
        <v>43364</v>
      </c>
      <c r="AD20" s="62">
        <v>-4.3501771876383087E-3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6"/>
        <v>0</v>
      </c>
      <c r="AL20" s="183"/>
      <c r="AM20" s="135" t="str">
        <f t="shared" si="7"/>
        <v>EURJump10_SYNTHON_Quote</v>
      </c>
    </row>
    <row r="21" spans="1:39" ht="11.25" customHeight="1" x14ac:dyDescent="0.2">
      <c r="A21" s="50" t="s">
        <v>127</v>
      </c>
      <c r="B21" s="51" t="str">
        <f>_xll.qlIMMNextCode(Evaluationdate-1,TRUE,Trigger)</f>
        <v>U6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EUROISU6_Quote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EUROISU7_Quote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obj_0051a</v>
      </c>
      <c r="Y21" s="2" t="str">
        <f>IFERROR(_xll.qlRateHelperQuoteName(X21,Trigger),"")</f>
        <v>EUREON3Y_Quote</v>
      </c>
      <c r="Z21" s="62">
        <f>IFERROR(_xll.qlRateHelperRate(X21,Trigger),"")</f>
        <v>-4.3300000000000005E-3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42634</v>
      </c>
      <c r="AC21" s="3">
        <f>IFERROR(_xll.qlRateHelperPillarDate(X21,Trigger),"")</f>
        <v>43731</v>
      </c>
      <c r="AD21" s="62">
        <v>-4.400358916944013E-3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6"/>
        <v>0</v>
      </c>
      <c r="AL21" s="183"/>
      <c r="AM21" s="135" t="str">
        <f t="shared" si="7"/>
        <v>EURJump11_SYNTHON_Quote</v>
      </c>
    </row>
    <row r="22" spans="1:39" ht="11.25" customHeight="1" x14ac:dyDescent="0.2">
      <c r="A22" s="54" t="s">
        <v>127</v>
      </c>
      <c r="B22" s="55" t="str">
        <f>_xll.qlIMMNextCode(B21,TRUE,Trigger)</f>
        <v>Z6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EUROISZ6_Quote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-3.4299999999999999E-3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obj_00527#0002</v>
      </c>
      <c r="T22" s="86">
        <f>IFERROR(_xll.qlRateHelperEarliestDate(S22,Trigger),"--")</f>
        <v>42634</v>
      </c>
      <c r="U22" s="86">
        <f>IFERROR(_xll.qlRateHelperPillarDate(S22,Trigger),"--")</f>
        <v>42641</v>
      </c>
      <c r="W22" s="2" t="str">
        <f t="shared" si="0"/>
        <v>OIS</v>
      </c>
      <c r="X22" s="2" t="str">
        <v>obj_00517</v>
      </c>
      <c r="Y22" s="2" t="str">
        <f>IFERROR(_xll.qlRateHelperQuoteName(X22,Trigger),"")</f>
        <v>EUREON4Y_Quote</v>
      </c>
      <c r="Z22" s="62">
        <f>IFERROR(_xll.qlRateHelperRate(X22,Trigger),"")</f>
        <v>-4.1099999999999999E-3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42634</v>
      </c>
      <c r="AC22" s="3">
        <f>IFERROR(_xll.qlRateHelperPillarDate(X22,Trigger),"")</f>
        <v>44095</v>
      </c>
      <c r="AD22" s="62">
        <v>-4.177935660747565E-3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/>
      <c r="AM22" s="135" t="str">
        <f t="shared" si="7"/>
        <v>EURJump12_SYNTHON_Quote</v>
      </c>
    </row>
    <row r="23" spans="1:39" ht="11.25" customHeight="1" x14ac:dyDescent="0.2">
      <c r="A23" s="54" t="s">
        <v>127</v>
      </c>
      <c r="B23" s="55" t="str">
        <f>_xll.qlIMMNextCode(B22,TRUE,Trigger)</f>
        <v>H7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EUROISH7_Quote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-3.3899999999999998E-3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obj_00526#0002</v>
      </c>
      <c r="T23" s="86">
        <f>IFERROR(_xll.qlRateHelperEarliestDate(S23,Trigger),"--")</f>
        <v>42634</v>
      </c>
      <c r="U23" s="86">
        <f>IFERROR(_xll.qlRateHelperPillarDate(S23,Trigger),"--")</f>
        <v>42648</v>
      </c>
      <c r="W23" s="2" t="str">
        <f t="shared" si="0"/>
        <v>OIS</v>
      </c>
      <c r="X23" s="2" t="str">
        <v>obj_0051b</v>
      </c>
      <c r="Y23" s="2" t="str">
        <f>IFERROR(_xll.qlRateHelperQuoteName(X23,Trigger),"")</f>
        <v>EUREON5Y_Quote</v>
      </c>
      <c r="Z23" s="62">
        <f>IFERROR(_xll.qlRateHelperRate(X23,Trigger),"")</f>
        <v>-3.5999999999999999E-3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42634</v>
      </c>
      <c r="AC23" s="3">
        <f>IFERROR(_xll.qlRateHelperPillarDate(X23,Trigger),"")</f>
        <v>44460</v>
      </c>
      <c r="AD23" s="62">
        <v>-3.6626597676867188E-3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6"/>
        <v>0</v>
      </c>
      <c r="AL23" s="184"/>
      <c r="AM23" s="138" t="str">
        <f t="shared" si="7"/>
        <v>EURJump13_SYNTHON_Quote</v>
      </c>
    </row>
    <row r="24" spans="1:39" ht="11.25" customHeight="1" x14ac:dyDescent="0.2">
      <c r="A24" s="54" t="s">
        <v>127</v>
      </c>
      <c r="B24" s="55" t="str">
        <f>_xll.qlIMMNextCode(B23,TRUE,Trigger)</f>
        <v>M7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EUROISM7_Quote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-3.3999999999999998E-3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obj_00525#0002</v>
      </c>
      <c r="T24" s="86">
        <f>IFERROR(_xll.qlRateHelperEarliestDate(S24,Trigger),"--")</f>
        <v>42634</v>
      </c>
      <c r="U24" s="86">
        <f>IFERROR(_xll.qlRateHelperPillarDate(S24,Trigger),"--")</f>
        <v>42655</v>
      </c>
      <c r="W24" s="2" t="str">
        <f t="shared" si="0"/>
        <v>OIS</v>
      </c>
      <c r="X24" s="2" t="str">
        <v>obj_00516</v>
      </c>
      <c r="Y24" s="2" t="str">
        <f>IFERROR(_xll.qlRateHelperQuoteName(X24,Trigger),"")</f>
        <v>EUREON6Y_Quote</v>
      </c>
      <c r="Z24" s="62">
        <f>IFERROR(_xll.qlRateHelperRate(X24,Trigger),"")</f>
        <v>-2.8600000000000001E-3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42634</v>
      </c>
      <c r="AC24" s="3">
        <f>IFERROR(_xll.qlRateHelperPillarDate(X24,Trigger),"")</f>
        <v>44825</v>
      </c>
      <c r="AD24" s="62">
        <v>-2.9143139477632082E-3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U7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EUROISU7_Quote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-3.4099999999999998E-3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obj_00528#0002</v>
      </c>
      <c r="T25" s="86">
        <f>IFERROR(_xll.qlRateHelperEarliestDate(S25,Trigger),"--")</f>
        <v>42634</v>
      </c>
      <c r="U25" s="86">
        <f>IFERROR(_xll.qlRateHelperPillarDate(S25,Trigger),"--")</f>
        <v>42664</v>
      </c>
      <c r="W25" s="2" t="str">
        <f t="shared" si="0"/>
        <v>OIS</v>
      </c>
      <c r="X25" s="2" t="str">
        <v>obj_00520</v>
      </c>
      <c r="Y25" s="2" t="str">
        <f>IFERROR(_xll.qlRateHelperQuoteName(X25,Trigger),"")</f>
        <v>EUREON7Y_Quote</v>
      </c>
      <c r="Z25" s="62">
        <f>IFERROR(_xll.qlRateHelperRate(X25,Trigger),"")</f>
        <v>-1.9500000000000001E-3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42634</v>
      </c>
      <c r="AC25" s="3">
        <f>IFERROR(_xll.qlRateHelperPillarDate(X25,Trigger),"")</f>
        <v>45190</v>
      </c>
      <c r="AD25" s="62">
        <v>-1.9918922396439933E-3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-3.4299999999999999E-3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obj_00524#0002</v>
      </c>
      <c r="T26" s="86">
        <f>IFERROR(_xll.qlRateHelperEarliestDate(S26,Trigger),"--")</f>
        <v>42634</v>
      </c>
      <c r="U26" s="86">
        <f>IFERROR(_xll.qlRateHelperPillarDate(S26,Trigger),"--")</f>
        <v>42695</v>
      </c>
      <c r="W26" s="2" t="str">
        <f t="shared" si="0"/>
        <v>OIS</v>
      </c>
      <c r="X26" s="2" t="str">
        <v>obj_00511</v>
      </c>
      <c r="Y26" s="2" t="str">
        <f>IFERROR(_xll.qlRateHelperQuoteName(X26,Trigger),"")</f>
        <v>EUREON8Y_Quote</v>
      </c>
      <c r="Z26" s="62">
        <f>IFERROR(_xll.qlRateHelperRate(X26,Trigger),"")</f>
        <v>-9.2999999999999995E-4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42634</v>
      </c>
      <c r="AC26" s="3">
        <f>IFERROR(_xll.qlRateHelperPillarDate(X26,Trigger),"")</f>
        <v>45558</v>
      </c>
      <c r="AD26" s="62">
        <v>-9.5400811034716251E-4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-3.4599999999999995E-3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obj_00518</v>
      </c>
      <c r="Y27" s="2" t="str">
        <f>IFERROR(_xll.qlRateHelperQuoteName(X27,Trigger),"")</f>
        <v>EUREON9Y_Quote</v>
      </c>
      <c r="Z27" s="62">
        <f>IFERROR(_xll.qlRateHelperRate(X27,Trigger),"")</f>
        <v>1.0999999999999999E-4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42634</v>
      </c>
      <c r="AC27" s="3">
        <f>IFERROR(_xll.qlRateHelperPillarDate(X27,Trigger),"")</f>
        <v>45922</v>
      </c>
      <c r="AD27" s="62">
        <v>1.0962252240221842E-4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obj_00527#0002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-3.5099999999999997E-3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obj_0051f</v>
      </c>
      <c r="Y28" s="2" t="str">
        <f>IFERROR(_xll.qlRateHelperQuoteName(X28,Trigger),"")</f>
        <v>EUREON10Y_Quote</v>
      </c>
      <c r="Z28" s="62">
        <f>IFERROR(_xll.qlRateHelperRate(X28,Trigger),"")</f>
        <v>1.0999999999999998E-3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42634</v>
      </c>
      <c r="AC28" s="3">
        <f>IFERROR(_xll.qlRateHelperPillarDate(X28,Trigger),"")</f>
        <v>46286</v>
      </c>
      <c r="AD28" s="62">
        <v>1.1280867197392417E-3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obj_00526#0002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-3.5599999999999998E-3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obj_0051d</v>
      </c>
      <c r="Y29" s="2" t="str">
        <f>IFERROR(_xll.qlRateHelperQuoteName(X29,Trigger),"")</f>
        <v>EUREON11Y_Quote</v>
      </c>
      <c r="Z29" s="62">
        <f>IFERROR(_xll.qlRateHelperRate(X29,Trigger),"")</f>
        <v>2.0400000000000001E-3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42634</v>
      </c>
      <c r="AC29" s="3">
        <f>IFERROR(_xll.qlRateHelperPillarDate(X29,Trigger),"")</f>
        <v>46651</v>
      </c>
      <c r="AD29" s="62">
        <v>2.1012446711025853E-3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obj_00525#0002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-3.5999999999999999E-3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obj_0051c</v>
      </c>
      <c r="Y30" s="2" t="str">
        <f>IFERROR(_xll.qlRateHelperQuoteName(X30,Trigger),"")</f>
        <v>EUREON12Y_Quote</v>
      </c>
      <c r="Z30" s="62">
        <f>IFERROR(_xll.qlRateHelperRate(X30,Trigger),"")</f>
        <v>2.8700000000000002E-3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42634</v>
      </c>
      <c r="AC30" s="3">
        <f>IFERROR(_xll.qlRateHelperPillarDate(X30,Trigger),"")</f>
        <v>47017</v>
      </c>
      <c r="AD30" s="62">
        <v>2.9658648488916839E-3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obj_00528#0002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-3.65E-3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obj_00514</v>
      </c>
      <c r="Y31" s="2" t="str">
        <f>IFERROR(_xll.qlRateHelperQuoteName(X31,Trigger),"")</f>
        <v>EUREON15Y_Quote</v>
      </c>
      <c r="Z31" s="62">
        <f>IFERROR(_xll.qlRateHelperRate(X31,Trigger),"")</f>
        <v>4.8399999999999997E-3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42634</v>
      </c>
      <c r="AC31" s="3">
        <f>IFERROR(_xll.qlRateHelperPillarDate(X31,Trigger),"")</f>
        <v>48113</v>
      </c>
      <c r="AD31" s="62">
        <v>5.0405525124019371E-3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obj_00524#0002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-3.7000000000000002E-3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obj_00512</v>
      </c>
      <c r="Y32" s="2" t="str">
        <f>IFERROR(_xll.qlRateHelperQuoteName(X32,Trigger),"")</f>
        <v>EUREON20Y_Quote</v>
      </c>
      <c r="Z32" s="62">
        <f>IFERROR(_xll.qlRateHelperRate(X32,Trigger),"")</f>
        <v>6.5300000000000002E-3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42634</v>
      </c>
      <c r="AC32" s="3">
        <f>IFERROR(_xll.qlRateHelperPillarDate(X32,Trigger),"")</f>
        <v>49940</v>
      </c>
      <c r="AD32" s="62">
        <v>6.8380230742979458E-3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-3.7399999999999998E-3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obj_00513</v>
      </c>
      <c r="Y33" s="2" t="str">
        <f>IFERROR(_xll.qlRateHelperQuoteName(X33,Trigger),"")</f>
        <v>EUREON25Y_Quote</v>
      </c>
      <c r="Z33" s="62">
        <f>IFERROR(_xll.qlRateHelperRate(X33,Trigger),"")</f>
        <v>7.1399999999999996E-3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42634</v>
      </c>
      <c r="AC33" s="3">
        <f>IFERROR(_xll.qlRateHelperPillarDate(X33,Trigger),"")</f>
        <v>51767</v>
      </c>
      <c r="AD33" s="62">
        <v>7.4716092156701941E-3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-3.7799999999999999E-3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>OIS</v>
      </c>
      <c r="X34" s="2" t="str">
        <v>obj_00519</v>
      </c>
      <c r="Y34" s="2" t="str">
        <f>IFERROR(_xll.qlRateHelperQuoteName(X34,Trigger),"")</f>
        <v>EUREON30Y_Quote</v>
      </c>
      <c r="Z34" s="62">
        <f>IFERROR(_xll.qlRateHelperRate(X34,Trigger),"")</f>
        <v>7.3899999999999999E-3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42634</v>
      </c>
      <c r="AC34" s="3">
        <f>IFERROR(_xll.qlRateHelperPillarDate(X34,Trigger),"")</f>
        <v>53591</v>
      </c>
      <c r="AD34" s="62">
        <v>7.714337767291587E-3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-3.8300000000000001E-3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>OIS</v>
      </c>
      <c r="X35" s="2" t="str">
        <v>obj_00515</v>
      </c>
      <c r="Y35" s="2" t="str">
        <f>IFERROR(_xll.qlRateHelperQuoteName(X35,Trigger),"")</f>
        <v>EUREON40Y_Quote</v>
      </c>
      <c r="Z35" s="62">
        <f>IFERROR(_xll.qlRateHelperRate(X35,Trigger),"")</f>
        <v>7.3800000000000003E-3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42634</v>
      </c>
      <c r="AC35" s="3">
        <f>IFERROR(_xll.qlRateHelperPillarDate(X35,Trigger),"")</f>
        <v>57244</v>
      </c>
      <c r="AD35" s="62">
        <v>7.6365193906434486E-3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-3.8800000000000002E-3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>OIS</v>
      </c>
      <c r="X36" s="2" t="str">
        <v>obj_00523</v>
      </c>
      <c r="Y36" s="2" t="str">
        <f>IFERROR(_xll.qlRateHelperQuoteName(X36,Trigger),"")</f>
        <v>EUREON50Y_Quote</v>
      </c>
      <c r="Z36" s="62">
        <f>IFERROR(_xll.qlRateHelperRate(X36,Trigger),"")</f>
        <v>6.9599999999999992E-3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42634</v>
      </c>
      <c r="AC36" s="3">
        <f>IFERROR(_xll.qlRateHelperPillarDate(X36,Trigger),"")</f>
        <v>60896</v>
      </c>
      <c r="AD36" s="62">
        <v>7.0989721886455847E-3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-4.0100000000000005E-3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obj_00522#0002</v>
      </c>
      <c r="T37" s="86">
        <f>IFERROR(_xll.qlRateHelperEarliestDate(S37,Trigger),"--")</f>
        <v>42634</v>
      </c>
      <c r="U37" s="86">
        <f>IFERROR(_xll.qlRateHelperPillarDate(S37,Trigger),"--")</f>
        <v>43090</v>
      </c>
      <c r="W37" s="2" t="str">
        <f t="shared" si="17"/>
        <v>OIS</v>
      </c>
      <c r="X37" s="2" t="str">
        <v>obj_0050f</v>
      </c>
      <c r="Y37" s="2" t="str">
        <f>IFERROR(_xll.qlRateHelperQuoteName(X37,Trigger),"")</f>
        <v>EUREON60Y_Quote</v>
      </c>
      <c r="Z37" s="62">
        <f>IFERROR(_xll.qlRateHelperRate(X37,Trigger),"")</f>
        <v>6.8100000000000001E-3</v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>
        <f>IFERROR(_xll.qlRateHelperEarliestDate(X37,Trigger),"")</f>
        <v>42634</v>
      </c>
      <c r="AC37" s="3">
        <f>IFERROR(_xll.qlRateHelperPillarDate(X37,Trigger),"")</f>
        <v>64549</v>
      </c>
      <c r="AD37" s="62">
        <v>6.9068883965256447E-3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-4.1200000000000004E-3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obj_00521#0002</v>
      </c>
      <c r="T38" s="86">
        <f>IFERROR(_xll.qlRateHelperEarliestDate(S38,Trigger),"--")</f>
        <v>42634</v>
      </c>
      <c r="U38" s="86">
        <f>IFERROR(_xll.qlRateHelperPillarDate(S38,Trigger),"--")</f>
        <v>43180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-4.2100000000000002E-3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obj_0051e#0002</v>
      </c>
      <c r="T39" s="86">
        <f>IFERROR(_xll.qlRateHelperEarliestDate(S39,Trigger),"--")</f>
        <v>42634</v>
      </c>
      <c r="U39" s="86">
        <f>IFERROR(_xll.qlRateHelperPillarDate(S39,Trigger),"--")</f>
        <v>43272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-4.2800000000000008E-3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obj_00510#0002</v>
      </c>
      <c r="T40" s="86">
        <f>IFERROR(_xll.qlRateHelperEarliestDate(S40,Trigger),"--")</f>
        <v>42634</v>
      </c>
      <c r="U40" s="86">
        <f>IFERROR(_xll.qlRateHelperPillarDate(S40,Trigger),"--")</f>
        <v>43364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-4.3300000000000005E-3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obj_0051a#0002</v>
      </c>
      <c r="T41" s="86">
        <f>IFERROR(_xll.qlRateHelperEarliestDate(S41,Trigger),"--")</f>
        <v>42634</v>
      </c>
      <c r="U41" s="86">
        <f>IFERROR(_xll.qlRateHelperPillarDate(S41,Trigger),"--")</f>
        <v>43731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-4.1099999999999999E-3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obj_00517#0002</v>
      </c>
      <c r="T42" s="86">
        <f>IFERROR(_xll.qlRateHelperEarliestDate(S42,Trigger),"--")</f>
        <v>42634</v>
      </c>
      <c r="U42" s="86">
        <f>IFERROR(_xll.qlRateHelperPillarDate(S42,Trigger),"--")</f>
        <v>44095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obj_00522#0002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-3.5999999999999999E-3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obj_0051b#0002</v>
      </c>
      <c r="T43" s="86">
        <f>IFERROR(_xll.qlRateHelperEarliestDate(S43,Trigger),"--")</f>
        <v>42634</v>
      </c>
      <c r="U43" s="86">
        <f>IFERROR(_xll.qlRateHelperPillarDate(S43,Trigger),"--")</f>
        <v>44460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obj_00521#0002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-2.8600000000000001E-3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obj_00516#0002</v>
      </c>
      <c r="T44" s="86">
        <f>IFERROR(_xll.qlRateHelperEarliestDate(S44,Trigger),"--")</f>
        <v>42634</v>
      </c>
      <c r="U44" s="86">
        <f>IFERROR(_xll.qlRateHelperPillarDate(S44,Trigger),"--")</f>
        <v>44825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obj_0051e#0002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-1.9500000000000001E-3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obj_00520#0002</v>
      </c>
      <c r="T45" s="86">
        <f>IFERROR(_xll.qlRateHelperEarliestDate(S45,Trigger),"--")</f>
        <v>42634</v>
      </c>
      <c r="U45" s="86">
        <f>IFERROR(_xll.qlRateHelperPillarDate(S45,Trigger),"--")</f>
        <v>45190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obj_00510#0002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-9.2999999999999995E-4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obj_00511#0002</v>
      </c>
      <c r="T46" s="86">
        <f>IFERROR(_xll.qlRateHelperEarliestDate(S46,Trigger),"--")</f>
        <v>42634</v>
      </c>
      <c r="U46" s="86">
        <f>IFERROR(_xll.qlRateHelperPillarDate(S46,Trigger),"--")</f>
        <v>45558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obj_0051a#0002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1.0999999999999999E-4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obj_00518#0002</v>
      </c>
      <c r="T47" s="86">
        <f>IFERROR(_xll.qlRateHelperEarliestDate(S47,Trigger),"--")</f>
        <v>42634</v>
      </c>
      <c r="U47" s="86">
        <f>IFERROR(_xll.qlRateHelperPillarDate(S47,Trigger),"--")</f>
        <v>45922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obj_00517#0002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1.0999999999999998E-3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obj_0051f#0002</v>
      </c>
      <c r="T48" s="86">
        <f>IFERROR(_xll.qlRateHelperEarliestDate(S48,Trigger),"--")</f>
        <v>42634</v>
      </c>
      <c r="U48" s="86">
        <f>IFERROR(_xll.qlRateHelperPillarDate(S48,Trigger),"--")</f>
        <v>46286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obj_0051b#0002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2.0400000000000001E-3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obj_0051d#0002</v>
      </c>
      <c r="T49" s="86">
        <f>IFERROR(_xll.qlRateHelperEarliestDate(S49,Trigger),"--")</f>
        <v>42634</v>
      </c>
      <c r="U49" s="86">
        <f>IFERROR(_xll.qlRateHelperPillarDate(S49,Trigger),"--")</f>
        <v>46651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obj_00516#0002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2.8700000000000002E-3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obj_0051c#0002</v>
      </c>
      <c r="T50" s="86">
        <f>IFERROR(_xll.qlRateHelperEarliestDate(S50,Trigger),"--")</f>
        <v>42634</v>
      </c>
      <c r="U50" s="86">
        <f>IFERROR(_xll.qlRateHelperPillarDate(S50,Trigger),"--")</f>
        <v>47017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obj_00520#0002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4.8399999999999997E-3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obj_00514#0002</v>
      </c>
      <c r="T51" s="86">
        <f>IFERROR(_xll.qlRateHelperEarliestDate(S51,Trigger),"--")</f>
        <v>42634</v>
      </c>
      <c r="U51" s="86">
        <f>IFERROR(_xll.qlRateHelperPillarDate(S51,Trigger),"--")</f>
        <v>48113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obj_00511#0002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6.5300000000000002E-3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obj_00512#0002</v>
      </c>
      <c r="T52" s="86">
        <f>IFERROR(_xll.qlRateHelperEarliestDate(S52,Trigger),"--")</f>
        <v>42634</v>
      </c>
      <c r="U52" s="86">
        <f>IFERROR(_xll.qlRateHelperPillarDate(S52,Trigger),"--")</f>
        <v>49940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obj_00518#0002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7.1399999999999996E-3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obj_00513#0002</v>
      </c>
      <c r="T53" s="86">
        <f>IFERROR(_xll.qlRateHelperEarliestDate(S53,Trigger),"--")</f>
        <v>42634</v>
      </c>
      <c r="U53" s="86">
        <f>IFERROR(_xll.qlRateHelperPillarDate(S53,Trigger),"--")</f>
        <v>51767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obj_0051f#0002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7.3899999999999999E-3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obj_00519#0002</v>
      </c>
      <c r="T54" s="86">
        <f>IFERROR(_xll.qlRateHelperEarliestDate(S54,Trigger),"--")</f>
        <v>42634</v>
      </c>
      <c r="U54" s="86">
        <f>IFERROR(_xll.qlRateHelperPillarDate(S54,Trigger),"--")</f>
        <v>53591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obj_0051d#0002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7.3800000000000003E-3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obj_00515#0002</v>
      </c>
      <c r="T55" s="86">
        <f>IFERROR(_xll.qlRateHelperEarliestDate(S55,Trigger),"--")</f>
        <v>42634</v>
      </c>
      <c r="U55" s="86">
        <f>IFERROR(_xll.qlRateHelperPillarDate(S55,Trigger),"--")</f>
        <v>57244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obj_0051c#0002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6.9599999999999992E-3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obj_00523#0002</v>
      </c>
      <c r="T56" s="86">
        <f>IFERROR(_xll.qlRateHelperEarliestDate(S56,Trigger),"--")</f>
        <v>42634</v>
      </c>
      <c r="U56" s="86">
        <f>IFERROR(_xll.qlRateHelperPillarDate(S56,Trigger),"--")</f>
        <v>60896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obj_00514#0002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6.8100000000000001E-3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obj_0050f#0002</v>
      </c>
      <c r="T57" s="88">
        <f>IFERROR(_xll.qlRateHelperEarliestDate(S57,Trigger),"--")</f>
        <v>42634</v>
      </c>
      <c r="U57" s="88">
        <f>IFERROR(_xll.qlRateHelperPillarDate(S57,Trigger),"--")</f>
        <v>64549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obj_00512#0002</v>
      </c>
      <c r="Y58" s="255" t="str">
        <f>_xll.ohGroup($W$1&amp;"_instruments",_xll.ohPack(Y3:Y57),Permanent,Trigger,ObjectOverwrite)</f>
        <v>EUROIS_instruments#0002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obj_00513#0002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obj_00519#0002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obj_00515#0002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obj_00523#0002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obj_0050f#0002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-2.9862647803168001E-3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obj_00474#0003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-3.1029999999999999E-3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obj_004f0</v>
      </c>
      <c r="Y3" s="2" t="str">
        <f>IFERROR(_xll.qlRateHelperQuoteName(X3,Trigger),"")</f>
        <v>EUR1MD_SYNTH3M_Quote</v>
      </c>
      <c r="Z3" s="62">
        <f>IFERROR(_xll.qlRateHelperRate(X3,Trigger),"")</f>
        <v>-2.9269999999999999E-3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42634</v>
      </c>
      <c r="AC3" s="3">
        <f>IFERROR(_xll.qlRateHelperPillarDate(X3,Trigger),"")</f>
        <v>42664</v>
      </c>
      <c r="AD3" s="62">
        <v>-2.9862647803168001E-3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-2.9510000000000001E-3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obj_004a8</v>
      </c>
      <c r="Y4" s="2" t="str">
        <f>IFERROR(_xll.qlRateHelperQuoteName(X4,Trigger),"")</f>
        <v>EUR2MD_SYNTH3M_Quote</v>
      </c>
      <c r="Z4" s="62">
        <f>IFERROR(_xll.qlRateHelperRate(X4,Trigger),"")</f>
        <v>-2.9429999999999999E-3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42634</v>
      </c>
      <c r="AC4" s="3">
        <f>IFERROR(_xll.qlRateHelperPillarDate(X4,Trigger),"")</f>
        <v>42695</v>
      </c>
      <c r="AD4" s="62">
        <v>-2.9935946559339691E-3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-2.9099999999999998E-3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obj_004cc</v>
      </c>
      <c r="Y5" s="2" t="str">
        <f>IFERROR(_xll.qlRateHelperQuoteName(X5,Trigger),"")</f>
        <v>EUR3MD_SYNTH3M_Quote</v>
      </c>
      <c r="Z5" s="62">
        <f>IFERROR(_xll.qlRateHelperRate(X5,Trigger),"")</f>
        <v>-2.9640000000000001E-3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42634</v>
      </c>
      <c r="AC5" s="3">
        <f>IFERROR(_xll.qlRateHelperPillarDate(X5,Trigger),"")</f>
        <v>42725</v>
      </c>
      <c r="AD5" s="62">
        <v>-3.0123095028483453E-3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obj_00472#0003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-2.918E-3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obj_004ad</v>
      </c>
      <c r="Y6" s="2" t="str">
        <f>IFERROR(_xll.qlRateHelperQuoteName(X6,Trigger),"")</f>
        <v>EUR1x4F_Quote</v>
      </c>
      <c r="Z6" s="62">
        <f>IFERROR(_xll.qlRateHelperRate(X6,Trigger),"")</f>
        <v>-3.0500000000000006E-3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42664</v>
      </c>
      <c r="AC6" s="3">
        <f>IFERROR(_xll.qlRateHelperPillarDate(X6,Trigger),"")</f>
        <v>42758</v>
      </c>
      <c r="AD6" s="62">
        <v>-3.0676265909650906E-3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obj_004f0#0002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-2.9269999999999999E-3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obj_004f0#0002</v>
      </c>
      <c r="T7" s="86">
        <f>IFERROR(_xll.qlRateHelperEarliestDate(S7,Trigger),"--")</f>
        <v>42634</v>
      </c>
      <c r="U7" s="86">
        <f>IFERROR(_xll.qlRateHelperPillarDate(S7,Trigger),"--")</f>
        <v>42664</v>
      </c>
      <c r="W7" s="2" t="str">
        <f t="shared" si="3"/>
        <v>FRA</v>
      </c>
      <c r="X7" s="2" t="str">
        <v>obj_004f1</v>
      </c>
      <c r="Y7" s="2" t="str">
        <f>IFERROR(_xll.qlRateHelperQuoteName(X7,Trigger),"")</f>
        <v>EUR2x5F_Quote</v>
      </c>
      <c r="Z7" s="62">
        <f>IFERROR(_xll.qlRateHelperRate(X7,Trigger),"")</f>
        <v>-3.14E-3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42695</v>
      </c>
      <c r="AC7" s="3">
        <f>IFERROR(_xll.qlRateHelperPillarDate(X7,Trigger),"")</f>
        <v>42787</v>
      </c>
      <c r="AD7" s="62">
        <v>-3.1086213988850689E-3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obj_004a8#0002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-2.9429999999999999E-3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obj_004a8#0002</v>
      </c>
      <c r="T8" s="86">
        <f>IFERROR(_xll.qlRateHelperEarliestDate(S8,Trigger),"--")</f>
        <v>42634</v>
      </c>
      <c r="U8" s="86">
        <f>IFERROR(_xll.qlRateHelperPillarDate(S8,Trigger),"--")</f>
        <v>42695</v>
      </c>
      <c r="W8" s="2" t="str">
        <f t="shared" si="3"/>
        <v>FRA</v>
      </c>
      <c r="X8" s="2" t="str">
        <v>obj_004e9</v>
      </c>
      <c r="Y8" s="2" t="str">
        <f>IFERROR(_xll.qlRateHelperQuoteName(X8,Trigger),"")</f>
        <v>EUR3x6F_Quote</v>
      </c>
      <c r="Z8" s="62">
        <f>IFERROR(_xll.qlRateHelperRate(X8,Trigger),"")</f>
        <v>-3.2100000000000002E-3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42725</v>
      </c>
      <c r="AC8" s="3">
        <f>IFERROR(_xll.qlRateHelperPillarDate(X8,Trigger),"")</f>
        <v>42815</v>
      </c>
      <c r="AD8" s="62">
        <v>-3.133426844291627E-3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obj_004cc#0002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-2.9640000000000001E-3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obj_004cc#0002</v>
      </c>
      <c r="T9" s="88">
        <f>IFERROR(_xll.qlRateHelperEarliestDate(S9,Trigger),"--")</f>
        <v>42634</v>
      </c>
      <c r="U9" s="88">
        <f>IFERROR(_xll.qlRateHelperPillarDate(S9,Trigger),"--")</f>
        <v>42725</v>
      </c>
      <c r="W9" s="2" t="str">
        <f t="shared" si="3"/>
        <v>FRA</v>
      </c>
      <c r="X9" s="2" t="str">
        <v>obj_004a9</v>
      </c>
      <c r="Y9" s="2" t="str">
        <f>IFERROR(_xll.qlRateHelperQuoteName(X9,Trigger),"")</f>
        <v>EUR4x7F_Quote</v>
      </c>
      <c r="Z9" s="62">
        <f>IFERROR(_xll.qlRateHelperRate(X9,Trigger),"")</f>
        <v>-3.2899999999999995E-3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42758</v>
      </c>
      <c r="AC9" s="3">
        <f>IFERROR(_xll.qlRateHelperPillarDate(X9,Trigger),"")</f>
        <v>42846</v>
      </c>
      <c r="AD9" s="62">
        <v>-3.1880954957542746E-3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-3.0500000000000006E-3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obj_004ad#0002</v>
      </c>
      <c r="T10" s="117">
        <f>IFERROR(_xll.qlRateHelperEarliestDate(S10,Trigger),"--")</f>
        <v>42664</v>
      </c>
      <c r="U10" s="117">
        <f>IFERROR(_xll.qlRateHelperPillarDate(S10,Trigger),"--")</f>
        <v>42758</v>
      </c>
      <c r="W10" s="2" t="str">
        <f t="shared" si="3"/>
        <v>FRA</v>
      </c>
      <c r="X10" s="2" t="str">
        <v>obj_004b6</v>
      </c>
      <c r="Y10" s="2" t="str">
        <f>IFERROR(_xll.qlRateHelperQuoteName(X10,Trigger),"")</f>
        <v>EUR5x8F_Quote</v>
      </c>
      <c r="Z10" s="62">
        <f>IFERROR(_xll.qlRateHelperRate(X10,Trigger),"")</f>
        <v>-3.3499999999999997E-3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42787</v>
      </c>
      <c r="AC10" s="3">
        <f>IFERROR(_xll.qlRateHelperPillarDate(X10,Trigger),"")</f>
        <v>42877</v>
      </c>
      <c r="AD10" s="62">
        <v>-3.2258442811488246E-3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obj_004f1#0002</v>
      </c>
      <c r="T11" s="86">
        <f>IFERROR(_xll.qlRateHelperEarliestDate(S11,Trigger),"--")</f>
        <v>42695</v>
      </c>
      <c r="U11" s="86">
        <f>IFERROR(_xll.qlRateHelperPillarDate(S11,Trigger),"--")</f>
        <v>42787</v>
      </c>
      <c r="W11" s="2" t="str">
        <f t="shared" si="3"/>
        <v>FRA</v>
      </c>
      <c r="X11" s="2" t="str">
        <v>obj_004ec</v>
      </c>
      <c r="Y11" s="2" t="str">
        <f>IFERROR(_xll.qlRateHelperQuoteName(X11,Trigger),"")</f>
        <v>EUR6x9F_Quote</v>
      </c>
      <c r="Z11" s="62">
        <f>IFERROR(_xll.qlRateHelperRate(X11,Trigger),"")</f>
        <v>-3.3999999999999998E-3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42815</v>
      </c>
      <c r="AC11" s="3">
        <f>IFERROR(_xll.qlRateHelperPillarDate(X11,Trigger),"")</f>
        <v>42907</v>
      </c>
      <c r="AD11" s="62">
        <v>-3.2486376298864281E-3</v>
      </c>
      <c r="AE11" s="150"/>
      <c r="AF11" s="130">
        <v>1</v>
      </c>
      <c r="AG11" s="131">
        <f>_xll.qlCalendarEndOfMonth(Calendar,Settlementdate,Trigger)</f>
        <v>42643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0.99999850000000001</v>
      </c>
      <c r="AK11" s="179">
        <f>-LN(AJ11)/AI11</f>
        <v>1.8000013499864969E-4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obj_004ad#0002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obj_004e9#0002</v>
      </c>
      <c r="T12" s="86">
        <f>IFERROR(_xll.qlRateHelperEarliestDate(S12,Trigger),"--")</f>
        <v>42725</v>
      </c>
      <c r="U12" s="86">
        <f>IFERROR(_xll.qlRateHelperPillarDate(S12,Trigger),"--")</f>
        <v>42815</v>
      </c>
      <c r="W12" s="2" t="str">
        <f t="shared" si="3"/>
        <v>FRA</v>
      </c>
      <c r="X12" s="2" t="str">
        <v>obj_004b7</v>
      </c>
      <c r="Y12" s="2" t="str">
        <f>IFERROR(_xll.qlRateHelperQuoteName(X12,Trigger),"")</f>
        <v>EUR7x10F_Quote</v>
      </c>
      <c r="Z12" s="62">
        <f>IFERROR(_xll.qlRateHelperRate(X12,Trigger),"")</f>
        <v>-3.4599999999999995E-3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42846</v>
      </c>
      <c r="AC12" s="3">
        <f>IFERROR(_xll.qlRateHelperPillarDate(X12,Trigger),"")</f>
        <v>42937</v>
      </c>
      <c r="AD12" s="62">
        <v>-3.2846501138790616E-3</v>
      </c>
      <c r="AE12" s="150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obj_004f1#0002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obj_004a9#0002</v>
      </c>
      <c r="T13" s="86">
        <f>IFERROR(_xll.qlRateHelperEarliestDate(S13,Trigger),"--")</f>
        <v>42758</v>
      </c>
      <c r="U13" s="86">
        <f>IFERROR(_xll.qlRateHelperPillarDate(S13,Trigger),"--")</f>
        <v>42846</v>
      </c>
      <c r="W13" s="2" t="str">
        <f t="shared" si="3"/>
        <v>FRA</v>
      </c>
      <c r="X13" s="2" t="str">
        <v>obj_004de</v>
      </c>
      <c r="Y13" s="2" t="str">
        <f>IFERROR(_xll.qlRateHelperQuoteName(X13,Trigger),"")</f>
        <v>EUR8x11F_Quote</v>
      </c>
      <c r="Z13" s="62">
        <f>IFERROR(_xll.qlRateHelperRate(X13,Trigger),"")</f>
        <v>-3.5199999999999997E-3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42877</v>
      </c>
      <c r="AC13" s="3">
        <f>IFERROR(_xll.qlRateHelperPillarDate(X13,Trigger),"")</f>
        <v>42968</v>
      </c>
      <c r="AD13" s="62">
        <v>-3.3196420742585223E-3</v>
      </c>
      <c r="AE13" s="150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obj_004e9#0002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-3.3499999999999997E-3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obj_004b6#0002</v>
      </c>
      <c r="T14" s="86">
        <f>IFERROR(_xll.qlRateHelperEarliestDate(S14,Trigger),"--")</f>
        <v>42787</v>
      </c>
      <c r="U14" s="86">
        <f>IFERROR(_xll.qlRateHelperPillarDate(S14,Trigger),"--")</f>
        <v>42877</v>
      </c>
      <c r="W14" s="2" t="str">
        <f t="shared" si="3"/>
        <v>FRA</v>
      </c>
      <c r="X14" s="2" t="str">
        <v>obj_004b0</v>
      </c>
      <c r="Y14" s="2" t="str">
        <f>IFERROR(_xll.qlRateHelperQuoteName(X14,Trigger),"")</f>
        <v>EUR9x12F_Quote</v>
      </c>
      <c r="Z14" s="62">
        <f>IFERROR(_xll.qlRateHelperRate(X14,Trigger),"")</f>
        <v>-3.5699999999999998E-3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42907</v>
      </c>
      <c r="AC14" s="3">
        <f>IFERROR(_xll.qlRateHelperPillarDate(X14,Trigger),"")</f>
        <v>42999</v>
      </c>
      <c r="AD14" s="62">
        <v>-3.3425527023035672E-3</v>
      </c>
      <c r="AE14" s="150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obj_004a9#0002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-3.3999999999999998E-3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obj_004ec#0002</v>
      </c>
      <c r="T15" s="86">
        <f>IFERROR(_xll.qlRateHelperEarliestDate(S15,Trigger),"--")</f>
        <v>42815</v>
      </c>
      <c r="U15" s="86">
        <f>IFERROR(_xll.qlRateHelperPillarDate(S15,Trigger),"--")</f>
        <v>42907</v>
      </c>
      <c r="W15" s="2" t="str">
        <f t="shared" si="3"/>
        <v>FRA</v>
      </c>
      <c r="X15" s="2" t="str">
        <v>obj_004cd</v>
      </c>
      <c r="Y15" s="2" t="str">
        <f>IFERROR(_xll.qlRateHelperQuoteName(X15,Trigger),"")</f>
        <v>EUR10x13F_Quote</v>
      </c>
      <c r="Z15" s="62">
        <f>IFERROR(_xll.qlRateHelperRate(X15,Trigger),"")</f>
        <v>-3.62E-3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42937</v>
      </c>
      <c r="AC15" s="3">
        <f>IFERROR(_xll.qlRateHelperPillarDate(X15,Trigger),"")</f>
        <v>43031</v>
      </c>
      <c r="AD15" s="62">
        <v>-3.3763683933766843E-3</v>
      </c>
      <c r="AE15" s="150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obj_004b6#0002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-3.4599999999999995E-3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obj_004b7#0002</v>
      </c>
      <c r="T16" s="86">
        <f>IFERROR(_xll.qlRateHelperEarliestDate(S16,Trigger),"--")</f>
        <v>42846</v>
      </c>
      <c r="U16" s="86">
        <f>IFERROR(_xll.qlRateHelperPillarDate(S16,Trigger),"--")</f>
        <v>42937</v>
      </c>
      <c r="W16" s="2" t="str">
        <f t="shared" si="3"/>
        <v>FRA</v>
      </c>
      <c r="X16" s="2" t="str">
        <v>obj_004d9</v>
      </c>
      <c r="Y16" s="2" t="str">
        <f>IFERROR(_xll.qlRateHelperQuoteName(X16,Trigger),"")</f>
        <v>EUR11x14F_Quote</v>
      </c>
      <c r="Z16" s="62">
        <f>IFERROR(_xll.qlRateHelperRate(X16,Trigger),"")</f>
        <v>-3.6600000000000001E-3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42968</v>
      </c>
      <c r="AC16" s="3">
        <f>IFERROR(_xll.qlRateHelperPillarDate(X16,Trigger),"")</f>
        <v>43060</v>
      </c>
      <c r="AD16" s="62">
        <v>-3.4044997157752668E-3</v>
      </c>
      <c r="AE16" s="150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obj_004ec#0002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-3.5199999999999997E-3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obj_004de#0002</v>
      </c>
      <c r="T17" s="86">
        <f>IFERROR(_xll.qlRateHelperEarliestDate(S17,Trigger),"--")</f>
        <v>42877</v>
      </c>
      <c r="U17" s="86">
        <f>IFERROR(_xll.qlRateHelperPillarDate(S17,Trigger),"--")</f>
        <v>42968</v>
      </c>
      <c r="W17" s="2" t="str">
        <f t="shared" si="3"/>
        <v>FRA</v>
      </c>
      <c r="X17" s="2" t="str">
        <v>obj_004d6</v>
      </c>
      <c r="Y17" s="2" t="str">
        <f>IFERROR(_xll.qlRateHelperQuoteName(X17,Trigger),"")</f>
        <v>EUR12x15F_Quote</v>
      </c>
      <c r="Z17" s="62">
        <f>IFERROR(_xll.qlRateHelperRate(X17,Trigger),"")</f>
        <v>-3.7000000000000002E-3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42999</v>
      </c>
      <c r="AC17" s="3">
        <f>IFERROR(_xll.qlRateHelperPillarDate(X17,Trigger),"")</f>
        <v>43090</v>
      </c>
      <c r="AD17" s="62">
        <v>-3.4244909335828821E-3</v>
      </c>
      <c r="AE17" s="150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obj_004b7#0002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-3.5699999999999998E-3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obj_004b0#0002</v>
      </c>
      <c r="T18" s="86">
        <f>IFERROR(_xll.qlRateHelperEarliestDate(S18,Trigger),"--")</f>
        <v>42907</v>
      </c>
      <c r="U18" s="86">
        <f>IFERROR(_xll.qlRateHelperPillarDate(S18,Trigger),"--")</f>
        <v>42999</v>
      </c>
      <c r="W18" s="2" t="str">
        <f t="shared" si="3"/>
        <v>FUT</v>
      </c>
      <c r="X18" s="2" t="str">
        <v>obj_0053f</v>
      </c>
      <c r="Y18" s="2" t="str">
        <f>IFERROR(_xll.qlRateHelperQuoteName(X18,Trigger),"")</f>
        <v>EURFUT3MZ7_Quote</v>
      </c>
      <c r="Z18" s="62">
        <f>IFERROR(_xll.qlRateHelperRate(X18,Trigger),"")</f>
        <v>-3.7750000000000838E-3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43089</v>
      </c>
      <c r="AC18" s="3">
        <f>IFERROR(_xll.qlRateHelperPillarDate(X18,Trigger),"")</f>
        <v>43179</v>
      </c>
      <c r="AD18" s="62">
        <v>-3.4907974378398658E-3</v>
      </c>
      <c r="AE18" s="150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obj_004de#0002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-3.62E-3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obj_004cd#0002</v>
      </c>
      <c r="T19" s="86">
        <f>IFERROR(_xll.qlRateHelperEarliestDate(S19,Trigger),"--")</f>
        <v>42937</v>
      </c>
      <c r="U19" s="86">
        <f>IFERROR(_xll.qlRateHelperPillarDate(S19,Trigger),"--")</f>
        <v>43031</v>
      </c>
      <c r="W19" s="2" t="str">
        <f t="shared" si="3"/>
        <v>FUT</v>
      </c>
      <c r="X19" s="2" t="str">
        <v>obj_0053d</v>
      </c>
      <c r="Y19" s="2" t="str">
        <f>IFERROR(_xll.qlRateHelperQuoteName(X19,Trigger),"")</f>
        <v>EURFUT3MH8_Quote</v>
      </c>
      <c r="Z19" s="62">
        <f>IFERROR(_xll.qlRateHelperRate(X19,Trigger),"")</f>
        <v>-3.8249999999999673E-3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43180</v>
      </c>
      <c r="AC19" s="3">
        <f>IFERROR(_xll.qlRateHelperPillarDate(X19,Trigger),"")</f>
        <v>43272</v>
      </c>
      <c r="AD19" s="62">
        <v>-3.5475531190426808E-3</v>
      </c>
      <c r="AE19" s="150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obj_004b0#0002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-3.6600000000000001E-3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obj_004d9#0002</v>
      </c>
      <c r="T20" s="86">
        <f>IFERROR(_xll.qlRateHelperEarliestDate(S20,Trigger),"--")</f>
        <v>42968</v>
      </c>
      <c r="U20" s="86">
        <f>IFERROR(_xll.qlRateHelperPillarDate(S20,Trigger),"--")</f>
        <v>43060</v>
      </c>
      <c r="W20" s="2" t="str">
        <f t="shared" si="3"/>
        <v>FUT</v>
      </c>
      <c r="X20" s="2" t="str">
        <v>obj_00541</v>
      </c>
      <c r="Y20" s="2" t="str">
        <f>IFERROR(_xll.qlRateHelperQuoteName(X20,Trigger),"")</f>
        <v>EURFUT3MM8_Quote</v>
      </c>
      <c r="Z20" s="62">
        <f>IFERROR(_xll.qlRateHelperRate(X20,Trigger),"")</f>
        <v>-3.7750000000000838E-3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43271</v>
      </c>
      <c r="AC20" s="3">
        <f>IFERROR(_xll.qlRateHelperPillarDate(X20,Trigger),"")</f>
        <v>43363</v>
      </c>
      <c r="AD20" s="62">
        <v>-3.5826823852677307E-3</v>
      </c>
      <c r="AE20" s="150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obj_004cd#0002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-3.7000000000000002E-3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obj_004d6#0002</v>
      </c>
      <c r="T21" s="88">
        <f>IFERROR(_xll.qlRateHelperEarliestDate(S21,Trigger),"--")</f>
        <v>42999</v>
      </c>
      <c r="U21" s="88">
        <f>IFERROR(_xll.qlRateHelperPillarDate(S21,Trigger),"--")</f>
        <v>43090</v>
      </c>
      <c r="W21" s="2" t="str">
        <f t="shared" si="3"/>
        <v>FUT</v>
      </c>
      <c r="X21" s="2" t="str">
        <v>obj_0053c</v>
      </c>
      <c r="Y21" s="2" t="str">
        <f>IFERROR(_xll.qlRateHelperQuoteName(X21,Trigger),"")</f>
        <v>EURFUT3MU8_Quote</v>
      </c>
      <c r="Z21" s="62">
        <f>IFERROR(_xll.qlRateHelperRate(X21,Trigger),"")</f>
        <v>-3.7249999999999783E-3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43362</v>
      </c>
      <c r="AC21" s="3">
        <f>IFERROR(_xll.qlRateHelperPillarDate(X21,Trigger),"")</f>
        <v>43453</v>
      </c>
      <c r="AD21" s="62">
        <v>-3.6041639922446888E-3</v>
      </c>
      <c r="AE21" s="150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obj_004d9#0002</v>
      </c>
      <c r="K22" s="45"/>
      <c r="L22" s="220" t="str">
        <f>A26</f>
        <v>FUT</v>
      </c>
      <c r="M22" s="239" t="str">
        <f t="shared" ref="M22:M43" si="14">H26</f>
        <v>EURFUT3MV6_Quote</v>
      </c>
      <c r="N22" s="248">
        <f>IFERROR(_xll.qlQuoteValue(H26),"--")</f>
        <v>100.30250000000001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obj_00536#0002</v>
      </c>
      <c r="T22" s="117">
        <f>IFERROR(_xll.qlRateHelperEarliestDate(S22,Trigger),"--")</f>
        <v>42662</v>
      </c>
      <c r="U22" s="117">
        <f>IFERROR(_xll.qlRateHelperPillarDate(S22,Trigger),"--")</f>
        <v>42754</v>
      </c>
      <c r="W22" s="2" t="str">
        <f t="shared" si="3"/>
        <v>FUT</v>
      </c>
      <c r="X22" s="2" t="str">
        <v>obj_00542</v>
      </c>
      <c r="Y22" s="2" t="str">
        <f>IFERROR(_xll.qlRateHelperQuoteName(X22,Trigger),"")</f>
        <v>EURFUT3MZ8_Quote</v>
      </c>
      <c r="Z22" s="62">
        <f>IFERROR(_xll.qlRateHelperRate(X22,Trigger),"")</f>
        <v>-3.5750000000001059E-3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43453</v>
      </c>
      <c r="AC22" s="3">
        <f>IFERROR(_xll.qlRateHelperPillarDate(X22,Trigger),"")</f>
        <v>43543</v>
      </c>
      <c r="AD22" s="62">
        <v>-3.6063530536865527E-3</v>
      </c>
      <c r="AE22" s="150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obj_004d6#0002</v>
      </c>
      <c r="K23" s="45"/>
      <c r="L23" s="212" t="str">
        <f t="shared" ref="L23:L43" si="16">A27</f>
        <v>FUT</v>
      </c>
      <c r="M23" s="213" t="str">
        <f t="shared" si="14"/>
        <v>EURFUT3MX6_Quote</v>
      </c>
      <c r="N23" s="249">
        <f>IFERROR(_xll.qlQuoteValue(H27),"--")</f>
        <v>100.315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obj_00545#0002</v>
      </c>
      <c r="T23" s="86">
        <f>IFERROR(_xll.qlRateHelperEarliestDate(S23,Trigger),"--")</f>
        <v>42690</v>
      </c>
      <c r="U23" s="86">
        <f>IFERROR(_xll.qlRateHelperPillarDate(S23,Trigger),"--")</f>
        <v>42782</v>
      </c>
      <c r="W23" s="2" t="str">
        <f t="shared" si="3"/>
        <v>FUT</v>
      </c>
      <c r="X23" s="2" t="str">
        <v>obj_00537</v>
      </c>
      <c r="Y23" s="2" t="str">
        <f>IFERROR(_xll.qlRateHelperQuoteName(X23,Trigger),"")</f>
        <v>EURFUT3MH9_Quote</v>
      </c>
      <c r="Z23" s="62">
        <f>IFERROR(_xll.qlRateHelperRate(X23,Trigger),"")</f>
        <v>-3.3750000000001279E-3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43544</v>
      </c>
      <c r="AC23" s="3">
        <f>IFERROR(_xll.qlRateHelperPillarDate(X23,Trigger),"")</f>
        <v>43636</v>
      </c>
      <c r="AD23" s="62">
        <v>-3.5894664427847593E-3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EURFUT3MZ6_Quote</v>
      </c>
      <c r="N24" s="249">
        <f>IFERROR(_xll.qlQuoteValue(H28),"--")</f>
        <v>100.32250000000001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obj_00544#0002</v>
      </c>
      <c r="T24" s="86">
        <f>IFERROR(_xll.qlRateHelperEarliestDate(S24,Trigger),"--")</f>
        <v>42725</v>
      </c>
      <c r="U24" s="86">
        <f>IFERROR(_xll.qlRateHelperPillarDate(S24,Trigger),"--")</f>
        <v>42815</v>
      </c>
      <c r="W24" s="2" t="str">
        <f t="shared" si="3"/>
        <v>Sw</v>
      </c>
      <c r="X24" s="2" t="str">
        <v>obj_004be</v>
      </c>
      <c r="Y24" s="2" t="str">
        <f>IFERROR(_xll.qlRateHelperQuoteName(X24,Trigger),"")</f>
        <v>EURAB3E3Y_Quote</v>
      </c>
      <c r="Z24" s="62">
        <f>IFERROR(_xll.qlRateHelperRate(X24,Trigger),"")</f>
        <v>-3.5499999999999998E-3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42634</v>
      </c>
      <c r="AC24" s="3">
        <f>IFERROR(_xll.qlRateHelperPillarDate(X24,Trigger),"")</f>
        <v>43731</v>
      </c>
      <c r="AD24" s="62">
        <v>-3.5600648560397204E-3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EURFUT3MF7_Quote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obj_00538#0002</v>
      </c>
      <c r="T25" s="86">
        <f>IFERROR(_xll.qlRateHelperEarliestDate(S25,Trigger),"--")</f>
        <v>42753</v>
      </c>
      <c r="U25" s="86">
        <f>IFERROR(_xll.qlRateHelperPillarDate(S25,Trigger),"--")</f>
        <v>42843</v>
      </c>
      <c r="W25" s="2" t="str">
        <f t="shared" si="3"/>
        <v>Sw</v>
      </c>
      <c r="X25" s="2" t="str">
        <v>obj_004fd</v>
      </c>
      <c r="Y25" s="2" t="str">
        <f>IFERROR(_xll.qlRateHelperQuoteName(X25,Trigger),"")</f>
        <v>EURAB3E4Y_Quote</v>
      </c>
      <c r="Z25" s="62">
        <f>IFERROR(_xll.qlRateHelperRate(X25,Trigger),"")</f>
        <v>-3.2500000000000003E-3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42634</v>
      </c>
      <c r="AC25" s="3">
        <f>IFERROR(_xll.qlRateHelperPillarDate(X25,Trigger),"")</f>
        <v>44095</v>
      </c>
      <c r="AD25" s="62">
        <v>-3.2580664543026628E-3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V6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EURFUT3MV6_Quote</v>
      </c>
      <c r="I26" s="272" t="str">
        <f t="shared" ref="I26:I47" si="19">Currency&amp;"FUT"&amp;Tenor&amp;$C26&amp;"ConvAdj"&amp;QuoteSuffix</f>
        <v>EURFUT3MV6ConvAdj_Quote</v>
      </c>
      <c r="J26" s="211" t="str">
        <f>IF(P22,_xll.qlFuturesRateHelper(,H26,FuturesType,C26,G26,I26,Permanent,Trigger,ObjectOverwrite),"--")</f>
        <v>obj_00536#0002</v>
      </c>
      <c r="K26" s="45"/>
      <c r="L26" s="212" t="str">
        <f t="shared" si="16"/>
        <v>FUT</v>
      </c>
      <c r="M26" s="213" t="str">
        <f t="shared" si="14"/>
        <v>EURFUT3MG7_Quote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obj_00534#0002</v>
      </c>
      <c r="T26" s="86">
        <f>IFERROR(_xll.qlRateHelperEarliestDate(S26,Trigger),"--")</f>
        <v>42781</v>
      </c>
      <c r="U26" s="86">
        <f>IFERROR(_xll.qlRateHelperPillarDate(S26,Trigger),"--")</f>
        <v>42870</v>
      </c>
      <c r="W26" s="2" t="str">
        <f t="shared" si="3"/>
        <v>Sw</v>
      </c>
      <c r="X26" s="2" t="str">
        <v>obj_004c7</v>
      </c>
      <c r="Y26" s="2" t="str">
        <f>IFERROR(_xll.qlRateHelperQuoteName(X26,Trigger),"")</f>
        <v>EURAB3E5Y_Quote</v>
      </c>
      <c r="Z26" s="62">
        <f>IFERROR(_xll.qlRateHelperRate(X26,Trigger),"")</f>
        <v>-2.6800000000000001E-3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42634</v>
      </c>
      <c r="AC26" s="3">
        <f>IFERROR(_xll.qlRateHelperPillarDate(X26,Trigger),"")</f>
        <v>44460</v>
      </c>
      <c r="AD26" s="62">
        <v>-2.6903390924664064E-3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X6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EURFUT3MX6_Quote</v>
      </c>
      <c r="I27" s="109" t="str">
        <f t="shared" si="19"/>
        <v>EURFUT3MX6ConvAdj_Quote</v>
      </c>
      <c r="J27" s="209" t="str">
        <f>IF(P23,_xll.qlFuturesRateHelper(,H27,FuturesType,C27,G27,I27,Permanent,Trigger,ObjectOverwrite),"--")</f>
        <v>obj_00545#0002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100.33750000000001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obj_00533#0002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Sw</v>
      </c>
      <c r="X27" s="2" t="str">
        <v>obj_004d1</v>
      </c>
      <c r="Y27" s="2" t="str">
        <f>IFERROR(_xll.qlRateHelperQuoteName(X27,Trigger),"")</f>
        <v>EURAB3E6Y_Quote</v>
      </c>
      <c r="Z27" s="62">
        <f>IFERROR(_xll.qlRateHelperRate(X27,Trigger),"")</f>
        <v>-1.91E-3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42634</v>
      </c>
      <c r="AC27" s="3">
        <f>IFERROR(_xll.qlRateHelperPillarDate(X27,Trigger),"")</f>
        <v>44825</v>
      </c>
      <c r="AD27" s="62">
        <v>-1.92256810788172E-3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Z6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EURFUT3MZ6_Quote</v>
      </c>
      <c r="I28" s="109" t="str">
        <f t="shared" si="19"/>
        <v>EURFUT3MZ6ConvAdj_Quote</v>
      </c>
      <c r="J28" s="209" t="str">
        <f>IF(P24,_xll.qlFuturesRateHelper(,H28,FuturesType,C28,G28,I28,Permanent,Trigger,ObjectOverwrite),"--")</f>
        <v>obj_00544#0002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100.3575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obj_00540#0002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Sw</v>
      </c>
      <c r="X28" s="2" t="str">
        <v>obj_004ab</v>
      </c>
      <c r="Y28" s="2" t="str">
        <f>IFERROR(_xll.qlRateHelperQuoteName(X28,Trigger),"")</f>
        <v>EURAB3E7Y_Quote</v>
      </c>
      <c r="Z28" s="62">
        <f>IFERROR(_xll.qlRateHelperRate(X28,Trigger),"")</f>
        <v>-9.7000000000000005E-4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42634</v>
      </c>
      <c r="AC28" s="3">
        <f>IFERROR(_xll.qlRateHelperPillarDate(X28,Trigger),"")</f>
        <v>45190</v>
      </c>
      <c r="AD28" s="62">
        <v>-9.8314314591021806E-4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F7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EURFUT3MF7_Quote</v>
      </c>
      <c r="I29" s="109" t="str">
        <f t="shared" si="19"/>
        <v>EURFUT3MF7ConvAdj_Quote</v>
      </c>
      <c r="J29" s="209" t="str">
        <f>IF(P25,_xll.qlFuturesRateHelper(,H29,FuturesType,C29,G29,I29,Permanent,Trigger,ObjectOverwrite),"--")</f>
        <v>obj_00538#0002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100.3725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obj_00535#0002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Sw</v>
      </c>
      <c r="X29" s="2" t="str">
        <v>obj_004d3</v>
      </c>
      <c r="Y29" s="2" t="str">
        <f>IFERROR(_xll.qlRateHelperQuoteName(X29,Trigger),"")</f>
        <v>EURAB3E8Y_Quote</v>
      </c>
      <c r="Z29" s="62">
        <f>IFERROR(_xll.qlRateHelperRate(X29,Trigger),"")</f>
        <v>6.0000000000000002E-5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42634</v>
      </c>
      <c r="AC29" s="3">
        <f>IFERROR(_xll.qlRateHelperPillarDate(X29,Trigger),"")</f>
        <v>45558</v>
      </c>
      <c r="AD29" s="62">
        <v>5.0153328735133162E-5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G7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EURFUT3MG7_Quote</v>
      </c>
      <c r="I30" s="112" t="str">
        <f t="shared" si="19"/>
        <v>EURFUT3MG7ConvAdj_Quote</v>
      </c>
      <c r="J30" s="210" t="str">
        <f>IF(P26,_xll.qlFuturesRateHelper(,H30,FuturesType,C30,G30,I30,Permanent,Trigger,ObjectOverwrite),"--")</f>
        <v>obj_00534#0002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100.3775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obj_0053f#0002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Sw</v>
      </c>
      <c r="X30" s="2" t="str">
        <v>obj_004dc</v>
      </c>
      <c r="Y30" s="2" t="str">
        <f>IFERROR(_xll.qlRateHelperQuoteName(X30,Trigger),"")</f>
        <v>EURAB3E9Y_Quote</v>
      </c>
      <c r="Z30" s="62">
        <f>IFERROR(_xll.qlRateHelperRate(X30,Trigger),"")</f>
        <v>1.1200000000000001E-3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42634</v>
      </c>
      <c r="AC30" s="3">
        <f>IFERROR(_xll.qlRateHelperPillarDate(X30,Trigger),"")</f>
        <v>45922</v>
      </c>
      <c r="AD30" s="62">
        <v>1.1186146186432907E-3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obj_00533#0002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100.38249999999999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obj_0053d#0002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Sw</v>
      </c>
      <c r="X31" s="2" t="str">
        <v>obj_004ca</v>
      </c>
      <c r="Y31" s="2" t="str">
        <f>IFERROR(_xll.qlRateHelperQuoteName(X31,Trigger),"")</f>
        <v>EURAB3E10Y_Quote</v>
      </c>
      <c r="Z31" s="62">
        <f>IFERROR(_xll.qlRateHelperRate(X31,Trigger),"")</f>
        <v>2.1200000000000004E-3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42634</v>
      </c>
      <c r="AC31" s="3">
        <f>IFERROR(_xll.qlRateHelperPillarDate(X31,Trigger),"")</f>
        <v>46286</v>
      </c>
      <c r="AD31" s="62">
        <v>2.1325330139964943E-3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obj_00540#0002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100.3775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obj_00541#0002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Sw</v>
      </c>
      <c r="X32" s="2" t="str">
        <v>obj_004cf</v>
      </c>
      <c r="Y32" s="2" t="str">
        <f>IFERROR(_xll.qlRateHelperQuoteName(X32,Trigger),"")</f>
        <v>EURAB3E12Y_Quote</v>
      </c>
      <c r="Z32" s="62">
        <f>IFERROR(_xll.qlRateHelperRate(X32,Trigger),"")</f>
        <v>3.9000000000000003E-3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42634</v>
      </c>
      <c r="AC32" s="3">
        <f>IFERROR(_xll.qlRateHelperPillarDate(X32,Trigger),"")</f>
        <v>47017</v>
      </c>
      <c r="AD32" s="62">
        <v>3.9534098992026097E-3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obj_00535#0002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100.3725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obj_0053c#0002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Sw</v>
      </c>
      <c r="X33" s="2" t="str">
        <v>obj_004d4</v>
      </c>
      <c r="Y33" s="2" t="str">
        <f>IFERROR(_xll.qlRateHelperQuoteName(X33,Trigger),"")</f>
        <v>EURAB3E15Y_Quote</v>
      </c>
      <c r="Z33" s="62">
        <f>IFERROR(_xll.qlRateHelperRate(X33,Trigger),"")</f>
        <v>5.8299999999999992E-3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42634</v>
      </c>
      <c r="AC33" s="3">
        <f>IFERROR(_xll.qlRateHelperPillarDate(X33,Trigger),"")</f>
        <v>48113</v>
      </c>
      <c r="AD33" s="62">
        <v>5.9558045845330542E-3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obj_0053f#0002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100.3575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obj_00542#0002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Sw</v>
      </c>
      <c r="X34" s="2" t="str">
        <v>obj_004b8</v>
      </c>
      <c r="Y34" s="2" t="str">
        <f>IFERROR(_xll.qlRateHelperQuoteName(X34,Trigger),"")</f>
        <v>EURAB3E20Y_Quote</v>
      </c>
      <c r="Z34" s="62">
        <f>IFERROR(_xll.qlRateHelperRate(X34,Trigger),"")</f>
        <v>7.4399999999999996E-3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42634</v>
      </c>
      <c r="AC34" s="3">
        <f>IFERROR(_xll.qlRateHelperPillarDate(X34,Trigger),"")</f>
        <v>49940</v>
      </c>
      <c r="AD34" s="62">
        <v>7.6401604871707525E-3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obj_0053d#0002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100.33750000000001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obj_00537#0002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ref="W35:W66" si="20">IFERROR(INDEX($L$3:$L$124,MATCH(Y35,$M$3:$M$124,0),1),"")</f>
        <v>Sw</v>
      </c>
      <c r="X35" s="2" t="str">
        <v>obj_004ff</v>
      </c>
      <c r="Y35" s="2" t="str">
        <f>IFERROR(_xll.qlRateHelperQuoteName(X35,Trigger),"")</f>
        <v>EURAB3E25Y_Quote</v>
      </c>
      <c r="Z35" s="62">
        <f>IFERROR(_xll.qlRateHelperRate(X35,Trigger),"")</f>
        <v>7.980000000000001E-3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42634</v>
      </c>
      <c r="AC35" s="3">
        <f>IFERROR(_xll.qlRateHelperPillarDate(X35,Trigger),"")</f>
        <v>51767</v>
      </c>
      <c r="AD35" s="62">
        <v>8.1881394482751745E-3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obj_00541#0002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100.3125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obj_00532#0002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20"/>
        <v>Sw</v>
      </c>
      <c r="X36" s="2" t="str">
        <v>obj_004c2</v>
      </c>
      <c r="Y36" s="2" t="str">
        <f>IFERROR(_xll.qlRateHelperQuoteName(X36,Trigger),"")</f>
        <v>EURAB3E30Y_Quote</v>
      </c>
      <c r="Z36" s="62">
        <f>IFERROR(_xll.qlRateHelperRate(X36,Trigger),"")</f>
        <v>8.1600000000000006E-3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42634</v>
      </c>
      <c r="AC36" s="3">
        <f>IFERROR(_xll.qlRateHelperPillarDate(X36,Trigger),"")</f>
        <v>53591</v>
      </c>
      <c r="AD36" s="62">
        <v>8.3502139587177844E-3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obj_0053c#0002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100.2825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obj_00539#0002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20"/>
        <v>Sw</v>
      </c>
      <c r="X37" s="2" t="str">
        <v>obj_004bf</v>
      </c>
      <c r="Y37" s="2" t="str">
        <f>IFERROR(_xll.qlRateHelperQuoteName(X37,Trigger),"")</f>
        <v>EURAB3E40Y_Quote</v>
      </c>
      <c r="Z37" s="62">
        <f>IFERROR(_xll.qlRateHelperRate(X37,Trigger),"")</f>
        <v>8.0499999999999999E-3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42634</v>
      </c>
      <c r="AC37" s="3">
        <f>IFERROR(_xll.qlRateHelperPillarDate(X37,Trigger),"")</f>
        <v>57244</v>
      </c>
      <c r="AD37" s="62">
        <v>8.1625804822979247E-3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obj_00542#0002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100.2525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obj_0053e#0002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20"/>
        <v>Sw</v>
      </c>
      <c r="X38" s="2" t="str">
        <v>obj_004d8</v>
      </c>
      <c r="Y38" s="2" t="str">
        <f>IFERROR(_xll.qlRateHelperQuoteName(X38,Trigger),"")</f>
        <v>EURAB3E50Y_Quote</v>
      </c>
      <c r="Z38" s="62">
        <f>IFERROR(_xll.qlRateHelperRate(X38,Trigger),"")</f>
        <v>7.5399999999999998E-3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42634</v>
      </c>
      <c r="AC38" s="3">
        <f>IFERROR(_xll.qlRateHelperPillarDate(X38,Trigger),"")</f>
        <v>60896</v>
      </c>
      <c r="AD38" s="62">
        <v>7.5331590063350056E-3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obj_00537#0002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100.20750000000001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obj_00543#0002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20"/>
        <v>Sw</v>
      </c>
      <c r="X39" s="2" t="str">
        <v>obj_0050a</v>
      </c>
      <c r="Y39" s="2" t="str">
        <f>IFERROR(_xll.qlRateHelperQuoteName(X39,Trigger),"")</f>
        <v>EURAB3E60Y_Quote</v>
      </c>
      <c r="Z39" s="62">
        <f>IFERROR(_xll.qlRateHelperRate(X39,Trigger),"")</f>
        <v>7.3400000000000002E-3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42634</v>
      </c>
      <c r="AC39" s="3">
        <f>IFERROR(_xll.qlRateHelperPillarDate(X39,Trigger),"")</f>
        <v>64549</v>
      </c>
      <c r="AD39" s="62">
        <v>7.2906066130468822E-3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obj_00532#0002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100.1575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obj_00531#0002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obj_00539#0002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100.1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obj_00530#0002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obj_0053e#0002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100.0425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obj_0053b#0002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obj_00543#0002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99.98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obj_0053a#0002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obj_00531#0002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-3.3399999999999997E-3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obj_00530#0002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-3.4199999999999999E-3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obj_0053b#0002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-3.4799999999999996E-3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obj_0053a#0002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-3.5399999999999997E-3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-3.5499999999999998E-3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obj_004be#0002</v>
      </c>
      <c r="T49" s="123">
        <f>IFERROR(_xll.qlRateHelperEarliestDate(S49,Trigger),"--")</f>
        <v>42634</v>
      </c>
      <c r="U49" s="123">
        <f>IFERROR(_xll.qlRateHelperPillarDate(S49,Trigger),"--")</f>
        <v>43731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-3.2500000000000003E-3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obj_004fd#0002</v>
      </c>
      <c r="T50" s="123">
        <f>IFERROR(_xll.qlRateHelperEarliestDate(S50,Trigger),"--")</f>
        <v>42634</v>
      </c>
      <c r="U50" s="123">
        <f>IFERROR(_xll.qlRateHelperPillarDate(S50,Trigger),"--")</f>
        <v>44095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-2.6800000000000001E-3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obj_004c7#0002</v>
      </c>
      <c r="T51" s="123">
        <f>IFERROR(_xll.qlRateHelperEarliestDate(S51,Trigger),"--")</f>
        <v>42634</v>
      </c>
      <c r="U51" s="123">
        <f>IFERROR(_xll.qlRateHelperPillarDate(S51,Trigger),"--")</f>
        <v>44460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obj_004d1#0002</v>
      </c>
      <c r="T52" s="123">
        <f>IFERROR(_xll.qlRateHelperEarliestDate(S52,Trigger),"--")</f>
        <v>42634</v>
      </c>
      <c r="U52" s="123">
        <f>IFERROR(_xll.qlRateHelperPillarDate(S52,Trigger),"--")</f>
        <v>44825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-9.7000000000000005E-4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obj_004ab#0002</v>
      </c>
      <c r="T53" s="123">
        <f>IFERROR(_xll.qlRateHelperEarliestDate(S53,Trigger),"--")</f>
        <v>42634</v>
      </c>
      <c r="U53" s="123">
        <f>IFERROR(_xll.qlRateHelperPillarDate(S53,Trigger),"--")</f>
        <v>45190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6.0000000000000002E-5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obj_004d3#0002</v>
      </c>
      <c r="T54" s="123">
        <f>IFERROR(_xll.qlRateHelperEarliestDate(S54,Trigger),"--")</f>
        <v>42634</v>
      </c>
      <c r="U54" s="123">
        <f>IFERROR(_xll.qlRateHelperPillarDate(S54,Trigger),"--")</f>
        <v>45558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obj_004be#0002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1.1200000000000001E-3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obj_004dc#0002</v>
      </c>
      <c r="T55" s="123">
        <f>IFERROR(_xll.qlRateHelperEarliestDate(S55,Trigger),"--")</f>
        <v>42634</v>
      </c>
      <c r="U55" s="123">
        <f>IFERROR(_xll.qlRateHelperPillarDate(S55,Trigger),"--")</f>
        <v>45922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obj_004fd#0002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2.1200000000000004E-3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obj_004ca#0002</v>
      </c>
      <c r="T56" s="123">
        <f>IFERROR(_xll.qlRateHelperEarliestDate(S56,Trigger),"--")</f>
        <v>42634</v>
      </c>
      <c r="U56" s="123">
        <f>IFERROR(_xll.qlRateHelperPillarDate(S56,Trigger),"--")</f>
        <v>46286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obj_004c7#0002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3.0600000000000007E-3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obj_004d1#0002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3.9000000000000003E-3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obj_004cf#0002</v>
      </c>
      <c r="T58" s="123">
        <f>IFERROR(_xll.qlRateHelperEarliestDate(S58,Trigger),"--")</f>
        <v>42634</v>
      </c>
      <c r="U58" s="123">
        <f>IFERROR(_xll.qlRateHelperPillarDate(S58,Trigger),"--")</f>
        <v>47017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obj_004ab#0002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obj_004d3#0002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obj_004dc#0002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5.8299999999999992E-3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obj_004d4#0002</v>
      </c>
      <c r="T61" s="123">
        <f>IFERROR(_xll.qlRateHelperEarliestDate(S61,Trigger),"--")</f>
        <v>42634</v>
      </c>
      <c r="U61" s="123">
        <f>IFERROR(_xll.qlRateHelperPillarDate(S61,Trigger),"--")</f>
        <v>48113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obj_004ca#0002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obj_004cf#0002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7.4399999999999996E-3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obj_004b8#0002</v>
      </c>
      <c r="T66" s="123">
        <f>IFERROR(_xll.qlRateHelperEarliestDate(S66,Trigger),"--")</f>
        <v>42634</v>
      </c>
      <c r="U66" s="123">
        <f>IFERROR(_xll.qlRateHelperPillarDate(S66,Trigger),"--")</f>
        <v>49940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obj_004d4#0002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7.980000000000001E-3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obj_004ff#0002</v>
      </c>
      <c r="T71" s="123">
        <f>IFERROR(_xll.qlRateHelperEarliestDate(S71,Trigger),"--")</f>
        <v>42634</v>
      </c>
      <c r="U71" s="123">
        <f>IFERROR(_xll.qlRateHelperPillarDate(S71,Trigger),"--")</f>
        <v>51767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obj_004b8#0002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8.1600000000000006E-3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obj_004c2#0002</v>
      </c>
      <c r="T76" s="123">
        <f>IFERROR(_xll.qlRateHelperEarliestDate(S76,Trigger),"--")</f>
        <v>42634</v>
      </c>
      <c r="U76" s="123">
        <f>IFERROR(_xll.qlRateHelperPillarDate(S76,Trigger),"--")</f>
        <v>53591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obj_004ff#0002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8.0499999999999999E-3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obj_004bf#0002</v>
      </c>
      <c r="T78" s="123">
        <f>IFERROR(_xll.qlRateHelperEarliestDate(S78,Trigger),"--")</f>
        <v>42634</v>
      </c>
      <c r="U78" s="123">
        <f>IFERROR(_xll.qlRateHelperPillarDate(S78,Trigger),"--")</f>
        <v>57244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7.5399999999999998E-3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obj_004d8#0002</v>
      </c>
      <c r="T79" s="123">
        <f>IFERROR(_xll.qlRateHelperEarliestDate(S79,Trigger),"--")</f>
        <v>42634</v>
      </c>
      <c r="U79" s="123">
        <f>IFERROR(_xll.qlRateHelperPillarDate(S79,Trigger),"--")</f>
        <v>60896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7.3400000000000002E-3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obj_0050a#0002</v>
      </c>
      <c r="T80" s="123">
        <f>IFERROR(_xll.qlRateHelperEarliestDate(S80,Trigger),"--")</f>
        <v>42634</v>
      </c>
      <c r="U80" s="123">
        <f>IFERROR(_xll.qlRateHelperPillarDate(S80,Trigger),"--")</f>
        <v>64549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-3.2999999999999995E-3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obj_004c2#0002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-3.4699999999999996E-3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-3.5999999999999999E-3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obj_004bf#0002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-3.7099999999999998E-3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obj_004d8#0002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-3.5299999999999997E-3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obj_0050a#0002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-3.62E-3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-3.5099999999999997E-3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-3.3400000000000001E-3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-3.4799999999999996E-3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-3.5450000000000004E-3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-3.2450000000000001E-3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-2.6750000000000003E-3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-1.905E-3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-9.7000000000000005E-4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6.0000000000000374E-5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1.1200000000000001E-3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2.1199999999999995E-3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3.0600000000000002E-3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3.8999999999999998E-3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5.8300000000000001E-3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7.4400000000000004E-3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7.9749999999999995E-3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8.1549999999999991E-3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8.0450000000000001E-3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7.5350000000000009E-3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7.3350000000000004E-3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EUR3M_instruments#0002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-2.9862647803168001E-3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obj_006cf#0000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-3.1029999999999999E-3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66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obj_006d8</v>
      </c>
      <c r="Y3" s="2" t="str">
        <f>IFERROR(_xll.qlRateHelperQuoteName(X3,Trigger),"")</f>
        <v>EUR1MD_SYNTH3M_Quote</v>
      </c>
      <c r="Z3" s="62">
        <f>IFERROR(_xll.qlRateHelperRate(X3,Trigger),"")</f>
        <v>-2.9269999999999999E-3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42634</v>
      </c>
      <c r="AC3" s="3">
        <f>IFERROR(_xll.qlRateHelperPillarDate(X3,Trigger),"")</f>
        <v>42664</v>
      </c>
      <c r="AD3" s="62">
        <v>-2.9862647803168001E-3</v>
      </c>
      <c r="AE3" s="150"/>
      <c r="AF3" s="150"/>
      <c r="AG3" s="189" t="s">
        <v>85</v>
      </c>
      <c r="AK3" s="190">
        <v>10</v>
      </c>
    </row>
    <row r="4" spans="1:39" ht="11.25" customHeight="1" x14ac:dyDescent="0.25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-2.9510000000000001E-3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obj_006d9</v>
      </c>
      <c r="Y4" s="2" t="str">
        <f>IFERROR(_xll.qlRateHelperQuoteName(X4,Trigger),"")</f>
        <v>EUR2MD_SYNTH3M_Quote</v>
      </c>
      <c r="Z4" s="62">
        <f>IFERROR(_xll.qlRateHelperRate(X4,Trigger),"")</f>
        <v>-2.9429999999999999E-3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42634</v>
      </c>
      <c r="AC4" s="3">
        <f>IFERROR(_xll.qlRateHelperPillarDate(X4,Trigger),"")</f>
        <v>42695</v>
      </c>
      <c r="AD4" s="62">
        <v>-2.9935946559339691E-3</v>
      </c>
      <c r="AE4" s="150"/>
      <c r="AG4" s="93" t="s">
        <v>86</v>
      </c>
      <c r="AK4" s="94">
        <v>0</v>
      </c>
    </row>
    <row r="5" spans="1:39" ht="11.25" customHeight="1" x14ac:dyDescent="0.25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-2.9099999999999998E-3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obj_006da</v>
      </c>
      <c r="Y5" s="2" t="str">
        <f>IFERROR(_xll.qlRateHelperQuoteName(X5,Trigger),"")</f>
        <v>EUR3MD_SYNTH3M_Quote</v>
      </c>
      <c r="Z5" s="62">
        <f>IFERROR(_xll.qlRateHelperRate(X5,Trigger),"")</f>
        <v>-2.9640000000000001E-3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42634</v>
      </c>
      <c r="AC5" s="3">
        <f>IFERROR(_xll.qlRateHelperPillarDate(X5,Trigger),"")</f>
        <v>42725</v>
      </c>
      <c r="AD5" s="62">
        <v>-3.0123095028483453E-3</v>
      </c>
      <c r="AE5" s="150"/>
      <c r="AF5" s="68"/>
      <c r="AG5" s="93" t="s">
        <v>87</v>
      </c>
      <c r="AK5" s="94">
        <v>3</v>
      </c>
    </row>
    <row r="6" spans="1:39" ht="11.25" customHeight="1" x14ac:dyDescent="0.25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obj_006cc#0000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-2.918E-3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obj_006ce</v>
      </c>
      <c r="Y6" s="2" t="str">
        <f>IFERROR(_xll.qlRateHelperQuoteName(X6,Trigger),"")</f>
        <v>EUR1x4F_Quote</v>
      </c>
      <c r="Z6" s="62">
        <f>IFERROR(_xll.qlRateHelperRate(X6,Trigger),"")</f>
        <v>-3.0500000000000006E-3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42664</v>
      </c>
      <c r="AC6" s="3">
        <f>IFERROR(_xll.qlRateHelperPillarDate(X6,Trigger),"")</f>
        <v>42758</v>
      </c>
      <c r="AD6" s="62">
        <v>-3.0676265909650906E-3</v>
      </c>
      <c r="AE6" s="150"/>
      <c r="AG6" s="93" t="s">
        <v>88</v>
      </c>
      <c r="AK6" s="95" t="s">
        <v>89</v>
      </c>
    </row>
    <row r="7" spans="1:39" ht="11.25" customHeight="1" x14ac:dyDescent="0.25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obj_006d8#0000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-2.9269999999999999E-3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obj_006d8#0000</v>
      </c>
      <c r="T7" s="86">
        <f>IFERROR(_xll.qlRateHelperEarliestDate(S7,Trigger),"--")</f>
        <v>42634</v>
      </c>
      <c r="U7" s="86">
        <f>IFERROR(_xll.qlRateHelperPillarDate(S7,Trigger),"--")</f>
        <v>42664</v>
      </c>
      <c r="W7" s="2" t="str">
        <f t="shared" si="3"/>
        <v>FRA</v>
      </c>
      <c r="X7" s="2" t="str">
        <v>obj_006d4</v>
      </c>
      <c r="Y7" s="2" t="str">
        <f>IFERROR(_xll.qlRateHelperQuoteName(X7,Trigger),"")</f>
        <v>EUR2x5F_Quote</v>
      </c>
      <c r="Z7" s="62">
        <f>IFERROR(_xll.qlRateHelperRate(X7,Trigger),"")</f>
        <v>-3.14E-3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42695</v>
      </c>
      <c r="AC7" s="3">
        <f>IFERROR(_xll.qlRateHelperPillarDate(X7,Trigger),"")</f>
        <v>42787</v>
      </c>
      <c r="AD7" s="62">
        <v>-3.1086213988850689E-3</v>
      </c>
      <c r="AE7" s="150"/>
    </row>
    <row r="8" spans="1:39" ht="11.25" customHeight="1" x14ac:dyDescent="0.25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obj_006d9#0000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-2.9429999999999999E-3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obj_006d9#0000</v>
      </c>
      <c r="T8" s="86">
        <f>IFERROR(_xll.qlRateHelperEarliestDate(S8,Trigger),"--")</f>
        <v>42634</v>
      </c>
      <c r="U8" s="86">
        <f>IFERROR(_xll.qlRateHelperPillarDate(S8,Trigger),"--")</f>
        <v>42695</v>
      </c>
      <c r="W8" s="2" t="str">
        <f t="shared" si="3"/>
        <v>FRA</v>
      </c>
      <c r="X8" s="2" t="str">
        <v>obj_006d2</v>
      </c>
      <c r="Y8" s="2" t="str">
        <f>IFERROR(_xll.qlRateHelperQuoteName(X8,Trigger),"")</f>
        <v>EUR3x6F_Quote</v>
      </c>
      <c r="Z8" s="62">
        <f>IFERROR(_xll.qlRateHelperRate(X8,Trigger),"")</f>
        <v>-3.2100000000000002E-3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42725</v>
      </c>
      <c r="AC8" s="3">
        <f>IFERROR(_xll.qlRateHelperPillarDate(X8,Trigger),"")</f>
        <v>42815</v>
      </c>
      <c r="AD8" s="62">
        <v>-3.133426844291627E-3</v>
      </c>
      <c r="AE8" s="150"/>
    </row>
    <row r="9" spans="1:39" ht="11.25" customHeight="1" x14ac:dyDescent="0.25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obj_006da#0000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-2.9640000000000001E-3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obj_006da#0000</v>
      </c>
      <c r="T9" s="88">
        <f>IFERROR(_xll.qlRateHelperEarliestDate(S9,Trigger),"--")</f>
        <v>42634</v>
      </c>
      <c r="U9" s="88">
        <f>IFERROR(_xll.qlRateHelperPillarDate(S9,Trigger),"--")</f>
        <v>42725</v>
      </c>
      <c r="W9" s="2" t="str">
        <f t="shared" si="3"/>
        <v>FRA</v>
      </c>
      <c r="X9" s="2" t="str">
        <v>obj_006cb</v>
      </c>
      <c r="Y9" s="2" t="str">
        <f>IFERROR(_xll.qlRateHelperQuoteName(X9,Trigger),"")</f>
        <v>EUR4x7F_Quote</v>
      </c>
      <c r="Z9" s="62">
        <f>IFERROR(_xll.qlRateHelperRate(X9,Trigger),"")</f>
        <v>-3.2899999999999995E-3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42758</v>
      </c>
      <c r="AC9" s="3">
        <f>IFERROR(_xll.qlRateHelperPillarDate(X9,Trigger),"")</f>
        <v>42846</v>
      </c>
      <c r="AD9" s="62">
        <v>-3.1880954957542746E-3</v>
      </c>
      <c r="AE9" s="150"/>
      <c r="AH9" s="43" t="s">
        <v>135</v>
      </c>
    </row>
    <row r="10" spans="1:39" ht="11.25" customHeight="1" x14ac:dyDescent="0.25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-3.0500000000000006E-3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obj_006ce#0000</v>
      </c>
      <c r="T10" s="117">
        <f>IFERROR(_xll.qlRateHelperEarliestDate(S10,Trigger),"--")</f>
        <v>42664</v>
      </c>
      <c r="U10" s="117">
        <f>IFERROR(_xll.qlRateHelperPillarDate(S10,Trigger),"--")</f>
        <v>42758</v>
      </c>
      <c r="W10" s="2" t="str">
        <f t="shared" si="3"/>
        <v>FRA</v>
      </c>
      <c r="X10" s="2" t="str">
        <v>obj_006d1</v>
      </c>
      <c r="Y10" s="2" t="str">
        <f>IFERROR(_xll.qlRateHelperQuoteName(X10,Trigger),"")</f>
        <v>EUR5x8F_Quote</v>
      </c>
      <c r="Z10" s="62">
        <f>IFERROR(_xll.qlRateHelperRate(X10,Trigger),"")</f>
        <v>-3.3499999999999997E-3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42787</v>
      </c>
      <c r="AC10" s="3">
        <f>IFERROR(_xll.qlRateHelperPillarDate(X10,Trigger),"")</f>
        <v>42877</v>
      </c>
      <c r="AD10" s="62">
        <v>-3.2258442811488246E-3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5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obj_006d4#0000</v>
      </c>
      <c r="T11" s="86">
        <f>IFERROR(_xll.qlRateHelperEarliestDate(S11,Trigger),"--")</f>
        <v>42695</v>
      </c>
      <c r="U11" s="86">
        <f>IFERROR(_xll.qlRateHelperPillarDate(S11,Trigger),"--")</f>
        <v>42787</v>
      </c>
      <c r="W11" s="2" t="str">
        <f t="shared" si="3"/>
        <v>FRA</v>
      </c>
      <c r="X11" s="2" t="str">
        <v>obj_006d6</v>
      </c>
      <c r="Y11" s="2" t="str">
        <f>IFERROR(_xll.qlRateHelperQuoteName(X11,Trigger),"")</f>
        <v>EUR6x9F_Quote</v>
      </c>
      <c r="Z11" s="62">
        <f>IFERROR(_xll.qlRateHelperRate(X11,Trigger),"")</f>
        <v>-3.3999999999999998E-3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42815</v>
      </c>
      <c r="AC11" s="3">
        <f>IFERROR(_xll.qlRateHelperPillarDate(X11,Trigger),"")</f>
        <v>42907</v>
      </c>
      <c r="AD11" s="62">
        <v>-3.2486376298864281E-3</v>
      </c>
      <c r="AE11" s="150"/>
      <c r="AF11" s="130">
        <v>1</v>
      </c>
      <c r="AG11" s="131">
        <f>_xll.qlCalendarEndOfMonth(Calendar,Settlementdate,Trigger)</f>
        <v>42643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0.99999850000000001</v>
      </c>
      <c r="AK11" s="179">
        <f>-LN(AJ11)/AI11</f>
        <v>1.8000013499864969E-4</v>
      </c>
      <c r="AL11" s="182"/>
      <c r="AM11" s="132" t="str">
        <f>IF(ISBLANK(AL11),AH11,EXP(-AL11*AI11))</f>
        <v>EURJump1_SYNTHON_Quote</v>
      </c>
    </row>
    <row r="12" spans="1:39" ht="11.25" customHeight="1" x14ac:dyDescent="0.25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obj_006ce#0000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obj_006d2#0000</v>
      </c>
      <c r="T12" s="86">
        <f>IFERROR(_xll.qlRateHelperEarliestDate(S12,Trigger),"--")</f>
        <v>42725</v>
      </c>
      <c r="U12" s="86">
        <f>IFERROR(_xll.qlRateHelperPillarDate(S12,Trigger),"--")</f>
        <v>42815</v>
      </c>
      <c r="W12" s="2" t="str">
        <f t="shared" si="3"/>
        <v>FRA</v>
      </c>
      <c r="X12" s="2" t="str">
        <v>obj_006d5</v>
      </c>
      <c r="Y12" s="2" t="str">
        <f>IFERROR(_xll.qlRateHelperQuoteName(X12,Trigger),"")</f>
        <v>EUR7x10F_Quote</v>
      </c>
      <c r="Z12" s="62">
        <f>IFERROR(_xll.qlRateHelperRate(X12,Trigger),"")</f>
        <v>-3.4599999999999995E-3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42846</v>
      </c>
      <c r="AC12" s="3">
        <f>IFERROR(_xll.qlRateHelperPillarDate(X12,Trigger),"")</f>
        <v>42937</v>
      </c>
      <c r="AD12" s="62">
        <v>-3.2846501138790616E-3</v>
      </c>
      <c r="AE12" s="150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5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obj_006d4#0000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obj_006cb#0000</v>
      </c>
      <c r="T13" s="86">
        <f>IFERROR(_xll.qlRateHelperEarliestDate(S13,Trigger),"--")</f>
        <v>42758</v>
      </c>
      <c r="U13" s="86">
        <f>IFERROR(_xll.qlRateHelperPillarDate(S13,Trigger),"--")</f>
        <v>42846</v>
      </c>
      <c r="W13" s="2" t="str">
        <f t="shared" si="3"/>
        <v>FRA</v>
      </c>
      <c r="X13" s="2" t="str">
        <v>obj_006ca</v>
      </c>
      <c r="Y13" s="2" t="str">
        <f>IFERROR(_xll.qlRateHelperQuoteName(X13,Trigger),"")</f>
        <v>EUR8x11F_Quote</v>
      </c>
      <c r="Z13" s="62">
        <f>IFERROR(_xll.qlRateHelperRate(X13,Trigger),"")</f>
        <v>-3.5199999999999997E-3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42877</v>
      </c>
      <c r="AC13" s="3">
        <f>IFERROR(_xll.qlRateHelperPillarDate(X13,Trigger),"")</f>
        <v>42968</v>
      </c>
      <c r="AD13" s="62">
        <v>-3.3196420742585223E-3</v>
      </c>
      <c r="AE13" s="150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5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obj_006d2#0000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-3.3499999999999997E-3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obj_006d1#0000</v>
      </c>
      <c r="T14" s="86">
        <f>IFERROR(_xll.qlRateHelperEarliestDate(S14,Trigger),"--")</f>
        <v>42787</v>
      </c>
      <c r="U14" s="86">
        <f>IFERROR(_xll.qlRateHelperPillarDate(S14,Trigger),"--")</f>
        <v>42877</v>
      </c>
      <c r="W14" s="2" t="str">
        <f t="shared" si="3"/>
        <v>FRA</v>
      </c>
      <c r="X14" s="2" t="str">
        <v>obj_006d7</v>
      </c>
      <c r="Y14" s="2" t="str">
        <f>IFERROR(_xll.qlRateHelperQuoteName(X14,Trigger),"")</f>
        <v>EUR9x12F_Quote</v>
      </c>
      <c r="Z14" s="62">
        <f>IFERROR(_xll.qlRateHelperRate(X14,Trigger),"")</f>
        <v>-3.5699999999999998E-3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42907</v>
      </c>
      <c r="AC14" s="3">
        <f>IFERROR(_xll.qlRateHelperPillarDate(X14,Trigger),"")</f>
        <v>42999</v>
      </c>
      <c r="AD14" s="62">
        <v>-3.3425527023035672E-3</v>
      </c>
      <c r="AE14" s="150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5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obj_006cb#0000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-3.3999999999999998E-3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obj_006d6#0000</v>
      </c>
      <c r="T15" s="86">
        <f>IFERROR(_xll.qlRateHelperEarliestDate(S15,Trigger),"--")</f>
        <v>42815</v>
      </c>
      <c r="U15" s="86">
        <f>IFERROR(_xll.qlRateHelperPillarDate(S15,Trigger),"--")</f>
        <v>42907</v>
      </c>
      <c r="W15" s="2" t="str">
        <f t="shared" si="3"/>
        <v>FRA</v>
      </c>
      <c r="X15" s="2" t="str">
        <v>obj_006cd</v>
      </c>
      <c r="Y15" s="2" t="str">
        <f>IFERROR(_xll.qlRateHelperQuoteName(X15,Trigger),"")</f>
        <v>EUR10x13F_Quote</v>
      </c>
      <c r="Z15" s="62">
        <f>IFERROR(_xll.qlRateHelperRate(X15,Trigger),"")</f>
        <v>-3.62E-3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42937</v>
      </c>
      <c r="AC15" s="3">
        <f>IFERROR(_xll.qlRateHelperPillarDate(X15,Trigger),"")</f>
        <v>43031</v>
      </c>
      <c r="AD15" s="62">
        <v>-3.3763683933766843E-3</v>
      </c>
      <c r="AE15" s="150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5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obj_006d1#0000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-3.4599999999999995E-3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obj_006d5#0000</v>
      </c>
      <c r="T16" s="86">
        <f>IFERROR(_xll.qlRateHelperEarliestDate(S16,Trigger),"--")</f>
        <v>42846</v>
      </c>
      <c r="U16" s="86">
        <f>IFERROR(_xll.qlRateHelperPillarDate(S16,Trigger),"--")</f>
        <v>42937</v>
      </c>
      <c r="W16" s="2" t="str">
        <f t="shared" si="3"/>
        <v>FRA</v>
      </c>
      <c r="X16" s="2" t="str">
        <v>obj_006d3</v>
      </c>
      <c r="Y16" s="2" t="str">
        <f>IFERROR(_xll.qlRateHelperQuoteName(X16,Trigger),"")</f>
        <v>EUR11x14F_Quote</v>
      </c>
      <c r="Z16" s="62">
        <f>IFERROR(_xll.qlRateHelperRate(X16,Trigger),"")</f>
        <v>-3.6600000000000001E-3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42968</v>
      </c>
      <c r="AC16" s="3">
        <f>IFERROR(_xll.qlRateHelperPillarDate(X16,Trigger),"")</f>
        <v>43060</v>
      </c>
      <c r="AD16" s="62">
        <v>-3.4044997157752668E-3</v>
      </c>
      <c r="AE16" s="150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5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obj_006d6#0000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-3.5199999999999997E-3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obj_006ca#0000</v>
      </c>
      <c r="T17" s="86">
        <f>IFERROR(_xll.qlRateHelperEarliestDate(S17,Trigger),"--")</f>
        <v>42877</v>
      </c>
      <c r="U17" s="86">
        <f>IFERROR(_xll.qlRateHelperPillarDate(S17,Trigger),"--")</f>
        <v>42968</v>
      </c>
      <c r="W17" s="2" t="str">
        <f t="shared" si="3"/>
        <v>FRA</v>
      </c>
      <c r="X17" s="2" t="str">
        <v>obj_006d0</v>
      </c>
      <c r="Y17" s="2" t="str">
        <f>IFERROR(_xll.qlRateHelperQuoteName(X17,Trigger),"")</f>
        <v>EUR12x15F_Quote</v>
      </c>
      <c r="Z17" s="62">
        <f>IFERROR(_xll.qlRateHelperRate(X17,Trigger),"")</f>
        <v>-3.7000000000000002E-3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42999</v>
      </c>
      <c r="AC17" s="3">
        <f>IFERROR(_xll.qlRateHelperPillarDate(X17,Trigger),"")</f>
        <v>43090</v>
      </c>
      <c r="AD17" s="62">
        <v>-3.4244909335828821E-3</v>
      </c>
      <c r="AE17" s="150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5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obj_006d5#0000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-3.5699999999999998E-3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obj_006d7#0000</v>
      </c>
      <c r="T18" s="86">
        <f>IFERROR(_xll.qlRateHelperEarliestDate(S18,Trigger),"--")</f>
        <v>42907</v>
      </c>
      <c r="U18" s="86">
        <f>IFERROR(_xll.qlRateHelperPillarDate(S18,Trigger),"--")</f>
        <v>42999</v>
      </c>
      <c r="W18" s="2" t="str">
        <f t="shared" si="3"/>
        <v>FUT</v>
      </c>
      <c r="X18" s="2" t="str">
        <v>obj_006f6</v>
      </c>
      <c r="Y18" s="2" t="str">
        <f>IFERROR(_xll.qlRateHelperQuoteName(X18,Trigger),"")</f>
        <v>EURFUT3MZ7_Quote</v>
      </c>
      <c r="Z18" s="62">
        <f>IFERROR(_xll.qlRateHelperRate(X18,Trigger),"")</f>
        <v>-3.7750000000000838E-3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43089</v>
      </c>
      <c r="AC18" s="3">
        <f>IFERROR(_xll.qlRateHelperPillarDate(X18,Trigger),"")</f>
        <v>43179</v>
      </c>
      <c r="AD18" s="62">
        <v>-3.4907974378398658E-3</v>
      </c>
      <c r="AE18" s="150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5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obj_006ca#0000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-3.62E-3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obj_006cd#0000</v>
      </c>
      <c r="T19" s="86">
        <f>IFERROR(_xll.qlRateHelperEarliestDate(S19,Trigger),"--")</f>
        <v>42937</v>
      </c>
      <c r="U19" s="86">
        <f>IFERROR(_xll.qlRateHelperPillarDate(S19,Trigger),"--")</f>
        <v>43031</v>
      </c>
      <c r="W19" s="2" t="str">
        <f t="shared" si="3"/>
        <v>FUT</v>
      </c>
      <c r="X19" s="2" t="str">
        <v>obj_006ed</v>
      </c>
      <c r="Y19" s="2" t="str">
        <f>IFERROR(_xll.qlRateHelperQuoteName(X19,Trigger),"")</f>
        <v>EURFUT3MH8_Quote</v>
      </c>
      <c r="Z19" s="62">
        <f>IFERROR(_xll.qlRateHelperRate(X19,Trigger),"")</f>
        <v>-3.8249999999999673E-3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43180</v>
      </c>
      <c r="AC19" s="3">
        <f>IFERROR(_xll.qlRateHelperPillarDate(X19,Trigger),"")</f>
        <v>43272</v>
      </c>
      <c r="AD19" s="62">
        <v>-3.5475531190426808E-3</v>
      </c>
      <c r="AE19" s="150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5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obj_006d7#0000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-3.6600000000000001E-3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obj_006d3#0000</v>
      </c>
      <c r="T20" s="86">
        <f>IFERROR(_xll.qlRateHelperEarliestDate(S20,Trigger),"--")</f>
        <v>42968</v>
      </c>
      <c r="U20" s="86">
        <f>IFERROR(_xll.qlRateHelperPillarDate(S20,Trigger),"--")</f>
        <v>43060</v>
      </c>
      <c r="W20" s="2" t="str">
        <f t="shared" si="3"/>
        <v>FUT</v>
      </c>
      <c r="X20" s="2" t="str">
        <v>obj_006fe</v>
      </c>
      <c r="Y20" s="2" t="str">
        <f>IFERROR(_xll.qlRateHelperQuoteName(X20,Trigger),"")</f>
        <v>EURFUT3MM8_Quote</v>
      </c>
      <c r="Z20" s="62">
        <f>IFERROR(_xll.qlRateHelperRate(X20,Trigger),"")</f>
        <v>-3.7750000000000838E-3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43271</v>
      </c>
      <c r="AC20" s="3">
        <f>IFERROR(_xll.qlRateHelperPillarDate(X20,Trigger),"")</f>
        <v>43363</v>
      </c>
      <c r="AD20" s="62">
        <v>-3.5826823852677307E-3</v>
      </c>
      <c r="AE20" s="150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5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obj_006cd#0000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-3.7000000000000002E-3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obj_006d0#0000</v>
      </c>
      <c r="T21" s="88">
        <f>IFERROR(_xll.qlRateHelperEarliestDate(S21,Trigger),"--")</f>
        <v>42999</v>
      </c>
      <c r="U21" s="88">
        <f>IFERROR(_xll.qlRateHelperPillarDate(S21,Trigger),"--")</f>
        <v>43090</v>
      </c>
      <c r="W21" s="2" t="str">
        <f t="shared" si="3"/>
        <v>FUT</v>
      </c>
      <c r="X21" s="2" t="str">
        <v>obj_006f9</v>
      </c>
      <c r="Y21" s="2" t="str">
        <f>IFERROR(_xll.qlRateHelperQuoteName(X21,Trigger),"")</f>
        <v>EURFUT3MU8_Quote</v>
      </c>
      <c r="Z21" s="62">
        <f>IFERROR(_xll.qlRateHelperRate(X21,Trigger),"")</f>
        <v>-3.7249999999999783E-3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43362</v>
      </c>
      <c r="AC21" s="3">
        <f>IFERROR(_xll.qlRateHelperPillarDate(X21,Trigger),"")</f>
        <v>43453</v>
      </c>
      <c r="AD21" s="62">
        <v>-3.6041639922446888E-3</v>
      </c>
      <c r="AE21" s="150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5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obj_006d3#0000</v>
      </c>
      <c r="K22" s="45"/>
      <c r="L22" s="220" t="str">
        <f>A26</f>
        <v>FUT</v>
      </c>
      <c r="M22" s="239" t="str">
        <f t="shared" ref="M22:M43" si="14">H26</f>
        <v>EURFUT3MV6_Quote</v>
      </c>
      <c r="N22" s="248">
        <f>IFERROR(_xll.qlQuoteValue(H26),"--")</f>
        <v>100.30250000000001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obj_006ee#0000</v>
      </c>
      <c r="T22" s="117">
        <f>IFERROR(_xll.qlRateHelperEarliestDate(S22,Trigger),"--")</f>
        <v>42662</v>
      </c>
      <c r="U22" s="117">
        <f>IFERROR(_xll.qlRateHelperPillarDate(S22,Trigger),"--")</f>
        <v>42754</v>
      </c>
      <c r="W22" s="2" t="str">
        <f t="shared" si="3"/>
        <v>FUT</v>
      </c>
      <c r="X22" s="2" t="str">
        <v>obj_006f5</v>
      </c>
      <c r="Y22" s="2" t="str">
        <f>IFERROR(_xll.qlRateHelperQuoteName(X22,Trigger),"")</f>
        <v>EURFUT3MZ8_Quote</v>
      </c>
      <c r="Z22" s="62">
        <f>IFERROR(_xll.qlRateHelperRate(X22,Trigger),"")</f>
        <v>-3.5750000000001059E-3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43453</v>
      </c>
      <c r="AC22" s="3">
        <f>IFERROR(_xll.qlRateHelperPillarDate(X22,Trigger),"")</f>
        <v>43543</v>
      </c>
      <c r="AD22" s="62">
        <v>-3.6063530536865527E-3</v>
      </c>
      <c r="AE22" s="150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5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obj_006d0#0000</v>
      </c>
      <c r="K23" s="45"/>
      <c r="L23" s="212" t="str">
        <f t="shared" ref="L23:L43" si="16">A27</f>
        <v>FUT</v>
      </c>
      <c r="M23" s="213" t="str">
        <f t="shared" si="14"/>
        <v>EURFUT3MX6_Quote</v>
      </c>
      <c r="N23" s="249">
        <f>IFERROR(_xll.qlQuoteValue(H27),"--")</f>
        <v>100.315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obj_006f1#0000</v>
      </c>
      <c r="T23" s="86">
        <f>IFERROR(_xll.qlRateHelperEarliestDate(S23,Trigger),"--")</f>
        <v>42690</v>
      </c>
      <c r="U23" s="86">
        <f>IFERROR(_xll.qlRateHelperPillarDate(S23,Trigger),"--")</f>
        <v>42782</v>
      </c>
      <c r="W23" s="2" t="str">
        <f t="shared" si="3"/>
        <v>FUT</v>
      </c>
      <c r="X23" s="2" t="str">
        <v>obj_006ef</v>
      </c>
      <c r="Y23" s="2" t="str">
        <f>IFERROR(_xll.qlRateHelperQuoteName(X23,Trigger),"")</f>
        <v>EURFUT3MH9_Quote</v>
      </c>
      <c r="Z23" s="62">
        <f>IFERROR(_xll.qlRateHelperRate(X23,Trigger),"")</f>
        <v>-3.3750000000001279E-3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43544</v>
      </c>
      <c r="AC23" s="3">
        <f>IFERROR(_xll.qlRateHelperPillarDate(X23,Trigger),"")</f>
        <v>43636</v>
      </c>
      <c r="AD23" s="62">
        <v>-3.5894664427847593E-3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5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EURFUT3MZ6_Quote</v>
      </c>
      <c r="N24" s="249">
        <f>IFERROR(_xll.qlQuoteValue(H28),"--")</f>
        <v>100.32250000000001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obj_00700#0000</v>
      </c>
      <c r="T24" s="86">
        <f>IFERROR(_xll.qlRateHelperEarliestDate(S24,Trigger),"--")</f>
        <v>42725</v>
      </c>
      <c r="U24" s="86">
        <f>IFERROR(_xll.qlRateHelperPillarDate(S24,Trigger),"--")</f>
        <v>42815</v>
      </c>
      <c r="W24" s="2" t="str">
        <f t="shared" si="3"/>
        <v>BasSw</v>
      </c>
      <c r="X24" s="2" t="str">
        <v>obj_00703</v>
      </c>
      <c r="Y24" s="2" t="str">
        <f>IFERROR(_xll.qlRateHelperQuoteName(X24,Trigger),"")</f>
        <v>EURAB3EBASIS3Y_Quote</v>
      </c>
      <c r="Z24" s="62">
        <f>IFERROR(_xll.qlRateHelperRate(X24,Trigger),"")</f>
        <v>-3.5450000000000004E-3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42634</v>
      </c>
      <c r="AC24" s="3">
        <f>IFERROR(_xll.qlRateHelperPillarDate(X24,Trigger),"")</f>
        <v>43731</v>
      </c>
      <c r="AD24" s="62">
        <v>-3.5600648560397204E-3</v>
      </c>
      <c r="AE24" s="150"/>
    </row>
    <row r="25" spans="1:39" ht="11.25" customHeight="1" x14ac:dyDescent="0.25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EURFUT3MF7_Quote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obj_006fb#0000</v>
      </c>
      <c r="T25" s="86">
        <f>IFERROR(_xll.qlRateHelperEarliestDate(S25,Trigger),"--")</f>
        <v>42753</v>
      </c>
      <c r="U25" s="86">
        <f>IFERROR(_xll.qlRateHelperPillarDate(S25,Trigger),"--")</f>
        <v>42843</v>
      </c>
      <c r="W25" s="2" t="str">
        <f t="shared" si="3"/>
        <v>BasSw</v>
      </c>
      <c r="X25" s="2" t="str">
        <v>obj_00707</v>
      </c>
      <c r="Y25" s="2" t="str">
        <f>IFERROR(_xll.qlRateHelperQuoteName(X25,Trigger),"")</f>
        <v>EURAB3EBASIS4Y_Quote</v>
      </c>
      <c r="Z25" s="62">
        <f>IFERROR(_xll.qlRateHelperRate(X25,Trigger),"")</f>
        <v>-3.2450000000000001E-3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42634</v>
      </c>
      <c r="AC25" s="3">
        <f>IFERROR(_xll.qlRateHelperPillarDate(X25,Trigger),"")</f>
        <v>44095</v>
      </c>
      <c r="AD25" s="62">
        <v>-3.2580664543026628E-3</v>
      </c>
      <c r="AE25" s="150"/>
    </row>
    <row r="26" spans="1:39" ht="11.25" customHeight="1" x14ac:dyDescent="0.25">
      <c r="A26" s="50" t="s">
        <v>94</v>
      </c>
      <c r="B26" s="100" t="b">
        <v>0</v>
      </c>
      <c r="C26" s="53" t="str">
        <f>_xll.qlIMMNextCode(Evaluationdate+2,B26,Trigger)</f>
        <v>V6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EURFUT3MV6_Quote</v>
      </c>
      <c r="I26" s="272" t="str">
        <f t="shared" ref="I26:I47" si="19">Currency&amp;"FUT"&amp;Tenor&amp;$C26&amp;"ConvAdj"&amp;QuoteSuffix</f>
        <v>EURFUT3MV6ConvAdj_Quote</v>
      </c>
      <c r="J26" s="211" t="str">
        <f>IF(P22,_xll.qlFuturesRateHelper(,H26,FuturesType,C26,G26,I26,Permanent,Trigger,ObjectOverwrite),"--")</f>
        <v>obj_006ee#0000</v>
      </c>
      <c r="K26" s="45"/>
      <c r="L26" s="212" t="str">
        <f t="shared" si="16"/>
        <v>FUT</v>
      </c>
      <c r="M26" s="213" t="str">
        <f t="shared" si="14"/>
        <v>EURFUT3MG7_Quote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obj_006f3#0000</v>
      </c>
      <c r="T26" s="86">
        <f>IFERROR(_xll.qlRateHelperEarliestDate(S26,Trigger),"--")</f>
        <v>42781</v>
      </c>
      <c r="U26" s="86">
        <f>IFERROR(_xll.qlRateHelperPillarDate(S26,Trigger),"--")</f>
        <v>42870</v>
      </c>
      <c r="W26" s="2" t="str">
        <f t="shared" si="3"/>
        <v>BasSw</v>
      </c>
      <c r="X26" s="2" t="str">
        <v>obj_0070c</v>
      </c>
      <c r="Y26" s="2" t="str">
        <f>IFERROR(_xll.qlRateHelperQuoteName(X26,Trigger),"")</f>
        <v>EURAB3EBASIS5Y_Quote</v>
      </c>
      <c r="Z26" s="62">
        <f>IFERROR(_xll.qlRateHelperRate(X26,Trigger),"")</f>
        <v>-2.6750000000000003E-3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42634</v>
      </c>
      <c r="AC26" s="3">
        <f>IFERROR(_xll.qlRateHelperPillarDate(X26,Trigger),"")</f>
        <v>44460</v>
      </c>
      <c r="AD26" s="62">
        <v>-2.6903390924664064E-3</v>
      </c>
      <c r="AE26" s="150"/>
    </row>
    <row r="27" spans="1:39" ht="11.25" customHeight="1" x14ac:dyDescent="0.25">
      <c r="A27" s="54" t="s">
        <v>94</v>
      </c>
      <c r="B27" s="101" t="b">
        <v>0</v>
      </c>
      <c r="C27" s="57" t="str">
        <f>_xll.qlIMMNextCode(C26,B27,Trigger)</f>
        <v>X6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EURFUT3MX6_Quote</v>
      </c>
      <c r="I27" s="109" t="str">
        <f t="shared" si="19"/>
        <v>EURFUT3MX6ConvAdj_Quote</v>
      </c>
      <c r="J27" s="209" t="str">
        <f>IF(P23,_xll.qlFuturesRateHelper(,H27,FuturesType,C27,G27,I27,Permanent,Trigger,ObjectOverwrite),"--")</f>
        <v>obj_006f1#0000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100.33750000000001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obj_006f0#0000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BasSw</v>
      </c>
      <c r="X27" s="2" t="str">
        <v>obj_00704</v>
      </c>
      <c r="Y27" s="2" t="str">
        <f>IFERROR(_xll.qlRateHelperQuoteName(X27,Trigger),"")</f>
        <v>EURAB3EBASIS6Y_Quote</v>
      </c>
      <c r="Z27" s="62">
        <f>IFERROR(_xll.qlRateHelperRate(X27,Trigger),"")</f>
        <v>-1.905E-3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42634</v>
      </c>
      <c r="AC27" s="3">
        <f>IFERROR(_xll.qlRateHelperPillarDate(X27,Trigger),"")</f>
        <v>44825</v>
      </c>
      <c r="AD27" s="62">
        <v>-1.92256810788172E-3</v>
      </c>
      <c r="AE27" s="150"/>
    </row>
    <row r="28" spans="1:39" ht="11.25" customHeight="1" x14ac:dyDescent="0.25">
      <c r="A28" s="54" t="s">
        <v>94</v>
      </c>
      <c r="B28" s="101" t="b">
        <v>0</v>
      </c>
      <c r="C28" s="57" t="str">
        <f>_xll.qlIMMNextCode(C27,B28,Trigger)</f>
        <v>Z6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EURFUT3MZ6_Quote</v>
      </c>
      <c r="I28" s="109" t="str">
        <f t="shared" si="19"/>
        <v>EURFUT3MZ6ConvAdj_Quote</v>
      </c>
      <c r="J28" s="209" t="str">
        <f>IF(P24,_xll.qlFuturesRateHelper(,H28,FuturesType,C28,G28,I28,Permanent,Trigger,ObjectOverwrite),"--")</f>
        <v>obj_00700#0000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100.3575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obj_006ff#0000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BasSw</v>
      </c>
      <c r="X28" s="2" t="str">
        <v>obj_00706</v>
      </c>
      <c r="Y28" s="2" t="str">
        <f>IFERROR(_xll.qlRateHelperQuoteName(X28,Trigger),"")</f>
        <v>EURAB3EBASIS7Y_Quote</v>
      </c>
      <c r="Z28" s="62">
        <f>IFERROR(_xll.qlRateHelperRate(X28,Trigger),"")</f>
        <v>-9.7000000000000005E-4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42634</v>
      </c>
      <c r="AC28" s="3">
        <f>IFERROR(_xll.qlRateHelperPillarDate(X28,Trigger),"")</f>
        <v>45190</v>
      </c>
      <c r="AD28" s="62">
        <v>-9.8314314591021806E-4</v>
      </c>
      <c r="AE28" s="150"/>
    </row>
    <row r="29" spans="1:39" ht="11.25" customHeight="1" x14ac:dyDescent="0.25">
      <c r="A29" s="54" t="s">
        <v>94</v>
      </c>
      <c r="B29" s="101" t="b">
        <v>0</v>
      </c>
      <c r="C29" s="57" t="str">
        <f>_xll.qlIMMNextCode(C28,B29,Trigger)</f>
        <v>F7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EURFUT3MF7_Quote</v>
      </c>
      <c r="I29" s="109" t="str">
        <f t="shared" si="19"/>
        <v>EURFUT3MF7ConvAdj_Quote</v>
      </c>
      <c r="J29" s="209" t="str">
        <f>IF(P25,_xll.qlFuturesRateHelper(,H29,FuturesType,C29,G29,I29,Permanent,Trigger,ObjectOverwrite),"--")</f>
        <v>obj_006fb#0000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100.3725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obj_006fa#0000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BasSw</v>
      </c>
      <c r="X29" s="2" t="str">
        <v>obj_00709</v>
      </c>
      <c r="Y29" s="2" t="str">
        <f>IFERROR(_xll.qlRateHelperQuoteName(X29,Trigger),"")</f>
        <v>EURAB3EBASIS8Y_Quote</v>
      </c>
      <c r="Z29" s="62">
        <f>IFERROR(_xll.qlRateHelperRate(X29,Trigger),"")</f>
        <v>6.0000000000000374E-5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42634</v>
      </c>
      <c r="AC29" s="3">
        <f>IFERROR(_xll.qlRateHelperPillarDate(X29,Trigger),"")</f>
        <v>45558</v>
      </c>
      <c r="AD29" s="62">
        <v>5.0153328735133162E-5</v>
      </c>
      <c r="AE29" s="150"/>
    </row>
    <row r="30" spans="1:39" ht="11.25" customHeight="1" x14ac:dyDescent="0.25">
      <c r="A30" s="1" t="s">
        <v>94</v>
      </c>
      <c r="B30" s="102" t="b">
        <v>0</v>
      </c>
      <c r="C30" s="7" t="str">
        <f>_xll.qlIMMNextCode(C29,B30,Trigger)</f>
        <v>G7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EURFUT3MG7_Quote</v>
      </c>
      <c r="I30" s="112" t="str">
        <f t="shared" si="19"/>
        <v>EURFUT3MG7ConvAdj_Quote</v>
      </c>
      <c r="J30" s="210" t="str">
        <f>IF(P26,_xll.qlFuturesRateHelper(,H30,FuturesType,C30,G30,I30,Permanent,Trigger,ObjectOverwrite),"--")</f>
        <v>obj_006f3#0000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100.3775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obj_006f6#0000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BasSw</v>
      </c>
      <c r="X30" s="2" t="str">
        <v>obj_0070b</v>
      </c>
      <c r="Y30" s="2" t="str">
        <f>IFERROR(_xll.qlRateHelperQuoteName(X30,Trigger),"")</f>
        <v>EURAB3EBASIS9Y_Quote</v>
      </c>
      <c r="Z30" s="62">
        <f>IFERROR(_xll.qlRateHelperRate(X30,Trigger),"")</f>
        <v>1.1200000000000001E-3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42634</v>
      </c>
      <c r="AC30" s="3">
        <f>IFERROR(_xll.qlRateHelperPillarDate(X30,Trigger),"")</f>
        <v>45922</v>
      </c>
      <c r="AD30" s="62">
        <v>1.1186146186432907E-3</v>
      </c>
    </row>
    <row r="31" spans="1:39" ht="11.25" customHeight="1" x14ac:dyDescent="0.25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obj_006f0#0000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100.38249999999999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obj_006ed#0000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BasSw</v>
      </c>
      <c r="X31" s="2" t="str">
        <v>obj_00705</v>
      </c>
      <c r="Y31" s="2" t="str">
        <f>IFERROR(_xll.qlRateHelperQuoteName(X31,Trigger),"")</f>
        <v>EURAB3EBASIS10Y_Quote</v>
      </c>
      <c r="Z31" s="62">
        <f>IFERROR(_xll.qlRateHelperRate(X31,Trigger),"")</f>
        <v>2.1199999999999995E-3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42634</v>
      </c>
      <c r="AC31" s="3">
        <f>IFERROR(_xll.qlRateHelperPillarDate(X31,Trigger),"")</f>
        <v>46286</v>
      </c>
      <c r="AD31" s="62">
        <v>2.1325330139964943E-3</v>
      </c>
    </row>
    <row r="32" spans="1:39" ht="11.25" customHeight="1" x14ac:dyDescent="0.25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obj_006ff#0000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100.3775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obj_006fe#0000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BasSw</v>
      </c>
      <c r="X32" s="2" t="str">
        <v>obj_00708</v>
      </c>
      <c r="Y32" s="2" t="str">
        <f>IFERROR(_xll.qlRateHelperQuoteName(X32,Trigger),"")</f>
        <v>EURAB3EBASIS11Y_Quote</v>
      </c>
      <c r="Z32" s="62">
        <f>IFERROR(_xll.qlRateHelperRate(X32,Trigger),"")</f>
        <v>3.0600000000000002E-3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42634</v>
      </c>
      <c r="AC32" s="3">
        <f>IFERROR(_xll.qlRateHelperPillarDate(X32,Trigger),"")</f>
        <v>46651</v>
      </c>
      <c r="AD32" s="62">
        <v>3.9534098992026097E-3</v>
      </c>
    </row>
    <row r="33" spans="1:30" ht="11.25" customHeight="1" x14ac:dyDescent="0.25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obj_006fa#0000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100.3725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obj_006f9#0000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BasSw</v>
      </c>
      <c r="X33" s="2" t="str">
        <v>obj_0070a</v>
      </c>
      <c r="Y33" s="2" t="str">
        <f>IFERROR(_xll.qlRateHelperQuoteName(X33,Trigger),"")</f>
        <v>EURAB3EBASIS12Y_Quote</v>
      </c>
      <c r="Z33" s="62">
        <f>IFERROR(_xll.qlRateHelperRate(X33,Trigger),"")</f>
        <v>3.8999999999999998E-3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42634</v>
      </c>
      <c r="AC33" s="3">
        <f>IFERROR(_xll.qlRateHelperPillarDate(X33,Trigger),"")</f>
        <v>47017</v>
      </c>
      <c r="AD33" s="62">
        <v>5.9558045845330542E-3</v>
      </c>
    </row>
    <row r="34" spans="1:30" ht="11.25" customHeight="1" x14ac:dyDescent="0.25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obj_006f6#0000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100.3575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obj_006f5#0000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BasSw</v>
      </c>
      <c r="X34" s="2" t="str">
        <v>obj_0070d</v>
      </c>
      <c r="Y34" s="2" t="str">
        <f>IFERROR(_xll.qlRateHelperQuoteName(X34,Trigger),"")</f>
        <v>EURAB3EBASIS15Y_Quote</v>
      </c>
      <c r="Z34" s="62">
        <f>IFERROR(_xll.qlRateHelperRate(X34,Trigger),"")</f>
        <v>5.8300000000000001E-3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42634</v>
      </c>
      <c r="AC34" s="3">
        <f>IFERROR(_xll.qlRateHelperPillarDate(X34,Trigger),"")</f>
        <v>48113</v>
      </c>
      <c r="AD34" s="62">
        <v>7.6401604871707525E-3</v>
      </c>
    </row>
    <row r="35" spans="1:30" ht="11.25" customHeight="1" x14ac:dyDescent="0.25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obj_006ed#0000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100.33750000000001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obj_006ef#0000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si="3"/>
        <v>BasSw</v>
      </c>
      <c r="X35" s="2" t="str">
        <v>obj_0070e</v>
      </c>
      <c r="Y35" s="2" t="str">
        <f>IFERROR(_xll.qlRateHelperQuoteName(X35,Trigger),"")</f>
        <v>EURAB3EBASIS20Y_Quote</v>
      </c>
      <c r="Z35" s="62">
        <f>IFERROR(_xll.qlRateHelperRate(X35,Trigger),"")</f>
        <v>7.4400000000000004E-3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42634</v>
      </c>
      <c r="AC35" s="3">
        <f>IFERROR(_xll.qlRateHelperPillarDate(X35,Trigger),"")</f>
        <v>49940</v>
      </c>
      <c r="AD35" s="62">
        <v>8.1881394482751745E-3</v>
      </c>
    </row>
    <row r="36" spans="1:30" ht="11.25" customHeight="1" x14ac:dyDescent="0.25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obj_006fe#0000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100.3125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obj_006fd#0000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3"/>
        <v>BasSw</v>
      </c>
      <c r="X36" s="2" t="str">
        <v>obj_0070f</v>
      </c>
      <c r="Y36" s="2" t="str">
        <f>IFERROR(_xll.qlRateHelperQuoteName(X36,Trigger),"")</f>
        <v>EURAB3EBASIS25Y_Quote</v>
      </c>
      <c r="Z36" s="62">
        <f>IFERROR(_xll.qlRateHelperRate(X36,Trigger),"")</f>
        <v>7.9749999999999995E-3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42634</v>
      </c>
      <c r="AC36" s="3">
        <f>IFERROR(_xll.qlRateHelperPillarDate(X36,Trigger),"")</f>
        <v>51767</v>
      </c>
      <c r="AD36" s="62">
        <v>8.3502139587177844E-3</v>
      </c>
    </row>
    <row r="37" spans="1:30" ht="11.25" customHeight="1" x14ac:dyDescent="0.25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obj_006f9#0000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100.2825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obj_006f7#0000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3"/>
        <v>BasSw</v>
      </c>
      <c r="X37" s="2" t="str">
        <v>obj_00710</v>
      </c>
      <c r="Y37" s="2" t="str">
        <f>IFERROR(_xll.qlRateHelperQuoteName(X37,Trigger),"")</f>
        <v>EURAB3EBASIS30Y_Quote</v>
      </c>
      <c r="Z37" s="62">
        <f>IFERROR(_xll.qlRateHelperRate(X37,Trigger),"")</f>
        <v>8.1549999999999991E-3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42634</v>
      </c>
      <c r="AC37" s="3">
        <f>IFERROR(_xll.qlRateHelperPillarDate(X37,Trigger),"")</f>
        <v>53591</v>
      </c>
      <c r="AD37" s="62">
        <v>8.1625804822979247E-3</v>
      </c>
    </row>
    <row r="38" spans="1:30" ht="11.25" customHeight="1" x14ac:dyDescent="0.25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obj_006f5#0000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100.2525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obj_006f2#0000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3"/>
        <v>BasSw</v>
      </c>
      <c r="X38" s="2" t="str">
        <v>obj_00711</v>
      </c>
      <c r="Y38" s="2" t="str">
        <f>IFERROR(_xll.qlRateHelperQuoteName(X38,Trigger),"")</f>
        <v>EURAB3EBASIS40Y_Quote</v>
      </c>
      <c r="Z38" s="62">
        <f>IFERROR(_xll.qlRateHelperRate(X38,Trigger),"")</f>
        <v>8.0450000000000001E-3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42634</v>
      </c>
      <c r="AC38" s="3">
        <f>IFERROR(_xll.qlRateHelperPillarDate(X38,Trigger),"")</f>
        <v>57244</v>
      </c>
      <c r="AD38" s="62">
        <v>7.5331590063350056E-3</v>
      </c>
    </row>
    <row r="39" spans="1:30" ht="11.25" customHeight="1" x14ac:dyDescent="0.25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obj_006ef#0000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100.20750000000001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obj_006ec#0000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3"/>
        <v>BasSw</v>
      </c>
      <c r="X39" s="2" t="str">
        <v>obj_00713</v>
      </c>
      <c r="Y39" s="2" t="str">
        <f>IFERROR(_xll.qlRateHelperQuoteName(X39,Trigger),"")</f>
        <v>EURAB3EBASIS50Y_Quote</v>
      </c>
      <c r="Z39" s="62">
        <f>IFERROR(_xll.qlRateHelperRate(X39,Trigger),"")</f>
        <v>7.5350000000000009E-3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42634</v>
      </c>
      <c r="AC39" s="3">
        <f>IFERROR(_xll.qlRateHelperPillarDate(X39,Trigger),"")</f>
        <v>60896</v>
      </c>
      <c r="AD39" s="62">
        <v>7.2906066130468822E-3</v>
      </c>
    </row>
    <row r="40" spans="1:30" ht="11.25" customHeight="1" x14ac:dyDescent="0.25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obj_006fd#0000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100.1575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obj_006fc#0000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3"/>
        <v>BasSw</v>
      </c>
      <c r="X40" s="2" t="str">
        <v>obj_00712</v>
      </c>
      <c r="Y40" s="2" t="str">
        <f>IFERROR(_xll.qlRateHelperQuoteName(X40,Trigger),"")</f>
        <v>EURAB3EBASIS60Y_Quote</v>
      </c>
      <c r="Z40" s="62">
        <f>IFERROR(_xll.qlRateHelperRate(X40,Trigger),"")</f>
        <v>7.3350000000000004E-3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42634</v>
      </c>
      <c r="AC40" s="3">
        <f>IFERROR(_xll.qlRateHelperPillarDate(X40,Trigger),"")</f>
        <v>64549</v>
      </c>
      <c r="AD40" s="62" t="e">
        <v>#N/A</v>
      </c>
    </row>
    <row r="41" spans="1:30" ht="11.25" customHeight="1" x14ac:dyDescent="0.25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obj_006f7#0000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100.1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obj_006f8#0000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3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5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obj_006f2#0000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100.0425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obj_006f4#0000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3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5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obj_006ec#0000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99.98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obj_006eb#0000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3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5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obj_006fc#0000</v>
      </c>
      <c r="L44" s="212" t="str">
        <f t="shared" ref="L44:L80" si="20">A50</f>
        <v>Sw</v>
      </c>
      <c r="M44" s="240" t="str">
        <f t="shared" ref="M44:M80" si="21">H50</f>
        <v>EURAB3E1Y_Quote</v>
      </c>
      <c r="N44" s="214">
        <f>IFERROR(_xll.qlQuoteValue(H50),"--")</f>
        <v>-3.3399999999999997E-3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2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3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5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obj_006f8#0000</v>
      </c>
      <c r="L45" s="212" t="str">
        <f t="shared" si="20"/>
        <v>Sw</v>
      </c>
      <c r="M45" s="213" t="str">
        <f t="shared" si="21"/>
        <v>EURAB3E15M_Quote</v>
      </c>
      <c r="N45" s="214">
        <f>IFERROR(_xll.qlQuoteValue(H51),"--")</f>
        <v>-3.4199999999999999E-3</v>
      </c>
      <c r="O45" s="214">
        <f t="shared" ref="O45:O80" si="23">I51</f>
        <v>0</v>
      </c>
      <c r="P45" s="122" t="b">
        <v>0</v>
      </c>
      <c r="Q45" s="121">
        <v>50</v>
      </c>
      <c r="R45" s="121">
        <v>1</v>
      </c>
      <c r="S45" s="121" t="str">
        <f t="shared" si="22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3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5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obj_006f4#0000</v>
      </c>
      <c r="L46" s="212" t="str">
        <f t="shared" si="20"/>
        <v>Sw</v>
      </c>
      <c r="M46" s="213" t="str">
        <f t="shared" si="21"/>
        <v>EURAB3E18M_Quote</v>
      </c>
      <c r="N46" s="214">
        <f>IFERROR(_xll.qlQuoteValue(H52),"--")</f>
        <v>-3.4799999999999996E-3</v>
      </c>
      <c r="O46" s="214">
        <f t="shared" si="23"/>
        <v>0</v>
      </c>
      <c r="P46" s="122" t="b">
        <v>0</v>
      </c>
      <c r="Q46" s="121">
        <v>50</v>
      </c>
      <c r="R46" s="121">
        <v>1</v>
      </c>
      <c r="S46" s="121" t="str">
        <f t="shared" si="22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3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5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obj_006eb#0000</v>
      </c>
      <c r="L47" s="212" t="str">
        <f t="shared" si="20"/>
        <v>Sw</v>
      </c>
      <c r="M47" s="213" t="str">
        <f t="shared" si="21"/>
        <v>EURAB3E21M_Quote</v>
      </c>
      <c r="N47" s="214">
        <f>IFERROR(_xll.qlQuoteValue(H53),"--")</f>
        <v>-3.5399999999999997E-3</v>
      </c>
      <c r="O47" s="214">
        <f t="shared" si="23"/>
        <v>0</v>
      </c>
      <c r="P47" s="122" t="b">
        <v>0</v>
      </c>
      <c r="Q47" s="121">
        <v>50</v>
      </c>
      <c r="R47" s="121">
        <v>1</v>
      </c>
      <c r="S47" s="121" t="str">
        <f t="shared" si="22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3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5">
      <c r="G48" s="47" t="s">
        <v>141</v>
      </c>
      <c r="H48" s="262" t="s">
        <v>142</v>
      </c>
      <c r="L48" s="212" t="str">
        <f t="shared" si="20"/>
        <v>Sw</v>
      </c>
      <c r="M48" s="213" t="str">
        <f t="shared" si="21"/>
        <v>EURAB3E2Y_Quote</v>
      </c>
      <c r="N48" s="214">
        <f>IFERROR(_xll.qlQuoteValue(H54),"--")</f>
        <v>-3.5799999999999998E-3</v>
      </c>
      <c r="O48" s="214">
        <f t="shared" si="23"/>
        <v>0</v>
      </c>
      <c r="P48" s="122" t="b">
        <v>0</v>
      </c>
      <c r="Q48" s="121">
        <v>50</v>
      </c>
      <c r="R48" s="121">
        <v>1</v>
      </c>
      <c r="S48" s="121" t="str">
        <f t="shared" si="22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3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5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0"/>
        <v>Sw</v>
      </c>
      <c r="M49" s="213" t="str">
        <f t="shared" si="21"/>
        <v>EURAB3E3Y_Quote</v>
      </c>
      <c r="N49" s="214">
        <f>IFERROR(_xll.qlQuoteValue(H55),"--")</f>
        <v>-3.5499999999999998E-3</v>
      </c>
      <c r="O49" s="214">
        <f t="shared" si="23"/>
        <v>0</v>
      </c>
      <c r="P49" s="122" t="b">
        <v>1</v>
      </c>
      <c r="Q49" s="121">
        <v>50</v>
      </c>
      <c r="R49" s="121">
        <v>1</v>
      </c>
      <c r="S49" s="121" t="str">
        <f t="shared" si="22"/>
        <v>obj_006e6#0000</v>
      </c>
      <c r="T49" s="123">
        <f>IFERROR(_xll.qlRateHelperEarliestDate(S49,Trigger),"--")</f>
        <v>42634</v>
      </c>
      <c r="U49" s="123">
        <f>IFERROR(_xll.qlRateHelperPillarDate(S49,Trigger),"--")</f>
        <v>43731</v>
      </c>
      <c r="W49" s="2" t="str">
        <f t="shared" si="3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5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4">PROPER(Currency)&amp;FamilyName&amp;Tenor</f>
        <v>Euribor3M</v>
      </c>
      <c r="H50" s="265" t="str">
        <f t="shared" ref="H50:H86" si="25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0"/>
        <v>Sw</v>
      </c>
      <c r="M50" s="213" t="str">
        <f t="shared" si="21"/>
        <v>EURAB3E4Y_Quote</v>
      </c>
      <c r="N50" s="214">
        <f>IFERROR(_xll.qlQuoteValue(H56),"--")</f>
        <v>-3.2500000000000003E-3</v>
      </c>
      <c r="O50" s="214">
        <f t="shared" si="23"/>
        <v>0</v>
      </c>
      <c r="P50" s="122" t="b">
        <v>1</v>
      </c>
      <c r="Q50" s="121">
        <v>50</v>
      </c>
      <c r="R50" s="121">
        <v>1</v>
      </c>
      <c r="S50" s="121" t="str">
        <f t="shared" si="22"/>
        <v>obj_006de#0000</v>
      </c>
      <c r="T50" s="123">
        <f>IFERROR(_xll.qlRateHelperEarliestDate(S50,Trigger),"--")</f>
        <v>42634</v>
      </c>
      <c r="U50" s="123">
        <f>IFERROR(_xll.qlRateHelperPillarDate(S50,Trigger),"--")</f>
        <v>44095</v>
      </c>
      <c r="W50" s="2" t="str">
        <f t="shared" si="3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5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4"/>
        <v>Euribor3M</v>
      </c>
      <c r="H51" s="265" t="str">
        <f t="shared" si="25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0"/>
        <v>Sw</v>
      </c>
      <c r="M51" s="213" t="str">
        <f t="shared" si="21"/>
        <v>EURAB3E5Y_Quote</v>
      </c>
      <c r="N51" s="214">
        <f>IFERROR(_xll.qlQuoteValue(H57),"--")</f>
        <v>-2.6800000000000001E-3</v>
      </c>
      <c r="O51" s="214">
        <f t="shared" si="23"/>
        <v>0</v>
      </c>
      <c r="P51" s="122" t="b">
        <v>1</v>
      </c>
      <c r="Q51" s="121">
        <v>50</v>
      </c>
      <c r="R51" s="121">
        <v>1</v>
      </c>
      <c r="S51" s="121" t="str">
        <f t="shared" si="22"/>
        <v>obj_006e9#0000</v>
      </c>
      <c r="T51" s="123">
        <f>IFERROR(_xll.qlRateHelperEarliestDate(S51,Trigger),"--")</f>
        <v>42634</v>
      </c>
      <c r="U51" s="123">
        <f>IFERROR(_xll.qlRateHelperPillarDate(S51,Trigger),"--")</f>
        <v>44460</v>
      </c>
      <c r="W51" s="2" t="str">
        <f t="shared" si="3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5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4"/>
        <v>Euribor3M</v>
      </c>
      <c r="H52" s="265" t="str">
        <f t="shared" si="25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0"/>
        <v>Sw</v>
      </c>
      <c r="M52" s="213" t="str">
        <f t="shared" si="21"/>
        <v>EURAB3E6Y_Quote</v>
      </c>
      <c r="N52" s="214">
        <f>IFERROR(_xll.qlQuoteValue(H58),"--")</f>
        <v>-1.91E-3</v>
      </c>
      <c r="O52" s="214">
        <f t="shared" si="23"/>
        <v>0</v>
      </c>
      <c r="P52" s="122" t="b">
        <v>1</v>
      </c>
      <c r="Q52" s="121">
        <v>50</v>
      </c>
      <c r="R52" s="121">
        <v>1</v>
      </c>
      <c r="S52" s="121" t="str">
        <f t="shared" si="22"/>
        <v>obj_006db#0000</v>
      </c>
      <c r="T52" s="123">
        <f>IFERROR(_xll.qlRateHelperEarliestDate(S52,Trigger),"--")</f>
        <v>42634</v>
      </c>
      <c r="U52" s="123">
        <f>IFERROR(_xll.qlRateHelperPillarDate(S52,Trigger),"--")</f>
        <v>44825</v>
      </c>
      <c r="W52" s="2" t="str">
        <f t="shared" si="3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5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4"/>
        <v>Euribor3M</v>
      </c>
      <c r="H53" s="265" t="str">
        <f t="shared" si="25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0"/>
        <v>Sw</v>
      </c>
      <c r="M53" s="213" t="str">
        <f t="shared" si="21"/>
        <v>EURAB3E7Y_Quote</v>
      </c>
      <c r="N53" s="214">
        <f>IFERROR(_xll.qlQuoteValue(H59),"--")</f>
        <v>-9.7000000000000005E-4</v>
      </c>
      <c r="O53" s="214">
        <f t="shared" si="23"/>
        <v>0</v>
      </c>
      <c r="P53" s="122" t="b">
        <v>1</v>
      </c>
      <c r="Q53" s="121">
        <v>50</v>
      </c>
      <c r="R53" s="121">
        <v>1</v>
      </c>
      <c r="S53" s="121" t="str">
        <f t="shared" si="22"/>
        <v>obj_006e4#0000</v>
      </c>
      <c r="T53" s="123">
        <f>IFERROR(_xll.qlRateHelperEarliestDate(S53,Trigger),"--")</f>
        <v>42634</v>
      </c>
      <c r="U53" s="123">
        <f>IFERROR(_xll.qlRateHelperPillarDate(S53,Trigger),"--")</f>
        <v>45190</v>
      </c>
      <c r="W53" s="2" t="str">
        <f t="shared" si="3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5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4"/>
        <v>Euribor3M</v>
      </c>
      <c r="H54" s="265" t="str">
        <f t="shared" si="25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0"/>
        <v>Sw</v>
      </c>
      <c r="M54" s="213" t="str">
        <f t="shared" si="21"/>
        <v>EURAB3E8Y_Quote</v>
      </c>
      <c r="N54" s="214">
        <f>IFERROR(_xll.qlQuoteValue(H60),"--")</f>
        <v>6.0000000000000002E-5</v>
      </c>
      <c r="O54" s="214">
        <f t="shared" si="23"/>
        <v>0</v>
      </c>
      <c r="P54" s="122" t="b">
        <v>1</v>
      </c>
      <c r="Q54" s="121">
        <v>50</v>
      </c>
      <c r="R54" s="121">
        <v>1</v>
      </c>
      <c r="S54" s="121" t="str">
        <f t="shared" si="22"/>
        <v>obj_006e1#0000</v>
      </c>
      <c r="T54" s="123">
        <f>IFERROR(_xll.qlRateHelperEarliestDate(S54,Trigger),"--")</f>
        <v>42634</v>
      </c>
      <c r="U54" s="123">
        <f>IFERROR(_xll.qlRateHelperPillarDate(S54,Trigger),"--")</f>
        <v>45558</v>
      </c>
      <c r="W54" s="2" t="str">
        <f t="shared" si="3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5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4"/>
        <v>Euribor3M</v>
      </c>
      <c r="H55" s="265" t="str">
        <f t="shared" si="25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obj_006e6#0000</v>
      </c>
      <c r="L55" s="212" t="str">
        <f t="shared" si="20"/>
        <v>Sw</v>
      </c>
      <c r="M55" s="213" t="str">
        <f t="shared" si="21"/>
        <v>EURAB3E9Y_Quote</v>
      </c>
      <c r="N55" s="214">
        <f>IFERROR(_xll.qlQuoteValue(H61),"--")</f>
        <v>1.1200000000000001E-3</v>
      </c>
      <c r="O55" s="214">
        <f t="shared" si="23"/>
        <v>0</v>
      </c>
      <c r="P55" s="122" t="b">
        <v>1</v>
      </c>
      <c r="Q55" s="121">
        <v>50</v>
      </c>
      <c r="R55" s="121">
        <v>1</v>
      </c>
      <c r="S55" s="121" t="str">
        <f t="shared" si="22"/>
        <v>obj_006ea#0000</v>
      </c>
      <c r="T55" s="123">
        <f>IFERROR(_xll.qlRateHelperEarliestDate(S55,Trigger),"--")</f>
        <v>42634</v>
      </c>
      <c r="U55" s="123">
        <f>IFERROR(_xll.qlRateHelperPillarDate(S55,Trigger),"--")</f>
        <v>45922</v>
      </c>
      <c r="W55" s="2" t="str">
        <f t="shared" si="3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5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4"/>
        <v>Euribor3M</v>
      </c>
      <c r="H56" s="265" t="str">
        <f t="shared" si="25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obj_006de#0000</v>
      </c>
      <c r="L56" s="212" t="str">
        <f t="shared" si="20"/>
        <v>Sw</v>
      </c>
      <c r="M56" s="213" t="str">
        <f t="shared" si="21"/>
        <v>EURAB3E10Y_Quote</v>
      </c>
      <c r="N56" s="214">
        <f>IFERROR(_xll.qlQuoteValue(H62),"--")</f>
        <v>2.1200000000000004E-3</v>
      </c>
      <c r="O56" s="214">
        <f t="shared" si="23"/>
        <v>0</v>
      </c>
      <c r="P56" s="122" t="b">
        <v>1</v>
      </c>
      <c r="Q56" s="122">
        <v>50</v>
      </c>
      <c r="R56" s="122">
        <v>1</v>
      </c>
      <c r="S56" s="122" t="str">
        <f t="shared" si="22"/>
        <v>obj_006dd#0000</v>
      </c>
      <c r="T56" s="123">
        <f>IFERROR(_xll.qlRateHelperEarliestDate(S56,Trigger),"--")</f>
        <v>42634</v>
      </c>
      <c r="U56" s="123">
        <f>IFERROR(_xll.qlRateHelperPillarDate(S56,Trigger),"--")</f>
        <v>46286</v>
      </c>
      <c r="W56" s="2" t="str">
        <f t="shared" si="3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5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4"/>
        <v>Euribor3M</v>
      </c>
      <c r="H57" s="265" t="str">
        <f t="shared" si="25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obj_006e9#0000</v>
      </c>
      <c r="L57" s="212" t="str">
        <f t="shared" si="20"/>
        <v>Sw</v>
      </c>
      <c r="M57" s="213" t="str">
        <f t="shared" si="21"/>
        <v>EURAB3E11Y_Quote</v>
      </c>
      <c r="N57" s="214">
        <f>IFERROR(_xll.qlQuoteValue(H63),"--")</f>
        <v>3.0600000000000007E-3</v>
      </c>
      <c r="O57" s="214">
        <f t="shared" si="23"/>
        <v>0</v>
      </c>
      <c r="P57" s="122" t="b">
        <v>0</v>
      </c>
      <c r="Q57" s="122">
        <v>50</v>
      </c>
      <c r="R57" s="122">
        <v>1</v>
      </c>
      <c r="S57" s="122" t="str">
        <f t="shared" si="22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3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5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4"/>
        <v>Euribor3M</v>
      </c>
      <c r="H58" s="265" t="str">
        <f t="shared" si="25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obj_006db#0000</v>
      </c>
      <c r="L58" s="212" t="str">
        <f t="shared" si="20"/>
        <v>Sw</v>
      </c>
      <c r="M58" s="213" t="str">
        <f t="shared" si="21"/>
        <v>EURAB3E12Y_Quote</v>
      </c>
      <c r="N58" s="214">
        <f>IFERROR(_xll.qlQuoteValue(H64),"--")</f>
        <v>3.9000000000000003E-3</v>
      </c>
      <c r="O58" s="214">
        <f t="shared" si="23"/>
        <v>0</v>
      </c>
      <c r="P58" s="122" t="b">
        <v>1</v>
      </c>
      <c r="Q58" s="122">
        <v>50</v>
      </c>
      <c r="R58" s="122">
        <v>1</v>
      </c>
      <c r="S58" s="122" t="str">
        <f t="shared" si="22"/>
        <v>obj_006e2#0000</v>
      </c>
      <c r="T58" s="123">
        <f>IFERROR(_xll.qlRateHelperEarliestDate(S58,Trigger),"--")</f>
        <v>42634</v>
      </c>
      <c r="U58" s="123">
        <f>IFERROR(_xll.qlRateHelperPillarDate(S58,Trigger),"--")</f>
        <v>47017</v>
      </c>
      <c r="W58" s="2" t="str">
        <f t="shared" si="3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5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4"/>
        <v>Euribor3M</v>
      </c>
      <c r="H59" s="265" t="str">
        <f t="shared" si="25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obj_006e4#0000</v>
      </c>
      <c r="L59" s="212" t="str">
        <f t="shared" si="20"/>
        <v>Sw</v>
      </c>
      <c r="M59" s="213" t="str">
        <f t="shared" si="21"/>
        <v>EURAB3E13Y_Quote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50</v>
      </c>
      <c r="R59" s="122">
        <v>1</v>
      </c>
      <c r="S59" s="122" t="str">
        <f t="shared" si="22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3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5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4"/>
        <v>Euribor3M</v>
      </c>
      <c r="H60" s="265" t="str">
        <f t="shared" si="25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obj_006e1#0000</v>
      </c>
      <c r="L60" s="212" t="str">
        <f t="shared" si="20"/>
        <v>Sw</v>
      </c>
      <c r="M60" s="213" t="str">
        <f t="shared" si="21"/>
        <v>EURAB3E14Y_Quote</v>
      </c>
      <c r="N60" s="214" t="str">
        <f>IFERROR(_xll.qlQuoteValue(H66),"--")</f>
        <v>--</v>
      </c>
      <c r="O60" s="214">
        <f t="shared" si="23"/>
        <v>0</v>
      </c>
      <c r="P60" s="122" t="b">
        <v>0</v>
      </c>
      <c r="Q60" s="122">
        <v>50</v>
      </c>
      <c r="R60" s="122">
        <v>1</v>
      </c>
      <c r="S60" s="122" t="str">
        <f t="shared" si="22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3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5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4"/>
        <v>Euribor3M</v>
      </c>
      <c r="H61" s="265" t="str">
        <f t="shared" si="25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obj_006ea#0000</v>
      </c>
      <c r="L61" s="212" t="str">
        <f t="shared" si="20"/>
        <v>Sw</v>
      </c>
      <c r="M61" s="213" t="str">
        <f t="shared" si="21"/>
        <v>EURAB3E15Y_Quote</v>
      </c>
      <c r="N61" s="214">
        <f>IFERROR(_xll.qlQuoteValue(H67),"--")</f>
        <v>5.8299999999999992E-3</v>
      </c>
      <c r="O61" s="214">
        <f t="shared" si="23"/>
        <v>0</v>
      </c>
      <c r="P61" s="122" t="b">
        <v>1</v>
      </c>
      <c r="Q61" s="122">
        <v>50</v>
      </c>
      <c r="R61" s="122">
        <v>1</v>
      </c>
      <c r="S61" s="122" t="str">
        <f t="shared" si="22"/>
        <v>obj_006df#0000</v>
      </c>
      <c r="T61" s="123">
        <f>IFERROR(_xll.qlRateHelperEarliestDate(S61,Trigger),"--")</f>
        <v>42634</v>
      </c>
      <c r="U61" s="123">
        <f>IFERROR(_xll.qlRateHelperPillarDate(S61,Trigger),"--")</f>
        <v>48113</v>
      </c>
      <c r="W61" s="2" t="str">
        <f t="shared" si="3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5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4"/>
        <v>Euribor3M</v>
      </c>
      <c r="H62" s="265" t="str">
        <f t="shared" si="25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obj_006dd#0000</v>
      </c>
      <c r="L62" s="212" t="str">
        <f t="shared" si="20"/>
        <v>Sw</v>
      </c>
      <c r="M62" s="213" t="str">
        <f t="shared" si="21"/>
        <v>EURAB3E16Y_Quote</v>
      </c>
      <c r="N62" s="214" t="str">
        <f>IFERROR(_xll.qlQuoteValue(H68),"--")</f>
        <v>--</v>
      </c>
      <c r="O62" s="214">
        <f t="shared" si="23"/>
        <v>0</v>
      </c>
      <c r="P62" s="122" t="b">
        <v>0</v>
      </c>
      <c r="Q62" s="122">
        <v>50</v>
      </c>
      <c r="R62" s="122">
        <v>1</v>
      </c>
      <c r="S62" s="122" t="str">
        <f t="shared" si="22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3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5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4"/>
        <v>Euribor3M</v>
      </c>
      <c r="H63" s="265" t="str">
        <f t="shared" si="25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0"/>
        <v>Sw</v>
      </c>
      <c r="M63" s="213" t="str">
        <f t="shared" si="21"/>
        <v>EURAB3E17Y_Quote</v>
      </c>
      <c r="N63" s="214" t="str">
        <f>IFERROR(_xll.qlQuoteValue(H69),"--")</f>
        <v>--</v>
      </c>
      <c r="O63" s="214">
        <f t="shared" si="23"/>
        <v>0</v>
      </c>
      <c r="P63" s="122" t="b">
        <v>0</v>
      </c>
      <c r="Q63" s="122">
        <v>50</v>
      </c>
      <c r="R63" s="122">
        <v>1</v>
      </c>
      <c r="S63" s="122" t="str">
        <f t="shared" si="22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3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5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4"/>
        <v>Euribor3M</v>
      </c>
      <c r="H64" s="265" t="str">
        <f t="shared" si="25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obj_006e2#0000</v>
      </c>
      <c r="L64" s="212" t="str">
        <f t="shared" si="20"/>
        <v>Sw</v>
      </c>
      <c r="M64" s="213" t="str">
        <f t="shared" si="21"/>
        <v>EURAB3E18Y_Quote</v>
      </c>
      <c r="N64" s="214" t="str">
        <f>IFERROR(_xll.qlQuoteValue(H70),"--")</f>
        <v>--</v>
      </c>
      <c r="O64" s="214">
        <f t="shared" si="23"/>
        <v>0</v>
      </c>
      <c r="P64" s="122" t="b">
        <v>0</v>
      </c>
      <c r="Q64" s="122">
        <v>50</v>
      </c>
      <c r="R64" s="122">
        <v>1</v>
      </c>
      <c r="S64" s="122" t="str">
        <f t="shared" si="22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3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5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4"/>
        <v>Euribor3M</v>
      </c>
      <c r="H65" s="265" t="str">
        <f t="shared" si="25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0"/>
        <v>Sw</v>
      </c>
      <c r="M65" s="213" t="str">
        <f t="shared" si="21"/>
        <v>EURAB3E19Y_Quote</v>
      </c>
      <c r="N65" s="214" t="str">
        <f>IFERROR(_xll.qlQuoteValue(H71),"--")</f>
        <v>--</v>
      </c>
      <c r="O65" s="214">
        <f t="shared" si="23"/>
        <v>0</v>
      </c>
      <c r="P65" s="122" t="b">
        <v>0</v>
      </c>
      <c r="Q65" s="122">
        <v>50</v>
      </c>
      <c r="R65" s="122">
        <v>1</v>
      </c>
      <c r="S65" s="122" t="str">
        <f t="shared" si="22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3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5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4"/>
        <v>Euribor3M</v>
      </c>
      <c r="H66" s="265" t="str">
        <f t="shared" si="25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0"/>
        <v>Sw</v>
      </c>
      <c r="M66" s="213" t="str">
        <f t="shared" si="21"/>
        <v>EURAB3E20Y_Quote</v>
      </c>
      <c r="N66" s="214">
        <f>IFERROR(_xll.qlQuoteValue(H72),"--")</f>
        <v>7.4399999999999996E-3</v>
      </c>
      <c r="O66" s="214">
        <f t="shared" si="23"/>
        <v>0</v>
      </c>
      <c r="P66" s="122" t="b">
        <v>1</v>
      </c>
      <c r="Q66" s="122">
        <v>50</v>
      </c>
      <c r="R66" s="122">
        <v>1</v>
      </c>
      <c r="S66" s="122" t="str">
        <f t="shared" si="22"/>
        <v>obj_006e3#0000</v>
      </c>
      <c r="T66" s="123">
        <f>IFERROR(_xll.qlRateHelperEarliestDate(S66,Trigger),"--")</f>
        <v>42634</v>
      </c>
      <c r="U66" s="123">
        <f>IFERROR(_xll.qlRateHelperPillarDate(S66,Trigger),"--")</f>
        <v>49940</v>
      </c>
      <c r="W66" s="2" t="str">
        <f t="shared" si="3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5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4"/>
        <v>Euribor3M</v>
      </c>
      <c r="H67" s="265" t="str">
        <f t="shared" si="25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obj_006df#0000</v>
      </c>
      <c r="L67" s="212" t="str">
        <f t="shared" si="20"/>
        <v>Sw</v>
      </c>
      <c r="M67" s="213" t="str">
        <f t="shared" si="21"/>
        <v>EURAB3E21Y_Quote</v>
      </c>
      <c r="N67" s="214" t="str">
        <f>IFERROR(_xll.qlQuoteValue(H73),"--")</f>
        <v>--</v>
      </c>
      <c r="O67" s="214">
        <f t="shared" si="23"/>
        <v>0</v>
      </c>
      <c r="P67" s="122" t="b">
        <v>0</v>
      </c>
      <c r="Q67" s="122">
        <v>50</v>
      </c>
      <c r="R67" s="122">
        <v>1</v>
      </c>
      <c r="S67" s="122" t="str">
        <f t="shared" si="22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124" si="26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5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4"/>
        <v>Euribor3M</v>
      </c>
      <c r="H68" s="265" t="str">
        <f t="shared" si="25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0"/>
        <v>Sw</v>
      </c>
      <c r="M68" s="213" t="str">
        <f t="shared" si="21"/>
        <v>EURAB3E22Y_Quote</v>
      </c>
      <c r="N68" s="214" t="str">
        <f>IFERROR(_xll.qlQuoteValue(H74),"--")</f>
        <v>--</v>
      </c>
      <c r="O68" s="214">
        <f t="shared" si="23"/>
        <v>0</v>
      </c>
      <c r="P68" s="122" t="b">
        <v>0</v>
      </c>
      <c r="Q68" s="122">
        <v>50</v>
      </c>
      <c r="R68" s="122">
        <v>1</v>
      </c>
      <c r="S68" s="122" t="str">
        <f t="shared" si="22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6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5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4"/>
        <v>Euribor3M</v>
      </c>
      <c r="H69" s="265" t="str">
        <f t="shared" si="25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0"/>
        <v>Sw</v>
      </c>
      <c r="M69" s="213" t="str">
        <f t="shared" si="21"/>
        <v>EURAB3E23Y_Quote</v>
      </c>
      <c r="N69" s="214" t="str">
        <f>IFERROR(_xll.qlQuoteValue(H75),"--")</f>
        <v>--</v>
      </c>
      <c r="O69" s="214">
        <f t="shared" si="23"/>
        <v>0</v>
      </c>
      <c r="P69" s="122" t="b">
        <v>0</v>
      </c>
      <c r="Q69" s="122">
        <v>50</v>
      </c>
      <c r="R69" s="122">
        <v>1</v>
      </c>
      <c r="S69" s="122" t="str">
        <f t="shared" si="22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6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5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4"/>
        <v>Euribor3M</v>
      </c>
      <c r="H70" s="265" t="str">
        <f t="shared" si="25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0"/>
        <v>Sw</v>
      </c>
      <c r="M70" s="213" t="str">
        <f t="shared" si="21"/>
        <v>EURAB3E24Y_Quote</v>
      </c>
      <c r="N70" s="214" t="str">
        <f>IFERROR(_xll.qlQuoteValue(H76),"--")</f>
        <v>--</v>
      </c>
      <c r="O70" s="214">
        <f t="shared" si="23"/>
        <v>0</v>
      </c>
      <c r="P70" s="122" t="b">
        <v>0</v>
      </c>
      <c r="Q70" s="122">
        <v>50</v>
      </c>
      <c r="R70" s="122">
        <v>1</v>
      </c>
      <c r="S70" s="122" t="str">
        <f t="shared" si="22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6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5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4"/>
        <v>Euribor3M</v>
      </c>
      <c r="H71" s="265" t="str">
        <f t="shared" si="25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0"/>
        <v>Sw</v>
      </c>
      <c r="M71" s="213" t="str">
        <f t="shared" si="21"/>
        <v>EURAB3E25Y_Quote</v>
      </c>
      <c r="N71" s="214">
        <f>IFERROR(_xll.qlQuoteValue(H77),"--")</f>
        <v>7.980000000000001E-3</v>
      </c>
      <c r="O71" s="214">
        <f t="shared" si="23"/>
        <v>0</v>
      </c>
      <c r="P71" s="122" t="b">
        <v>1</v>
      </c>
      <c r="Q71" s="122">
        <v>50</v>
      </c>
      <c r="R71" s="122">
        <v>1</v>
      </c>
      <c r="S71" s="122" t="str">
        <f t="shared" si="22"/>
        <v>obj_006e0#0000</v>
      </c>
      <c r="T71" s="123">
        <f>IFERROR(_xll.qlRateHelperEarliestDate(S71,Trigger),"--")</f>
        <v>42634</v>
      </c>
      <c r="U71" s="123">
        <f>IFERROR(_xll.qlRateHelperPillarDate(S71,Trigger),"--")</f>
        <v>51767</v>
      </c>
      <c r="W71" s="2" t="str">
        <f t="shared" si="26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5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4"/>
        <v>Euribor3M</v>
      </c>
      <c r="H72" s="265" t="str">
        <f t="shared" si="25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obj_006e3#0000</v>
      </c>
      <c r="L72" s="212" t="str">
        <f t="shared" si="20"/>
        <v>Sw</v>
      </c>
      <c r="M72" s="213" t="str">
        <f t="shared" si="21"/>
        <v>EURAB3E26Y_Quote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50</v>
      </c>
      <c r="R72" s="122">
        <v>1</v>
      </c>
      <c r="S72" s="122" t="str">
        <f t="shared" si="22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6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5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4"/>
        <v>Euribor3M</v>
      </c>
      <c r="H73" s="265" t="str">
        <f t="shared" si="25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0"/>
        <v>Sw</v>
      </c>
      <c r="M73" s="213" t="str">
        <f t="shared" si="21"/>
        <v>EURAB3E27Y_Quote</v>
      </c>
      <c r="N73" s="214" t="str">
        <f>IFERROR(_xll.qlQuoteValue(H79),"--")</f>
        <v>--</v>
      </c>
      <c r="O73" s="214">
        <f t="shared" si="23"/>
        <v>0</v>
      </c>
      <c r="P73" s="122" t="b">
        <v>0</v>
      </c>
      <c r="Q73" s="122">
        <v>50</v>
      </c>
      <c r="R73" s="122">
        <v>1</v>
      </c>
      <c r="S73" s="122" t="str">
        <f t="shared" si="22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6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5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4"/>
        <v>Euribor3M</v>
      </c>
      <c r="H74" s="265" t="str">
        <f t="shared" si="25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0"/>
        <v>Sw</v>
      </c>
      <c r="M74" s="213" t="str">
        <f t="shared" si="21"/>
        <v>EURAB3E28Y_Quote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50</v>
      </c>
      <c r="R74" s="122">
        <v>1</v>
      </c>
      <c r="S74" s="122" t="str">
        <f t="shared" si="22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6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5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4"/>
        <v>Euribor3M</v>
      </c>
      <c r="H75" s="265" t="str">
        <f t="shared" si="25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0"/>
        <v>Sw</v>
      </c>
      <c r="M75" s="213" t="str">
        <f t="shared" si="21"/>
        <v>EURAB3E29Y_Quote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50</v>
      </c>
      <c r="R75" s="122">
        <v>1</v>
      </c>
      <c r="S75" s="122" t="str">
        <f t="shared" si="22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6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5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4"/>
        <v>Euribor3M</v>
      </c>
      <c r="H76" s="265" t="str">
        <f t="shared" si="25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0"/>
        <v>Sw</v>
      </c>
      <c r="M76" s="213" t="str">
        <f t="shared" si="21"/>
        <v>EURAB3E30Y_Quote</v>
      </c>
      <c r="N76" s="214">
        <f>IFERROR(_xll.qlQuoteValue(H82),"--")</f>
        <v>8.1600000000000006E-3</v>
      </c>
      <c r="O76" s="214">
        <f t="shared" si="23"/>
        <v>0</v>
      </c>
      <c r="P76" s="122" t="b">
        <v>1</v>
      </c>
      <c r="Q76" s="122">
        <v>50</v>
      </c>
      <c r="R76" s="122">
        <v>1</v>
      </c>
      <c r="S76" s="122" t="str">
        <f t="shared" si="22"/>
        <v>obj_006e7#0000</v>
      </c>
      <c r="T76" s="123">
        <f>IFERROR(_xll.qlRateHelperEarliestDate(S76,Trigger),"--")</f>
        <v>42634</v>
      </c>
      <c r="U76" s="123">
        <f>IFERROR(_xll.qlRateHelperPillarDate(S76,Trigger),"--")</f>
        <v>53591</v>
      </c>
      <c r="W76" s="2" t="str">
        <f t="shared" si="26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5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4"/>
        <v>Euribor3M</v>
      </c>
      <c r="H77" s="265" t="str">
        <f t="shared" si="25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obj_006e0#0000</v>
      </c>
      <c r="L77" s="212" t="str">
        <f t="shared" si="20"/>
        <v>Sw</v>
      </c>
      <c r="M77" s="213" t="str">
        <f t="shared" si="21"/>
        <v>EURAB3E35Y_Quote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50</v>
      </c>
      <c r="R77" s="122">
        <v>1</v>
      </c>
      <c r="S77" s="122" t="str">
        <f t="shared" si="22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6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5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4"/>
        <v>Euribor3M</v>
      </c>
      <c r="H78" s="265" t="str">
        <f t="shared" si="25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0"/>
        <v>Sw</v>
      </c>
      <c r="M78" s="213" t="str">
        <f t="shared" si="21"/>
        <v>EURAB3E40Y_Quote</v>
      </c>
      <c r="N78" s="214">
        <f>IFERROR(_xll.qlQuoteValue(H84),"--")</f>
        <v>8.0499999999999999E-3</v>
      </c>
      <c r="O78" s="214">
        <f t="shared" si="23"/>
        <v>0</v>
      </c>
      <c r="P78" s="122" t="b">
        <v>1</v>
      </c>
      <c r="Q78" s="122">
        <v>50</v>
      </c>
      <c r="R78" s="122">
        <v>1</v>
      </c>
      <c r="S78" s="122" t="str">
        <f t="shared" si="22"/>
        <v>obj_006e8#0000</v>
      </c>
      <c r="T78" s="123">
        <f>IFERROR(_xll.qlRateHelperEarliestDate(S78,Trigger),"--")</f>
        <v>42634</v>
      </c>
      <c r="U78" s="123">
        <f>IFERROR(_xll.qlRateHelperPillarDate(S78,Trigger),"--")</f>
        <v>57244</v>
      </c>
      <c r="W78" s="2" t="str">
        <f t="shared" si="26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5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4"/>
        <v>Euribor3M</v>
      </c>
      <c r="H79" s="265" t="str">
        <f t="shared" si="25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0"/>
        <v>Sw</v>
      </c>
      <c r="M79" s="213" t="str">
        <f t="shared" si="21"/>
        <v>EURAB3E50Y_Quote</v>
      </c>
      <c r="N79" s="214">
        <f>IFERROR(_xll.qlQuoteValue(H85),"--")</f>
        <v>7.5399999999999998E-3</v>
      </c>
      <c r="O79" s="214">
        <f t="shared" si="23"/>
        <v>0</v>
      </c>
      <c r="P79" s="122" t="b">
        <v>1</v>
      </c>
      <c r="Q79" s="122">
        <v>50</v>
      </c>
      <c r="R79" s="122">
        <v>1</v>
      </c>
      <c r="S79" s="122" t="str">
        <f t="shared" si="22"/>
        <v>obj_006dc#0000</v>
      </c>
      <c r="T79" s="123">
        <f>IFERROR(_xll.qlRateHelperEarliestDate(S79,Trigger),"--")</f>
        <v>42634</v>
      </c>
      <c r="U79" s="123">
        <f>IFERROR(_xll.qlRateHelperPillarDate(S79,Trigger),"--")</f>
        <v>60896</v>
      </c>
      <c r="W79" s="2" t="str">
        <f t="shared" si="26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5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4"/>
        <v>Euribor3M</v>
      </c>
      <c r="H80" s="265" t="str">
        <f t="shared" si="25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0"/>
        <v>Sw</v>
      </c>
      <c r="M80" s="213" t="str">
        <f t="shared" si="21"/>
        <v>EURAB3E60Y_Quote</v>
      </c>
      <c r="N80" s="218">
        <f>IFERROR(_xll.qlQuoteValue(H86),"--")</f>
        <v>7.3400000000000002E-3</v>
      </c>
      <c r="O80" s="218">
        <f t="shared" si="23"/>
        <v>0</v>
      </c>
      <c r="P80" s="124" t="b">
        <v>1</v>
      </c>
      <c r="Q80" s="124">
        <v>50</v>
      </c>
      <c r="R80" s="124">
        <v>1</v>
      </c>
      <c r="S80" s="124" t="str">
        <f t="shared" si="22"/>
        <v>obj_006e5#0000</v>
      </c>
      <c r="T80" s="123">
        <f>IFERROR(_xll.qlRateHelperEarliestDate(S80,Trigger),"--")</f>
        <v>42634</v>
      </c>
      <c r="U80" s="123">
        <f>IFERROR(_xll.qlRateHelperPillarDate(S80,Trigger),"--")</f>
        <v>64549</v>
      </c>
      <c r="W80" s="2" t="str">
        <f t="shared" si="26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ht="15" x14ac:dyDescent="0.25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4"/>
        <v>Euribor3M</v>
      </c>
      <c r="H81" s="265" t="str">
        <f t="shared" si="25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7">A89</f>
        <v>IMMsw</v>
      </c>
      <c r="M81" s="251" t="str">
        <f t="shared" ref="M81:M87" si="28">H89</f>
        <v>EUR1S12_Quote</v>
      </c>
      <c r="N81" s="222">
        <f>IFERROR(_xll.qlQuoteValue(H89),"--")</f>
        <v>-3.2999999999999995E-3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29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6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ht="15" x14ac:dyDescent="0.25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4"/>
        <v>Euribor3M</v>
      </c>
      <c r="H82" s="265" t="str">
        <f t="shared" si="25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obj_006e7#0000</v>
      </c>
      <c r="L82" s="212" t="str">
        <f t="shared" si="27"/>
        <v>IMMsw</v>
      </c>
      <c r="M82" s="213" t="str">
        <f t="shared" si="28"/>
        <v>EUR2S12_Quote</v>
      </c>
      <c r="N82" s="214">
        <f>IFERROR(_xll.qlQuoteValue(H90),"--")</f>
        <v>-3.4699999999999996E-3</v>
      </c>
      <c r="O82" s="214">
        <f t="shared" ref="O82:O87" si="30">I90</f>
        <v>0</v>
      </c>
      <c r="P82" s="122" t="b">
        <v>0</v>
      </c>
      <c r="Q82" s="122">
        <v>40</v>
      </c>
      <c r="R82" s="122">
        <v>1</v>
      </c>
      <c r="S82" s="122" t="str">
        <f t="shared" si="29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6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ht="15" x14ac:dyDescent="0.25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4"/>
        <v>Euribor3M</v>
      </c>
      <c r="H83" s="265" t="str">
        <f t="shared" si="25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7"/>
        <v>IMMsw</v>
      </c>
      <c r="M83" s="213" t="str">
        <f t="shared" si="28"/>
        <v>EUR3S12_Quote</v>
      </c>
      <c r="N83" s="214">
        <f>IFERROR(_xll.qlQuoteValue(H91),"--")</f>
        <v>-3.5999999999999999E-3</v>
      </c>
      <c r="O83" s="214">
        <f t="shared" si="30"/>
        <v>0</v>
      </c>
      <c r="P83" s="122" t="b">
        <v>0</v>
      </c>
      <c r="Q83" s="122">
        <v>40</v>
      </c>
      <c r="R83" s="122">
        <v>1</v>
      </c>
      <c r="S83" s="122" t="str">
        <f t="shared" si="29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6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ht="15" x14ac:dyDescent="0.25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4"/>
        <v>Euribor3M</v>
      </c>
      <c r="H84" s="265" t="str">
        <f t="shared" si="25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obj_006e8#0000</v>
      </c>
      <c r="L84" s="212" t="str">
        <f t="shared" si="27"/>
        <v>IMMsw</v>
      </c>
      <c r="M84" s="213" t="str">
        <f t="shared" si="28"/>
        <v>EUR4S12_Quote</v>
      </c>
      <c r="N84" s="214">
        <f>IFERROR(_xll.qlQuoteValue(H92),"--")</f>
        <v>-3.7099999999999998E-3</v>
      </c>
      <c r="O84" s="214">
        <f t="shared" si="30"/>
        <v>0</v>
      </c>
      <c r="P84" s="122" t="b">
        <v>0</v>
      </c>
      <c r="Q84" s="122">
        <v>40</v>
      </c>
      <c r="R84" s="122">
        <v>1</v>
      </c>
      <c r="S84" s="122" t="str">
        <f t="shared" si="29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6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ht="15" x14ac:dyDescent="0.25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4"/>
        <v>Euribor3M</v>
      </c>
      <c r="H85" s="265" t="str">
        <f t="shared" si="25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obj_006dc#0000</v>
      </c>
      <c r="L85" s="212" t="str">
        <f t="shared" si="27"/>
        <v>IMMsw</v>
      </c>
      <c r="M85" s="213" t="str">
        <f t="shared" si="28"/>
        <v>EUR1S24_Quote</v>
      </c>
      <c r="N85" s="214">
        <f>IFERROR(_xll.qlQuoteValue(H93),"--")</f>
        <v>-3.5299999999999997E-3</v>
      </c>
      <c r="O85" s="214">
        <f t="shared" si="30"/>
        <v>0</v>
      </c>
      <c r="P85" s="122" t="b">
        <v>0</v>
      </c>
      <c r="Q85" s="122">
        <v>40</v>
      </c>
      <c r="R85" s="122">
        <v>1</v>
      </c>
      <c r="S85" s="122" t="str">
        <f t="shared" si="29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6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ht="15" x14ac:dyDescent="0.25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4"/>
        <v>Euribor3M</v>
      </c>
      <c r="H86" s="266" t="str">
        <f t="shared" si="25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obj_006e5#0000</v>
      </c>
      <c r="L86" s="212" t="str">
        <f t="shared" si="27"/>
        <v>IMMsw</v>
      </c>
      <c r="M86" s="213" t="str">
        <f t="shared" si="28"/>
        <v>EUR2S24_Quote</v>
      </c>
      <c r="N86" s="214">
        <f>IFERROR(_xll.qlQuoteValue(H94),"--")</f>
        <v>-3.62E-3</v>
      </c>
      <c r="O86" s="214">
        <f t="shared" si="30"/>
        <v>0</v>
      </c>
      <c r="P86" s="122" t="b">
        <v>0</v>
      </c>
      <c r="Q86" s="122">
        <v>40</v>
      </c>
      <c r="R86" s="122">
        <v>1</v>
      </c>
      <c r="S86" s="122" t="str">
        <f t="shared" si="29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6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ht="15" x14ac:dyDescent="0.25">
      <c r="C87" s="289"/>
      <c r="E87" s="289"/>
      <c r="F87" s="289"/>
      <c r="L87" s="216" t="str">
        <f t="shared" si="27"/>
        <v>IMMsw</v>
      </c>
      <c r="M87" s="217" t="str">
        <f t="shared" si="28"/>
        <v>EUR1S36_Quote</v>
      </c>
      <c r="N87" s="218">
        <f>IFERROR(_xll.qlQuoteValue(H95),"--")</f>
        <v>-3.5099999999999997E-3</v>
      </c>
      <c r="O87" s="218">
        <f t="shared" si="30"/>
        <v>0</v>
      </c>
      <c r="P87" s="124" t="b">
        <v>0</v>
      </c>
      <c r="Q87" s="124">
        <v>40</v>
      </c>
      <c r="R87" s="124">
        <v>1</v>
      </c>
      <c r="S87" s="124" t="str">
        <f t="shared" si="29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6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15" x14ac:dyDescent="0.25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1">A98</f>
        <v>BasSw</v>
      </c>
      <c r="M88" s="240" t="str">
        <f>H98</f>
        <v>EURAB3EBASIS1Y_Quote</v>
      </c>
      <c r="N88" s="214">
        <f>IFERROR(_xll.qlQuoteValue(H98),"--")</f>
        <v>-3.3400000000000001E-3</v>
      </c>
      <c r="O88" s="214">
        <f>I98</f>
        <v>0</v>
      </c>
      <c r="P88" s="122" t="b">
        <v>0</v>
      </c>
      <c r="Q88" s="122">
        <v>60</v>
      </c>
      <c r="R88" s="122">
        <v>1</v>
      </c>
      <c r="S88" s="122" t="str">
        <f t="shared" ref="S88:S124" si="32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6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ht="15" x14ac:dyDescent="0.25">
      <c r="A89" s="50" t="s">
        <v>156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3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1"/>
        <v>BasSw</v>
      </c>
      <c r="M89" s="213" t="str">
        <f t="shared" ref="M89:M124" si="34">H99</f>
        <v>EURAB3EBASIS15M_Quote</v>
      </c>
      <c r="N89" s="214" t="str">
        <f>IFERROR(_xll.qlQuoteValue(H99),"--")</f>
        <v>--</v>
      </c>
      <c r="O89" s="214">
        <f t="shared" ref="O89:O124" si="35">I99</f>
        <v>0</v>
      </c>
      <c r="P89" s="122" t="b">
        <v>0</v>
      </c>
      <c r="Q89" s="122">
        <v>60</v>
      </c>
      <c r="R89" s="122">
        <v>1</v>
      </c>
      <c r="S89" s="122" t="str">
        <f t="shared" si="32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6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ht="15" x14ac:dyDescent="0.25">
      <c r="A90" s="54" t="s">
        <v>156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3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1"/>
        <v>BasSw</v>
      </c>
      <c r="M90" s="213" t="str">
        <f t="shared" si="34"/>
        <v>EURAB3EBASIS18M_Quote</v>
      </c>
      <c r="N90" s="214">
        <f>IFERROR(_xll.qlQuoteValue(H100),"--")</f>
        <v>-3.4799999999999996E-3</v>
      </c>
      <c r="O90" s="214">
        <f t="shared" si="35"/>
        <v>0</v>
      </c>
      <c r="P90" s="122" t="b">
        <v>0</v>
      </c>
      <c r="Q90" s="122">
        <v>60</v>
      </c>
      <c r="R90" s="122">
        <v>1</v>
      </c>
      <c r="S90" s="122" t="str">
        <f t="shared" si="32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6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ht="15" x14ac:dyDescent="0.25">
      <c r="A91" s="54" t="s">
        <v>156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3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1"/>
        <v>BasSw</v>
      </c>
      <c r="M91" s="213" t="str">
        <f t="shared" si="34"/>
        <v>EURAB3EBASIS21M_Quote</v>
      </c>
      <c r="N91" s="214" t="str">
        <f>IFERROR(_xll.qlQuoteValue(H101),"--")</f>
        <v>--</v>
      </c>
      <c r="O91" s="214">
        <f t="shared" si="35"/>
        <v>0</v>
      </c>
      <c r="P91" s="122" t="b">
        <v>0</v>
      </c>
      <c r="Q91" s="122">
        <v>60</v>
      </c>
      <c r="R91" s="122">
        <v>1</v>
      </c>
      <c r="S91" s="122" t="str">
        <f t="shared" si="32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6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ht="15" x14ac:dyDescent="0.25">
      <c r="A92" s="54" t="s">
        <v>156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3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1"/>
        <v>BasSw</v>
      </c>
      <c r="M92" s="213" t="str">
        <f t="shared" si="34"/>
        <v>EURAB3EBASIS2Y_Quote</v>
      </c>
      <c r="N92" s="214">
        <f>IFERROR(_xll.qlQuoteValue(H102),"--")</f>
        <v>-3.5799999999999998E-3</v>
      </c>
      <c r="O92" s="214">
        <f t="shared" si="35"/>
        <v>0</v>
      </c>
      <c r="P92" s="122" t="b">
        <v>0</v>
      </c>
      <c r="Q92" s="122">
        <v>60</v>
      </c>
      <c r="R92" s="122">
        <v>1</v>
      </c>
      <c r="S92" s="122" t="str">
        <f t="shared" si="32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6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ht="15" x14ac:dyDescent="0.25">
      <c r="A93" s="200" t="s">
        <v>156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3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1"/>
        <v>BasSw</v>
      </c>
      <c r="M93" s="213" t="str">
        <f t="shared" si="34"/>
        <v>EURAB3EBASIS3Y_Quote</v>
      </c>
      <c r="N93" s="214">
        <f>IFERROR(_xll.qlQuoteValue(H103),"--")</f>
        <v>-3.5450000000000004E-3</v>
      </c>
      <c r="O93" s="214">
        <f t="shared" si="35"/>
        <v>0</v>
      </c>
      <c r="P93" s="122" t="b">
        <v>1</v>
      </c>
      <c r="Q93" s="122">
        <v>60</v>
      </c>
      <c r="R93" s="122">
        <v>1</v>
      </c>
      <c r="S93" s="122" t="str">
        <f t="shared" si="32"/>
        <v>obj_00703#0001</v>
      </c>
      <c r="T93" s="123">
        <f>IFERROR(_xll.qlRateHelperEarliestDate(S93,Trigger),"--")</f>
        <v>42634</v>
      </c>
      <c r="U93" s="123">
        <f>IFERROR(_xll.qlRateHelperPillarDate(S93,Trigger),"--")</f>
        <v>43731</v>
      </c>
      <c r="W93" s="2" t="str">
        <f t="shared" si="26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ht="15" x14ac:dyDescent="0.25">
      <c r="A94" s="204" t="s">
        <v>156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3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1"/>
        <v>BasSw</v>
      </c>
      <c r="M94" s="213" t="str">
        <f t="shared" si="34"/>
        <v>EURAB3EBASIS4Y_Quote</v>
      </c>
      <c r="N94" s="214">
        <f>IFERROR(_xll.qlQuoteValue(H104),"--")</f>
        <v>-3.2450000000000001E-3</v>
      </c>
      <c r="O94" s="214">
        <f t="shared" si="35"/>
        <v>0</v>
      </c>
      <c r="P94" s="122" t="b">
        <v>1</v>
      </c>
      <c r="Q94" s="122">
        <v>60</v>
      </c>
      <c r="R94" s="122">
        <v>1</v>
      </c>
      <c r="S94" s="122" t="str">
        <f t="shared" si="32"/>
        <v>obj_00707#0000</v>
      </c>
      <c r="T94" s="123">
        <f>IFERROR(_xll.qlRateHelperEarliestDate(S94,Trigger),"--")</f>
        <v>42634</v>
      </c>
      <c r="U94" s="123">
        <f>IFERROR(_xll.qlRateHelperPillarDate(S94,Trigger),"--")</f>
        <v>44095</v>
      </c>
      <c r="W94" s="2" t="str">
        <f t="shared" si="26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ht="15" x14ac:dyDescent="0.25">
      <c r="A95" s="1" t="s">
        <v>156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3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1"/>
        <v>BasSw</v>
      </c>
      <c r="M95" s="213" t="str">
        <f t="shared" si="34"/>
        <v>EURAB3EBASIS5Y_Quote</v>
      </c>
      <c r="N95" s="214">
        <f>IFERROR(_xll.qlQuoteValue(H105),"--")</f>
        <v>-2.6750000000000003E-3</v>
      </c>
      <c r="O95" s="214">
        <f t="shared" si="35"/>
        <v>0</v>
      </c>
      <c r="P95" s="122" t="b">
        <v>1</v>
      </c>
      <c r="Q95" s="122">
        <v>60</v>
      </c>
      <c r="R95" s="122">
        <v>1</v>
      </c>
      <c r="S95" s="122" t="str">
        <f t="shared" si="32"/>
        <v>obj_0070c#0000</v>
      </c>
      <c r="T95" s="123">
        <f>IFERROR(_xll.qlRateHelperEarliestDate(S95,Trigger),"--")</f>
        <v>42634</v>
      </c>
      <c r="U95" s="123">
        <f>IFERROR(_xll.qlRateHelperPillarDate(S95,Trigger),"--")</f>
        <v>44460</v>
      </c>
      <c r="W95" s="2" t="str">
        <f t="shared" si="26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ht="15" x14ac:dyDescent="0.25">
      <c r="L96" s="212" t="str">
        <f t="shared" si="31"/>
        <v>BasSw</v>
      </c>
      <c r="M96" s="213" t="str">
        <f t="shared" si="34"/>
        <v>EURAB3EBASIS6Y_Quote</v>
      </c>
      <c r="N96" s="214">
        <f>IFERROR(_xll.qlQuoteValue(H106),"--")</f>
        <v>-1.905E-3</v>
      </c>
      <c r="O96" s="214">
        <f t="shared" si="35"/>
        <v>0</v>
      </c>
      <c r="P96" s="122" t="b">
        <v>1</v>
      </c>
      <c r="Q96" s="122">
        <v>60</v>
      </c>
      <c r="R96" s="122">
        <v>1</v>
      </c>
      <c r="S96" s="122" t="str">
        <f t="shared" si="32"/>
        <v>obj_00704#0000</v>
      </c>
      <c r="T96" s="123">
        <f>IFERROR(_xll.qlRateHelperEarliestDate(S96,Trigger),"--")</f>
        <v>42634</v>
      </c>
      <c r="U96" s="123">
        <f>IFERROR(_xll.qlRateHelperPillarDate(S96,Trigger),"--")</f>
        <v>44825</v>
      </c>
      <c r="W96" s="2" t="str">
        <f t="shared" si="26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15" x14ac:dyDescent="0.25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1"/>
        <v>BasSw</v>
      </c>
      <c r="M97" s="213" t="str">
        <f t="shared" si="34"/>
        <v>EURAB3EBASIS7Y_Quote</v>
      </c>
      <c r="N97" s="214">
        <f>IFERROR(_xll.qlQuoteValue(H107),"--")</f>
        <v>-9.7000000000000005E-4</v>
      </c>
      <c r="O97" s="214">
        <f t="shared" si="35"/>
        <v>0</v>
      </c>
      <c r="P97" s="122" t="b">
        <v>1</v>
      </c>
      <c r="Q97" s="122">
        <v>60</v>
      </c>
      <c r="R97" s="122">
        <v>1</v>
      </c>
      <c r="S97" s="122" t="str">
        <f t="shared" si="32"/>
        <v>obj_00706#0000</v>
      </c>
      <c r="T97" s="123">
        <f>IFERROR(_xll.qlRateHelperEarliestDate(S97,Trigger),"--")</f>
        <v>42634</v>
      </c>
      <c r="U97" s="123">
        <f>IFERROR(_xll.qlRateHelperPillarDate(S97,Trigger),"--")</f>
        <v>45190</v>
      </c>
      <c r="W97" s="2" t="str">
        <f t="shared" si="26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ht="15" x14ac:dyDescent="0.25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6">PROPER(Currency)&amp;FamilyName&amp;Tenor</f>
        <v>Euribor3M</v>
      </c>
      <c r="H98" s="265" t="str">
        <f t="shared" ref="H98:H134" si="37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1"/>
        <v>BasSw</v>
      </c>
      <c r="M98" s="213" t="str">
        <f t="shared" si="34"/>
        <v>EURAB3EBASIS8Y_Quote</v>
      </c>
      <c r="N98" s="214">
        <f>IFERROR(_xll.qlQuoteValue(H108),"--")</f>
        <v>6.0000000000000374E-5</v>
      </c>
      <c r="O98" s="214">
        <f t="shared" si="35"/>
        <v>0</v>
      </c>
      <c r="P98" s="122" t="b">
        <v>1</v>
      </c>
      <c r="Q98" s="122">
        <v>60</v>
      </c>
      <c r="R98" s="122">
        <v>1</v>
      </c>
      <c r="S98" s="122" t="str">
        <f t="shared" si="32"/>
        <v>obj_00709#0000</v>
      </c>
      <c r="T98" s="123">
        <f>IFERROR(_xll.qlRateHelperEarliestDate(S98,Trigger),"--")</f>
        <v>42634</v>
      </c>
      <c r="U98" s="123">
        <f>IFERROR(_xll.qlRateHelperPillarDate(S98,Trigger),"--")</f>
        <v>45558</v>
      </c>
      <c r="W98" s="2" t="str">
        <f t="shared" si="26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ht="15" x14ac:dyDescent="0.25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6"/>
        <v>Euribor3M</v>
      </c>
      <c r="H99" s="265" t="str">
        <f t="shared" si="37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1"/>
        <v>BasSw</v>
      </c>
      <c r="M99" s="213" t="str">
        <f t="shared" si="34"/>
        <v>EURAB3EBASIS9Y_Quote</v>
      </c>
      <c r="N99" s="214">
        <f>IFERROR(_xll.qlQuoteValue(H109),"--")</f>
        <v>1.1200000000000001E-3</v>
      </c>
      <c r="O99" s="214">
        <f t="shared" si="35"/>
        <v>0</v>
      </c>
      <c r="P99" s="122" t="b">
        <v>1</v>
      </c>
      <c r="Q99" s="122">
        <v>60</v>
      </c>
      <c r="R99" s="122">
        <v>1</v>
      </c>
      <c r="S99" s="122" t="str">
        <f t="shared" si="32"/>
        <v>obj_0070b#0000</v>
      </c>
      <c r="T99" s="123">
        <f>IFERROR(_xll.qlRateHelperEarliestDate(S99,Trigger),"--")</f>
        <v>42634</v>
      </c>
      <c r="U99" s="123">
        <f>IFERROR(_xll.qlRateHelperPillarDate(S99,Trigger),"--")</f>
        <v>45922</v>
      </c>
      <c r="W99" s="2" t="str">
        <f t="shared" si="26"/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ht="15" x14ac:dyDescent="0.25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6"/>
        <v>Euribor3M</v>
      </c>
      <c r="H100" s="265" t="str">
        <f t="shared" si="37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1"/>
        <v>BasSw</v>
      </c>
      <c r="M100" s="213" t="str">
        <f t="shared" si="34"/>
        <v>EURAB3EBASIS10Y_Quote</v>
      </c>
      <c r="N100" s="214">
        <f>IFERROR(_xll.qlQuoteValue(H110),"--")</f>
        <v>2.1199999999999995E-3</v>
      </c>
      <c r="O100" s="214">
        <f t="shared" si="35"/>
        <v>0</v>
      </c>
      <c r="P100" s="122" t="b">
        <v>1</v>
      </c>
      <c r="Q100" s="122">
        <v>60</v>
      </c>
      <c r="R100" s="122">
        <v>1</v>
      </c>
      <c r="S100" s="122" t="str">
        <f t="shared" si="32"/>
        <v>obj_00705#0000</v>
      </c>
      <c r="T100" s="123">
        <f>IFERROR(_xll.qlRateHelperEarliestDate(S100,Trigger),"--")</f>
        <v>42634</v>
      </c>
      <c r="U100" s="123">
        <f>IFERROR(_xll.qlRateHelperPillarDate(S100,Trigger),"--")</f>
        <v>46286</v>
      </c>
      <c r="W100" s="2" t="str">
        <f t="shared" si="26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ht="15" x14ac:dyDescent="0.25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6"/>
        <v>Euribor3M</v>
      </c>
      <c r="H101" s="265" t="str">
        <f t="shared" si="37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1"/>
        <v>BasSw</v>
      </c>
      <c r="M101" s="213" t="str">
        <f t="shared" si="34"/>
        <v>EURAB3EBASIS11Y_Quote</v>
      </c>
      <c r="N101" s="214">
        <f>IFERROR(_xll.qlQuoteValue(H111),"--")</f>
        <v>3.0600000000000002E-3</v>
      </c>
      <c r="O101" s="214">
        <f t="shared" si="35"/>
        <v>0</v>
      </c>
      <c r="P101" s="122" t="b">
        <v>1</v>
      </c>
      <c r="Q101" s="122">
        <v>60</v>
      </c>
      <c r="R101" s="122">
        <v>1</v>
      </c>
      <c r="S101" s="122" t="str">
        <f t="shared" si="32"/>
        <v>obj_00708#0000</v>
      </c>
      <c r="T101" s="123">
        <f>IFERROR(_xll.qlRateHelperEarliestDate(S101,Trigger),"--")</f>
        <v>42634</v>
      </c>
      <c r="U101" s="123">
        <f>IFERROR(_xll.qlRateHelperPillarDate(S101,Trigger),"--")</f>
        <v>46651</v>
      </c>
      <c r="W101" s="2" t="str">
        <f t="shared" si="26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ht="15" x14ac:dyDescent="0.25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6"/>
        <v>Euribor3M</v>
      </c>
      <c r="H102" s="265" t="str">
        <f t="shared" si="37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1"/>
        <v>BasSw</v>
      </c>
      <c r="M102" s="213" t="str">
        <f t="shared" si="34"/>
        <v>EURAB3EBASIS12Y_Quote</v>
      </c>
      <c r="N102" s="214">
        <f>IFERROR(_xll.qlQuoteValue(H112),"--")</f>
        <v>3.8999999999999998E-3</v>
      </c>
      <c r="O102" s="214">
        <f t="shared" si="35"/>
        <v>0</v>
      </c>
      <c r="P102" s="122" t="b">
        <v>1</v>
      </c>
      <c r="Q102" s="122">
        <v>60</v>
      </c>
      <c r="R102" s="122">
        <v>1</v>
      </c>
      <c r="S102" s="122" t="str">
        <f t="shared" si="32"/>
        <v>obj_0070a#0000</v>
      </c>
      <c r="T102" s="123">
        <f>IFERROR(_xll.qlRateHelperEarliestDate(S102,Trigger),"--")</f>
        <v>42634</v>
      </c>
      <c r="U102" s="123">
        <f>IFERROR(_xll.qlRateHelperPillarDate(S102,Trigger),"--")</f>
        <v>47017</v>
      </c>
      <c r="W102" s="2" t="str">
        <f t="shared" si="26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ht="15" x14ac:dyDescent="0.25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6"/>
        <v>Euribor3M</v>
      </c>
      <c r="H103" s="265" t="str">
        <f t="shared" si="37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obj_00703#0001</v>
      </c>
      <c r="L103" s="212" t="str">
        <f t="shared" si="31"/>
        <v>BasSw</v>
      </c>
      <c r="M103" s="213" t="str">
        <f t="shared" si="34"/>
        <v>EURAB3EBASIS13Y_Quote</v>
      </c>
      <c r="N103" s="214" t="str">
        <f>IFERROR(_xll.qlQuoteValue(H113),"--")</f>
        <v>--</v>
      </c>
      <c r="O103" s="214">
        <f t="shared" si="35"/>
        <v>0</v>
      </c>
      <c r="P103" s="122" t="b">
        <v>0</v>
      </c>
      <c r="Q103" s="122">
        <v>60</v>
      </c>
      <c r="R103" s="122">
        <v>1</v>
      </c>
      <c r="S103" s="122" t="str">
        <f t="shared" si="32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26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ht="15" x14ac:dyDescent="0.25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6"/>
        <v>Euribor3M</v>
      </c>
      <c r="H104" s="265" t="str">
        <f t="shared" si="37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obj_00707#0000</v>
      </c>
      <c r="L104" s="212" t="str">
        <f t="shared" si="31"/>
        <v>BasSw</v>
      </c>
      <c r="M104" s="213" t="str">
        <f t="shared" si="34"/>
        <v>EURAB3EBASIS14Y_Quote</v>
      </c>
      <c r="N104" s="214" t="str">
        <f>IFERROR(_xll.qlQuoteValue(H114),"--")</f>
        <v>--</v>
      </c>
      <c r="O104" s="214">
        <f t="shared" si="35"/>
        <v>0</v>
      </c>
      <c r="P104" s="122" t="b">
        <v>0</v>
      </c>
      <c r="Q104" s="122">
        <v>60</v>
      </c>
      <c r="R104" s="122">
        <v>1</v>
      </c>
      <c r="S104" s="122" t="str">
        <f t="shared" si="32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26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ht="15" x14ac:dyDescent="0.25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6"/>
        <v>Euribor3M</v>
      </c>
      <c r="H105" s="265" t="str">
        <f t="shared" si="37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obj_0070c#0000</v>
      </c>
      <c r="L105" s="212" t="str">
        <f t="shared" si="31"/>
        <v>BasSw</v>
      </c>
      <c r="M105" s="213" t="str">
        <f t="shared" si="34"/>
        <v>EURAB3EBASIS15Y_Quote</v>
      </c>
      <c r="N105" s="214">
        <f>IFERROR(_xll.qlQuoteValue(H115),"--")</f>
        <v>5.8300000000000001E-3</v>
      </c>
      <c r="O105" s="214">
        <f t="shared" si="35"/>
        <v>0</v>
      </c>
      <c r="P105" s="122" t="b">
        <v>1</v>
      </c>
      <c r="Q105" s="122">
        <v>60</v>
      </c>
      <c r="R105" s="122">
        <v>1</v>
      </c>
      <c r="S105" s="122" t="str">
        <f t="shared" si="32"/>
        <v>obj_0070d#0001</v>
      </c>
      <c r="T105" s="123">
        <f>IFERROR(_xll.qlRateHelperEarliestDate(S105,Trigger),"--")</f>
        <v>42634</v>
      </c>
      <c r="U105" s="123">
        <f>IFERROR(_xll.qlRateHelperPillarDate(S105,Trigger),"--")</f>
        <v>48113</v>
      </c>
      <c r="W105" s="2" t="str">
        <f t="shared" si="26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ht="15" x14ac:dyDescent="0.25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6"/>
        <v>Euribor3M</v>
      </c>
      <c r="H106" s="265" t="str">
        <f t="shared" si="37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obj_00704#0000</v>
      </c>
      <c r="L106" s="212" t="str">
        <f t="shared" si="31"/>
        <v>BasSw</v>
      </c>
      <c r="M106" s="213" t="str">
        <f t="shared" si="34"/>
        <v>EURAB3EBASIS16Y_Quote</v>
      </c>
      <c r="N106" s="214" t="str">
        <f>IFERROR(_xll.qlQuoteValue(H116),"--")</f>
        <v>--</v>
      </c>
      <c r="O106" s="214">
        <f t="shared" si="35"/>
        <v>0</v>
      </c>
      <c r="P106" s="122" t="b">
        <v>0</v>
      </c>
      <c r="Q106" s="122">
        <v>60</v>
      </c>
      <c r="R106" s="122">
        <v>1</v>
      </c>
      <c r="S106" s="122" t="str">
        <f t="shared" si="32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26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ht="15" x14ac:dyDescent="0.25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6"/>
        <v>Euribor3M</v>
      </c>
      <c r="H107" s="265" t="str">
        <f t="shared" si="37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obj_00706#0000</v>
      </c>
      <c r="L107" s="212" t="str">
        <f t="shared" si="31"/>
        <v>BasSw</v>
      </c>
      <c r="M107" s="213" t="str">
        <f t="shared" si="34"/>
        <v>EURAB3EBASIS17Y_Quote</v>
      </c>
      <c r="N107" s="214" t="str">
        <f>IFERROR(_xll.qlQuoteValue(H117),"--")</f>
        <v>--</v>
      </c>
      <c r="O107" s="214">
        <f t="shared" si="35"/>
        <v>0</v>
      </c>
      <c r="P107" s="122" t="b">
        <v>0</v>
      </c>
      <c r="Q107" s="122">
        <v>60</v>
      </c>
      <c r="R107" s="122">
        <v>1</v>
      </c>
      <c r="S107" s="122" t="str">
        <f t="shared" si="32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26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ht="15" x14ac:dyDescent="0.25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6"/>
        <v>Euribor3M</v>
      </c>
      <c r="H108" s="265" t="str">
        <f t="shared" si="37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obj_00709#0000</v>
      </c>
      <c r="L108" s="212" t="str">
        <f t="shared" si="31"/>
        <v>BasSw</v>
      </c>
      <c r="M108" s="213" t="str">
        <f t="shared" si="34"/>
        <v>EURAB3EBASIS18Y_Quote</v>
      </c>
      <c r="N108" s="214" t="str">
        <f>IFERROR(_xll.qlQuoteValue(H118),"--")</f>
        <v>--</v>
      </c>
      <c r="O108" s="214">
        <f t="shared" si="35"/>
        <v>0</v>
      </c>
      <c r="P108" s="122" t="b">
        <v>0</v>
      </c>
      <c r="Q108" s="122">
        <v>60</v>
      </c>
      <c r="R108" s="122">
        <v>1</v>
      </c>
      <c r="S108" s="122" t="str">
        <f t="shared" si="32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26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ht="15" x14ac:dyDescent="0.25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6"/>
        <v>Euribor3M</v>
      </c>
      <c r="H109" s="265" t="str">
        <f t="shared" si="37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obj_0070b#0000</v>
      </c>
      <c r="L109" s="212" t="str">
        <f t="shared" si="31"/>
        <v>BasSw</v>
      </c>
      <c r="M109" s="213" t="str">
        <f t="shared" si="34"/>
        <v>EURAB3EBASIS19Y_Quote</v>
      </c>
      <c r="N109" s="214" t="str">
        <f>IFERROR(_xll.qlQuoteValue(H119),"--")</f>
        <v>--</v>
      </c>
      <c r="O109" s="214">
        <f t="shared" si="35"/>
        <v>0</v>
      </c>
      <c r="P109" s="122" t="b">
        <v>0</v>
      </c>
      <c r="Q109" s="122">
        <v>60</v>
      </c>
      <c r="R109" s="122">
        <v>1</v>
      </c>
      <c r="S109" s="122" t="str">
        <f t="shared" si="32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26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ht="15" x14ac:dyDescent="0.25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6"/>
        <v>Euribor3M</v>
      </c>
      <c r="H110" s="265" t="str">
        <f t="shared" si="37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obj_00705#0000</v>
      </c>
      <c r="L110" s="212" t="str">
        <f t="shared" si="31"/>
        <v>BasSw</v>
      </c>
      <c r="M110" s="213" t="str">
        <f t="shared" si="34"/>
        <v>EURAB3EBASIS20Y_Quote</v>
      </c>
      <c r="N110" s="214">
        <f>IFERROR(_xll.qlQuoteValue(H120),"--")</f>
        <v>7.4400000000000004E-3</v>
      </c>
      <c r="O110" s="214">
        <f t="shared" si="35"/>
        <v>0</v>
      </c>
      <c r="P110" s="122" t="b">
        <v>1</v>
      </c>
      <c r="Q110" s="122">
        <v>60</v>
      </c>
      <c r="R110" s="122">
        <v>1</v>
      </c>
      <c r="S110" s="122" t="str">
        <f t="shared" si="32"/>
        <v>obj_0070e#0001</v>
      </c>
      <c r="T110" s="123">
        <f>IFERROR(_xll.qlRateHelperEarliestDate(S110,Trigger),"--")</f>
        <v>42634</v>
      </c>
      <c r="U110" s="123">
        <f>IFERROR(_xll.qlRateHelperPillarDate(S110,Trigger),"--")</f>
        <v>49940</v>
      </c>
      <c r="W110" s="2" t="str">
        <f t="shared" si="26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ht="15" x14ac:dyDescent="0.25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6"/>
        <v>Euribor3M</v>
      </c>
      <c r="H111" s="265" t="str">
        <f t="shared" si="37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obj_00708#0000</v>
      </c>
      <c r="L111" s="212" t="str">
        <f t="shared" si="31"/>
        <v>BasSw</v>
      </c>
      <c r="M111" s="213" t="str">
        <f t="shared" si="34"/>
        <v>EURAB3EBASIS21Y_Quote</v>
      </c>
      <c r="N111" s="214" t="str">
        <f>IFERROR(_xll.qlQuoteValue(H121),"--")</f>
        <v>--</v>
      </c>
      <c r="O111" s="214">
        <f t="shared" si="35"/>
        <v>0</v>
      </c>
      <c r="P111" s="122" t="b">
        <v>0</v>
      </c>
      <c r="Q111" s="122">
        <v>60</v>
      </c>
      <c r="R111" s="122">
        <v>1</v>
      </c>
      <c r="S111" s="122" t="str">
        <f t="shared" si="32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26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ht="15" x14ac:dyDescent="0.25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6"/>
        <v>Euribor3M</v>
      </c>
      <c r="H112" s="265" t="str">
        <f t="shared" si="37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obj_0070a#0000</v>
      </c>
      <c r="L112" s="212" t="str">
        <f t="shared" si="31"/>
        <v>BasSw</v>
      </c>
      <c r="M112" s="213" t="str">
        <f t="shared" si="34"/>
        <v>EURAB3EBASIS22Y_Quote</v>
      </c>
      <c r="N112" s="214" t="str">
        <f>IFERROR(_xll.qlQuoteValue(H122),"--")</f>
        <v>--</v>
      </c>
      <c r="O112" s="214">
        <f t="shared" si="35"/>
        <v>0</v>
      </c>
      <c r="P112" s="122" t="b">
        <v>0</v>
      </c>
      <c r="Q112" s="122">
        <v>60</v>
      </c>
      <c r="R112" s="122">
        <v>1</v>
      </c>
      <c r="S112" s="122" t="str">
        <f t="shared" si="32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26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ht="15" x14ac:dyDescent="0.25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6"/>
        <v>Euribor3M</v>
      </c>
      <c r="H113" s="265" t="str">
        <f t="shared" si="37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1"/>
        <v>BasSw</v>
      </c>
      <c r="M113" s="213" t="str">
        <f t="shared" si="34"/>
        <v>EURAB3EBASIS23Y_Quote</v>
      </c>
      <c r="N113" s="214" t="str">
        <f>IFERROR(_xll.qlQuoteValue(H123),"--")</f>
        <v>--</v>
      </c>
      <c r="O113" s="214">
        <f t="shared" si="35"/>
        <v>0</v>
      </c>
      <c r="P113" s="122" t="b">
        <v>0</v>
      </c>
      <c r="Q113" s="122">
        <v>60</v>
      </c>
      <c r="R113" s="122">
        <v>1</v>
      </c>
      <c r="S113" s="122" t="str">
        <f t="shared" si="32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26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ht="15" x14ac:dyDescent="0.25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6"/>
        <v>Euribor3M</v>
      </c>
      <c r="H114" s="265" t="str">
        <f t="shared" si="37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1"/>
        <v>BasSw</v>
      </c>
      <c r="M114" s="213" t="str">
        <f t="shared" si="34"/>
        <v>EURAB3EBASIS24Y_Quote</v>
      </c>
      <c r="N114" s="214" t="str">
        <f>IFERROR(_xll.qlQuoteValue(H124),"--")</f>
        <v>--</v>
      </c>
      <c r="O114" s="214">
        <f t="shared" si="35"/>
        <v>0</v>
      </c>
      <c r="P114" s="122" t="b">
        <v>0</v>
      </c>
      <c r="Q114" s="122">
        <v>60</v>
      </c>
      <c r="R114" s="122">
        <v>1</v>
      </c>
      <c r="S114" s="122" t="str">
        <f t="shared" si="32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26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ht="15" x14ac:dyDescent="0.25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6"/>
        <v>Euribor3M</v>
      </c>
      <c r="H115" s="265" t="str">
        <f t="shared" si="37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obj_0070d#0001</v>
      </c>
      <c r="L115" s="212" t="str">
        <f t="shared" si="31"/>
        <v>BasSw</v>
      </c>
      <c r="M115" s="213" t="str">
        <f t="shared" si="34"/>
        <v>EURAB3EBASIS25Y_Quote</v>
      </c>
      <c r="N115" s="214">
        <f>IFERROR(_xll.qlQuoteValue(H125),"--")</f>
        <v>7.9749999999999995E-3</v>
      </c>
      <c r="O115" s="214">
        <f t="shared" si="35"/>
        <v>0</v>
      </c>
      <c r="P115" s="122" t="b">
        <v>1</v>
      </c>
      <c r="Q115" s="122">
        <v>60</v>
      </c>
      <c r="R115" s="122">
        <v>1</v>
      </c>
      <c r="S115" s="122" t="str">
        <f t="shared" si="32"/>
        <v>obj_0070f#0001</v>
      </c>
      <c r="T115" s="123">
        <f>IFERROR(_xll.qlRateHelperEarliestDate(S115,Trigger),"--")</f>
        <v>42634</v>
      </c>
      <c r="U115" s="123">
        <f>IFERROR(_xll.qlRateHelperPillarDate(S115,Trigger),"--")</f>
        <v>51767</v>
      </c>
      <c r="W115" s="2" t="str">
        <f t="shared" si="26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ht="15" x14ac:dyDescent="0.25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6"/>
        <v>Euribor3M</v>
      </c>
      <c r="H116" s="265" t="str">
        <f t="shared" si="37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1"/>
        <v>BasSw</v>
      </c>
      <c r="M116" s="213" t="str">
        <f t="shared" si="34"/>
        <v>EURAB3EBASIS26Y_Quote</v>
      </c>
      <c r="N116" s="214" t="str">
        <f>IFERROR(_xll.qlQuoteValue(H126),"--")</f>
        <v>--</v>
      </c>
      <c r="O116" s="214">
        <f t="shared" si="35"/>
        <v>0</v>
      </c>
      <c r="P116" s="122" t="b">
        <v>0</v>
      </c>
      <c r="Q116" s="122">
        <v>60</v>
      </c>
      <c r="R116" s="122">
        <v>1</v>
      </c>
      <c r="S116" s="122" t="str">
        <f t="shared" si="32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26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ht="15" x14ac:dyDescent="0.25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6"/>
        <v>Euribor3M</v>
      </c>
      <c r="H117" s="265" t="str">
        <f t="shared" si="37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1"/>
        <v>BasSw</v>
      </c>
      <c r="M117" s="213" t="str">
        <f t="shared" si="34"/>
        <v>EURAB3EBASIS27Y_Quote</v>
      </c>
      <c r="N117" s="214" t="str">
        <f>IFERROR(_xll.qlQuoteValue(H127),"--")</f>
        <v>--</v>
      </c>
      <c r="O117" s="214">
        <f t="shared" si="35"/>
        <v>0</v>
      </c>
      <c r="P117" s="122" t="b">
        <v>0</v>
      </c>
      <c r="Q117" s="122">
        <v>60</v>
      </c>
      <c r="R117" s="122">
        <v>1</v>
      </c>
      <c r="S117" s="122" t="str">
        <f t="shared" si="32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26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ht="15" x14ac:dyDescent="0.25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6"/>
        <v>Euribor3M</v>
      </c>
      <c r="H118" s="265" t="str">
        <f t="shared" si="37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1"/>
        <v>BasSw</v>
      </c>
      <c r="M118" s="213" t="str">
        <f t="shared" si="34"/>
        <v>EURAB3EBASIS28Y_Quote</v>
      </c>
      <c r="N118" s="214" t="str">
        <f>IFERROR(_xll.qlQuoteValue(H128),"--")</f>
        <v>--</v>
      </c>
      <c r="O118" s="214">
        <f t="shared" si="35"/>
        <v>0</v>
      </c>
      <c r="P118" s="122" t="b">
        <v>0</v>
      </c>
      <c r="Q118" s="122">
        <v>60</v>
      </c>
      <c r="R118" s="122">
        <v>1</v>
      </c>
      <c r="S118" s="122" t="str">
        <f t="shared" si="32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26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ht="15" x14ac:dyDescent="0.25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6"/>
        <v>Euribor3M</v>
      </c>
      <c r="H119" s="265" t="str">
        <f t="shared" si="37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1"/>
        <v>BasSw</v>
      </c>
      <c r="M119" s="213" t="str">
        <f t="shared" si="34"/>
        <v>EURAB3EBASIS29Y_Quote</v>
      </c>
      <c r="N119" s="214" t="str">
        <f>IFERROR(_xll.qlQuoteValue(H129),"--")</f>
        <v>--</v>
      </c>
      <c r="O119" s="214">
        <f t="shared" si="35"/>
        <v>0</v>
      </c>
      <c r="P119" s="122" t="b">
        <v>0</v>
      </c>
      <c r="Q119" s="122">
        <v>60</v>
      </c>
      <c r="R119" s="122">
        <v>1</v>
      </c>
      <c r="S119" s="122" t="str">
        <f t="shared" si="32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26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ht="15" x14ac:dyDescent="0.25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6"/>
        <v>Euribor3M</v>
      </c>
      <c r="H120" s="265" t="str">
        <f t="shared" si="37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obj_0070e#0001</v>
      </c>
      <c r="L120" s="212" t="str">
        <f t="shared" si="31"/>
        <v>BasSw</v>
      </c>
      <c r="M120" s="213" t="str">
        <f t="shared" si="34"/>
        <v>EURAB3EBASIS30Y_Quote</v>
      </c>
      <c r="N120" s="214">
        <f>IFERROR(_xll.qlQuoteValue(H130),"--")</f>
        <v>8.1549999999999991E-3</v>
      </c>
      <c r="O120" s="214">
        <f t="shared" si="35"/>
        <v>0</v>
      </c>
      <c r="P120" s="122" t="b">
        <v>1</v>
      </c>
      <c r="Q120" s="122">
        <v>60</v>
      </c>
      <c r="R120" s="122">
        <v>1</v>
      </c>
      <c r="S120" s="122" t="str">
        <f t="shared" si="32"/>
        <v>obj_00710#0001</v>
      </c>
      <c r="T120" s="123">
        <f>IFERROR(_xll.qlRateHelperEarliestDate(S120,Trigger),"--")</f>
        <v>42634</v>
      </c>
      <c r="U120" s="123">
        <f>IFERROR(_xll.qlRateHelperPillarDate(S120,Trigger),"--")</f>
        <v>53591</v>
      </c>
      <c r="W120" s="2" t="str">
        <f t="shared" si="26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ht="15" x14ac:dyDescent="0.25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6"/>
        <v>Euribor3M</v>
      </c>
      <c r="H121" s="265" t="str">
        <f t="shared" si="37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1"/>
        <v>BasSw</v>
      </c>
      <c r="M121" s="213" t="str">
        <f t="shared" si="34"/>
        <v>EURAB3EBASIS35Y_Quote</v>
      </c>
      <c r="N121" s="214" t="str">
        <f>IFERROR(_xll.qlQuoteValue(H131),"--")</f>
        <v>--</v>
      </c>
      <c r="O121" s="214">
        <f t="shared" si="35"/>
        <v>0</v>
      </c>
      <c r="P121" s="122" t="b">
        <v>0</v>
      </c>
      <c r="Q121" s="122">
        <v>60</v>
      </c>
      <c r="R121" s="122">
        <v>1</v>
      </c>
      <c r="S121" s="122" t="str">
        <f t="shared" si="32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26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ht="15" x14ac:dyDescent="0.25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6"/>
        <v>Euribor3M</v>
      </c>
      <c r="H122" s="265" t="str">
        <f t="shared" si="37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1"/>
        <v>BasSw</v>
      </c>
      <c r="M122" s="213" t="str">
        <f t="shared" si="34"/>
        <v>EURAB3EBASIS40Y_Quote</v>
      </c>
      <c r="N122" s="214">
        <f>IFERROR(_xll.qlQuoteValue(H132),"--")</f>
        <v>8.0450000000000001E-3</v>
      </c>
      <c r="O122" s="214">
        <f t="shared" si="35"/>
        <v>0</v>
      </c>
      <c r="P122" s="122" t="b">
        <v>1</v>
      </c>
      <c r="Q122" s="122">
        <v>60</v>
      </c>
      <c r="R122" s="122">
        <v>1</v>
      </c>
      <c r="S122" s="122" t="str">
        <f t="shared" si="32"/>
        <v>obj_00711#0001</v>
      </c>
      <c r="T122" s="123">
        <f>IFERROR(_xll.qlRateHelperEarliestDate(S122,Trigger),"--")</f>
        <v>42634</v>
      </c>
      <c r="U122" s="123">
        <f>IFERROR(_xll.qlRateHelperPillarDate(S122,Trigger),"--")</f>
        <v>57244</v>
      </c>
      <c r="W122" s="2" t="str">
        <f t="shared" si="26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ht="15" x14ac:dyDescent="0.25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6"/>
        <v>Euribor3M</v>
      </c>
      <c r="H123" s="265" t="str">
        <f t="shared" si="37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1"/>
        <v>BasSw</v>
      </c>
      <c r="M123" s="213" t="str">
        <f t="shared" si="34"/>
        <v>EURAB3EBASIS50Y_Quote</v>
      </c>
      <c r="N123" s="214">
        <f>IFERROR(_xll.qlQuoteValue(H133),"--")</f>
        <v>7.5350000000000009E-3</v>
      </c>
      <c r="O123" s="214">
        <f t="shared" si="35"/>
        <v>0</v>
      </c>
      <c r="P123" s="122" t="b">
        <v>1</v>
      </c>
      <c r="Q123" s="122">
        <v>60</v>
      </c>
      <c r="R123" s="122">
        <v>1</v>
      </c>
      <c r="S123" s="122" t="str">
        <f t="shared" si="32"/>
        <v>obj_00713#0001</v>
      </c>
      <c r="T123" s="123">
        <f>IFERROR(_xll.qlRateHelperEarliestDate(S123,Trigger),"--")</f>
        <v>42634</v>
      </c>
      <c r="U123" s="123">
        <f>IFERROR(_xll.qlRateHelperPillarDate(S123,Trigger),"--")</f>
        <v>60896</v>
      </c>
      <c r="W123" s="2" t="str">
        <f t="shared" si="26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ht="15" x14ac:dyDescent="0.25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6"/>
        <v>Euribor3M</v>
      </c>
      <c r="H124" s="265" t="str">
        <f t="shared" si="37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1"/>
        <v>BasSw</v>
      </c>
      <c r="M124" s="217" t="str">
        <f t="shared" si="34"/>
        <v>EURAB3EBASIS60Y_Quote</v>
      </c>
      <c r="N124" s="218">
        <f>IFERROR(_xll.qlQuoteValue(H134),"--")</f>
        <v>7.3350000000000004E-3</v>
      </c>
      <c r="O124" s="218">
        <f t="shared" si="35"/>
        <v>0</v>
      </c>
      <c r="P124" s="124" t="b">
        <v>1</v>
      </c>
      <c r="Q124" s="124">
        <v>60</v>
      </c>
      <c r="R124" s="124">
        <v>1</v>
      </c>
      <c r="S124" s="124" t="str">
        <f t="shared" si="32"/>
        <v>obj_00712#0001</v>
      </c>
      <c r="T124" s="125">
        <f>IFERROR(_xll.qlRateHelperEarliestDate(S124,Trigger),"--")</f>
        <v>42634</v>
      </c>
      <c r="U124" s="125">
        <f>IFERROR(_xll.qlRateHelperPillarDate(S124,Trigger),"--")</f>
        <v>64549</v>
      </c>
      <c r="W124" s="4" t="str">
        <f t="shared" si="26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6"/>
        <v>Euribor3M</v>
      </c>
      <c r="H125" s="265" t="str">
        <f t="shared" si="37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obj_0070f#0001</v>
      </c>
      <c r="L125" s="149"/>
      <c r="Y125" s="255" t="str">
        <f>_xll.ohGroup($W$1&amp;"_instruments",_xll.ohPack(Y3:Y124),Permanent,Trigger,ObjectOverwrite)</f>
        <v>EUR3M_instruments#0026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6"/>
        <v>Euribor3M</v>
      </c>
      <c r="H126" s="265" t="str">
        <f t="shared" si="37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6"/>
        <v>Euribor3M</v>
      </c>
      <c r="H127" s="265" t="str">
        <f t="shared" si="37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6"/>
        <v>Euribor3M</v>
      </c>
      <c r="H128" s="265" t="str">
        <f t="shared" si="37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6"/>
        <v>Euribor3M</v>
      </c>
      <c r="H129" s="265" t="str">
        <f t="shared" si="37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6"/>
        <v>Euribor3M</v>
      </c>
      <c r="H130" s="265" t="str">
        <f t="shared" si="37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obj_00710#0001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6"/>
        <v>Euribor3M</v>
      </c>
      <c r="H131" s="265" t="str">
        <f t="shared" si="37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6"/>
        <v>Euribor3M</v>
      </c>
      <c r="H132" s="265" t="str">
        <f t="shared" si="37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obj_00711#0001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6"/>
        <v>Euribor3M</v>
      </c>
      <c r="H133" s="265" t="str">
        <f t="shared" si="37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obj_00713#0001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6"/>
        <v>Euribor3M</v>
      </c>
      <c r="H134" s="266" t="str">
        <f t="shared" si="37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obj_00712#0001</v>
      </c>
    </row>
  </sheetData>
  <dataValidations count="5">
    <dataValidation type="list" allowBlank="1" showInputMessage="1" showErrorMessage="1" sqref="P3:P124">
      <formula1>"TRUE, FALSE"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-2.013746982246053E-3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obj_00476#0003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-2.1670000000000001E-3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obj_004d2</v>
      </c>
      <c r="Y3" s="2" t="str">
        <f>IFERROR(_xll.qlRateHelperQuoteName(X3,Trigger),"")</f>
        <v>EUR1MD_SYNTH6M_Quote</v>
      </c>
      <c r="Z3" s="62">
        <f>IFERROR(_xll.qlRateHelperRate(X3,Trigger),"")</f>
        <v>-1.9680000000000001E-3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42634</v>
      </c>
      <c r="AC3" s="3">
        <f>IFERROR(_xll.qlRateHelperPillarDate(X3,Trigger),"")</f>
        <v>42664</v>
      </c>
      <c r="AD3" s="62">
        <v>-2.013746982246053E-3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-2.0110000000000002E-3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obj_0048f</v>
      </c>
      <c r="Y4" s="2" t="str">
        <f>IFERROR(_xll.qlRateHelperQuoteName(X4,Trigger),"")</f>
        <v>EUR2MD_SYNTH6M_Quote</v>
      </c>
      <c r="Z4" s="62">
        <f>IFERROR(_xll.qlRateHelperRate(X4,Trigger),"")</f>
        <v>-1.9580000000000001E-3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42634</v>
      </c>
      <c r="AC4" s="3">
        <f>IFERROR(_xll.qlRateHelperPillarDate(X4,Trigger),"")</f>
        <v>42695</v>
      </c>
      <c r="AD4" s="62">
        <v>-1.9944992499773178E-3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-1.964E-3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obj_004fc</v>
      </c>
      <c r="Y5" s="2" t="str">
        <f>IFERROR(_xll.qlRateHelperQuoteName(X5,Trigger),"")</f>
        <v>EUR3MD_SYNTH6M_Quote</v>
      </c>
      <c r="Z5" s="62">
        <f>IFERROR(_xll.qlRateHelperRate(X5,Trigger),"")</f>
        <v>-1.9530000000000001E-3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42634</v>
      </c>
      <c r="AC5" s="3">
        <f>IFERROR(_xll.qlRateHelperPillarDate(X5,Trigger),"")</f>
        <v>42725</v>
      </c>
      <c r="AD5" s="62">
        <v>-1.9866304180550429E-3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obj_00484#0002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-1.967E-3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obj_004ae</v>
      </c>
      <c r="Y6" s="2" t="str">
        <f>IFERROR(_xll.qlRateHelperQuoteName(X6,Trigger),"")</f>
        <v>EUR4MD_SYNTH6M_Quote</v>
      </c>
      <c r="Z6" s="62">
        <f>IFERROR(_xll.qlRateHelperRate(X6,Trigger),"")</f>
        <v>-1.9789999999999999E-3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42634</v>
      </c>
      <c r="AC6" s="3">
        <f>IFERROR(_xll.qlRateHelperPillarDate(X6,Trigger),"")</f>
        <v>42758</v>
      </c>
      <c r="AD6" s="62">
        <v>-2.0115856141385224E-3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obj_004d2#0002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-1.9680000000000001E-3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obj_004d2#0002</v>
      </c>
      <c r="T7" s="86">
        <f>IFERROR(_xll.qlRateHelperEarliestDate(S7,Trigger),"--")</f>
        <v>42634</v>
      </c>
      <c r="U7" s="86">
        <f>IFERROR(_xll.qlRateHelperPillarDate(S7,Trigger),"--")</f>
        <v>42664</v>
      </c>
      <c r="W7" s="2" t="str">
        <f t="shared" si="4"/>
        <v>Dp</v>
      </c>
      <c r="X7" s="2" t="str">
        <v>obj_004aa</v>
      </c>
      <c r="Y7" s="2" t="str">
        <f>IFERROR(_xll.qlRateHelperQuoteName(X7,Trigger),"")</f>
        <v>EUR5MD_SYNTH6M_Quote</v>
      </c>
      <c r="Z7" s="62">
        <f>IFERROR(_xll.qlRateHelperRate(X7,Trigger),"")</f>
        <v>-1.9949999999999998E-3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42634</v>
      </c>
      <c r="AC7" s="3">
        <f>IFERROR(_xll.qlRateHelperPillarDate(X7,Trigger),"")</f>
        <v>42787</v>
      </c>
      <c r="AD7" s="62">
        <v>-2.0271447541142192E-3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obj_0048f#0002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-1.9580000000000001E-3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obj_0048f#0002</v>
      </c>
      <c r="T8" s="86">
        <f>IFERROR(_xll.qlRateHelperEarliestDate(S8,Trigger),"--")</f>
        <v>42634</v>
      </c>
      <c r="U8" s="86">
        <f>IFERROR(_xll.qlRateHelperPillarDate(S8,Trigger),"--")</f>
        <v>42695</v>
      </c>
      <c r="W8" s="2" t="str">
        <f t="shared" si="4"/>
        <v>Dp</v>
      </c>
      <c r="X8" s="2" t="str">
        <v>obj_004bd</v>
      </c>
      <c r="Y8" s="2" t="str">
        <f>IFERROR(_xll.qlRateHelperQuoteName(X8,Trigger),"")</f>
        <v>EUR6MD_SYNTH6M_Quote</v>
      </c>
      <c r="Z8" s="62">
        <f>IFERROR(_xll.qlRateHelperRate(X8,Trigger),"")</f>
        <v>-2.0089999999999999E-3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42634</v>
      </c>
      <c r="AC8" s="3">
        <f>IFERROR(_xll.qlRateHelperPillarDate(X8,Trigger),"")</f>
        <v>42815</v>
      </c>
      <c r="AD8" s="62">
        <v>-2.0409570528958513E-3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obj_004fc#0002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-1.9530000000000001E-3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obj_004fc#0002</v>
      </c>
      <c r="T9" s="86">
        <f>IFERROR(_xll.qlRateHelperEarliestDate(S9,Trigger),"--")</f>
        <v>42634</v>
      </c>
      <c r="U9" s="86">
        <f>IFERROR(_xll.qlRateHelperPillarDate(S9,Trigger),"--")</f>
        <v>42725</v>
      </c>
      <c r="W9" s="2" t="str">
        <f t="shared" si="4"/>
        <v>FRA</v>
      </c>
      <c r="X9" s="2" t="str">
        <v>obj_00498</v>
      </c>
      <c r="Y9" s="2" t="str">
        <f>IFERROR(_xll.qlRateHelperQuoteName(X9,Trigger),"")</f>
        <v>EUR1x7F_Quote</v>
      </c>
      <c r="Z9" s="62">
        <f>IFERROR(_xll.qlRateHelperRate(X9,Trigger),"")</f>
        <v>-2.0300000000000001E-3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42664</v>
      </c>
      <c r="AC9" s="3">
        <f>IFERROR(_xll.qlRateHelperPillarDate(X9,Trigger),"")</f>
        <v>42846</v>
      </c>
      <c r="AD9" s="62">
        <v>-2.0643474319410248E-3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obj_00485#0002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obj_004ae#0002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-1.9789999999999999E-3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obj_004ae#0002</v>
      </c>
      <c r="T10" s="86">
        <f>IFERROR(_xll.qlRateHelperEarliestDate(S10,Trigger),"--")</f>
        <v>42634</v>
      </c>
      <c r="U10" s="86">
        <f>IFERROR(_xll.qlRateHelperPillarDate(S10,Trigger),"--")</f>
        <v>42758</v>
      </c>
      <c r="W10" s="2" t="str">
        <f t="shared" si="4"/>
        <v>FRA</v>
      </c>
      <c r="X10" s="2" t="str">
        <v>obj_0048c</v>
      </c>
      <c r="Y10" s="2" t="str">
        <f>IFERROR(_xll.qlRateHelperQuoteName(X10,Trigger),"")</f>
        <v>EUR2x8F_Quote</v>
      </c>
      <c r="Z10" s="62">
        <f>IFERROR(_xll.qlRateHelperRate(X10,Trigger),"")</f>
        <v>-2.0700000000000002E-3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42695</v>
      </c>
      <c r="AC10" s="3">
        <f>IFERROR(_xll.qlRateHelperPillarDate(X10,Trigger),"")</f>
        <v>42877</v>
      </c>
      <c r="AD10" s="62">
        <v>-2.0834669510365728E-3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obj_00483#0002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obj_004aa#0002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-1.9949999999999998E-3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obj_004aa#0002</v>
      </c>
      <c r="T11" s="86">
        <f>IFERROR(_xll.qlRateHelperEarliestDate(S11,Trigger),"--")</f>
        <v>42634</v>
      </c>
      <c r="U11" s="86">
        <f>IFERROR(_xll.qlRateHelperPillarDate(S11,Trigger),"--")</f>
        <v>42787</v>
      </c>
      <c r="W11" s="2" t="str">
        <f t="shared" si="4"/>
        <v>FRA</v>
      </c>
      <c r="X11" s="2" t="str">
        <v>obj_0049b</v>
      </c>
      <c r="Y11" s="2" t="str">
        <f>IFERROR(_xll.qlRateHelperQuoteName(X11,Trigger),"")</f>
        <v>EUR3x9F_Quote</v>
      </c>
      <c r="Z11" s="62">
        <f>IFERROR(_xll.qlRateHelperRate(X11,Trigger),"")</f>
        <v>-2.1200000000000004E-3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42725</v>
      </c>
      <c r="AC11" s="3">
        <f>IFERROR(_xll.qlRateHelperPillarDate(X11,Trigger),"")</f>
        <v>42907</v>
      </c>
      <c r="AD11" s="62">
        <v>-2.1048994658382485E-3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0.99999850000000001</v>
      </c>
      <c r="AK11" s="179">
        <f>-LN(AJ11)/AI11</f>
        <v>1.8000013499864969E-4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obj_004bd#0002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-2.0089999999999999E-3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obj_004bd#0002</v>
      </c>
      <c r="T12" s="88">
        <f>IFERROR(_xll.qlRateHelperEarliestDate(S12,Trigger),"--")</f>
        <v>42634</v>
      </c>
      <c r="U12" s="88">
        <f>IFERROR(_xll.qlRateHelperPillarDate(S12,Trigger),"--")</f>
        <v>42815</v>
      </c>
      <c r="W12" s="2" t="str">
        <f t="shared" si="4"/>
        <v>FRA</v>
      </c>
      <c r="X12" s="2" t="str">
        <v>obj_004a2</v>
      </c>
      <c r="Y12" s="2" t="str">
        <f>IFERROR(_xll.qlRateHelperQuoteName(X12,Trigger),"")</f>
        <v>EUR4x10F_Quote</v>
      </c>
      <c r="Z12" s="62">
        <f>IFERROR(_xll.qlRateHelperRate(X12,Trigger),"")</f>
        <v>-2.1800000000000001E-3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42758</v>
      </c>
      <c r="AC12" s="3">
        <f>IFERROR(_xll.qlRateHelperPillarDate(X12,Trigger),"")</f>
        <v>42937</v>
      </c>
      <c r="AD12" s="62">
        <v>-2.1355079778789675E-3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-2.0300000000000001E-3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obj_00498#0002</v>
      </c>
      <c r="T13" s="117">
        <f>IFERROR(_xll.qlRateHelperEarliestDate(S13,Trigger),"--")</f>
        <v>42664</v>
      </c>
      <c r="U13" s="117">
        <f>IFERROR(_xll.qlRateHelperPillarDate(S13,Trigger),"--")</f>
        <v>42846</v>
      </c>
      <c r="W13" s="2" t="str">
        <f t="shared" si="4"/>
        <v>FRA</v>
      </c>
      <c r="X13" s="2" t="str">
        <v>obj_0048a</v>
      </c>
      <c r="Y13" s="2" t="str">
        <f>IFERROR(_xll.qlRateHelperQuoteName(X13,Trigger),"")</f>
        <v>EUR5x11F_Quote</v>
      </c>
      <c r="Z13" s="62">
        <f>IFERROR(_xll.qlRateHelperRate(X13,Trigger),"")</f>
        <v>-2.2300000000000002E-3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42787</v>
      </c>
      <c r="AC13" s="3">
        <f>IFERROR(_xll.qlRateHelperPillarDate(X13,Trigger),"")</f>
        <v>42968</v>
      </c>
      <c r="AD13" s="62">
        <v>-2.1618689100841269E-3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-2.0700000000000002E-3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obj_0048c#0002</v>
      </c>
      <c r="T14" s="86">
        <f>IFERROR(_xll.qlRateHelperEarliestDate(S14,Trigger),"--")</f>
        <v>42695</v>
      </c>
      <c r="U14" s="86">
        <f>IFERROR(_xll.qlRateHelperPillarDate(S14,Trigger),"--")</f>
        <v>42877</v>
      </c>
      <c r="W14" s="2" t="str">
        <f t="shared" si="4"/>
        <v>FRA</v>
      </c>
      <c r="X14" s="2" t="str">
        <v>obj_00495</v>
      </c>
      <c r="Y14" s="2" t="str">
        <f>IFERROR(_xll.qlRateHelperQuoteName(X14,Trigger),"")</f>
        <v>EUR6x12F_Quote</v>
      </c>
      <c r="Z14" s="62">
        <f>IFERROR(_xll.qlRateHelperRate(X14,Trigger),"")</f>
        <v>-2.2699999999999999E-3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42815</v>
      </c>
      <c r="AC14" s="3">
        <f>IFERROR(_xll.qlRateHelperPillarDate(X14,Trigger),"")</f>
        <v>42999</v>
      </c>
      <c r="AD14" s="62">
        <v>-2.1796868551909763E-3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obj_00498#0002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-2.1200000000000004E-3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obj_0049b#0002</v>
      </c>
      <c r="T15" s="86">
        <f>IFERROR(_xll.qlRateHelperEarliestDate(S15,Trigger),"--")</f>
        <v>42725</v>
      </c>
      <c r="U15" s="86">
        <f>IFERROR(_xll.qlRateHelperPillarDate(S15,Trigger),"--")</f>
        <v>42907</v>
      </c>
      <c r="W15" s="2" t="str">
        <f t="shared" si="4"/>
        <v>FRA</v>
      </c>
      <c r="X15" s="2" t="str">
        <v>obj_004a4</v>
      </c>
      <c r="Y15" s="2" t="str">
        <f>IFERROR(_xll.qlRateHelperQuoteName(X15,Trigger),"")</f>
        <v>EUR7x13F_Quote</v>
      </c>
      <c r="Z15" s="62">
        <f>IFERROR(_xll.qlRateHelperRate(X15,Trigger),"")</f>
        <v>-2.31E-3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42846</v>
      </c>
      <c r="AC15" s="3">
        <f>IFERROR(_xll.qlRateHelperPillarDate(X15,Trigger),"")</f>
        <v>43031</v>
      </c>
      <c r="AD15" s="62">
        <v>-2.1944192667297077E-3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obj_0048c#0002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-2.1800000000000001E-3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obj_004a2#0002</v>
      </c>
      <c r="T16" s="86">
        <f>IFERROR(_xll.qlRateHelperEarliestDate(S16,Trigger),"--")</f>
        <v>42758</v>
      </c>
      <c r="U16" s="86">
        <f>IFERROR(_xll.qlRateHelperPillarDate(S16,Trigger),"--")</f>
        <v>42937</v>
      </c>
      <c r="W16" s="2" t="str">
        <f t="shared" si="4"/>
        <v>FRA</v>
      </c>
      <c r="X16" s="2" t="str">
        <v>obj_00493</v>
      </c>
      <c r="Y16" s="2" t="str">
        <f>IFERROR(_xll.qlRateHelperQuoteName(X16,Trigger),"")</f>
        <v>EUR8x14F_Quote</v>
      </c>
      <c r="Z16" s="62">
        <f>IFERROR(_xll.qlRateHelperRate(X16,Trigger),"")</f>
        <v>-2.3400000000000001E-3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42877</v>
      </c>
      <c r="AC16" s="3">
        <f>IFERROR(_xll.qlRateHelperPillarDate(X16,Trigger),"")</f>
        <v>43060</v>
      </c>
      <c r="AD16" s="62">
        <v>-2.2081117200610542E-3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obj_0049b#0002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-2.2300000000000002E-3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obj_0048a#0002</v>
      </c>
      <c r="T17" s="86">
        <f>IFERROR(_xll.qlRateHelperEarliestDate(S17,Trigger),"--")</f>
        <v>42787</v>
      </c>
      <c r="U17" s="86">
        <f>IFERROR(_xll.qlRateHelperPillarDate(S17,Trigger),"--")</f>
        <v>42968</v>
      </c>
      <c r="W17" s="2" t="str">
        <f t="shared" si="4"/>
        <v>FRA</v>
      </c>
      <c r="X17" s="2" t="str">
        <v>obj_004a1</v>
      </c>
      <c r="Y17" s="2" t="str">
        <f>IFERROR(_xll.qlRateHelperQuoteName(X17,Trigger),"")</f>
        <v>EUR9x15F_Quote</v>
      </c>
      <c r="Z17" s="62">
        <f>IFERROR(_xll.qlRateHelperRate(X17,Trigger),"")</f>
        <v>-2.3699999999999997E-3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42907</v>
      </c>
      <c r="AC17" s="3">
        <f>IFERROR(_xll.qlRateHelperPillarDate(X17,Trigger),"")</f>
        <v>43090</v>
      </c>
      <c r="AD17" s="62">
        <v>-2.2250798283561294E-3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obj_004a2#0002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-2.2699999999999999E-3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obj_00495#0002</v>
      </c>
      <c r="T18" s="86">
        <f>IFERROR(_xll.qlRateHelperEarliestDate(S18,Trigger),"--")</f>
        <v>42815</v>
      </c>
      <c r="U18" s="86">
        <f>IFERROR(_xll.qlRateHelperPillarDate(S18,Trigger),"--")</f>
        <v>42999</v>
      </c>
      <c r="W18" s="2" t="str">
        <f t="shared" si="4"/>
        <v>FRA</v>
      </c>
      <c r="X18" s="2" t="str">
        <v>obj_004a5</v>
      </c>
      <c r="Y18" s="2" t="str">
        <f>IFERROR(_xll.qlRateHelperQuoteName(X18,Trigger),"")</f>
        <v>EUR10x16F_Quote</v>
      </c>
      <c r="Z18" s="62">
        <f>IFERROR(_xll.qlRateHelperRate(X18,Trigger),"")</f>
        <v>-2.3899999999999998E-3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42937</v>
      </c>
      <c r="AC18" s="3">
        <f>IFERROR(_xll.qlRateHelperPillarDate(X18,Trigger),"")</f>
        <v>43122</v>
      </c>
      <c r="AD18" s="62">
        <v>-2.2451340356132968E-3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obj_0048a#0002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-2.31E-3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obj_004a4#0002</v>
      </c>
      <c r="T19" s="86">
        <f>IFERROR(_xll.qlRateHelperEarliestDate(S19,Trigger),"--")</f>
        <v>42846</v>
      </c>
      <c r="U19" s="86">
        <f>IFERROR(_xll.qlRateHelperPillarDate(S19,Trigger),"--")</f>
        <v>43031</v>
      </c>
      <c r="W19" s="2" t="str">
        <f t="shared" si="4"/>
        <v>FRA</v>
      </c>
      <c r="X19" s="2" t="str">
        <v>obj_0048e</v>
      </c>
      <c r="Y19" s="2" t="str">
        <f>IFERROR(_xll.qlRateHelperQuoteName(X19,Trigger),"")</f>
        <v>EUR11x17F_Quote</v>
      </c>
      <c r="Z19" s="62">
        <f>IFERROR(_xll.qlRateHelperRate(X19,Trigger),"")</f>
        <v>-2.4099999999999998E-3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42968</v>
      </c>
      <c r="AC19" s="3">
        <f>IFERROR(_xll.qlRateHelperPillarDate(X19,Trigger),"")</f>
        <v>43152</v>
      </c>
      <c r="AD19" s="62">
        <v>-2.2624328869036664E-3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obj_00495#0002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-2.3400000000000001E-3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obj_00493#0002</v>
      </c>
      <c r="T20" s="86">
        <f>IFERROR(_xll.qlRateHelperEarliestDate(S20,Trigger),"--")</f>
        <v>42877</v>
      </c>
      <c r="U20" s="86">
        <f>IFERROR(_xll.qlRateHelperPillarDate(S20,Trigger),"--")</f>
        <v>43060</v>
      </c>
      <c r="W20" s="2" t="str">
        <f t="shared" si="4"/>
        <v>FRA</v>
      </c>
      <c r="X20" s="2" t="str">
        <v>obj_00496</v>
      </c>
      <c r="Y20" s="2" t="str">
        <f>IFERROR(_xll.qlRateHelperQuoteName(X20,Trigger),"")</f>
        <v>EUR12x18F_Quote</v>
      </c>
      <c r="Z20" s="62">
        <f>IFERROR(_xll.qlRateHelperRate(X20,Trigger),"")</f>
        <v>-2.4299999999999999E-3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42999</v>
      </c>
      <c r="AC20" s="3">
        <f>IFERROR(_xll.qlRateHelperPillarDate(X20,Trigger),"")</f>
        <v>43180</v>
      </c>
      <c r="AD20" s="62">
        <v>-2.274353639308314E-3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obj_004a4#0002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-2.3699999999999997E-3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obj_004a1#0002</v>
      </c>
      <c r="T21" s="86">
        <f>IFERROR(_xll.qlRateHelperEarliestDate(S21,Trigger),"--")</f>
        <v>42907</v>
      </c>
      <c r="U21" s="86">
        <f>IFERROR(_xll.qlRateHelperPillarDate(S21,Trigger),"--")</f>
        <v>43090</v>
      </c>
      <c r="W21" s="2" t="str">
        <f t="shared" si="4"/>
        <v>FRA</v>
      </c>
      <c r="X21" s="2" t="str">
        <v>obj_0048d</v>
      </c>
      <c r="Y21" s="2" t="str">
        <f>IFERROR(_xll.qlRateHelperQuoteName(X21,Trigger),"")</f>
        <v>EUR13x19F_Quote</v>
      </c>
      <c r="Z21" s="62">
        <f>IFERROR(_xll.qlRateHelperRate(X21,Trigger),"")</f>
        <v>-2.4399999999999999E-3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43031</v>
      </c>
      <c r="AC21" s="3">
        <f>IFERROR(_xll.qlRateHelperPillarDate(X21,Trigger),"")</f>
        <v>43213</v>
      </c>
      <c r="AD21" s="62">
        <v>-2.2827463872064661E-3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obj_00493#0002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-2.3899999999999998E-3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obj_004a5#0002</v>
      </c>
      <c r="T22" s="86">
        <f>IFERROR(_xll.qlRateHelperEarliestDate(S22,Trigger),"--")</f>
        <v>42937</v>
      </c>
      <c r="U22" s="86">
        <f>IFERROR(_xll.qlRateHelperPillarDate(S22,Trigger),"--")</f>
        <v>43122</v>
      </c>
      <c r="W22" s="2" t="str">
        <f t="shared" si="4"/>
        <v>FRA</v>
      </c>
      <c r="X22" s="2" t="str">
        <v>obj_00492</v>
      </c>
      <c r="Y22" s="2" t="str">
        <f>IFERROR(_xll.qlRateHelperQuoteName(X22,Trigger),"")</f>
        <v>EUR14x20F_Quote</v>
      </c>
      <c r="Z22" s="62">
        <f>IFERROR(_xll.qlRateHelperRate(X22,Trigger),"")</f>
        <v>-2.4399999999999999E-3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43060</v>
      </c>
      <c r="AC22" s="3">
        <f>IFERROR(_xll.qlRateHelperPillarDate(X22,Trigger),"")</f>
        <v>43241</v>
      </c>
      <c r="AD22" s="62">
        <v>-2.2878160889634666E-3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obj_004a1#0002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-2.4099999999999998E-3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obj_0048e#0002</v>
      </c>
      <c r="T23" s="86">
        <f>IFERROR(_xll.qlRateHelperEarliestDate(S23,Trigger),"--")</f>
        <v>42968</v>
      </c>
      <c r="U23" s="86">
        <f>IFERROR(_xll.qlRateHelperPillarDate(S23,Trigger),"--")</f>
        <v>43152</v>
      </c>
      <c r="W23" s="2" t="str">
        <f t="shared" si="4"/>
        <v>FRA</v>
      </c>
      <c r="X23" s="2" t="str">
        <v>obj_00489</v>
      </c>
      <c r="Y23" s="2" t="str">
        <f>IFERROR(_xll.qlRateHelperQuoteName(X23,Trigger),"")</f>
        <v>EUR15x21F_Quote</v>
      </c>
      <c r="Z23" s="62">
        <f>IFERROR(_xll.qlRateHelperRate(X23,Trigger),"")</f>
        <v>-2.4499999999999999E-3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43090</v>
      </c>
      <c r="AC23" s="3">
        <f>IFERROR(_xll.qlRateHelperPillarDate(X23,Trigger),"")</f>
        <v>43272</v>
      </c>
      <c r="AD23" s="62">
        <v>-2.2993882013111651E-3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obj_004a5#0002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-2.4299999999999999E-3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obj_00496#0002</v>
      </c>
      <c r="T24" s="86">
        <f>IFERROR(_xll.qlRateHelperEarliestDate(S24,Trigger),"--")</f>
        <v>42999</v>
      </c>
      <c r="U24" s="86">
        <f>IFERROR(_xll.qlRateHelperPillarDate(S24,Trigger),"--")</f>
        <v>43180</v>
      </c>
      <c r="W24" s="2" t="str">
        <f t="shared" si="4"/>
        <v>FRA</v>
      </c>
      <c r="X24" s="2" t="str">
        <v>obj_0048b</v>
      </c>
      <c r="Y24" s="2" t="str">
        <f>IFERROR(_xll.qlRateHelperQuoteName(X24,Trigger),"")</f>
        <v>EUR16x22F_Quote</v>
      </c>
      <c r="Z24" s="62">
        <f>IFERROR(_xll.qlRateHelperRate(X24,Trigger),"")</f>
        <v>-2.4399999999999999E-3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43122</v>
      </c>
      <c r="AC24" s="3">
        <f>IFERROR(_xll.qlRateHelperPillarDate(X24,Trigger),"")</f>
        <v>43304</v>
      </c>
      <c r="AD24" s="62">
        <v>-2.3076882366697324E-3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obj_0048e#0002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-2.4399999999999999E-3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obj_0048d#0002</v>
      </c>
      <c r="T25" s="86">
        <f>IFERROR(_xll.qlRateHelperEarliestDate(S25,Trigger),"--")</f>
        <v>43031</v>
      </c>
      <c r="U25" s="86">
        <f>IFERROR(_xll.qlRateHelperPillarDate(S25,Trigger),"--")</f>
        <v>43213</v>
      </c>
      <c r="W25" s="2" t="str">
        <f t="shared" si="4"/>
        <v>FRA</v>
      </c>
      <c r="X25" s="2" t="str">
        <v>obj_004a3</v>
      </c>
      <c r="Y25" s="2" t="str">
        <f>IFERROR(_xll.qlRateHelperQuoteName(X25,Trigger),"")</f>
        <v>EUR17x23F_Quote</v>
      </c>
      <c r="Z25" s="62">
        <f>IFERROR(_xll.qlRateHelperRate(X25,Trigger),"")</f>
        <v>-2.4299999999999999E-3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43152</v>
      </c>
      <c r="AC25" s="3">
        <f>IFERROR(_xll.qlRateHelperPillarDate(X25,Trigger),"")</f>
        <v>43333</v>
      </c>
      <c r="AD25" s="62">
        <v>-2.3149522465434613E-3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obj_00496#0002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-2.4399999999999999E-3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obj_00492#0002</v>
      </c>
      <c r="T26" s="86">
        <f>IFERROR(_xll.qlRateHelperEarliestDate(S26,Trigger),"--")</f>
        <v>43060</v>
      </c>
      <c r="U26" s="86">
        <f>IFERROR(_xll.qlRateHelperPillarDate(S26,Trigger),"--")</f>
        <v>43241</v>
      </c>
      <c r="W26" s="2" t="str">
        <f t="shared" si="4"/>
        <v>FRA</v>
      </c>
      <c r="X26" s="2" t="str">
        <v>obj_00491</v>
      </c>
      <c r="Y26" s="2" t="str">
        <f>IFERROR(_xll.qlRateHelperQuoteName(X26,Trigger),"")</f>
        <v>EUR18x24F_Quote</v>
      </c>
      <c r="Z26" s="62">
        <f>IFERROR(_xll.qlRateHelperRate(X26,Trigger),"")</f>
        <v>-2.4099999999999998E-3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43180</v>
      </c>
      <c r="AC26" s="3">
        <f>IFERROR(_xll.qlRateHelperPillarDate(X26,Trigger),"")</f>
        <v>43364</v>
      </c>
      <c r="AD26" s="62">
        <v>-2.3173604198769354E-3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obj_0048d#0002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-2.4499999999999999E-3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obj_00489#0002</v>
      </c>
      <c r="T27" s="86">
        <f>IFERROR(_xll.qlRateHelperEarliestDate(S27,Trigger),"--")</f>
        <v>43090</v>
      </c>
      <c r="U27" s="86">
        <f>IFERROR(_xll.qlRateHelperPillarDate(S27,Trigger),"--")</f>
        <v>43272</v>
      </c>
      <c r="W27" s="2" t="str">
        <f t="shared" si="4"/>
        <v>Sw</v>
      </c>
      <c r="X27" s="2" t="str">
        <v>obj_004e2</v>
      </c>
      <c r="Y27" s="2" t="str">
        <f>IFERROR(_xll.qlRateHelperQuoteName(X27,Trigger),"")</f>
        <v>EURAB6E3Y_Quote</v>
      </c>
      <c r="Z27" s="62">
        <f>IFERROR(_xll.qlRateHelperRate(X27,Trigger),"")</f>
        <v>-2.1900000000000001E-3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42634</v>
      </c>
      <c r="AC27" s="3">
        <f>IFERROR(_xll.qlRateHelperPillarDate(X27,Trigger),"")</f>
        <v>43731</v>
      </c>
      <c r="AD27" s="62">
        <v>-2.196821968340151E-3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obj_00492#0002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-2.4399999999999999E-3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obj_0048b#0002</v>
      </c>
      <c r="T28" s="86">
        <f>IFERROR(_xll.qlRateHelperEarliestDate(S28,Trigger),"--")</f>
        <v>43122</v>
      </c>
      <c r="U28" s="86">
        <f>IFERROR(_xll.qlRateHelperPillarDate(S28,Trigger),"--")</f>
        <v>43304</v>
      </c>
      <c r="W28" s="2" t="str">
        <f t="shared" si="4"/>
        <v>Sw</v>
      </c>
      <c r="X28" s="2" t="str">
        <v>obj_004e5</v>
      </c>
      <c r="Y28" s="2" t="str">
        <f>IFERROR(_xll.qlRateHelperQuoteName(X28,Trigger),"")</f>
        <v>EURAB6E4Y_Quote</v>
      </c>
      <c r="Z28" s="62">
        <f>IFERROR(_xll.qlRateHelperRate(X28,Trigger),"")</f>
        <v>-1.81E-3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42634</v>
      </c>
      <c r="AC28" s="3">
        <f>IFERROR(_xll.qlRateHelperPillarDate(X28,Trigger),"")</f>
        <v>44095</v>
      </c>
      <c r="AD28" s="62">
        <v>-1.8163906408975744E-3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obj_00489#0002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-2.4299999999999999E-3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obj_004a3#0002</v>
      </c>
      <c r="T29" s="86">
        <f>IFERROR(_xll.qlRateHelperEarliestDate(S29,Trigger),"--")</f>
        <v>43152</v>
      </c>
      <c r="U29" s="86">
        <f>IFERROR(_xll.qlRateHelperPillarDate(S29,Trigger),"--")</f>
        <v>43333</v>
      </c>
      <c r="W29" s="2" t="str">
        <f t="shared" si="4"/>
        <v>Sw</v>
      </c>
      <c r="X29" s="2" t="str">
        <v>obj_004f3</v>
      </c>
      <c r="Y29" s="2" t="str">
        <f>IFERROR(_xll.qlRateHelperQuoteName(X29,Trigger),"")</f>
        <v>EURAB6E5Y_Quote</v>
      </c>
      <c r="Z29" s="62">
        <f>IFERROR(_xll.qlRateHelperRate(X29,Trigger),"")</f>
        <v>-1.1900000000000001E-3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42634</v>
      </c>
      <c r="AC29" s="3">
        <f>IFERROR(_xll.qlRateHelperPillarDate(X29,Trigger),"")</f>
        <v>44460</v>
      </c>
      <c r="AD29" s="62">
        <v>-1.1992955035270182E-3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obj_0048b#0002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-2.4099999999999998E-3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obj_00491#0002</v>
      </c>
      <c r="T30" s="88">
        <f>IFERROR(_xll.qlRateHelperEarliestDate(S30,Trigger),"--")</f>
        <v>43180</v>
      </c>
      <c r="U30" s="88">
        <f>IFERROR(_xll.qlRateHelperPillarDate(S30,Trigger),"--")</f>
        <v>43364</v>
      </c>
      <c r="W30" s="2" t="str">
        <f t="shared" si="4"/>
        <v>Sw</v>
      </c>
      <c r="X30" s="2" t="str">
        <v>obj_004b2</v>
      </c>
      <c r="Y30" s="2" t="str">
        <f>IFERROR(_xll.qlRateHelperQuoteName(X30,Trigger),"")</f>
        <v>EURAB6E6Y_Quote</v>
      </c>
      <c r="Z30" s="62">
        <f>IFERROR(_xll.qlRateHelperRate(X30,Trigger),"")</f>
        <v>-4.0000000000000002E-4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42634</v>
      </c>
      <c r="AC30" s="3">
        <f>IFERROR(_xll.qlRateHelperPillarDate(X30,Trigger),"")</f>
        <v>44825</v>
      </c>
      <c r="AD30" s="62">
        <v>-4.1229620032523214E-4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obj_004a3#0002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-2.1700000000000001E-3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obj_004fa</v>
      </c>
      <c r="Y31" s="2" t="str">
        <f>IFERROR(_xll.qlRateHelperQuoteName(X31,Trigger),"")</f>
        <v>EURAB6E7Y_Quote</v>
      </c>
      <c r="Z31" s="62">
        <f>IFERROR(_xll.qlRateHelperRate(X31,Trigger),"")</f>
        <v>5.2999999999999998E-4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42634</v>
      </c>
      <c r="AC31" s="3">
        <f>IFERROR(_xll.qlRateHelperPillarDate(X31,Trigger),"")</f>
        <v>45190</v>
      </c>
      <c r="AD31" s="62">
        <v>5.1624408756255065E-4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obj_00491#0002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-2.4299999999999999E-3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obj_004e3</v>
      </c>
      <c r="Y32" s="2" t="str">
        <f>IFERROR(_xll.qlRateHelperQuoteName(X32,Trigger),"")</f>
        <v>EURAB6E8Y_Quote</v>
      </c>
      <c r="Z32" s="62">
        <f>IFERROR(_xll.qlRateHelperRate(X32,Trigger),"")</f>
        <v>1.5400000000000004E-3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42634</v>
      </c>
      <c r="AC32" s="3">
        <f>IFERROR(_xll.qlRateHelperPillarDate(X32,Trigger),"")</f>
        <v>45558</v>
      </c>
      <c r="AD32" s="62">
        <v>1.5279608603889934E-3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-2.2599999999999999E-3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obj_0050b</v>
      </c>
      <c r="Y33" s="2" t="str">
        <f>IFERROR(_xll.qlRateHelperQuoteName(X33,Trigger),"")</f>
        <v>EURAB6E9Y_Quote</v>
      </c>
      <c r="Z33" s="62">
        <f>IFERROR(_xll.qlRateHelperRate(X33,Trigger),"")</f>
        <v>2.5500000000000002E-3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42634</v>
      </c>
      <c r="AC33" s="3">
        <f>IFERROR(_xll.qlRateHelperPillarDate(X33,Trigger),"")</f>
        <v>45922</v>
      </c>
      <c r="AD33" s="62">
        <v>2.545097655328829E-3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-2.4399999999999999E-3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obj_004b1</v>
      </c>
      <c r="Y34" s="2" t="str">
        <f>IFERROR(_xll.qlRateHelperQuoteName(X34,Trigger),"")</f>
        <v>EURAB6E10Y_Quote</v>
      </c>
      <c r="Z34" s="62">
        <f>IFERROR(_xll.qlRateHelperRate(X34,Trigger),"")</f>
        <v>3.4899999999999996E-3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42634</v>
      </c>
      <c r="AC34" s="3">
        <f>IFERROR(_xll.qlRateHelperPillarDate(X34,Trigger),"")</f>
        <v>46286</v>
      </c>
      <c r="AD34" s="62">
        <v>3.4973467968079141E-3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-2.31E-3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obj_004bb</v>
      </c>
      <c r="Y35" s="2" t="str">
        <f>IFERROR(_xll.qlRateHelperQuoteName(X35,Trigger),"")</f>
        <v>EURAB6E12Y_Quote</v>
      </c>
      <c r="Z35" s="62">
        <f>IFERROR(_xll.qlRateHelperRate(X35,Trigger),"")</f>
        <v>5.13E-3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42634</v>
      </c>
      <c r="AC35" s="3">
        <f>IFERROR(_xll.qlRateHelperPillarDate(X35,Trigger),"")</f>
        <v>47017</v>
      </c>
      <c r="AD35" s="62">
        <v>5.1731498150411215E-3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-2.1900000000000001E-3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obj_004e2#0002</v>
      </c>
      <c r="T36" s="86">
        <f>IFERROR(_xll.qlRateHelperEarliestDate(S36,Trigger),"--")</f>
        <v>42634</v>
      </c>
      <c r="U36" s="86">
        <f>IFERROR(_xll.qlRateHelperPillarDate(S36,Trigger),"--")</f>
        <v>43731</v>
      </c>
      <c r="W36" s="2" t="str">
        <f t="shared" si="4"/>
        <v>Sw</v>
      </c>
      <c r="X36" s="2" t="str">
        <v>obj_004d7</v>
      </c>
      <c r="Y36" s="2" t="str">
        <f>IFERROR(_xll.qlRateHelperQuoteName(X36,Trigger),"")</f>
        <v>EURAB6E15Y_Quote</v>
      </c>
      <c r="Z36" s="62">
        <f>IFERROR(_xll.qlRateHelperRate(X36,Trigger),"")</f>
        <v>6.8599999999999998E-3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42634</v>
      </c>
      <c r="AC36" s="3">
        <f>IFERROR(_xll.qlRateHelperPillarDate(X36,Trigger),"")</f>
        <v>48113</v>
      </c>
      <c r="AD36" s="62">
        <v>6.9663105839664861E-3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-1.81E-3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obj_004e5#0002</v>
      </c>
      <c r="T37" s="86">
        <f>IFERROR(_xll.qlRateHelperEarliestDate(S37,Trigger),"--")</f>
        <v>42634</v>
      </c>
      <c r="U37" s="86">
        <f>IFERROR(_xll.qlRateHelperPillarDate(S37,Trigger),"--")</f>
        <v>44095</v>
      </c>
      <c r="W37" s="2" t="str">
        <f t="shared" si="4"/>
        <v>Sw</v>
      </c>
      <c r="X37" s="2" t="str">
        <v>obj_004f2</v>
      </c>
      <c r="Y37" s="2" t="str">
        <f>IFERROR(_xll.qlRateHelperQuoteName(X37,Trigger),"")</f>
        <v>EURAB6E20Y_Quote</v>
      </c>
      <c r="Z37" s="62">
        <f>IFERROR(_xll.qlRateHelperRate(X37,Trigger),"")</f>
        <v>8.26E-3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42634</v>
      </c>
      <c r="AC37" s="3">
        <f>IFERROR(_xll.qlRateHelperPillarDate(X37,Trigger),"")</f>
        <v>49940</v>
      </c>
      <c r="AD37" s="62">
        <v>8.4277798771656559E-3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-1.1900000000000001E-3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obj_004f3#0002</v>
      </c>
      <c r="T38" s="86">
        <f>IFERROR(_xll.qlRateHelperEarliestDate(S38,Trigger),"--")</f>
        <v>42634</v>
      </c>
      <c r="U38" s="86">
        <f>IFERROR(_xll.qlRateHelperPillarDate(S38,Trigger),"--")</f>
        <v>44460</v>
      </c>
      <c r="W38" s="2" t="str">
        <f t="shared" si="4"/>
        <v>Sw</v>
      </c>
      <c r="X38" s="2" t="str">
        <v>obj_004c0</v>
      </c>
      <c r="Y38" s="2" t="str">
        <f>IFERROR(_xll.qlRateHelperQuoteName(X38,Trigger),"")</f>
        <v>EURAB6E25Y_Quote</v>
      </c>
      <c r="Z38" s="62">
        <f>IFERROR(_xll.qlRateHelperRate(X38,Trigger),"")</f>
        <v>8.6499999999999997E-3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42634</v>
      </c>
      <c r="AC38" s="3">
        <f>IFERROR(_xll.qlRateHelperPillarDate(X38,Trigger),"")</f>
        <v>51767</v>
      </c>
      <c r="AD38" s="62">
        <v>8.8150959590011235E-3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-4.0000000000000002E-4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obj_004b2#0002</v>
      </c>
      <c r="T39" s="86">
        <f>IFERROR(_xll.qlRateHelperEarliestDate(S39,Trigger),"--")</f>
        <v>42634</v>
      </c>
      <c r="U39" s="86">
        <f>IFERROR(_xll.qlRateHelperPillarDate(S39,Trigger),"--")</f>
        <v>44825</v>
      </c>
      <c r="W39" s="2" t="str">
        <f t="shared" si="4"/>
        <v>Sw</v>
      </c>
      <c r="X39" s="2" t="str">
        <v>obj_0050d</v>
      </c>
      <c r="Y39" s="2" t="str">
        <f>IFERROR(_xll.qlRateHelperQuoteName(X39,Trigger),"")</f>
        <v>EURAB6E30Y_Quote</v>
      </c>
      <c r="Z39" s="62">
        <f>IFERROR(_xll.qlRateHelperRate(X39,Trigger),"")</f>
        <v>8.7299999999999999E-3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42634</v>
      </c>
      <c r="AC39" s="3">
        <f>IFERROR(_xll.qlRateHelperPillarDate(X39,Trigger),"")</f>
        <v>53591</v>
      </c>
      <c r="AD39" s="62">
        <v>8.8703338353082264E-3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obj_004e2#0002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5.2999999999999998E-4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obj_004fa#0002</v>
      </c>
      <c r="T40" s="86">
        <f>IFERROR(_xll.qlRateHelperEarliestDate(S40,Trigger),"--")</f>
        <v>42634</v>
      </c>
      <c r="U40" s="86">
        <f>IFERROR(_xll.qlRateHelperPillarDate(S40,Trigger),"--")</f>
        <v>45190</v>
      </c>
      <c r="W40" s="2" t="str">
        <f t="shared" si="4"/>
        <v>Sw</v>
      </c>
      <c r="X40" s="2" t="str">
        <v>obj_004d0</v>
      </c>
      <c r="Y40" s="2" t="str">
        <f>IFERROR(_xll.qlRateHelperQuoteName(X40,Trigger),"")</f>
        <v>EURAB6E35Y_Quote</v>
      </c>
      <c r="Z40" s="62">
        <f>IFERROR(_xll.qlRateHelperRate(X40,Trigger),"")</f>
        <v>8.6400000000000001E-3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42634</v>
      </c>
      <c r="AC40" s="3">
        <f>IFERROR(_xll.qlRateHelperPillarDate(X40,Trigger),"")</f>
        <v>55417</v>
      </c>
      <c r="AD40" s="62">
        <v>8.7401697781466486E-3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obj_004e5#0002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1.5400000000000004E-3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obj_004e3#0002</v>
      </c>
      <c r="T41" s="86">
        <f>IFERROR(_xll.qlRateHelperEarliestDate(S41,Trigger),"--")</f>
        <v>42634</v>
      </c>
      <c r="U41" s="86">
        <f>IFERROR(_xll.qlRateHelperPillarDate(S41,Trigger),"--")</f>
        <v>45558</v>
      </c>
      <c r="W41" s="2" t="str">
        <f t="shared" si="4"/>
        <v>Sw</v>
      </c>
      <c r="X41" s="2" t="str">
        <v>obj_004ce</v>
      </c>
      <c r="Y41" s="2" t="str">
        <f>IFERROR(_xll.qlRateHelperQuoteName(X41,Trigger),"")</f>
        <v>EURAB6E40Y_Quote</v>
      </c>
      <c r="Z41" s="62">
        <f>IFERROR(_xll.qlRateHelperRate(X41,Trigger),"")</f>
        <v>8.4899999999999993E-3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42634</v>
      </c>
      <c r="AC41" s="3">
        <f>IFERROR(_xll.qlRateHelperPillarDate(X41,Trigger),"")</f>
        <v>57244</v>
      </c>
      <c r="AD41" s="62">
        <v>8.5463062642992145E-3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obj_004f3#0002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2.5500000000000002E-3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obj_0050b#0002</v>
      </c>
      <c r="T42" s="86">
        <f>IFERROR(_xll.qlRateHelperEarliestDate(S42,Trigger),"--")</f>
        <v>42634</v>
      </c>
      <c r="U42" s="86">
        <f>IFERROR(_xll.qlRateHelperPillarDate(S42,Trigger),"--")</f>
        <v>45922</v>
      </c>
      <c r="W42" s="2" t="str">
        <f t="shared" si="4"/>
        <v>FwdSw</v>
      </c>
      <c r="X42" s="2" t="str">
        <v>obj_0050e</v>
      </c>
      <c r="Y42" s="2" t="str">
        <f>IFERROR(_xll.qlRateHelperQuoteName(X42,Trigger),"")</f>
        <v>EUR15F30Y_Quote</v>
      </c>
      <c r="Z42" s="62">
        <f>IFERROR(_xll.qlRateHelperRate(X42,Trigger),"")</f>
        <v>9.0699999999999999E-3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48113</v>
      </c>
      <c r="AC42" s="3">
        <f>IFERROR(_xll.qlRateHelperPillarDate(X42,Trigger),"")</f>
        <v>59071</v>
      </c>
      <c r="AD42" s="62">
        <v>8.2213346978825645E-3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obj_004b2#0002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3.4899999999999996E-3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obj_004b1#0002</v>
      </c>
      <c r="T43" s="86">
        <f>IFERROR(_xll.qlRateHelperEarliestDate(S43,Trigger),"--")</f>
        <v>42634</v>
      </c>
      <c r="U43" s="86">
        <f>IFERROR(_xll.qlRateHelperPillarDate(S43,Trigger),"--")</f>
        <v>46286</v>
      </c>
      <c r="W43" s="2" t="str">
        <f t="shared" si="4"/>
        <v>Sw</v>
      </c>
      <c r="X43" s="2" t="str">
        <v>obj_004c8</v>
      </c>
      <c r="Y43" s="2" t="str">
        <f>IFERROR(_xll.qlRateHelperQuoteName(X43,Trigger),"")</f>
        <v>EURAB6E50Y_Quote</v>
      </c>
      <c r="Z43" s="62">
        <f>IFERROR(_xll.qlRateHelperRate(X43,Trigger),"")</f>
        <v>7.9000000000000008E-3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42634</v>
      </c>
      <c r="AC43" s="3">
        <f>IFERROR(_xll.qlRateHelperPillarDate(X43,Trigger),"")</f>
        <v>60896</v>
      </c>
      <c r="AD43" s="62">
        <v>7.8325522230598254E-3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obj_004fa#0002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obj_004e4</v>
      </c>
      <c r="Y44" s="2" t="str">
        <f>IFERROR(_xll.qlRateHelperQuoteName(X44,Trigger),"")</f>
        <v>EUR25F30Y_Quote</v>
      </c>
      <c r="Z44" s="62">
        <f>IFERROR(_xll.qlRateHelperRate(X44,Trigger),"")</f>
        <v>6.8100000000000001E-3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51767</v>
      </c>
      <c r="AC44" s="3">
        <f>IFERROR(_xll.qlRateHelperPillarDate(X44,Trigger),"")</f>
        <v>62724</v>
      </c>
      <c r="AD44" s="62">
        <v>7.6634293404560854E-3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obj_004e3#0002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5.13E-3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obj_004bb#0002</v>
      </c>
      <c r="T45" s="86">
        <f>IFERROR(_xll.qlRateHelperEarliestDate(S45,Trigger),"--")</f>
        <v>42634</v>
      </c>
      <c r="U45" s="86">
        <f>IFERROR(_xll.qlRateHelperPillarDate(S45,Trigger),"--")</f>
        <v>47017</v>
      </c>
      <c r="W45" s="2" t="str">
        <f t="shared" si="4"/>
        <v>Sw</v>
      </c>
      <c r="X45" s="2" t="str">
        <v>obj_00507</v>
      </c>
      <c r="Y45" s="2" t="str">
        <f>IFERROR(_xll.qlRateHelperQuoteName(X45,Trigger),"")</f>
        <v>EURAB6E60Y_Quote</v>
      </c>
      <c r="Z45" s="62">
        <f>IFERROR(_xll.qlRateHelperRate(X45,Trigger),"")</f>
        <v>7.6500000000000005E-3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42634</v>
      </c>
      <c r="AC45" s="3">
        <f>IFERROR(_xll.qlRateHelperPillarDate(X45,Trigger),"")</f>
        <v>64549</v>
      </c>
      <c r="AD45" s="62">
        <v>7.5389450569037153E-3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obj_0050b#0002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5.79E-3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obj_004b1#0002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6.3600000000000002E-3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6.8599999999999998E-3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obj_004d7#0002</v>
      </c>
      <c r="T48" s="86">
        <f>IFERROR(_xll.qlRateHelperEarliestDate(S48,Trigger),"--")</f>
        <v>42634</v>
      </c>
      <c r="U48" s="86">
        <f>IFERROR(_xll.qlRateHelperPillarDate(S48,Trigger),"--")</f>
        <v>48113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obj_004bb#0002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7.2699999999999996E-3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7.6E-3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7.8700000000000003E-3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obj_004d7#0002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8.09E-3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8.26E-3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obj_004f2#0002</v>
      </c>
      <c r="T53" s="86">
        <f>IFERROR(_xll.qlRateHelperEarliestDate(S53,Trigger),"--")</f>
        <v>42634</v>
      </c>
      <c r="U53" s="86">
        <f>IFERROR(_xll.qlRateHelperPillarDate(S53,Trigger),"--")</f>
        <v>49940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8.3899999999999999E-3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8.4899999999999993E-3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8.5599999999999999E-3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obj_004f2#0002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8.6099999999999996E-3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8.6499999999999997E-3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obj_004c0#0002</v>
      </c>
      <c r="T58" s="86">
        <f>IFERROR(_xll.qlRateHelperEarliestDate(S58,Trigger),"--")</f>
        <v>42634</v>
      </c>
      <c r="U58" s="86">
        <f>IFERROR(_xll.qlRateHelperPillarDate(S58,Trigger),"--")</f>
        <v>51767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8.6800000000000002E-3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8.6999999999999994E-3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8.7200000000000003E-3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obj_004c0#0002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8.7299999999999999E-3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8.7299999999999999E-3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obj_0050d#0002</v>
      </c>
      <c r="T63" s="86">
        <f>IFERROR(_xll.qlRateHelperEarliestDate(S63,Trigger),"--")</f>
        <v>42634</v>
      </c>
      <c r="U63" s="86">
        <f>IFERROR(_xll.qlRateHelperPillarDate(S63,Trigger),"--")</f>
        <v>53591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8.6400000000000001E-3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obj_004d0#0002</v>
      </c>
      <c r="T64" s="86">
        <f>IFERROR(_xll.qlRateHelperEarliestDate(S64,Trigger),"--")</f>
        <v>42634</v>
      </c>
      <c r="U64" s="86">
        <f>IFERROR(_xll.qlRateHelperPillarDate(S64,Trigger),"--")</f>
        <v>55417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8.4899999999999993E-3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obj_004ce#0002</v>
      </c>
      <c r="T65" s="86">
        <f>IFERROR(_xll.qlRateHelperEarliestDate(S65,Trigger),"--")</f>
        <v>42634</v>
      </c>
      <c r="U65" s="86">
        <f>IFERROR(_xll.qlRateHelperPillarDate(S65,Trigger),"--")</f>
        <v>57244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7.9000000000000008E-3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obj_004c8#0002</v>
      </c>
      <c r="T66" s="86">
        <f>IFERROR(_xll.qlRateHelperEarliestDate(S66,Trigger),"--")</f>
        <v>42634</v>
      </c>
      <c r="U66" s="86">
        <f>IFERROR(_xll.qlRateHelperPillarDate(S66,Trigger),"--")</f>
        <v>60896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obj_0050d#0002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7.6500000000000005E-3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obj_00507#0002</v>
      </c>
      <c r="T67" s="88">
        <f>IFERROR(_xll.qlRateHelperEarliestDate(S67,Trigger),"--")</f>
        <v>42634</v>
      </c>
      <c r="U67" s="88">
        <f>IFERROR(_xll.qlRateHelperPillarDate(S67,Trigger),"--")</f>
        <v>64549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obj_004d0#0002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-2.4499999999999999E-3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obj_004ce#0002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-2.2000000000000001E-3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obj_004c8#0002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obj_00507#0002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-9.5E-4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-5.0000000000000002E-5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9.7999999999999997E-4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2.0600000000000002E-3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3.14E-3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4.1200000000000004E-3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5.0099999999999997E-3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5.79E-3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6.4600000000000005E-3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7.0200000000000011E-3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7.5100000000000002E-3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7.9100000000000004E-3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8.94E-3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9.1500000000000001E-3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9.1199999999999996E-3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-1.9500000000000001E-3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-4.4999999999999999E-4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5.5000000000000003E-4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1.66E-3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2.8100000000000004E-3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3.9300000000000003E-3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4.9399999999999999E-3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5.8399999999999997E-3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6.62E-3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7.28E-3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7.8200000000000006E-3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8.3000000000000001E-3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8.6700000000000006E-3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8.9600000000000009E-3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9.6299999999999997E-3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9.6600000000000002E-3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9.5300000000000003E-3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-6.7000000000000002E-4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2.9999999999999997E-4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1.3800000000000002E-3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2.5600000000000002E-3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3.7699999999999999E-3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4.8999999999999998E-3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5.9299999999999995E-3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6.8200000000000005E-3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7.6E-3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8.2199999999999999E-3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8.7299999999999999E-3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9.1800000000000007E-3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9.5100000000000011E-3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9.7800000000000005E-3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9.9600000000000001E-3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1.0280000000000001E-2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1.0150000000000001E-2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9.8999999999999991E-3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1.2700000000000001E-3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2.3999999999999998E-3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3.63E-3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4.8700000000000002E-3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6.0200000000000002E-3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7.0200000000000011E-3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8.6300000000000005E-3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9.2100000000000012E-3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9.689999999999999E-3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1.0090000000000002E-2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1.039E-2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1.06E-2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1.0749999999999999E-2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1.0860000000000002E-2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1.085E-2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1.0589999999999999E-2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1.0240000000000001E-2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3.5299999999999997E-3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4.81E-3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6.0799999999999995E-3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7.2099999999999994E-3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8.1799999999999998E-3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9.0200000000000002E-3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9.7000000000000003E-3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1.0230000000000001E-2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1.065E-2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1.1009999999999999E-2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1.1260000000000001E-2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1.1420000000000001E-2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1.1520000000000001E-2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1.159E-2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1.1599999999999999E-2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1.133E-2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1.095E-2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1.0509999999999999E-2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6.11E-3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7.3600000000000002E-3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8.4499999999999992E-3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9.3600000000000003E-3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1.014E-2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1.076E-2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1.1220000000000001E-2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1.158E-2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1.187E-2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1.2070000000000001E-2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1.218E-2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1.2230000000000001E-2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1.225E-2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1.222E-2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1.2159999999999999E-2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1.1679999999999999E-2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1.1200000000000002E-2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1.0700000000000001E-2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8.6099999999999996E-3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9.6299999999999997E-3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1.0460000000000001E-2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1.1169999999999999E-2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1.171E-2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1.21E-2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1.2390000000000002E-2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1.2630000000000001E-2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1.2760000000000001E-2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1.282E-2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1.2829999999999999E-2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1.2800000000000001E-2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1.2730000000000002E-2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1.2630000000000001E-2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1.252E-2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1.1890000000000001E-2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1.1320000000000002E-2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1.0780000000000001E-2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1.068E-2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1.141E-2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1.205E-2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1.251E-2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1.2829999999999999E-2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1.3049999999999999E-2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1.3229999999999999E-2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1.3309999999999999E-2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1.332E-2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1.328E-2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1.321E-2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1.3100000000000001E-2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1.2969999999999999E-2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1.2829999999999999E-2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1.268E-2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1.196E-2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1.133E-2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1.077E-2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1.2159999999999999E-2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1.274E-2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1.3140000000000001E-2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1.3380000000000001E-2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1.3540000000000002E-2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1.367E-2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1.371E-2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1.366E-2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1.3580000000000002E-2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1.3480000000000001E-2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1.3340000000000001E-2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1.3180000000000001E-2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1.3009999999999999E-2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1.2829999999999999E-2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1.2650000000000002E-2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1.1899999999999999E-2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1.123E-2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1.0660000000000001E-2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1.333E-2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1.3640000000000001E-2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1.3800000000000002E-2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1.389E-2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1.3990000000000001E-2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1.3980000000000001E-2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1.389E-2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1.3769999999999999E-2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1.363E-2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1.3460000000000001E-2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1.328E-2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1.3089999999999999E-2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1.2889999999999999E-2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1.2690000000000002E-2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1.251E-2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1.1739999999999999E-2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1.106E-2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1.0489999999999999E-2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1.3950000000000001E-2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1.4030000000000001E-2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1.4079999999999999E-2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1.4150000000000001E-2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1.4110000000000001E-2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1.3990000000000001E-2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1.3840000000000002E-2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1.367E-2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1.3480000000000001E-2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1.3269999999999999E-2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1.306E-2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1.2849999999999999E-2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1.264E-2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1.244E-2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1.226E-2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1.1500000000000002E-2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1.0829999999999999E-2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1.026E-2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1.4119999999999999E-2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1.4150000000000001E-2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1.422E-2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1.4150000000000001E-2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1.4000000000000002E-2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1.3820000000000001E-2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1.363E-2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1.3420000000000001E-2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1.319E-2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1.2969999999999999E-2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1.274E-2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1.252E-2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1.2319999999999999E-2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1.213E-2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1.196E-2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1.1209999999999999E-2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1.056E-2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9.9900000000000006E-3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1.418E-2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1.4279999999999999E-2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1.417E-2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1.3960000000000002E-2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1.3760000000000001E-2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1.355E-2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1.3309999999999999E-2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1.307E-2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1.2829999999999999E-2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1.259E-2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1.2359999999999999E-2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1.2150000000000001E-2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1.196E-2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1.179E-2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1.163E-2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1.09E-2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1.0280000000000001E-2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9.7000000000000003E-3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1.4379999999999999E-2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1.4159999999999999E-2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1.389E-2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1.3650000000000001E-2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1.3420000000000001E-2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1.316E-2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1.29E-2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1.2659999999999999E-2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1.24E-2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1.217E-2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1.1950000000000001E-2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1.176E-2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1.159E-2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1.1430000000000001E-2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1.129E-2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1.057E-2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9.9900000000000006E-3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9.4000000000000004E-3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1.393E-2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1.3640000000000001E-2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1.34E-2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1.3169999999999999E-2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1.291E-2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1.2650000000000002E-2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1.24E-2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1.214E-2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1.191E-2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1.1699999999999999E-2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1.1509999999999999E-2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1.1340000000000001E-2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1.119E-2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1.1049999999999999E-2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1.09E-2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1.022E-2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9.6699999999999998E-3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9.0699999999999999E-3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obj_0050e#0002</v>
      </c>
      <c r="T337" s="122">
        <f>IFERROR(_xll.qlRateHelperEarliestDate(S337,Trigger),"--")</f>
        <v>48113</v>
      </c>
      <c r="U337" s="122">
        <f>IFERROR(_xll.qlRateHelperPillarDate(S337,Trigger),"--")</f>
        <v>59071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1.1300000000000001E-2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1.107E-2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1.081E-2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1.0589999999999999E-2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1.042E-2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obj_0050e#0002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1.0280000000000001E-2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1.014E-2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1.004E-2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9.9399999999999992E-3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9.8200000000000006E-3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9.7000000000000003E-3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9.58E-3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9.4600000000000014E-3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9.3400000000000011E-3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9.2300000000000004E-3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8.7600000000000004E-3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8.1900000000000011E-3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7.5900000000000004E-3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9.5300000000000003E-3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9.41E-3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9.3900000000000008E-3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9.300000000000001E-3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9.1900000000000003E-3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9.0600000000000003E-3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8.94E-3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8.8199999999999997E-3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8.7100000000000007E-3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8.6E-3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8.5100000000000002E-3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8.4200000000000004E-3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8.3400000000000002E-3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8.2500000000000004E-3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8.1600000000000006E-3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7.5700000000000003E-3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6.9500000000000004E-3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6.8100000000000001E-3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obj_004e4#0002</v>
      </c>
      <c r="T373" s="122">
        <f>IFERROR(_xll.qlRateHelperEarliestDate(S373,Trigger),"--")</f>
        <v>51767</v>
      </c>
      <c r="U373" s="122">
        <f>IFERROR(_xll.qlRateHelperPillarDate(S373,Trigger),"--")</f>
        <v>62724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8.4399999999999996E-3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8.320000000000001E-3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8.1900000000000011E-3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8.0800000000000004E-3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7.9900000000000006E-3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obj_004e4#0002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7.92E-3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7.8500000000000011E-3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7.7800000000000005E-3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7.7000000000000002E-3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7.6100000000000004E-3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7.5100000000000002E-3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7.4000000000000003E-3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7.2699999999999996E-3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7.1399999999999996E-3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6.9900000000000006E-3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6.3400000000000001E-3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6.28E-3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6.2599999999999999E-3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EUR6M_instruments#0002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-3.7920823304405677E-3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obj_0047c#0003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-3.895E-3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obj_00482</v>
      </c>
      <c r="Y3" s="133" t="str">
        <f>IFERROR(_xll.qlRateHelperQuoteName(X3,Trigger),"")</f>
        <v>EURSWD_SYNTH1M_Quote</v>
      </c>
      <c r="Z3" s="172">
        <f>IFERROR(_xll.qlRateHelperRate(X3,Trigger),"")</f>
        <v>-3.7399999999999998E-3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42634</v>
      </c>
      <c r="AC3" s="134">
        <f>IFERROR(_xll.qlRateHelperPillarDate(X3,Trigger),"")</f>
        <v>42641</v>
      </c>
      <c r="AD3" s="172">
        <v>-3.7920823304405677E-3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obj_00482#0002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-3.7399999999999998E-3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obj_00482#0002</v>
      </c>
      <c r="T4" s="86">
        <f>IFERROR(_xll.qlRateHelperEarliestDate(S4,Trigger),"--")</f>
        <v>42634</v>
      </c>
      <c r="U4" s="86">
        <f>IFERROR(_xll.qlRateHelperPillarDate(S4,Trigger),"--")</f>
        <v>42641</v>
      </c>
      <c r="W4" s="133" t="str">
        <f t="shared" si="1"/>
        <v>Dp</v>
      </c>
      <c r="X4" s="133" t="str">
        <v>obj_00481</v>
      </c>
      <c r="Y4" s="133" t="str">
        <f>IFERROR(_xll.qlRateHelperQuoteName(X4,Trigger),"")</f>
        <v>EUR2WD_SYNTH1M_Quote</v>
      </c>
      <c r="Z4" s="172">
        <f>IFERROR(_xll.qlRateHelperRate(X4,Trigger),"")</f>
        <v>-3.6960000000000001E-3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42634</v>
      </c>
      <c r="AC4" s="134">
        <f>IFERROR(_xll.qlRateHelperPillarDate(X4,Trigger),"")</f>
        <v>42648</v>
      </c>
      <c r="AD4" s="172">
        <v>-3.7476026674817032E-3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obj_00481#0002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-3.6960000000000001E-3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obj_00481#0002</v>
      </c>
      <c r="T5" s="86">
        <f>IFERROR(_xll.qlRateHelperEarliestDate(S5,Trigger),"--")</f>
        <v>42634</v>
      </c>
      <c r="U5" s="86">
        <f>IFERROR(_xll.qlRateHelperPillarDate(S5,Trigger),"--")</f>
        <v>42648</v>
      </c>
      <c r="W5" s="133" t="str">
        <f t="shared" si="1"/>
        <v>Dp</v>
      </c>
      <c r="X5" s="133" t="str">
        <v>obj_00486</v>
      </c>
      <c r="Y5" s="133" t="str">
        <f>IFERROR(_xll.qlRateHelperQuoteName(X5,Trigger),"")</f>
        <v>EUR3WD_SYNTH1M_Quote</v>
      </c>
      <c r="Z5" s="172">
        <f>IFERROR(_xll.qlRateHelperRate(X5,Trigger),"")</f>
        <v>-3.7030000000000001E-3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42634</v>
      </c>
      <c r="AC5" s="134">
        <f>IFERROR(_xll.qlRateHelperPillarDate(X5,Trigger),"")</f>
        <v>42655</v>
      </c>
      <c r="AD5" s="172">
        <v>-3.7548361081466749E-3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obj_00473#0003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obj_00486#0002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-3.7030000000000001E-3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obj_00486#0002</v>
      </c>
      <c r="T6" s="86">
        <f>IFERROR(_xll.qlRateHelperEarliestDate(S6,Trigger),"--")</f>
        <v>42634</v>
      </c>
      <c r="U6" s="86">
        <f>IFERROR(_xll.qlRateHelperPillarDate(S6,Trigger),"--")</f>
        <v>42655</v>
      </c>
      <c r="W6" s="133" t="str">
        <f t="shared" si="1"/>
        <v>Dp</v>
      </c>
      <c r="X6" s="133" t="str">
        <v>obj_00480</v>
      </c>
      <c r="Y6" s="133" t="str">
        <f>IFERROR(_xll.qlRateHelperQuoteName(X6,Trigger),"")</f>
        <v>EUR1MD_SYNTH1M_Quote</v>
      </c>
      <c r="Z6" s="172">
        <f>IFERROR(_xll.qlRateHelperRate(X6,Trigger),"")</f>
        <v>-3.7100000000000002E-3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42634</v>
      </c>
      <c r="AC6" s="134">
        <f>IFERROR(_xll.qlRateHelperPillarDate(X6,Trigger),"")</f>
        <v>42664</v>
      </c>
      <c r="AD6" s="172">
        <v>-3.7621093673308676E-3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obj_00480#0003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-3.7100000000000002E-3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obj_00480#0003</v>
      </c>
      <c r="T7" s="86">
        <f>IFERROR(_xll.qlRateHelperEarliestDate(S7,Trigger),"--")</f>
        <v>42634</v>
      </c>
      <c r="U7" s="86">
        <f>IFERROR(_xll.qlRateHelperPillarDate(S7,Trigger),"--")</f>
        <v>42664</v>
      </c>
      <c r="W7" s="133" t="str">
        <f t="shared" si="1"/>
        <v>Sw</v>
      </c>
      <c r="X7" s="133" t="str">
        <v>obj_004f5</v>
      </c>
      <c r="Y7" s="133" t="str">
        <f>IFERROR(_xll.qlRateHelperQuoteName(X7,Trigger),"")</f>
        <v>EURAM1E2M_Quote</v>
      </c>
      <c r="Z7" s="172">
        <f>IFERROR(_xll.qlRateHelperRate(X7,Trigger),"")</f>
        <v>-3.7299999999999998E-3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42634</v>
      </c>
      <c r="AC7" s="134">
        <f>IFERROR(_xll.qlRateHelperPillarDate(X7,Trigger),"")</f>
        <v>42695</v>
      </c>
      <c r="AD7" s="172">
        <v>-3.7829533285586307E-3</v>
      </c>
      <c r="AE7" s="68"/>
    </row>
    <row r="8" spans="1:39" ht="11.25" customHeight="1" x14ac:dyDescent="0.2">
      <c r="B8" s="43"/>
      <c r="C8" s="43"/>
      <c r="D8" s="43"/>
      <c r="E8" s="43"/>
      <c r="G8" s="89" t="s">
        <v>157</v>
      </c>
      <c r="H8" s="262" t="str">
        <f>G8&amp;SUBSTITUTE(Tenor,"M","E")</f>
        <v>AM1E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-3.7299999999999998E-3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obj_004f5#0002</v>
      </c>
      <c r="T8" s="117">
        <f>IFERROR(_xll.qlRateHelperEarliestDate(S8,Trigger),"--")</f>
        <v>42634</v>
      </c>
      <c r="U8" s="117">
        <f>IFERROR(_xll.qlRateHelperPillarDate(S8,Trigger),"--")</f>
        <v>42695</v>
      </c>
      <c r="W8" s="133" t="str">
        <f t="shared" si="1"/>
        <v>Sw</v>
      </c>
      <c r="X8" s="133" t="str">
        <v>obj_00505</v>
      </c>
      <c r="Y8" s="133" t="str">
        <f>IFERROR(_xll.qlRateHelperQuoteName(X8,Trigger),"")</f>
        <v>EURAM1E3M_Quote</v>
      </c>
      <c r="Z8" s="172">
        <f>IFERROR(_xll.qlRateHelperRate(X8,Trigger),"")</f>
        <v>-3.7699999999999999E-3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42634</v>
      </c>
      <c r="AC8" s="134">
        <f>IFERROR(_xll.qlRateHelperPillarDate(X8,Trigger),"")</f>
        <v>42725</v>
      </c>
      <c r="AD8" s="172">
        <v>-3.8240785224074188E-3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-3.7699999999999999E-3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obj_00505#0002</v>
      </c>
      <c r="T9" s="86">
        <f>IFERROR(_xll.qlRateHelperEarliestDate(S9,Trigger),"--")</f>
        <v>42634</v>
      </c>
      <c r="U9" s="86">
        <f>IFERROR(_xll.qlRateHelperPillarDate(S9,Trigger),"--")</f>
        <v>42725</v>
      </c>
      <c r="W9" s="133" t="str">
        <f t="shared" si="1"/>
        <v>Sw</v>
      </c>
      <c r="X9" s="133" t="str">
        <v>obj_00503</v>
      </c>
      <c r="Y9" s="133" t="str">
        <f>IFERROR(_xll.qlRateHelperQuoteName(X9,Trigger),"")</f>
        <v>EURAM1E4M_Quote</v>
      </c>
      <c r="Z9" s="172">
        <f>IFERROR(_xll.qlRateHelperRate(X9,Trigger),"")</f>
        <v>-3.81E-3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42634</v>
      </c>
      <c r="AC9" s="134">
        <f>IFERROR(_xll.qlRateHelperPillarDate(X9,Trigger),"")</f>
        <v>42758</v>
      </c>
      <c r="AD9" s="172">
        <v>-3.8653125918089136E-3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obj_004f5#0002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-3.81E-3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obj_00503#0002</v>
      </c>
      <c r="T10" s="86">
        <f>IFERROR(_xll.qlRateHelperEarliestDate(S10,Trigger),"--")</f>
        <v>42634</v>
      </c>
      <c r="U10" s="86">
        <f>IFERROR(_xll.qlRateHelperPillarDate(S10,Trigger),"--")</f>
        <v>42758</v>
      </c>
      <c r="W10" s="133" t="str">
        <f t="shared" si="1"/>
        <v>Sw</v>
      </c>
      <c r="X10" s="133" t="str">
        <v>obj_004c9</v>
      </c>
      <c r="Y10" s="133" t="str">
        <f>IFERROR(_xll.qlRateHelperQuoteName(X10,Trigger),"")</f>
        <v>EURAM1E5M_Quote</v>
      </c>
      <c r="Z10" s="172">
        <f>IFERROR(_xll.qlRateHelperRate(X10,Trigger),"")</f>
        <v>-3.8500000000000001E-3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42634</v>
      </c>
      <c r="AC10" s="134">
        <f>IFERROR(_xll.qlRateHelperPillarDate(X10,Trigger),"")</f>
        <v>42787</v>
      </c>
      <c r="AD10" s="172">
        <v>-3.906485361237476E-3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obj_00505#0002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-3.8500000000000001E-3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obj_004c9#0002</v>
      </c>
      <c r="T11" s="86">
        <f>IFERROR(_xll.qlRateHelperEarliestDate(S11,Trigger),"--")</f>
        <v>42634</v>
      </c>
      <c r="U11" s="86">
        <f>IFERROR(_xll.qlRateHelperPillarDate(S11,Trigger),"--")</f>
        <v>42787</v>
      </c>
      <c r="W11" s="133" t="str">
        <f t="shared" si="1"/>
        <v>Sw</v>
      </c>
      <c r="X11" s="133" t="str">
        <v>obj_004c6</v>
      </c>
      <c r="Y11" s="133" t="str">
        <f>IFERROR(_xll.qlRateHelperQuoteName(X11,Trigger),"")</f>
        <v>EURAM1E6M_Quote</v>
      </c>
      <c r="Z11" s="172">
        <f>IFERROR(_xll.qlRateHelperRate(X11,Trigger),"")</f>
        <v>-3.8800000000000002E-3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42634</v>
      </c>
      <c r="AC11" s="134">
        <f>IFERROR(_xll.qlRateHelperPillarDate(X11,Trigger),"")</f>
        <v>42815</v>
      </c>
      <c r="AD11" s="172">
        <v>-3.9375190476637987E-3</v>
      </c>
      <c r="AE11" s="68"/>
      <c r="AF11" s="130">
        <v>1</v>
      </c>
      <c r="AG11" s="131">
        <f>_xll.qlCalendarEndOfMonth(Calendar,Settlementdate,Trigger)</f>
        <v>42643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0.99999850000000001</v>
      </c>
      <c r="AK11" s="179">
        <f>-LN(AJ11)/AI11</f>
        <v>1.8000013499864969E-4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obj_00503#0002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-3.8800000000000002E-3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obj_004c6#0002</v>
      </c>
      <c r="T12" s="86">
        <f>IFERROR(_xll.qlRateHelperEarliestDate(S12,Trigger),"--")</f>
        <v>42634</v>
      </c>
      <c r="U12" s="86">
        <f>IFERROR(_xll.qlRateHelperPillarDate(S12,Trigger),"--")</f>
        <v>42815</v>
      </c>
      <c r="W12" s="133" t="str">
        <f t="shared" si="1"/>
        <v>Sw</v>
      </c>
      <c r="X12" s="133" t="str">
        <v>obj_004b9</v>
      </c>
      <c r="Y12" s="133" t="str">
        <f>IFERROR(_xll.qlRateHelperQuoteName(X12,Trigger),"")</f>
        <v>EURAM1E7M_Quote</v>
      </c>
      <c r="Z12" s="172">
        <f>IFERROR(_xll.qlRateHelperRate(X12,Trigger),"")</f>
        <v>-3.9100000000000003E-3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42634</v>
      </c>
      <c r="AC12" s="134">
        <f>IFERROR(_xll.qlRateHelperPillarDate(X12,Trigger),"")</f>
        <v>42846</v>
      </c>
      <c r="AD12" s="172">
        <v>-3.9686387184753903E-3</v>
      </c>
      <c r="AE12" s="68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obj_004c9#0002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-3.9100000000000003E-3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obj_004b9#0002</v>
      </c>
      <c r="T13" s="86">
        <f>IFERROR(_xll.qlRateHelperEarliestDate(S13,Trigger),"--")</f>
        <v>42634</v>
      </c>
      <c r="U13" s="86">
        <f>IFERROR(_xll.qlRateHelperPillarDate(S13,Trigger),"--")</f>
        <v>42846</v>
      </c>
      <c r="W13" s="133" t="str">
        <f t="shared" si="1"/>
        <v>Sw</v>
      </c>
      <c r="X13" s="133" t="str">
        <v>obj_004c4</v>
      </c>
      <c r="Y13" s="133" t="str">
        <f>IFERROR(_xll.qlRateHelperQuoteName(X13,Trigger),"")</f>
        <v>EURAM1E8M_Quote</v>
      </c>
      <c r="Z13" s="172">
        <f>IFERROR(_xll.qlRateHelperRate(X13,Trigger),"")</f>
        <v>-3.9500000000000004E-3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42634</v>
      </c>
      <c r="AC13" s="134">
        <f>IFERROR(_xll.qlRateHelperPillarDate(X13,Trigger),"")</f>
        <v>42877</v>
      </c>
      <c r="AD13" s="172">
        <v>-4.0099478691061462E-3</v>
      </c>
      <c r="AE13" s="68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obj_004c6#0002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-3.9500000000000004E-3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obj_004c4#0002</v>
      </c>
      <c r="T14" s="86">
        <f>IFERROR(_xll.qlRateHelperEarliestDate(S14,Trigger),"--")</f>
        <v>42634</v>
      </c>
      <c r="U14" s="86">
        <f>IFERROR(_xll.qlRateHelperPillarDate(S14,Trigger),"--")</f>
        <v>42877</v>
      </c>
      <c r="W14" s="133" t="str">
        <f t="shared" si="1"/>
        <v>Sw</v>
      </c>
      <c r="X14" s="133" t="str">
        <v>obj_00501</v>
      </c>
      <c r="Y14" s="133" t="str">
        <f>IFERROR(_xll.qlRateHelperQuoteName(X14,Trigger),"")</f>
        <v>EURAM1E9M_Quote</v>
      </c>
      <c r="Z14" s="172">
        <f>IFERROR(_xll.qlRateHelperRate(X14,Trigger),"")</f>
        <v>-3.98E-3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42634</v>
      </c>
      <c r="AC14" s="134">
        <f>IFERROR(_xll.qlRateHelperPillarDate(X14,Trigger),"")</f>
        <v>42907</v>
      </c>
      <c r="AD14" s="172">
        <v>-4.041109908986833E-3</v>
      </c>
      <c r="AE14" s="68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obj_004b9#0002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-3.98E-3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obj_00501#0002</v>
      </c>
      <c r="T15" s="86">
        <f>IFERROR(_xll.qlRateHelperEarliestDate(S15,Trigger),"--")</f>
        <v>42634</v>
      </c>
      <c r="U15" s="86">
        <f>IFERROR(_xll.qlRateHelperPillarDate(S15,Trigger),"--")</f>
        <v>42907</v>
      </c>
      <c r="W15" s="133" t="str">
        <f t="shared" si="1"/>
        <v>Sw</v>
      </c>
      <c r="X15" s="133" t="str">
        <v>obj_004ea</v>
      </c>
      <c r="Y15" s="133" t="str">
        <f>IFERROR(_xll.qlRateHelperQuoteName(X15,Trigger),"")</f>
        <v>EURAM1E10M_Quote</v>
      </c>
      <c r="Z15" s="172">
        <f>IFERROR(_xll.qlRateHelperRate(X15,Trigger),"")</f>
        <v>-4.0200000000000001E-3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42634</v>
      </c>
      <c r="AC15" s="134">
        <f>IFERROR(_xll.qlRateHelperPillarDate(X15,Trigger),"")</f>
        <v>42937</v>
      </c>
      <c r="AD15" s="172">
        <v>-4.0824459170388898E-3</v>
      </c>
      <c r="AE15" s="68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obj_004c4#0002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-4.0200000000000001E-3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obj_004ea#0002</v>
      </c>
      <c r="T16" s="86">
        <f>IFERROR(_xll.qlRateHelperEarliestDate(S16,Trigger),"--")</f>
        <v>42634</v>
      </c>
      <c r="U16" s="86">
        <f>IFERROR(_xll.qlRateHelperPillarDate(S16,Trigger),"--")</f>
        <v>42937</v>
      </c>
      <c r="W16" s="133" t="str">
        <f t="shared" si="1"/>
        <v>Sw</v>
      </c>
      <c r="X16" s="133" t="str">
        <v>obj_004b3</v>
      </c>
      <c r="Y16" s="133" t="str">
        <f>IFERROR(_xll.qlRateHelperQuoteName(X16,Trigger),"")</f>
        <v>EURAM1E11M_Quote</v>
      </c>
      <c r="Z16" s="172">
        <f>IFERROR(_xll.qlRateHelperRate(X16,Trigger),"")</f>
        <v>-4.0700000000000007E-3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42634</v>
      </c>
      <c r="AC16" s="134">
        <f>IFERROR(_xll.qlRateHelperPillarDate(X16,Trigger),"")</f>
        <v>42968</v>
      </c>
      <c r="AD16" s="172">
        <v>-4.1339811683068755E-3</v>
      </c>
      <c r="AE16" s="68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obj_00501#0002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-4.0700000000000007E-3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obj_004b3#0002</v>
      </c>
      <c r="T17" s="86">
        <f>IFERROR(_xll.qlRateHelperEarliestDate(S17,Trigger),"--")</f>
        <v>42634</v>
      </c>
      <c r="U17" s="86">
        <f>IFERROR(_xll.qlRateHelperPillarDate(S17,Trigger),"--")</f>
        <v>42968</v>
      </c>
      <c r="W17" s="133" t="str">
        <f t="shared" si="1"/>
        <v>Sw</v>
      </c>
      <c r="X17" s="133" t="str">
        <v>obj_004ef</v>
      </c>
      <c r="Y17" s="133" t="str">
        <f>IFERROR(_xll.qlRateHelperQuoteName(X17,Trigger),"")</f>
        <v>EURAM1E1Y_Quote</v>
      </c>
      <c r="Z17" s="172">
        <f>IFERROR(_xll.qlRateHelperRate(X17,Trigger),"")</f>
        <v>-4.1099999999999999E-3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42634</v>
      </c>
      <c r="AC17" s="134">
        <f>IFERROR(_xll.qlRateHelperPillarDate(X17,Trigger),"")</f>
        <v>42999</v>
      </c>
      <c r="AD17" s="172">
        <v>-4.1754077064518275E-3</v>
      </c>
      <c r="AE17" s="68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obj_004ea#0002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-4.1099999999999999E-3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obj_004ef#0002</v>
      </c>
      <c r="T18" s="88">
        <f>IFERROR(_xll.qlRateHelperEarliestDate(S18,Trigger),"--")</f>
        <v>42634</v>
      </c>
      <c r="U18" s="88">
        <f>IFERROR(_xll.qlRateHelperPillarDate(S18,Trigger),"--")</f>
        <v>42999</v>
      </c>
      <c r="W18" s="133" t="str">
        <f t="shared" si="1"/>
        <v>Sw</v>
      </c>
      <c r="X18" s="133" t="str">
        <v>obj_004c1</v>
      </c>
      <c r="Y18" s="133" t="str">
        <f>IFERROR(_xll.qlRateHelperQuoteName(X18,Trigger),"")</f>
        <v>EURAB1E2Y_Quote</v>
      </c>
      <c r="Z18" s="172">
        <f>IFERROR(_xll.qlRateHelperRate(X18,Trigger),"")</f>
        <v>-4.5299999999999993E-3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42634</v>
      </c>
      <c r="AC18" s="134">
        <f>IFERROR(_xll.qlRateHelperPillarDate(X18,Trigger),"")</f>
        <v>43364</v>
      </c>
      <c r="AD18" s="172">
        <v>-4.5391275796793657E-3</v>
      </c>
      <c r="AE18" s="68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obj_004b3#0002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-4.1600000000000005E-3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obj_004e8</v>
      </c>
      <c r="Y19" s="133" t="str">
        <f>IFERROR(_xll.qlRateHelperQuoteName(X19,Trigger),"")</f>
        <v>EURAB1E3Y_Quote</v>
      </c>
      <c r="Z19" s="172">
        <f>IFERROR(_xll.qlRateHelperRate(X19,Trigger),"")</f>
        <v>-4.5699999999999994E-3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42634</v>
      </c>
      <c r="AC19" s="134">
        <f>IFERROR(_xll.qlRateHelperPillarDate(X19,Trigger),"")</f>
        <v>43731</v>
      </c>
      <c r="AD19" s="172">
        <v>-4.5795386238622103E-3</v>
      </c>
      <c r="AE19" s="68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obj_004ef#0002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obj_004ac</v>
      </c>
      <c r="Y20" s="133" t="str">
        <f>IFERROR(_xll.qlRateHelperQuoteName(X20,Trigger),"")</f>
        <v>EURAB1E4Y_Quote</v>
      </c>
      <c r="Z20" s="172">
        <f>IFERROR(_xll.qlRateHelperRate(X20,Trigger),"")</f>
        <v>-4.3200000000000009E-3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42634</v>
      </c>
      <c r="AC20" s="134">
        <f>IFERROR(_xll.qlRateHelperPillarDate(X20,Trigger),"")</f>
        <v>44095</v>
      </c>
      <c r="AD20" s="172">
        <v>-4.3271903185105451E-3</v>
      </c>
      <c r="AE20" s="68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obj_004e0</v>
      </c>
      <c r="Y21" s="133" t="str">
        <f>IFERROR(_xll.qlRateHelperQuoteName(X21,Trigger),"")</f>
        <v>EURAB1E5Y_Quote</v>
      </c>
      <c r="Z21" s="172">
        <f>IFERROR(_xll.qlRateHelperRate(X21,Trigger),"")</f>
        <v>-3.7799999999999999E-3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42634</v>
      </c>
      <c r="AC21" s="134">
        <f>IFERROR(_xll.qlRateHelperPillarDate(X21,Trigger),"")</f>
        <v>44460</v>
      </c>
      <c r="AD21" s="172">
        <v>-3.7896041943453192E-3</v>
      </c>
      <c r="AE21" s="68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obj_00502</v>
      </c>
      <c r="Y22" s="133" t="str">
        <f>IFERROR(_xll.qlRateHelperQuoteName(X22,Trigger),"")</f>
        <v>EURAB1E6Y_Quote</v>
      </c>
      <c r="Z22" s="172">
        <f>IFERROR(_xll.qlRateHelperRate(X22,Trigger),"")</f>
        <v>-3.0300000000000006E-3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42634</v>
      </c>
      <c r="AC22" s="134">
        <f>IFERROR(_xll.qlRateHelperPillarDate(X22,Trigger),"")</f>
        <v>44825</v>
      </c>
      <c r="AD22" s="172">
        <v>-3.0416882770818087E-3</v>
      </c>
      <c r="AE22" s="68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-4.5299999999999993E-3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obj_004c1#0002</v>
      </c>
      <c r="T23" s="86">
        <f>IFERROR(_xll.qlRateHelperEarliestDate(S23,Trigger),"--")</f>
        <v>42634</v>
      </c>
      <c r="U23" s="86">
        <f>IFERROR(_xll.qlRateHelperPillarDate(S23,Trigger),"--")</f>
        <v>43364</v>
      </c>
      <c r="W23" s="133" t="str">
        <f t="shared" si="1"/>
        <v>Sw</v>
      </c>
      <c r="X23" s="133" t="str">
        <v>obj_004e6</v>
      </c>
      <c r="Y23" s="133" t="str">
        <f>IFERROR(_xll.qlRateHelperQuoteName(X23,Trigger),"")</f>
        <v>EURAB1E7Y_Quote</v>
      </c>
      <c r="Z23" s="172">
        <f>IFERROR(_xll.qlRateHelperRate(X23,Trigger),"")</f>
        <v>-2.1000000000000003E-3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42634</v>
      </c>
      <c r="AC23" s="134">
        <f>IFERROR(_xll.qlRateHelperPillarDate(X23,Trigger),"")</f>
        <v>45190</v>
      </c>
      <c r="AD23" s="172">
        <v>-2.1119433589992542E-3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-4.5699999999999994E-3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obj_004e8#0002</v>
      </c>
      <c r="T24" s="86">
        <f>IFERROR(_xll.qlRateHelperEarliestDate(S24,Trigger),"--")</f>
        <v>42634</v>
      </c>
      <c r="U24" s="86">
        <f>IFERROR(_xll.qlRateHelperPillarDate(S24,Trigger),"--")</f>
        <v>43731</v>
      </c>
      <c r="W24" s="133" t="str">
        <f t="shared" si="1"/>
        <v>Sw</v>
      </c>
      <c r="X24" s="133" t="str">
        <v>obj_00506</v>
      </c>
      <c r="Y24" s="133" t="str">
        <f>IFERROR(_xll.qlRateHelperQuoteName(X24,Trigger),"")</f>
        <v>EURAB1E8Y_Quote</v>
      </c>
      <c r="Z24" s="172">
        <f>IFERROR(_xll.qlRateHelperRate(X24,Trigger),"")</f>
        <v>-1.0700000000000002E-3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42634</v>
      </c>
      <c r="AC24" s="134">
        <f>IFERROR(_xll.qlRateHelperPillarDate(X24,Trigger),"")</f>
        <v>45558</v>
      </c>
      <c r="AD24" s="172">
        <v>-1.077828051682411E-3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-4.3200000000000009E-3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obj_004ac#0002</v>
      </c>
      <c r="T25" s="86">
        <f>IFERROR(_xll.qlRateHelperEarliestDate(S25,Trigger),"--")</f>
        <v>42634</v>
      </c>
      <c r="U25" s="86">
        <f>IFERROR(_xll.qlRateHelperPillarDate(S25,Trigger),"--")</f>
        <v>44095</v>
      </c>
      <c r="W25" s="133" t="str">
        <f t="shared" si="1"/>
        <v>Sw</v>
      </c>
      <c r="X25" s="133" t="str">
        <v>obj_004fb</v>
      </c>
      <c r="Y25" s="133" t="str">
        <f>IFERROR(_xll.qlRateHelperQuoteName(X25,Trigger),"")</f>
        <v>EURAB1E9Y_Quote</v>
      </c>
      <c r="Z25" s="172">
        <f>IFERROR(_xll.qlRateHelperRate(X25,Trigger),"")</f>
        <v>-1.0000000000000009E-5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42634</v>
      </c>
      <c r="AC25" s="134">
        <f>IFERROR(_xll.qlRateHelperPillarDate(X25,Trigger),"")</f>
        <v>45922</v>
      </c>
      <c r="AD25" s="172">
        <v>-8.8796679177459077E-6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-3.7799999999999999E-3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obj_004e0#0002</v>
      </c>
      <c r="T26" s="86">
        <f>IFERROR(_xll.qlRateHelperEarliestDate(S26,Trigger),"--")</f>
        <v>42634</v>
      </c>
      <c r="U26" s="86">
        <f>IFERROR(_xll.qlRateHelperPillarDate(S26,Trigger),"--")</f>
        <v>44460</v>
      </c>
      <c r="W26" s="133" t="str">
        <f t="shared" si="1"/>
        <v>Sw</v>
      </c>
      <c r="X26" s="133" t="str">
        <v>obj_004d5</v>
      </c>
      <c r="Y26" s="133" t="str">
        <f>IFERROR(_xll.qlRateHelperQuoteName(X26,Trigger),"")</f>
        <v>EURAB1E10Y_Quote</v>
      </c>
      <c r="Z26" s="172">
        <f>IFERROR(_xll.qlRateHelperRate(X26,Trigger),"")</f>
        <v>1E-3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42634</v>
      </c>
      <c r="AC26" s="134">
        <f>IFERROR(_xll.qlRateHelperPillarDate(X26,Trigger),"")</f>
        <v>46286</v>
      </c>
      <c r="AD26" s="172">
        <v>1.01567336376775E-3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obj_004c1#0002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-3.0300000000000006E-3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obj_00502#0002</v>
      </c>
      <c r="T27" s="86">
        <f>IFERROR(_xll.qlRateHelperEarliestDate(S27,Trigger),"--")</f>
        <v>42634</v>
      </c>
      <c r="U27" s="86">
        <f>IFERROR(_xll.qlRateHelperPillarDate(S27,Trigger),"--")</f>
        <v>44825</v>
      </c>
      <c r="W27" s="133" t="str">
        <f t="shared" si="1"/>
        <v>Sw</v>
      </c>
      <c r="X27" s="133" t="str">
        <v>obj_00508</v>
      </c>
      <c r="Y27" s="133" t="str">
        <f>IFERROR(_xll.qlRateHelperQuoteName(X27,Trigger),"")</f>
        <v>EURAB1E12Y_Quote</v>
      </c>
      <c r="Z27" s="172">
        <f>IFERROR(_xll.qlRateHelperRate(X27,Trigger),"")</f>
        <v>2.8000000000000004E-3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42634</v>
      </c>
      <c r="AC27" s="134">
        <f>IFERROR(_xll.qlRateHelperPillarDate(X27,Trigger),"")</f>
        <v>47017</v>
      </c>
      <c r="AD27" s="172">
        <v>2.8582096912986772E-3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obj_004e8#0002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-2.1000000000000003E-3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obj_004e6#0002</v>
      </c>
      <c r="T28" s="86">
        <f>IFERROR(_xll.qlRateHelperEarliestDate(S28,Trigger),"--")</f>
        <v>42634</v>
      </c>
      <c r="U28" s="86">
        <f>IFERROR(_xll.qlRateHelperPillarDate(S28,Trigger),"--")</f>
        <v>45190</v>
      </c>
      <c r="W28" s="133" t="str">
        <f t="shared" si="1"/>
        <v>Sw</v>
      </c>
      <c r="X28" s="133" t="str">
        <v>obj_004db</v>
      </c>
      <c r="Y28" s="133" t="str">
        <f>IFERROR(_xll.qlRateHelperQuoteName(X28,Trigger),"")</f>
        <v>EURAB1E15Y_Quote</v>
      </c>
      <c r="Z28" s="172">
        <f>IFERROR(_xll.qlRateHelperRate(X28,Trigger),"")</f>
        <v>4.79E-3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42634</v>
      </c>
      <c r="AC28" s="134">
        <f>IFERROR(_xll.qlRateHelperPillarDate(X28,Trigger),"")</f>
        <v>48113</v>
      </c>
      <c r="AD28" s="172">
        <v>4.9242746329035674E-3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obj_004ac#0002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-1.0700000000000002E-3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obj_00506#0002</v>
      </c>
      <c r="T29" s="86">
        <f>IFERROR(_xll.qlRateHelperEarliestDate(S29,Trigger),"--")</f>
        <v>42634</v>
      </c>
      <c r="U29" s="86">
        <f>IFERROR(_xll.qlRateHelperPillarDate(S29,Trigger),"--")</f>
        <v>45558</v>
      </c>
      <c r="W29" s="133" t="str">
        <f t="shared" si="1"/>
        <v>Sw</v>
      </c>
      <c r="X29" s="133" t="str">
        <v>obj_004f7</v>
      </c>
      <c r="Y29" s="133" t="str">
        <f>IFERROR(_xll.qlRateHelperQuoteName(X29,Trigger),"")</f>
        <v>EURAB1E20Y_Quote</v>
      </c>
      <c r="Z29" s="172">
        <f>IFERROR(_xll.qlRateHelperRate(X29,Trigger),"")</f>
        <v>6.5100000000000002E-3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42634</v>
      </c>
      <c r="AC29" s="134">
        <f>IFERROR(_xll.qlRateHelperPillarDate(X29,Trigger),"")</f>
        <v>49940</v>
      </c>
      <c r="AD29" s="172">
        <v>6.7270075508083877E-3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obj_004e0#0002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-1.0000000000000009E-5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obj_004fb#0002</v>
      </c>
      <c r="T30" s="86">
        <f>IFERROR(_xll.qlRateHelperEarliestDate(S30,Trigger),"--")</f>
        <v>42634</v>
      </c>
      <c r="U30" s="86">
        <f>IFERROR(_xll.qlRateHelperPillarDate(S30,Trigger),"--")</f>
        <v>45922</v>
      </c>
      <c r="W30" s="133" t="str">
        <f t="shared" si="1"/>
        <v>Sw</v>
      </c>
      <c r="X30" s="133" t="str">
        <v>obj_004df</v>
      </c>
      <c r="Y30" s="133" t="str">
        <f>IFERROR(_xll.qlRateHelperQuoteName(X30,Trigger),"")</f>
        <v>EURAB1E25Y_Quote</v>
      </c>
      <c r="Z30" s="172">
        <f>IFERROR(_xll.qlRateHelperRate(X30,Trigger),"")</f>
        <v>7.150000000000001E-3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42634</v>
      </c>
      <c r="AC30" s="134">
        <f>IFERROR(_xll.qlRateHelperPillarDate(X30,Trigger),"")</f>
        <v>51767</v>
      </c>
      <c r="AD30" s="172">
        <v>7.3835848006074704E-3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obj_00502#0002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1E-3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obj_004d5#0002</v>
      </c>
      <c r="T31" s="86">
        <f>IFERROR(_xll.qlRateHelperEarliestDate(S31,Trigger),"--")</f>
        <v>42634</v>
      </c>
      <c r="U31" s="86">
        <f>IFERROR(_xll.qlRateHelperPillarDate(S31,Trigger),"--")</f>
        <v>46286</v>
      </c>
      <c r="W31" s="133" t="str">
        <f t="shared" si="1"/>
        <v>Sw</v>
      </c>
      <c r="X31" s="133" t="str">
        <v>obj_004f4</v>
      </c>
      <c r="Y31" s="133" t="str">
        <f>IFERROR(_xll.qlRateHelperQuoteName(X31,Trigger),"")</f>
        <v>EURAB1E30Y_Quote</v>
      </c>
      <c r="Z31" s="172">
        <f>IFERROR(_xll.qlRateHelperRate(X31,Trigger),"")</f>
        <v>7.4099999999999999E-3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42634</v>
      </c>
      <c r="AC31" s="134">
        <f>IFERROR(_xll.qlRateHelperPillarDate(X31,Trigger),"")</f>
        <v>53591</v>
      </c>
      <c r="AD31" s="172">
        <v>7.6327946146635302E-3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obj_004e6#0002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1.9500000000000001E-3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obj_004cb</v>
      </c>
      <c r="Y32" s="133" t="str">
        <f>IFERROR(_xll.qlRateHelperQuoteName(X32,Trigger),"")</f>
        <v>EURAB1E40Y_Quote</v>
      </c>
      <c r="Z32" s="172">
        <f>IFERROR(_xll.qlRateHelperRate(X32,Trigger),"")</f>
        <v>7.4099999999999999E-3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42634</v>
      </c>
      <c r="AC32" s="134">
        <f>IFERROR(_xll.qlRateHelperPillarDate(X32,Trigger),"")</f>
        <v>57244</v>
      </c>
      <c r="AD32" s="172">
        <v>7.564789570634875E-3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obj_00506#0002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2.8000000000000004E-3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obj_00508#0002</v>
      </c>
      <c r="T33" s="86">
        <f>IFERROR(_xll.qlRateHelperEarliestDate(S33,Trigger),"--")</f>
        <v>42634</v>
      </c>
      <c r="U33" s="86">
        <f>IFERROR(_xll.qlRateHelperPillarDate(S33,Trigger),"--")</f>
        <v>47017</v>
      </c>
      <c r="W33" s="133" t="str">
        <f t="shared" si="1"/>
        <v>Sw</v>
      </c>
      <c r="X33" s="133" t="str">
        <v>obj_004dd</v>
      </c>
      <c r="Y33" s="133" t="str">
        <f>IFERROR(_xll.qlRateHelperQuoteName(X33,Trigger),"")</f>
        <v>EURAB1E50Y_Quote</v>
      </c>
      <c r="Z33" s="172">
        <f>IFERROR(_xll.qlRateHelperRate(X33,Trigger),"")</f>
        <v>6.9700000000000005E-3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42634</v>
      </c>
      <c r="AC33" s="134">
        <f>IFERROR(_xll.qlRateHelperPillarDate(X33,Trigger),"")</f>
        <v>60896</v>
      </c>
      <c r="AD33" s="172">
        <v>7.0098389819265279E-3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obj_004fb#0002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obj_00504</v>
      </c>
      <c r="Y34" s="133" t="str">
        <f>IFERROR(_xll.qlRateHelperQuoteName(X34,Trigger),"")</f>
        <v>EURAB1E60Y_Quote</v>
      </c>
      <c r="Z34" s="172">
        <f>IFERROR(_xll.qlRateHelperRate(X34,Trigger),"")</f>
        <v>6.8199999999999997E-3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42634</v>
      </c>
      <c r="AC34" s="134">
        <f>IFERROR(_xll.qlRateHelperPillarDate(X34,Trigger),"")</f>
        <v>64549</v>
      </c>
      <c r="AD34" s="172">
        <v>6.8199765270382301E-3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obj_004d5#0002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4.79E-3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obj_004db#0002</v>
      </c>
      <c r="T36" s="86">
        <f>IFERROR(_xll.qlRateHelperEarliestDate(S36,Trigger),"--")</f>
        <v>42634</v>
      </c>
      <c r="U36" s="86">
        <f>IFERROR(_xll.qlRateHelperPillarDate(S36,Trigger),"--")</f>
        <v>48113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obj_00508#0002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obj_004db#0002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6.5100000000000002E-3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obj_004f7#0002</v>
      </c>
      <c r="T41" s="86">
        <f>IFERROR(_xll.qlRateHelperEarliestDate(S41,Trigger),"--")</f>
        <v>42634</v>
      </c>
      <c r="U41" s="86">
        <f>IFERROR(_xll.qlRateHelperPillarDate(S41,Trigger),"--")</f>
        <v>49940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obj_004f7#0002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7.150000000000001E-3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obj_004df#0002</v>
      </c>
      <c r="T46" s="86">
        <f>IFERROR(_xll.qlRateHelperEarliestDate(S46,Trigger),"--")</f>
        <v>42634</v>
      </c>
      <c r="U46" s="86">
        <f>IFERROR(_xll.qlRateHelperPillarDate(S46,Trigger),"--")</f>
        <v>51767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obj_004df#0002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7.4099999999999999E-3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obj_004f4#0002</v>
      </c>
      <c r="T51" s="86">
        <f>IFERROR(_xll.qlRateHelperEarliestDate(S51,Trigger),"--")</f>
        <v>42634</v>
      </c>
      <c r="U51" s="86">
        <f>IFERROR(_xll.qlRateHelperPillarDate(S51,Trigger),"--")</f>
        <v>53591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7.4099999999999999E-3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obj_004cb#0002</v>
      </c>
      <c r="T53" s="86">
        <f>IFERROR(_xll.qlRateHelperEarliestDate(S53,Trigger),"--")</f>
        <v>42634</v>
      </c>
      <c r="U53" s="86">
        <f>IFERROR(_xll.qlRateHelperPillarDate(S53,Trigger),"--")</f>
        <v>57244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6.9700000000000005E-3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obj_004dd#0002</v>
      </c>
      <c r="T54" s="86">
        <f>IFERROR(_xll.qlRateHelperEarliestDate(S54,Trigger),"--")</f>
        <v>42634</v>
      </c>
      <c r="U54" s="86">
        <f>IFERROR(_xll.qlRateHelperPillarDate(S54,Trigger),"--")</f>
        <v>60896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obj_004f4#0002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6.8199999999999997E-3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obj_00504#0002</v>
      </c>
      <c r="T55" s="88">
        <f>IFERROR(_xll.qlRateHelperEarliestDate(S55,Trigger),"--")</f>
        <v>42634</v>
      </c>
      <c r="U55" s="88">
        <f>IFERROR(_xll.qlRateHelperPillarDate(S55,Trigger),"--")</f>
        <v>64549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-4.1600000000000005E-3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obj_004cb#0002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obj_004dd#0002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obj_00504#0002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-4.5300000000000002E-3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-4.5700000000000003E-3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-4.3200000000000001E-3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-3.7799999999999999E-3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-3.0300000000000001E-3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-2.0999999999999999E-3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-1.0699999999999996E-3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-1.0000000000000026E-5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9.9999999999999959E-4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1.9500000000000003E-3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2.8E-3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4.7799999999999995E-3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6.5100000000000002E-3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7.1500000000000001E-3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7.4099999999999999E-3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7.4099999999999991E-3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6.9700000000000005E-3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6.8200000000000005E-3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EUR1M_instruments#0002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-1.6932301836301061E-4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obj_0047a#0003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-2.92E-4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obj_004b4</v>
      </c>
      <c r="Y3" s="130" t="str">
        <f>IFERROR(_xll.qlRateHelperQuoteName(X3,Trigger),"")</f>
        <v>EUR3MD_SYNTH1Y_Quote</v>
      </c>
      <c r="Z3" s="174">
        <f>IFERROR(_xll.qlRateHelperRate(X3,Trigger),"")</f>
        <v>-1.6699999999999999E-4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42634</v>
      </c>
      <c r="AC3" s="131">
        <f>IFERROR(_xll.qlRateHelperPillarDate(X3,Trigger),"")</f>
        <v>42725</v>
      </c>
      <c r="AD3" s="172">
        <v>-1.6932301836301061E-4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-1.4100000000000001E-4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obj_0049a</v>
      </c>
      <c r="Y4" s="133" t="str">
        <f>IFERROR(_xll.qlRateHelperQuoteName(X4,Trigger),"")</f>
        <v>EUR6MD_SYNTH1Y_Quote</v>
      </c>
      <c r="Z4" s="172">
        <f>IFERROR(_xll.qlRateHelperRate(X4,Trigger),"")</f>
        <v>-3.1100000000000002E-4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42634</v>
      </c>
      <c r="AC4" s="134">
        <f>IFERROR(_xll.qlRateHelperPillarDate(X4,Trigger),"")</f>
        <v>42815</v>
      </c>
      <c r="AD4" s="172">
        <v>-3.1534409930195257E-4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-1.01E-4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obj_004b5</v>
      </c>
      <c r="Y5" s="133" t="str">
        <f>IFERROR(_xll.qlRateHelperQuoteName(X5,Trigger),"")</f>
        <v>EUR9MD_SYNTH1Y_Quote</v>
      </c>
      <c r="Z5" s="172">
        <f>IFERROR(_xll.qlRateHelperRate(X5,Trigger),"")</f>
        <v>-4.4999999999999999E-4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42634</v>
      </c>
      <c r="AC5" s="134">
        <f>IFERROR(_xll.qlRateHelperPillarDate(X5,Trigger),"")</f>
        <v>42907</v>
      </c>
      <c r="AD5" s="172">
        <v>-4.5632786537112401E-4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obj_0047d#0003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-1.11E-4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obj_004bc</v>
      </c>
      <c r="Y6" s="133" t="str">
        <f>IFERROR(_xll.qlRateHelperQuoteName(X6,Trigger),"")</f>
        <v>EUR1YD_SYNTH1Y_Quote</v>
      </c>
      <c r="Z6" s="172">
        <f>IFERROR(_xll.qlRateHelperRate(X6,Trigger),"")</f>
        <v>-5.9000000000000003E-4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42634</v>
      </c>
      <c r="AC6" s="134">
        <f>IFERROR(_xll.qlRateHelperPillarDate(X6,Trigger),"")</f>
        <v>42999</v>
      </c>
      <c r="AD6" s="172">
        <v>-5.9837343395294641E-4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-1.21E-4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obj_0049d</v>
      </c>
      <c r="Y7" s="133" t="str">
        <f>IFERROR(_xll.qlRateHelperQuoteName(X7,Trigger),"")</f>
        <v>EUR1x13F_Quote</v>
      </c>
      <c r="Z7" s="172">
        <f>IFERROR(_xll.qlRateHelperRate(X7,Trigger),"")</f>
        <v>-6.8000000000000005E-4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42664</v>
      </c>
      <c r="AC7" s="134">
        <f>IFERROR(_xll.qlRateHelperPillarDate(X7,Trigger),"")</f>
        <v>43031</v>
      </c>
      <c r="AD7" s="172">
        <v>-6.5036157147561663E-4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-1.4200000000000001E-4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obj_004a0</v>
      </c>
      <c r="Y8" s="133" t="str">
        <f>IFERROR(_xll.qlRateHelperQuoteName(X8,Trigger),"")</f>
        <v>EUR2x14F_Quote</v>
      </c>
      <c r="Z8" s="172">
        <f>IFERROR(_xll.qlRateHelperRate(X8,Trigger),"")</f>
        <v>-7.7000000000000018E-4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42695</v>
      </c>
      <c r="AC8" s="134">
        <f>IFERROR(_xll.qlRateHelperPillarDate(X8,Trigger),"")</f>
        <v>43060</v>
      </c>
      <c r="AD8" s="172">
        <v>-6.9341188982193565E-4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obj_004b4#0002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-1.6699999999999999E-4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obj_004b4#0002</v>
      </c>
      <c r="T9" s="86">
        <f>IFERROR(_xll.qlRateHelperEarliestDate(S9,Trigger),"--")</f>
        <v>42634</v>
      </c>
      <c r="U9" s="86">
        <f>IFERROR(_xll.qlRateHelperPillarDate(S9,Trigger),"--")</f>
        <v>42725</v>
      </c>
      <c r="W9" s="133" t="str">
        <f t="shared" si="1"/>
        <v>FRA</v>
      </c>
      <c r="X9" s="133" t="str">
        <v>obj_00494</v>
      </c>
      <c r="Y9" s="133" t="str">
        <f>IFERROR(_xll.qlRateHelperQuoteName(X9,Trigger),"")</f>
        <v>EUR3x15F_Quote</v>
      </c>
      <c r="Z9" s="172">
        <f>IFERROR(_xll.qlRateHelperRate(X9,Trigger),"")</f>
        <v>-8.0000000000000004E-4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42725</v>
      </c>
      <c r="AC9" s="134">
        <f>IFERROR(_xll.qlRateHelperPillarDate(X9,Trigger),"")</f>
        <v>43090</v>
      </c>
      <c r="AD9" s="172">
        <v>-6.8329842581333863E-4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obj_0047f#0003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-2.2499999999999999E-4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obj_004a6</v>
      </c>
      <c r="Y10" s="133" t="str">
        <f>IFERROR(_xll.qlRateHelperQuoteName(X10,Trigger),"")</f>
        <v>EUR4x16F_Quote</v>
      </c>
      <c r="Z10" s="172">
        <f>IFERROR(_xll.qlRateHelperRate(X10,Trigger),"")</f>
        <v>-8.3000000000000001E-4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42758</v>
      </c>
      <c r="AC10" s="134">
        <f>IFERROR(_xll.qlRateHelperPillarDate(X10,Trigger),"")</f>
        <v>43122</v>
      </c>
      <c r="AD10" s="172">
        <v>-6.7911208034637392E-4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obj_0047b#0003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-2.6899999999999998E-4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obj_0049e</v>
      </c>
      <c r="Y11" s="133" t="str">
        <f>IFERROR(_xll.qlRateHelperQuoteName(X11,Trigger),"")</f>
        <v>EUR5x17F_Quote</v>
      </c>
      <c r="Z11" s="172">
        <f>IFERROR(_xll.qlRateHelperRate(X11,Trigger),"")</f>
        <v>-8.4999999999999995E-4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42787</v>
      </c>
      <c r="AC11" s="134">
        <f>IFERROR(_xll.qlRateHelperPillarDate(X11,Trigger),"")</f>
        <v>43152</v>
      </c>
      <c r="AD11" s="172">
        <v>-6.8375889119705075E-4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obj_0049a#0002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-3.1100000000000002E-4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obj_0049a#0002</v>
      </c>
      <c r="T12" s="86">
        <f>IFERROR(_xll.qlRateHelperEarliestDate(S12,Trigger),"--")</f>
        <v>42634</v>
      </c>
      <c r="U12" s="86">
        <f>IFERROR(_xll.qlRateHelperPillarDate(S12,Trigger),"--")</f>
        <v>42815</v>
      </c>
      <c r="W12" s="133" t="str">
        <f t="shared" si="1"/>
        <v>FRA</v>
      </c>
      <c r="X12" s="133" t="str">
        <v>obj_0049f</v>
      </c>
      <c r="Y12" s="133" t="str">
        <f>IFERROR(_xll.qlRateHelperQuoteName(X12,Trigger),"")</f>
        <v>EUR6x18F_Quote</v>
      </c>
      <c r="Z12" s="172">
        <f>IFERROR(_xll.qlRateHelperRate(X12,Trigger),"")</f>
        <v>-8.699999999999999E-4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42815</v>
      </c>
      <c r="AC12" s="134">
        <f>IFERROR(_xll.qlRateHelperPillarDate(X12,Trigger),"")</f>
        <v>43180</v>
      </c>
      <c r="AD12" s="172">
        <v>-6.9446846182613089E-4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obj_00477#0003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-3.5300000000000002E-4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obj_00487</v>
      </c>
      <c r="Y13" s="133" t="str">
        <f>IFERROR(_xll.qlRateHelperQuoteName(X13,Trigger),"")</f>
        <v>EUR7x19F_Quote</v>
      </c>
      <c r="Z13" s="172">
        <f>IFERROR(_xll.qlRateHelperRate(X13,Trigger),"")</f>
        <v>-8.9999999999999998E-4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42846</v>
      </c>
      <c r="AC13" s="134">
        <f>IFERROR(_xll.qlRateHelperPillarDate(X13,Trigger),"")</f>
        <v>43213</v>
      </c>
      <c r="AD13" s="172">
        <v>-7.1287291304972494E-4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obj_0047e#0003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-4.0499999999999998E-4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obj_00499</v>
      </c>
      <c r="Y14" s="133" t="str">
        <f>IFERROR(_xll.qlRateHelperQuoteName(X14,Trigger),"")</f>
        <v>EUR8x20F_Quote</v>
      </c>
      <c r="Z14" s="172">
        <f>IFERROR(_xll.qlRateHelperRate(X14,Trigger),"")</f>
        <v>-9.2999999999999995E-4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42877</v>
      </c>
      <c r="AC14" s="134">
        <f>IFERROR(_xll.qlRateHelperPillarDate(X14,Trigger),"")</f>
        <v>43241</v>
      </c>
      <c r="AD14" s="172">
        <v>-7.3055497577992237E-4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obj_004b5#0002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-4.4999999999999999E-4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obj_004b5#0002</v>
      </c>
      <c r="T15" s="86">
        <f>IFERROR(_xll.qlRateHelperEarliestDate(S15,Trigger),"--")</f>
        <v>42634</v>
      </c>
      <c r="U15" s="86">
        <f>IFERROR(_xll.qlRateHelperPillarDate(S15,Trigger),"--")</f>
        <v>42907</v>
      </c>
      <c r="W15" s="133" t="str">
        <f t="shared" si="1"/>
        <v>FRA</v>
      </c>
      <c r="X15" s="133" t="str">
        <v>obj_00488</v>
      </c>
      <c r="Y15" s="133" t="str">
        <f>IFERROR(_xll.qlRateHelperQuoteName(X15,Trigger),"")</f>
        <v>EUR9x21F_Quote</v>
      </c>
      <c r="Z15" s="172">
        <f>IFERROR(_xll.qlRateHelperRate(X15,Trigger),"")</f>
        <v>-9.6000000000000002E-4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42907</v>
      </c>
      <c r="AC15" s="134">
        <f>IFERROR(_xll.qlRateHelperPillarDate(X15,Trigger),"")</f>
        <v>43272</v>
      </c>
      <c r="AD15" s="172">
        <v>-7.5237802920055804E-4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obj_00479#0003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-4.9600000000000002E-4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obj_0049c</v>
      </c>
      <c r="Y16" s="133" t="str">
        <f>IFERROR(_xll.qlRateHelperQuoteName(X16,Trigger),"")</f>
        <v>EUR10x22F_Quote</v>
      </c>
      <c r="Z16" s="172">
        <f>IFERROR(_xll.qlRateHelperRate(X16,Trigger),"")</f>
        <v>-9.7000000000000005E-4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42937</v>
      </c>
      <c r="AC16" s="134">
        <f>IFERROR(_xll.qlRateHelperPillarDate(X16,Trigger),"")</f>
        <v>43304</v>
      </c>
      <c r="AD16" s="172">
        <v>-7.6589028709922664E-4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obj_00478#0003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-5.44E-4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obj_00490</v>
      </c>
      <c r="Y17" s="133" t="str">
        <f>IFERROR(_xll.qlRateHelperQuoteName(X17,Trigger),"")</f>
        <v>EUR11x23F_Quote</v>
      </c>
      <c r="Z17" s="172">
        <f>IFERROR(_xll.qlRateHelperRate(X17,Trigger),"")</f>
        <v>-9.8999999999999999E-4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42968</v>
      </c>
      <c r="AC17" s="134">
        <f>IFERROR(_xll.qlRateHelperPillarDate(X17,Trigger),"")</f>
        <v>43333</v>
      </c>
      <c r="AD17" s="172">
        <v>-7.8724175519426524E-4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obj_004bc#0002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-5.9000000000000003E-4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obj_004bc#0002</v>
      </c>
      <c r="T18" s="88">
        <f>IFERROR(_xll.qlRateHelperEarliestDate(S18,Trigger),"--")</f>
        <v>42634</v>
      </c>
      <c r="U18" s="88">
        <f>IFERROR(_xll.qlRateHelperPillarDate(S18,Trigger),"--")</f>
        <v>42999</v>
      </c>
      <c r="W18" s="133" t="str">
        <f t="shared" si="1"/>
        <v>FRA</v>
      </c>
      <c r="X18" s="133" t="str">
        <v>obj_00497</v>
      </c>
      <c r="Y18" s="133" t="str">
        <f>IFERROR(_xll.qlRateHelperQuoteName(X18,Trigger),"")</f>
        <v>EUR12x24F_Quote</v>
      </c>
      <c r="Z18" s="172">
        <f>IFERROR(_xll.qlRateHelperRate(X18,Trigger),"")</f>
        <v>-1E-3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42999</v>
      </c>
      <c r="AC18" s="134">
        <f>IFERROR(_xll.qlRateHelperPillarDate(X18,Trigger),"")</f>
        <v>43364</v>
      </c>
      <c r="AD18" s="172">
        <v>-8.0638832793093838E-4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-6.8000000000000005E-4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obj_0049d#0002</v>
      </c>
      <c r="T19" s="117">
        <f>IFERROR(_xll.qlRateHelperEarliestDate(S19,Trigger),"--")</f>
        <v>42664</v>
      </c>
      <c r="U19" s="117">
        <f>IFERROR(_xll.qlRateHelperPillarDate(S19,Trigger),"--")</f>
        <v>43031</v>
      </c>
      <c r="W19" s="133" t="str">
        <f t="shared" si="1"/>
        <v>BasSw</v>
      </c>
      <c r="X19" s="133" t="str">
        <v>obj_004e7</v>
      </c>
      <c r="Y19" s="133" t="str">
        <f>IFERROR(_xll.qlRateHelperQuoteName(X19,Trigger),"")</f>
        <v>EURAB12EBASIS3Y_Quote</v>
      </c>
      <c r="Z19" s="172">
        <f>IFERROR(_xll.qlRateHelperRate(X19,Trigger),"")</f>
        <v>-6.6000000000000021E-4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42634</v>
      </c>
      <c r="AC19" s="134">
        <f>IFERROR(_xll.qlRateHelperPillarDate(X19,Trigger),"")</f>
        <v>43731</v>
      </c>
      <c r="AD19" s="172">
        <v>-6.6061209915352825E-4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-7.7000000000000018E-4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obj_004a0#0002</v>
      </c>
      <c r="T20" s="86">
        <f>IFERROR(_xll.qlRateHelperEarliestDate(S20,Trigger),"--")</f>
        <v>42695</v>
      </c>
      <c r="U20" s="86">
        <f>IFERROR(_xll.qlRateHelperPillarDate(S20,Trigger),"--")</f>
        <v>43060</v>
      </c>
      <c r="W20" s="133" t="str">
        <f t="shared" si="1"/>
        <v>BasSw</v>
      </c>
      <c r="X20" s="133" t="str">
        <v>obj_004ba</v>
      </c>
      <c r="Y20" s="133" t="str">
        <f>IFERROR(_xll.qlRateHelperQuoteName(X20,Trigger),"")</f>
        <v>EURAB12EBASIS4Y_Quote</v>
      </c>
      <c r="Z20" s="172">
        <f>IFERROR(_xll.qlRateHelperRate(X20,Trigger),"")</f>
        <v>-2.8999999999999989E-4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42634</v>
      </c>
      <c r="AC20" s="134">
        <f>IFERROR(_xll.qlRateHelperPillarDate(X20,Trigger),"")</f>
        <v>44095</v>
      </c>
      <c r="AD20" s="172">
        <v>-2.9256826384384932E-4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obj_0049d#0002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-8.0000000000000004E-4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obj_00494#0002</v>
      </c>
      <c r="T21" s="86">
        <f>IFERROR(_xll.qlRateHelperEarliestDate(S21,Trigger),"--")</f>
        <v>42725</v>
      </c>
      <c r="U21" s="86">
        <f>IFERROR(_xll.qlRateHelperPillarDate(S21,Trigger),"--")</f>
        <v>43090</v>
      </c>
      <c r="W21" s="133" t="str">
        <f t="shared" si="1"/>
        <v>BasSw</v>
      </c>
      <c r="X21" s="133" t="str">
        <v>obj_004f8</v>
      </c>
      <c r="Y21" s="133" t="str">
        <f>IFERROR(_xll.qlRateHelperQuoteName(X21,Trigger),"")</f>
        <v>EURAB12EBASIS5Y_Quote</v>
      </c>
      <c r="Z21" s="172">
        <f>IFERROR(_xll.qlRateHelperRate(X21,Trigger),"")</f>
        <v>3.3E-4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42634</v>
      </c>
      <c r="AC21" s="134">
        <f>IFERROR(_xll.qlRateHelperPillarDate(X21,Trigger),"")</f>
        <v>44460</v>
      </c>
      <c r="AD21" s="172">
        <v>3.2304303215746448E-4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obj_004a0#0002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-8.3000000000000001E-4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obj_004a6#0002</v>
      </c>
      <c r="T22" s="86">
        <f>IFERROR(_xll.qlRateHelperEarliestDate(S22,Trigger),"--")</f>
        <v>42758</v>
      </c>
      <c r="U22" s="86">
        <f>IFERROR(_xll.qlRateHelperPillarDate(S22,Trigger),"--")</f>
        <v>43122</v>
      </c>
      <c r="W22" s="133" t="str">
        <f t="shared" si="1"/>
        <v>BasSw</v>
      </c>
      <c r="X22" s="133" t="str">
        <v>obj_004c3</v>
      </c>
      <c r="Y22" s="133" t="str">
        <f>IFERROR(_xll.qlRateHelperQuoteName(X22,Trigger),"")</f>
        <v>EURAB12EBASIS6Y_Quote</v>
      </c>
      <c r="Z22" s="172">
        <f>IFERROR(_xll.qlRateHelperRate(X22,Trigger),"")</f>
        <v>1.1100000000000001E-3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42634</v>
      </c>
      <c r="AC22" s="134">
        <f>IFERROR(_xll.qlRateHelperPillarDate(X22,Trigger),"")</f>
        <v>44825</v>
      </c>
      <c r="AD22" s="172">
        <v>1.0983488530467663E-3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obj_00494#0002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-8.4999999999999995E-4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obj_0049e#0002</v>
      </c>
      <c r="T23" s="86">
        <f>IFERROR(_xll.qlRateHelperEarliestDate(S23,Trigger),"--")</f>
        <v>42787</v>
      </c>
      <c r="U23" s="86">
        <f>IFERROR(_xll.qlRateHelperPillarDate(S23,Trigger),"--")</f>
        <v>43152</v>
      </c>
      <c r="W23" s="133" t="str">
        <f t="shared" si="1"/>
        <v>BasSw</v>
      </c>
      <c r="X23" s="133" t="str">
        <v>obj_004c5</v>
      </c>
      <c r="Y23" s="133" t="str">
        <f>IFERROR(_xll.qlRateHelperQuoteName(X23,Trigger),"")</f>
        <v>EURAB12EBASIS7Y_Quote</v>
      </c>
      <c r="Z23" s="172">
        <f>IFERROR(_xll.qlRateHelperRate(X23,Trigger),"")</f>
        <v>2.0300000000000001E-3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42634</v>
      </c>
      <c r="AC23" s="134">
        <f>IFERROR(_xll.qlRateHelperPillarDate(X23,Trigger),"")</f>
        <v>45190</v>
      </c>
      <c r="AD23" s="172">
        <v>2.0149309195158123E-3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obj_004a6#0002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-8.699999999999999E-4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obj_0049f#0002</v>
      </c>
      <c r="T24" s="86">
        <f>IFERROR(_xll.qlRateHelperEarliestDate(S24,Trigger),"--")</f>
        <v>42815</v>
      </c>
      <c r="U24" s="86">
        <f>IFERROR(_xll.qlRateHelperPillarDate(S24,Trigger),"--")</f>
        <v>43180</v>
      </c>
      <c r="W24" s="133" t="str">
        <f t="shared" si="1"/>
        <v>BasSw</v>
      </c>
      <c r="X24" s="133" t="str">
        <v>obj_004f6</v>
      </c>
      <c r="Y24" s="133" t="str">
        <f>IFERROR(_xll.qlRateHelperQuoteName(X24,Trigger),"")</f>
        <v>EURAB12EBASIS8Y_Quote</v>
      </c>
      <c r="Z24" s="172">
        <f>IFERROR(_xll.qlRateHelperRate(X24,Trigger),"")</f>
        <v>3.0100000000000005E-3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42634</v>
      </c>
      <c r="AC24" s="134">
        <f>IFERROR(_xll.qlRateHelperPillarDate(X24,Trigger),"")</f>
        <v>45558</v>
      </c>
      <c r="AD24" s="172">
        <v>2.9941710984613531E-3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obj_0049e#0002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-8.9999999999999998E-4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obj_00487#0002</v>
      </c>
      <c r="T25" s="86">
        <f>IFERROR(_xll.qlRateHelperEarliestDate(S25,Trigger),"--")</f>
        <v>42846</v>
      </c>
      <c r="U25" s="86">
        <f>IFERROR(_xll.qlRateHelperPillarDate(S25,Trigger),"--")</f>
        <v>43213</v>
      </c>
      <c r="W25" s="133" t="str">
        <f t="shared" si="1"/>
        <v>BasSw</v>
      </c>
      <c r="X25" s="133" t="str">
        <v>obj_0050c</v>
      </c>
      <c r="Y25" s="133" t="str">
        <f>IFERROR(_xll.qlRateHelperQuoteName(X25,Trigger),"")</f>
        <v>EURAB12EBASIS9Y_Quote</v>
      </c>
      <c r="Z25" s="172">
        <f>IFERROR(_xll.qlRateHelperRate(X25,Trigger),"")</f>
        <v>3.98E-3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42634</v>
      </c>
      <c r="AC25" s="134">
        <f>IFERROR(_xll.qlRateHelperPillarDate(X25,Trigger),"")</f>
        <v>45922</v>
      </c>
      <c r="AD25" s="172">
        <v>3.9693319897890428E-3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obj_0049f#0002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-9.2999999999999995E-4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obj_00499#0002</v>
      </c>
      <c r="T26" s="86">
        <f>IFERROR(_xll.qlRateHelperEarliestDate(S26,Trigger),"--")</f>
        <v>42877</v>
      </c>
      <c r="U26" s="86">
        <f>IFERROR(_xll.qlRateHelperPillarDate(S26,Trigger),"--")</f>
        <v>43241</v>
      </c>
      <c r="W26" s="133" t="str">
        <f t="shared" si="1"/>
        <v>BasSw</v>
      </c>
      <c r="X26" s="133" t="str">
        <v>obj_004ed</v>
      </c>
      <c r="Y26" s="133" t="str">
        <f>IFERROR(_xll.qlRateHelperQuoteName(X26,Trigger),"")</f>
        <v>EURAB12EBASIS10Y_Quote</v>
      </c>
      <c r="Z26" s="172">
        <f>IFERROR(_xll.qlRateHelperRate(X26,Trigger),"")</f>
        <v>4.8699999999999993E-3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42634</v>
      </c>
      <c r="AC26" s="134">
        <f>IFERROR(_xll.qlRateHelperPillarDate(X26,Trigger),"")</f>
        <v>46286</v>
      </c>
      <c r="AD26" s="172">
        <v>4.8695388070301012E-3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obj_00487#0002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-9.6000000000000002E-4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obj_00488#0002</v>
      </c>
      <c r="T27" s="86">
        <f>IFERROR(_xll.qlRateHelperEarliestDate(S27,Trigger),"--")</f>
        <v>42907</v>
      </c>
      <c r="U27" s="86">
        <f>IFERROR(_xll.qlRateHelperPillarDate(S27,Trigger),"--")</f>
        <v>43272</v>
      </c>
      <c r="W27" s="133" t="str">
        <f t="shared" si="1"/>
        <v>BasSw</v>
      </c>
      <c r="X27" s="133" t="str">
        <v>obj_004f9</v>
      </c>
      <c r="Y27" s="133" t="str">
        <f>IFERROR(_xll.qlRateHelperQuoteName(X27,Trigger),"")</f>
        <v>EURAB12EBASIS12Y_Quote</v>
      </c>
      <c r="Z27" s="172">
        <f>IFERROR(_xll.qlRateHelperRate(X27,Trigger),"")</f>
        <v>6.3400000000000001E-3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42634</v>
      </c>
      <c r="AC27" s="134">
        <f>IFERROR(_xll.qlRateHelperPillarDate(X27,Trigger),"")</f>
        <v>47017</v>
      </c>
      <c r="AD27" s="172">
        <v>6.3692801033110409E-3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obj_00499#0002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-9.7000000000000005E-4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obj_0049c#0002</v>
      </c>
      <c r="T28" s="86">
        <f>IFERROR(_xll.qlRateHelperEarliestDate(S28,Trigger),"--")</f>
        <v>42937</v>
      </c>
      <c r="U28" s="86">
        <f>IFERROR(_xll.qlRateHelperPillarDate(S28,Trigger),"--")</f>
        <v>43304</v>
      </c>
      <c r="W28" s="133" t="str">
        <f t="shared" si="1"/>
        <v>BasSw</v>
      </c>
      <c r="X28" s="133" t="str">
        <v>obj_004eb</v>
      </c>
      <c r="Y28" s="133" t="str">
        <f>IFERROR(_xll.qlRateHelperQuoteName(X28,Trigger),"")</f>
        <v>EURAB12EBASIS15Y_Quote</v>
      </c>
      <c r="Z28" s="172">
        <f>IFERROR(_xll.qlRateHelperRate(X28,Trigger),"")</f>
        <v>7.8799999999999999E-3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42634</v>
      </c>
      <c r="AC28" s="134">
        <f>IFERROR(_xll.qlRateHelperPillarDate(X28,Trigger),"")</f>
        <v>48113</v>
      </c>
      <c r="AD28" s="172">
        <v>7.964125890808799E-3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obj_00488#0002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-9.8999999999999999E-4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obj_00490#0002</v>
      </c>
      <c r="T29" s="86">
        <f>IFERROR(_xll.qlRateHelperEarliestDate(S29,Trigger),"--")</f>
        <v>42968</v>
      </c>
      <c r="U29" s="86">
        <f>IFERROR(_xll.qlRateHelperPillarDate(S29,Trigger),"--")</f>
        <v>43333</v>
      </c>
      <c r="W29" s="133" t="str">
        <f t="shared" si="1"/>
        <v>BasSw</v>
      </c>
      <c r="X29" s="133" t="str">
        <v>obj_004da</v>
      </c>
      <c r="Y29" s="133" t="str">
        <f>IFERROR(_xll.qlRateHelperQuoteName(X29,Trigger),"")</f>
        <v>EURAB12EBASIS20Y_Quote</v>
      </c>
      <c r="Z29" s="172">
        <f>IFERROR(_xll.qlRateHelperRate(X29,Trigger),"")</f>
        <v>9.0900000000000009E-3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42634</v>
      </c>
      <c r="AC29" s="134">
        <f>IFERROR(_xll.qlRateHelperPillarDate(X29,Trigger),"")</f>
        <v>49940</v>
      </c>
      <c r="AD29" s="172">
        <v>9.224363779673863E-3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obj_0049c#0002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-1E-3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obj_00497#0002</v>
      </c>
      <c r="T30" s="86">
        <f>IFERROR(_xll.qlRateHelperEarliestDate(S30,Trigger),"--")</f>
        <v>42999</v>
      </c>
      <c r="U30" s="86">
        <f>IFERROR(_xll.qlRateHelperPillarDate(S30,Trigger),"--")</f>
        <v>43364</v>
      </c>
      <c r="W30" s="133" t="str">
        <f t="shared" si="1"/>
        <v>BasSw</v>
      </c>
      <c r="X30" s="133" t="str">
        <v>obj_004e1</v>
      </c>
      <c r="Y30" s="133" t="str">
        <f>IFERROR(_xll.qlRateHelperQuoteName(X30,Trigger),"")</f>
        <v>EURAB12EBASIS25Y_Quote</v>
      </c>
      <c r="Z30" s="172">
        <f>IFERROR(_xll.qlRateHelperRate(X30,Trigger),"")</f>
        <v>9.3699999999999999E-3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42634</v>
      </c>
      <c r="AC30" s="134">
        <f>IFERROR(_xll.qlRateHelperPillarDate(X30,Trigger),"")</f>
        <v>51767</v>
      </c>
      <c r="AD30" s="172">
        <v>9.4952386011246427E-3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obj_00490#0002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obj_00500</v>
      </c>
      <c r="Y31" s="133" t="str">
        <f>IFERROR(_xll.qlRateHelperQuoteName(X31,Trigger),"")</f>
        <v>EURAB12EBASIS30Y_Quote</v>
      </c>
      <c r="Z31" s="172">
        <f>IFERROR(_xll.qlRateHelperRate(X31,Trigger),"")</f>
        <v>9.3799999999999994E-3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42634</v>
      </c>
      <c r="AC31" s="134">
        <f>IFERROR(_xll.qlRateHelperPillarDate(X31,Trigger),"")</f>
        <v>53591</v>
      </c>
      <c r="AD31" s="172">
        <v>9.4770492683187608E-3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obj_00497#0002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obj_004fe</v>
      </c>
      <c r="Y32" s="133" t="str">
        <f>IFERROR(_xll.qlRateHelperQuoteName(X32,Trigger),"")</f>
        <v>EURAB12EBASIS40Y_Quote</v>
      </c>
      <c r="Z32" s="172">
        <f>IFERROR(_xll.qlRateHelperRate(X32,Trigger),"")</f>
        <v>9.0399999999999994E-3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42634</v>
      </c>
      <c r="AC32" s="134">
        <f>IFERROR(_xll.qlRateHelperPillarDate(X32,Trigger),"")</f>
        <v>57244</v>
      </c>
      <c r="AD32" s="172">
        <v>9.0459991834517788E-3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obj_004ee</v>
      </c>
      <c r="Y33" s="133" t="str">
        <f>IFERROR(_xll.qlRateHelperQuoteName(X33,Trigger),"")</f>
        <v>EURAB12EBASIS50Y_Quote</v>
      </c>
      <c r="Z33" s="172">
        <f>IFERROR(_xll.qlRateHelperRate(X33,Trigger),"")</f>
        <v>8.4000000000000012E-3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42634</v>
      </c>
      <c r="AC33" s="134">
        <f>IFERROR(_xll.qlRateHelperPillarDate(X33,Trigger),"")</f>
        <v>60896</v>
      </c>
      <c r="AD33" s="172">
        <v>8.2839984398148936E-3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obj_00509</v>
      </c>
      <c r="Y34" s="133" t="str">
        <f>IFERROR(_xll.qlRateHelperQuoteName(X34,Trigger),"")</f>
        <v>EURAB12EBASIS60Y_Quote</v>
      </c>
      <c r="Z34" s="172">
        <f>IFERROR(_xll.qlRateHelperRate(X34,Trigger),"")</f>
        <v>8.1100000000000009E-3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42634</v>
      </c>
      <c r="AC34" s="134">
        <f>IFERROR(_xll.qlRateHelperPillarDate(X34,Trigger),"")</f>
        <v>64549</v>
      </c>
      <c r="AD34" s="172">
        <v>7.9507618730525077E-3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-4.6000000000000007E-4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-5.5000000000000014E-4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-7.8000000000000009E-4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-6.6000000000000021E-4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obj_004e7#0002</v>
      </c>
      <c r="T48" s="86">
        <f>IFERROR(_xll.qlRateHelperEarliestDate(S48,Trigger),"--")</f>
        <v>42634</v>
      </c>
      <c r="U48" s="86">
        <f>IFERROR(_xll.qlRateHelperPillarDate(S48,Trigger),"--")</f>
        <v>43731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-2.8999999999999989E-4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obj_004ba#0002</v>
      </c>
      <c r="T49" s="86">
        <f>IFERROR(_xll.qlRateHelperEarliestDate(S49,Trigger),"--")</f>
        <v>42634</v>
      </c>
      <c r="U49" s="86">
        <f>IFERROR(_xll.qlRateHelperPillarDate(S49,Trigger),"--")</f>
        <v>44095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3.3E-4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obj_004f8#0002</v>
      </c>
      <c r="T50" s="86">
        <f>IFERROR(_xll.qlRateHelperEarliestDate(S50,Trigger),"--")</f>
        <v>42634</v>
      </c>
      <c r="U50" s="86">
        <f>IFERROR(_xll.qlRateHelperPillarDate(S50,Trigger),"--")</f>
        <v>44460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1.1100000000000001E-3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obj_004c3#0002</v>
      </c>
      <c r="T51" s="86">
        <f>IFERROR(_xll.qlRateHelperEarliestDate(S51,Trigger),"--")</f>
        <v>42634</v>
      </c>
      <c r="U51" s="86">
        <f>IFERROR(_xll.qlRateHelperPillarDate(S51,Trigger),"--")</f>
        <v>44825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obj_004e7#0002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2.0300000000000001E-3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obj_004c5#0002</v>
      </c>
      <c r="T52" s="86">
        <f>IFERROR(_xll.qlRateHelperEarliestDate(S52,Trigger),"--")</f>
        <v>42634</v>
      </c>
      <c r="U52" s="86">
        <f>IFERROR(_xll.qlRateHelperPillarDate(S52,Trigger),"--")</f>
        <v>45190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obj_004ba#0002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3.0100000000000005E-3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obj_004f6#0002</v>
      </c>
      <c r="T53" s="86">
        <f>IFERROR(_xll.qlRateHelperEarliestDate(S53,Trigger),"--")</f>
        <v>42634</v>
      </c>
      <c r="U53" s="86">
        <f>IFERROR(_xll.qlRateHelperPillarDate(S53,Trigger),"--")</f>
        <v>45558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obj_004f8#0002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3.98E-3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obj_0050c#0002</v>
      </c>
      <c r="T54" s="86">
        <f>IFERROR(_xll.qlRateHelperEarliestDate(S54,Trigger),"--")</f>
        <v>42634</v>
      </c>
      <c r="U54" s="86">
        <f>IFERROR(_xll.qlRateHelperPillarDate(S54,Trigger),"--")</f>
        <v>45922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obj_004c3#0002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4.8699999999999993E-3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obj_004ed#0002</v>
      </c>
      <c r="T55" s="86">
        <f>IFERROR(_xll.qlRateHelperEarliestDate(S55,Trigger),"--")</f>
        <v>42634</v>
      </c>
      <c r="U55" s="86">
        <f>IFERROR(_xll.qlRateHelperPillarDate(S55,Trigger),"--")</f>
        <v>46286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obj_004c5#0002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5.6500000000000005E-3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obj_004f6#0002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6.3400000000000001E-3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obj_004f9#0002</v>
      </c>
      <c r="T57" s="86">
        <f>IFERROR(_xll.qlRateHelperEarliestDate(S57,Trigger),"--")</f>
        <v>42634</v>
      </c>
      <c r="U57" s="86">
        <f>IFERROR(_xll.qlRateHelperPillarDate(S57,Trigger),"--")</f>
        <v>47017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obj_0050c#0002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obj_004ed#0002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7.8799999999999999E-3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obj_004eb#0002</v>
      </c>
      <c r="T60" s="86">
        <f>IFERROR(_xll.qlRateHelperEarliestDate(S60,Trigger),"--")</f>
        <v>42634</v>
      </c>
      <c r="U60" s="86">
        <f>IFERROR(_xll.qlRateHelperPillarDate(S60,Trigger),"--")</f>
        <v>48113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obj_004f9#0002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obj_004eb#0002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9.0900000000000009E-3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obj_004da#0002</v>
      </c>
      <c r="T65" s="86">
        <f>IFERROR(_xll.qlRateHelperEarliestDate(S65,Trigger),"--")</f>
        <v>42634</v>
      </c>
      <c r="U65" s="86">
        <f>IFERROR(_xll.qlRateHelperPillarDate(S65,Trigger),"--")</f>
        <v>49940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obj_004da#0002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9.3699999999999999E-3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obj_004e1#0002</v>
      </c>
      <c r="T70" s="86">
        <f>IFERROR(_xll.qlRateHelperEarliestDate(S70,Trigger),"--")</f>
        <v>42634</v>
      </c>
      <c r="U70" s="86">
        <f>IFERROR(_xll.qlRateHelperPillarDate(S70,Trigger),"--")</f>
        <v>51767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obj_004e1#0002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9.3799999999999994E-3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obj_00500#0002</v>
      </c>
      <c r="T75" s="86">
        <f>IFERROR(_xll.qlRateHelperEarliestDate(S75,Trigger),"--")</f>
        <v>42634</v>
      </c>
      <c r="U75" s="86">
        <f>IFERROR(_xll.qlRateHelperPillarDate(S75,Trigger),"--")</f>
        <v>53591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9.0399999999999994E-3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obj_004fe#0002</v>
      </c>
      <c r="T77" s="86">
        <f>IFERROR(_xll.qlRateHelperEarliestDate(S77,Trigger),"--")</f>
        <v>42634</v>
      </c>
      <c r="U77" s="86">
        <f>IFERROR(_xll.qlRateHelperPillarDate(S77,Trigger),"--")</f>
        <v>57244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8.4000000000000012E-3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obj_004ee#0002</v>
      </c>
      <c r="T78" s="86">
        <f>IFERROR(_xll.qlRateHelperEarliestDate(S78,Trigger),"--")</f>
        <v>42634</v>
      </c>
      <c r="U78" s="86">
        <f>IFERROR(_xll.qlRateHelperPillarDate(S78,Trigger),"--")</f>
        <v>60896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obj_00500#0002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8.1100000000000009E-3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obj_00509#0002</v>
      </c>
      <c r="T79" s="88">
        <f>IFERROR(_xll.qlRateHelperEarliestDate(S79,Trigger),"--")</f>
        <v>42634</v>
      </c>
      <c r="U79" s="88">
        <f>IFERROR(_xll.qlRateHelperPillarDate(S79,Trigger),"--")</f>
        <v>64549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EUR1Y_instruments#0002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obj_004fe#0002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obj_004ee#0002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obj_00509#0002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67</vt:i4>
      </vt:variant>
    </vt:vector>
  </HeadingPairs>
  <TitlesOfParts>
    <vt:vector size="74" baseType="lpstr">
      <vt:lpstr>GeneralSettings</vt:lpstr>
      <vt:lpstr>EURON</vt:lpstr>
      <vt:lpstr>EUR3M</vt:lpstr>
      <vt:lpstr>EUR3M=Basis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'EUR3M=Basis'!FuturesType</vt:lpstr>
      <vt:lpstr>Helpers3MBasis</vt:lpstr>
      <vt:lpstr>EUR1M!IncludeFlag</vt:lpstr>
      <vt:lpstr>EUR1Y!IncludeFlag</vt:lpstr>
      <vt:lpstr>EUR3M!IncludeFlag</vt:lpstr>
      <vt:lpstr>'EUR3M=Basis'!IncludeFlag</vt:lpstr>
      <vt:lpstr>EUR6M!IncludeFlag</vt:lpstr>
      <vt:lpstr>EURON!IncludeFlag</vt:lpstr>
      <vt:lpstr>JumpDates_1M</vt:lpstr>
      <vt:lpstr>'EUR3M=Basis'!JumpDates_3M</vt:lpstr>
      <vt:lpstr>JumpDates_3M</vt:lpstr>
      <vt:lpstr>JumpDates_6M</vt:lpstr>
      <vt:lpstr>JumpDates_ON</vt:lpstr>
      <vt:lpstr>JumpQuotes_1M</vt:lpstr>
      <vt:lpstr>'EUR3M=Basis'!JumpQuotes_3M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'EUR3M=Basis'!MinDistance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'EUR3M=Basis'!Priority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'EUR3M=Basis'!RateHelpers</vt:lpstr>
      <vt:lpstr>EUR6M!RateHelpers</vt:lpstr>
      <vt:lpstr>EURON!RateHelpers</vt:lpstr>
      <vt:lpstr>RateHelpers1M</vt:lpstr>
      <vt:lpstr>RateHelpers1Y</vt:lpstr>
      <vt:lpstr>'EUR3M=Basis'!RateHelpers3M</vt:lpstr>
      <vt:lpstr>RateHelpers3M</vt:lpstr>
      <vt:lpstr>RateHelpers3MBasis</vt:lpstr>
      <vt:lpstr>RateHelpers6M</vt:lpstr>
      <vt:lpstr>RateHelpersON</vt:lpstr>
      <vt:lpstr>Settlementdate</vt:lpstr>
      <vt:lpstr>EUR1M!Tenor</vt:lpstr>
      <vt:lpstr>EUR1Y!Tenor</vt:lpstr>
      <vt:lpstr>EUR3M!Tenor</vt:lpstr>
      <vt:lpstr>'EUR3M=Basis'!Tenor</vt:lpstr>
      <vt:lpstr>EUR6M!Tenor</vt:lpstr>
      <vt:lpstr>Trigger</vt:lpstr>
      <vt:lpstr>YieldCurve_1M</vt:lpstr>
      <vt:lpstr>YieldCurve_1Y</vt:lpstr>
      <vt:lpstr>YieldCurve_3M</vt:lpstr>
      <vt:lpstr>YieldCurve_3MBasis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2016-09-19T09:27:49Z</dcterms:modified>
</cp:coreProperties>
</file>