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5" i="1" l="1"/>
  <c r="H39" i="1"/>
  <c r="C39" i="1"/>
  <c r="H23" i="1"/>
  <c r="C23" i="1"/>
  <c r="H20" i="17" l="1"/>
  <c r="H19" i="17"/>
  <c r="H18" i="17"/>
  <c r="H17" i="17"/>
  <c r="H16" i="17"/>
  <c r="H15" i="17"/>
  <c r="H14" i="17"/>
  <c r="H13" i="17"/>
  <c r="H12" i="17"/>
  <c r="H11" i="17"/>
  <c r="H10" i="17"/>
  <c r="H8" i="17"/>
  <c r="J3" i="15" l="1"/>
  <c r="J95" i="15"/>
  <c r="J94" i="15"/>
  <c r="J93" i="15"/>
  <c r="J92" i="15"/>
  <c r="J91" i="15"/>
  <c r="J90" i="15"/>
  <c r="J89" i="15"/>
  <c r="G6" i="17"/>
  <c r="G3" i="17"/>
  <c r="G3" i="15"/>
  <c r="G3" i="16"/>
  <c r="G14" i="18"/>
  <c r="G4" i="14"/>
  <c r="G13" i="18"/>
  <c r="G10" i="18"/>
  <c r="G16" i="18"/>
  <c r="G6" i="15"/>
  <c r="G11" i="18"/>
  <c r="G17" i="18"/>
  <c r="G3" i="18"/>
  <c r="G6" i="18"/>
  <c r="G5" i="14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83" i="16"/>
  <c r="N319" i="16"/>
  <c r="N255" i="16"/>
  <c r="N191" i="16"/>
  <c r="N127" i="16"/>
  <c r="N378" i="16"/>
  <c r="N218" i="16"/>
  <c r="N90" i="16"/>
  <c r="N128" i="16"/>
  <c r="N350" i="16"/>
  <c r="N286" i="16"/>
  <c r="N222" i="16"/>
  <c r="N158" i="16"/>
  <c r="N94" i="16"/>
  <c r="N274" i="16"/>
  <c r="N146" i="16"/>
  <c r="N224" i="16"/>
  <c r="N373" i="16"/>
  <c r="N309" i="16"/>
  <c r="N245" i="16"/>
  <c r="N181" i="16"/>
  <c r="N117" i="16"/>
  <c r="N360" i="16"/>
  <c r="N332" i="16"/>
  <c r="N268" i="16"/>
  <c r="N204" i="16"/>
  <c r="N140" i="16"/>
  <c r="N76" i="16"/>
  <c r="N347" i="16"/>
  <c r="N283" i="16"/>
  <c r="N219" i="16"/>
  <c r="N155" i="16"/>
  <c r="N91" i="16"/>
  <c r="N385" i="16"/>
  <c r="N321" i="16"/>
  <c r="N257" i="16"/>
  <c r="N193" i="16"/>
  <c r="N129" i="16"/>
  <c r="N384" i="16"/>
  <c r="N280" i="16"/>
  <c r="N104" i="16"/>
  <c r="N167" i="16"/>
  <c r="N170" i="16"/>
  <c r="N326" i="16"/>
  <c r="N198" i="16"/>
  <c r="N375" i="16"/>
  <c r="N311" i="16"/>
  <c r="N247" i="16"/>
  <c r="N183" i="16"/>
  <c r="N119" i="16"/>
  <c r="N322" i="16"/>
  <c r="N202" i="16"/>
  <c r="N74" i="16"/>
  <c r="N112" i="16"/>
  <c r="N342" i="16"/>
  <c r="N278" i="16"/>
  <c r="N214" i="16"/>
  <c r="N150" i="16"/>
  <c r="N86" i="16"/>
  <c r="N258" i="16"/>
  <c r="N130" i="16"/>
  <c r="N200" i="16"/>
  <c r="N365" i="16"/>
  <c r="N301" i="16"/>
  <c r="N237" i="16"/>
  <c r="N173" i="16"/>
  <c r="N109" i="16"/>
  <c r="N388" i="16"/>
  <c r="N324" i="16"/>
  <c r="N260" i="16"/>
  <c r="N196" i="16"/>
  <c r="N132" i="16"/>
  <c r="N354" i="16"/>
  <c r="N339" i="16"/>
  <c r="N275" i="16"/>
  <c r="N211" i="16"/>
  <c r="N147" i="16"/>
  <c r="N83" i="16"/>
  <c r="N377" i="16"/>
  <c r="N313" i="16"/>
  <c r="N249" i="16"/>
  <c r="N185" i="16"/>
  <c r="N121" i="16"/>
  <c r="N336" i="16"/>
  <c r="N264" i="16"/>
  <c r="N88" i="16"/>
  <c r="N359" i="16"/>
  <c r="N231" i="16"/>
  <c r="N103" i="16"/>
  <c r="N256" i="16"/>
  <c r="N262" i="16"/>
  <c r="N367" i="16"/>
  <c r="N303" i="16"/>
  <c r="N239" i="16"/>
  <c r="N175" i="16"/>
  <c r="N111" i="16"/>
  <c r="N306" i="16"/>
  <c r="N186" i="16"/>
  <c r="N368" i="16"/>
  <c r="N80" i="16"/>
  <c r="N334" i="16"/>
  <c r="N270" i="16"/>
  <c r="N206" i="16"/>
  <c r="N142" i="16"/>
  <c r="N78" i="16"/>
  <c r="N242" i="16"/>
  <c r="N114" i="16"/>
  <c r="N168" i="16"/>
  <c r="N357" i="16"/>
  <c r="N293" i="16"/>
  <c r="N229" i="16"/>
  <c r="N165" i="16"/>
  <c r="N101" i="16"/>
  <c r="N380" i="16"/>
  <c r="N316" i="16"/>
  <c r="N252" i="16"/>
  <c r="N188" i="16"/>
  <c r="N124" i="16"/>
  <c r="N352" i="16"/>
  <c r="N331" i="16"/>
  <c r="N267" i="16"/>
  <c r="N203" i="16"/>
  <c r="N139" i="16"/>
  <c r="N75" i="16"/>
  <c r="N369" i="16"/>
  <c r="N305" i="16"/>
  <c r="N241" i="16"/>
  <c r="N177" i="16"/>
  <c r="N113" i="16"/>
  <c r="N328" i="16"/>
  <c r="N248" i="16"/>
  <c r="N68" i="16"/>
  <c r="N295" i="16"/>
  <c r="N298" i="16"/>
  <c r="N390" i="16"/>
  <c r="N279" i="16"/>
  <c r="N151" i="16"/>
  <c r="N266" i="16"/>
  <c r="N208" i="16"/>
  <c r="N310" i="16"/>
  <c r="N182" i="16"/>
  <c r="N70" i="16"/>
  <c r="N178" i="16"/>
  <c r="N120" i="16"/>
  <c r="N317" i="16"/>
  <c r="N205" i="16"/>
  <c r="N93" i="16"/>
  <c r="N348" i="16"/>
  <c r="N236" i="16"/>
  <c r="N148" i="16"/>
  <c r="N371" i="16"/>
  <c r="N259" i="16"/>
  <c r="N171" i="16"/>
  <c r="N344" i="16"/>
  <c r="N329" i="16"/>
  <c r="N217" i="16"/>
  <c r="N105" i="16"/>
  <c r="N296" i="16"/>
  <c r="N199" i="16"/>
  <c r="N358" i="16"/>
  <c r="N240" i="16"/>
  <c r="N133" i="16"/>
  <c r="N299" i="16"/>
  <c r="N345" i="16"/>
  <c r="N136" i="16"/>
  <c r="N271" i="16"/>
  <c r="N143" i="16"/>
  <c r="N250" i="16"/>
  <c r="N184" i="16"/>
  <c r="N302" i="16"/>
  <c r="N174" i="16"/>
  <c r="N370" i="16"/>
  <c r="N162" i="16"/>
  <c r="N96" i="16"/>
  <c r="N285" i="16"/>
  <c r="N197" i="16"/>
  <c r="N85" i="16"/>
  <c r="N340" i="16"/>
  <c r="N228" i="16"/>
  <c r="N116" i="16"/>
  <c r="N363" i="16"/>
  <c r="N251" i="16"/>
  <c r="N163" i="16"/>
  <c r="N72" i="16"/>
  <c r="N297" i="16"/>
  <c r="N209" i="16"/>
  <c r="N97" i="16"/>
  <c r="N288" i="16"/>
  <c r="N391" i="16"/>
  <c r="N263" i="16"/>
  <c r="N135" i="16"/>
  <c r="N234" i="16"/>
  <c r="N152" i="16"/>
  <c r="N294" i="16"/>
  <c r="N166" i="16"/>
  <c r="N330" i="16"/>
  <c r="N389" i="16"/>
  <c r="N277" i="16"/>
  <c r="N189" i="16"/>
  <c r="N77" i="16"/>
  <c r="N308" i="16"/>
  <c r="N108" i="16"/>
  <c r="N355" i="16"/>
  <c r="N131" i="16"/>
  <c r="N386" i="16"/>
  <c r="N201" i="16"/>
  <c r="N216" i="16"/>
  <c r="N215" i="16"/>
  <c r="N87" i="16"/>
  <c r="N138" i="16"/>
  <c r="N374" i="16"/>
  <c r="N246" i="16"/>
  <c r="N126" i="16"/>
  <c r="N290" i="16"/>
  <c r="N376" i="16"/>
  <c r="N261" i="16"/>
  <c r="N338" i="16"/>
  <c r="N292" i="16"/>
  <c r="N180" i="16"/>
  <c r="N92" i="16"/>
  <c r="N227" i="16"/>
  <c r="N115" i="16"/>
  <c r="N361" i="16"/>
  <c r="N273" i="16"/>
  <c r="N161" i="16"/>
  <c r="N73" i="16"/>
  <c r="N221" i="16"/>
  <c r="N99" i="16"/>
  <c r="N98" i="16"/>
  <c r="N220" i="16"/>
  <c r="N243" i="16"/>
  <c r="N289" i="16"/>
  <c r="N89" i="16"/>
  <c r="N315" i="16"/>
  <c r="N333" i="16"/>
  <c r="N187" i="16"/>
  <c r="N312" i="16"/>
  <c r="N351" i="16"/>
  <c r="N223" i="16"/>
  <c r="N95" i="16"/>
  <c r="N154" i="16"/>
  <c r="N382" i="16"/>
  <c r="N254" i="16"/>
  <c r="N134" i="16"/>
  <c r="N314" i="16"/>
  <c r="N82" i="16"/>
  <c r="N381" i="16"/>
  <c r="N269" i="16"/>
  <c r="N157" i="16"/>
  <c r="N69" i="16"/>
  <c r="N300" i="16"/>
  <c r="N212" i="16"/>
  <c r="N100" i="16"/>
  <c r="N323" i="16"/>
  <c r="N235" i="16"/>
  <c r="N123" i="16"/>
  <c r="N362" i="16"/>
  <c r="N281" i="16"/>
  <c r="N169" i="16"/>
  <c r="N81" i="16"/>
  <c r="N192" i="16"/>
  <c r="N149" i="16"/>
  <c r="N364" i="16"/>
  <c r="N343" i="16"/>
  <c r="N349" i="16"/>
  <c r="N176" i="16"/>
  <c r="N327" i="16"/>
  <c r="N71" i="16"/>
  <c r="N106" i="16"/>
  <c r="N110" i="16"/>
  <c r="N276" i="16"/>
  <c r="N335" i="16"/>
  <c r="N207" i="16"/>
  <c r="N79" i="16"/>
  <c r="N122" i="16"/>
  <c r="N366" i="16"/>
  <c r="N238" i="16"/>
  <c r="N118" i="16"/>
  <c r="N226" i="16"/>
  <c r="N272" i="16"/>
  <c r="N341" i="16"/>
  <c r="N253" i="16"/>
  <c r="N141" i="16"/>
  <c r="N372" i="16"/>
  <c r="N284" i="16"/>
  <c r="N172" i="16"/>
  <c r="N84" i="16"/>
  <c r="N307" i="16"/>
  <c r="N195" i="16"/>
  <c r="N107" i="16"/>
  <c r="N353" i="16"/>
  <c r="N265" i="16"/>
  <c r="N153" i="16"/>
  <c r="N320" i="16"/>
  <c r="N160" i="16"/>
  <c r="N230" i="16"/>
  <c r="N233" i="16"/>
  <c r="N164" i="16"/>
  <c r="N287" i="16"/>
  <c r="N159" i="16"/>
  <c r="N282" i="16"/>
  <c r="N232" i="16"/>
  <c r="N318" i="16"/>
  <c r="N190" i="16"/>
  <c r="N102" i="16"/>
  <c r="N194" i="16"/>
  <c r="N144" i="16"/>
  <c r="N325" i="16"/>
  <c r="N213" i="16"/>
  <c r="N125" i="16"/>
  <c r="N356" i="16"/>
  <c r="N244" i="16"/>
  <c r="N156" i="16"/>
  <c r="N379" i="16"/>
  <c r="N291" i="16"/>
  <c r="N179" i="16"/>
  <c r="N346" i="16"/>
  <c r="N337" i="16"/>
  <c r="N225" i="16"/>
  <c r="N137" i="16"/>
  <c r="N304" i="16"/>
  <c r="N210" i="16"/>
  <c r="N387" i="16"/>
  <c r="N145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42" i="14"/>
  <c r="S36" i="14" s="1"/>
  <c r="J41" i="14"/>
  <c r="S35" i="14" s="1"/>
  <c r="J40" i="14"/>
  <c r="S34" i="14" s="1"/>
  <c r="J39" i="14"/>
  <c r="S33" i="14" s="1"/>
  <c r="J38" i="14"/>
  <c r="S32" i="14" s="1"/>
  <c r="J35" i="14"/>
  <c r="S29" i="14" s="1"/>
  <c r="J34" i="14"/>
  <c r="S28" i="14" s="1"/>
  <c r="J33" i="14"/>
  <c r="S27" i="14" s="1"/>
  <c r="J25" i="14"/>
  <c r="S21" i="14" s="1"/>
  <c r="J24" i="14"/>
  <c r="S20" i="14" s="1"/>
  <c r="J23" i="14"/>
  <c r="S19" i="14" s="1"/>
  <c r="J22" i="14"/>
  <c r="S18" i="14" s="1"/>
  <c r="J37" i="16"/>
  <c r="J109" i="15"/>
  <c r="J37" i="14"/>
  <c r="J36" i="14"/>
  <c r="J21" i="14"/>
  <c r="J52" i="15"/>
  <c r="U32" i="16"/>
  <c r="U34" i="16"/>
  <c r="T35" i="16"/>
  <c r="U35" i="16"/>
  <c r="T34" i="16"/>
  <c r="T32" i="16"/>
  <c r="S3" i="15" l="1"/>
  <c r="S46" i="15"/>
  <c r="S33" i="16"/>
  <c r="S82" i="15"/>
  <c r="S81" i="15"/>
  <c r="S83" i="15"/>
  <c r="S84" i="15"/>
  <c r="S85" i="15"/>
  <c r="S86" i="15"/>
  <c r="S87" i="15"/>
  <c r="S99" i="15"/>
  <c r="S31" i="14"/>
  <c r="S30" i="14"/>
  <c r="S17" i="14"/>
  <c r="T33" i="16"/>
  <c r="U33" i="16"/>
  <c r="L14" i="14" l="1"/>
  <c r="L15" i="14"/>
  <c r="L16" i="14"/>
  <c r="G18" i="14"/>
  <c r="G17" i="14"/>
  <c r="L79" i="18" l="1"/>
  <c r="H45" i="18"/>
  <c r="H77" i="18" s="1"/>
  <c r="H75" i="18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56" i="17"/>
  <c r="N7" i="17"/>
  <c r="N73" i="18"/>
  <c r="N71" i="18"/>
  <c r="N61" i="18"/>
  <c r="N3" i="18"/>
  <c r="N52" i="18"/>
  <c r="N55" i="17"/>
  <c r="N70" i="18"/>
  <c r="N53" i="18"/>
  <c r="N43" i="18"/>
  <c r="N16" i="17"/>
  <c r="U84" i="17"/>
  <c r="T81" i="17"/>
  <c r="U86" i="17"/>
  <c r="U58" i="17"/>
  <c r="U77" i="17"/>
  <c r="U85" i="17"/>
  <c r="U72" i="17"/>
  <c r="T76" i="17"/>
  <c r="U82" i="17"/>
  <c r="T87" i="17"/>
  <c r="T58" i="17"/>
  <c r="U87" i="17"/>
  <c r="U57" i="17"/>
  <c r="T74" i="17"/>
  <c r="U81" i="17"/>
  <c r="T59" i="17"/>
  <c r="J7" i="17"/>
  <c r="T80" i="17"/>
  <c r="T82" i="17"/>
  <c r="U69" i="17"/>
  <c r="T56" i="17"/>
  <c r="T79" i="17"/>
  <c r="T84" i="17"/>
  <c r="U76" i="17"/>
  <c r="U80" i="17"/>
  <c r="U89" i="17"/>
  <c r="U59" i="17"/>
  <c r="T89" i="17"/>
  <c r="T77" i="17"/>
  <c r="U79" i="17"/>
  <c r="T57" i="17"/>
  <c r="U74" i="17"/>
  <c r="U75" i="17"/>
  <c r="U71" i="17"/>
  <c r="T72" i="17"/>
  <c r="T71" i="17"/>
  <c r="U56" i="17"/>
  <c r="T69" i="17"/>
  <c r="T75" i="17"/>
  <c r="T85" i="17"/>
  <c r="T86" i="17"/>
  <c r="S7" i="17" l="1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6" i="17"/>
  <c r="N45" i="18"/>
  <c r="N74" i="18"/>
  <c r="N50" i="18"/>
  <c r="N5" i="17"/>
  <c r="N78" i="17"/>
  <c r="N59" i="17"/>
  <c r="N61" i="17"/>
  <c r="N35" i="17"/>
  <c r="N34" i="17"/>
  <c r="N44" i="17"/>
  <c r="N30" i="17"/>
  <c r="N82" i="17"/>
  <c r="N32" i="16"/>
  <c r="N64" i="16"/>
  <c r="N56" i="16"/>
  <c r="N48" i="16"/>
  <c r="N40" i="16"/>
  <c r="N55" i="16"/>
  <c r="N47" i="16"/>
  <c r="N68" i="18"/>
  <c r="N68" i="17"/>
  <c r="N21" i="17"/>
  <c r="N46" i="17"/>
  <c r="N62" i="16"/>
  <c r="N46" i="16"/>
  <c r="N66" i="18"/>
  <c r="N79" i="17"/>
  <c r="N49" i="18"/>
  <c r="N45" i="17"/>
  <c r="N53" i="16"/>
  <c r="N37" i="16"/>
  <c r="N3" i="16"/>
  <c r="N3" i="17"/>
  <c r="N51" i="18"/>
  <c r="N69" i="17"/>
  <c r="N60" i="17"/>
  <c r="N43" i="17"/>
  <c r="N47" i="17"/>
  <c r="N34" i="16"/>
  <c r="N44" i="16"/>
  <c r="N25" i="17"/>
  <c r="N60" i="18"/>
  <c r="N83" i="17"/>
  <c r="N80" i="17"/>
  <c r="N65" i="17"/>
  <c r="N43" i="16"/>
  <c r="N79" i="18"/>
  <c r="N85" i="17"/>
  <c r="N22" i="17"/>
  <c r="N73" i="17"/>
  <c r="N50" i="16"/>
  <c r="N42" i="16"/>
  <c r="N31" i="16"/>
  <c r="N62" i="18"/>
  <c r="N67" i="17"/>
  <c r="N81" i="17"/>
  <c r="N89" i="17"/>
  <c r="N65" i="16"/>
  <c r="N41" i="16"/>
  <c r="N33" i="17"/>
  <c r="N54" i="18"/>
  <c r="N47" i="18"/>
  <c r="N59" i="18"/>
  <c r="N62" i="17"/>
  <c r="N92" i="17"/>
  <c r="N70" i="17"/>
  <c r="N75" i="17"/>
  <c r="N28" i="17"/>
  <c r="N42" i="17"/>
  <c r="N52" i="17"/>
  <c r="N38" i="17"/>
  <c r="N23" i="17"/>
  <c r="N90" i="17"/>
  <c r="N63" i="16"/>
  <c r="N39" i="16"/>
  <c r="N63" i="18"/>
  <c r="N76" i="17"/>
  <c r="N86" i="17"/>
  <c r="N29" i="17"/>
  <c r="N54" i="16"/>
  <c r="N77" i="18"/>
  <c r="N87" i="17"/>
  <c r="N49" i="17"/>
  <c r="N37" i="17"/>
  <c r="N54" i="17"/>
  <c r="N45" i="16"/>
  <c r="N48" i="18"/>
  <c r="N63" i="17"/>
  <c r="N64" i="17"/>
  <c r="N57" i="17"/>
  <c r="N52" i="16"/>
  <c r="N71" i="17"/>
  <c r="N51" i="17"/>
  <c r="N58" i="17"/>
  <c r="N59" i="16"/>
  <c r="N35" i="16"/>
  <c r="N32" i="17"/>
  <c r="N69" i="18"/>
  <c r="N19" i="17"/>
  <c r="N20" i="17"/>
  <c r="N58" i="16"/>
  <c r="N78" i="18"/>
  <c r="N4" i="17"/>
  <c r="N40" i="17"/>
  <c r="N56" i="18"/>
  <c r="N84" i="17"/>
  <c r="N50" i="17"/>
  <c r="N31" i="17"/>
  <c r="N33" i="16"/>
  <c r="N38" i="16"/>
  <c r="N41" i="17"/>
  <c r="N27" i="17"/>
  <c r="N39" i="17"/>
  <c r="N61" i="16"/>
  <c r="N46" i="18"/>
  <c r="N57" i="18"/>
  <c r="N53" i="17"/>
  <c r="N36" i="16"/>
  <c r="N58" i="18"/>
  <c r="N77" i="17"/>
  <c r="N65" i="18"/>
  <c r="N72" i="17"/>
  <c r="N51" i="16"/>
  <c r="N67" i="18"/>
  <c r="N88" i="17"/>
  <c r="N66" i="16"/>
  <c r="N44" i="18"/>
  <c r="N24" i="17"/>
  <c r="N26" i="17"/>
  <c r="N36" i="17"/>
  <c r="N74" i="17"/>
  <c r="N57" i="16"/>
  <c r="N72" i="18"/>
  <c r="N64" i="18"/>
  <c r="N91" i="17"/>
  <c r="N55" i="18"/>
  <c r="N49" i="16"/>
  <c r="N60" i="16"/>
  <c r="N67" i="16"/>
  <c r="N75" i="18"/>
  <c r="N66" i="17"/>
  <c r="N76" i="18"/>
  <c r="N48" i="17"/>
  <c r="N8" i="17"/>
  <c r="N11" i="17"/>
  <c r="N18" i="17"/>
  <c r="N13" i="17"/>
  <c r="N10" i="17"/>
  <c r="N14" i="17"/>
  <c r="N15" i="17"/>
  <c r="N12" i="17"/>
  <c r="N17" i="17"/>
  <c r="N9" i="17"/>
  <c r="J5" i="17"/>
  <c r="J4" i="17"/>
  <c r="G10" i="16"/>
  <c r="G6" i="16"/>
  <c r="J6" i="17"/>
  <c r="G11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72" i="15"/>
  <c r="N45" i="15"/>
  <c r="N110" i="15"/>
  <c r="N124" i="15"/>
  <c r="N117" i="15"/>
  <c r="N100" i="15"/>
  <c r="N66" i="15"/>
  <c r="N114" i="15"/>
  <c r="N88" i="15"/>
  <c r="N86" i="15"/>
  <c r="N99" i="15"/>
  <c r="N102" i="15"/>
  <c r="N61" i="15"/>
  <c r="N69" i="15"/>
  <c r="N123" i="15"/>
  <c r="N51" i="15"/>
  <c r="N83" i="15"/>
  <c r="N98" i="15"/>
  <c r="N101" i="15"/>
  <c r="N105" i="15"/>
  <c r="N73" i="15"/>
  <c r="N119" i="15"/>
  <c r="N59" i="15"/>
  <c r="N79" i="15"/>
  <c r="N91" i="15"/>
  <c r="N113" i="15"/>
  <c r="N78" i="15"/>
  <c r="N120" i="15"/>
  <c r="N108" i="15"/>
  <c r="N62" i="15"/>
  <c r="N80" i="15"/>
  <c r="N118" i="15"/>
  <c r="N46" i="15"/>
  <c r="N81" i="15"/>
  <c r="N64" i="15"/>
  <c r="N109" i="15"/>
  <c r="N44" i="15"/>
  <c r="N56" i="15"/>
  <c r="N94" i="15"/>
  <c r="N76" i="15"/>
  <c r="N115" i="15"/>
  <c r="N85" i="15"/>
  <c r="N48" i="15"/>
  <c r="N68" i="15"/>
  <c r="N107" i="15"/>
  <c r="N84" i="15"/>
  <c r="N111" i="15"/>
  <c r="N71" i="15"/>
  <c r="N67" i="15"/>
  <c r="N49" i="15"/>
  <c r="N89" i="15"/>
  <c r="N97" i="15"/>
  <c r="N112" i="15"/>
  <c r="N50" i="15"/>
  <c r="N82" i="15"/>
  <c r="N77" i="15"/>
  <c r="N57" i="15"/>
  <c r="N106" i="15"/>
  <c r="N53" i="15"/>
  <c r="N93" i="15"/>
  <c r="N65" i="15"/>
  <c r="N90" i="15"/>
  <c r="N60" i="15"/>
  <c r="N103" i="15"/>
  <c r="N63" i="15"/>
  <c r="N122" i="15"/>
  <c r="N87" i="15"/>
  <c r="N92" i="15"/>
  <c r="N55" i="15"/>
  <c r="N75" i="15"/>
  <c r="N47" i="15"/>
  <c r="N96" i="15"/>
  <c r="N54" i="15"/>
  <c r="N70" i="15"/>
  <c r="N95" i="15"/>
  <c r="N52" i="15"/>
  <c r="N121" i="15"/>
  <c r="N116" i="15"/>
  <c r="N104" i="15"/>
  <c r="N58" i="15"/>
  <c r="N74" i="15"/>
  <c r="T90" i="17"/>
  <c r="U70" i="17"/>
  <c r="U64" i="17"/>
  <c r="U88" i="17"/>
  <c r="U67" i="17"/>
  <c r="U78" i="17"/>
  <c r="U83" i="17"/>
  <c r="T88" i="17"/>
  <c r="T66" i="17"/>
  <c r="U63" i="17"/>
  <c r="T78" i="17"/>
  <c r="U91" i="17"/>
  <c r="T92" i="17"/>
  <c r="T68" i="17"/>
  <c r="T83" i="17"/>
  <c r="T64" i="17"/>
  <c r="U73" i="17"/>
  <c r="U61" i="17"/>
  <c r="U65" i="17"/>
  <c r="T61" i="17"/>
  <c r="T60" i="17"/>
  <c r="T65" i="17"/>
  <c r="T63" i="17"/>
  <c r="T73" i="17"/>
  <c r="T70" i="17"/>
  <c r="T67" i="17"/>
  <c r="U60" i="17"/>
  <c r="U68" i="17"/>
  <c r="U62" i="17"/>
  <c r="U90" i="17"/>
  <c r="U92" i="17"/>
  <c r="T91" i="17"/>
  <c r="T62" i="17"/>
  <c r="U66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50" i="14"/>
  <c r="N25" i="14"/>
  <c r="N33" i="14"/>
  <c r="N53" i="14"/>
  <c r="N30" i="14"/>
  <c r="N51" i="14"/>
  <c r="N42" i="14"/>
  <c r="N34" i="14"/>
  <c r="N55" i="14"/>
  <c r="N38" i="14"/>
  <c r="N22" i="14"/>
  <c r="N35" i="14"/>
  <c r="N49" i="14"/>
  <c r="N36" i="14"/>
  <c r="N54" i="14"/>
  <c r="N32" i="14"/>
  <c r="N43" i="14"/>
  <c r="N23" i="14"/>
  <c r="N29" i="14"/>
  <c r="N41" i="14"/>
  <c r="N48" i="14"/>
  <c r="N37" i="14"/>
  <c r="N57" i="14"/>
  <c r="N39" i="14"/>
  <c r="N45" i="14"/>
  <c r="N28" i="14"/>
  <c r="N46" i="14"/>
  <c r="N24" i="14"/>
  <c r="N27" i="14"/>
  <c r="N26" i="14"/>
  <c r="N44" i="14"/>
  <c r="N52" i="14"/>
  <c r="N47" i="14"/>
  <c r="N40" i="14"/>
  <c r="N31" i="14"/>
  <c r="N56" i="14"/>
  <c r="M43" i="14" l="1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57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31" i="18"/>
  <c r="N38" i="18"/>
  <c r="N26" i="18"/>
  <c r="N34" i="18"/>
  <c r="N24" i="16"/>
  <c r="N16" i="16"/>
  <c r="N32" i="18"/>
  <c r="N37" i="18"/>
  <c r="N27" i="18"/>
  <c r="N35" i="18"/>
  <c r="N25" i="16"/>
  <c r="N15" i="16"/>
  <c r="N8" i="16"/>
  <c r="N39" i="18"/>
  <c r="N28" i="18"/>
  <c r="N36" i="18"/>
  <c r="N26" i="16"/>
  <c r="N14" i="16"/>
  <c r="N40" i="18"/>
  <c r="N29" i="18"/>
  <c r="N27" i="16"/>
  <c r="N13" i="16"/>
  <c r="N42" i="18"/>
  <c r="N30" i="18"/>
  <c r="N28" i="16"/>
  <c r="N20" i="16"/>
  <c r="N23" i="18"/>
  <c r="N19" i="16"/>
  <c r="N24" i="18"/>
  <c r="N18" i="16"/>
  <c r="N33" i="18"/>
  <c r="N17" i="16"/>
  <c r="N20" i="18"/>
  <c r="N22" i="16"/>
  <c r="N21" i="18"/>
  <c r="N19" i="18"/>
  <c r="N21" i="16"/>
  <c r="N22" i="18"/>
  <c r="N12" i="18"/>
  <c r="N41" i="18"/>
  <c r="N29" i="16"/>
  <c r="N25" i="18"/>
  <c r="N30" i="16"/>
  <c r="N23" i="16"/>
  <c r="J27" i="18"/>
  <c r="J28" i="18"/>
  <c r="J28" i="16"/>
  <c r="J32" i="16"/>
  <c r="J25" i="16"/>
  <c r="J30" i="16"/>
  <c r="J25" i="18"/>
  <c r="J21" i="16"/>
  <c r="J22" i="16"/>
  <c r="J20" i="16"/>
  <c r="J15" i="16"/>
  <c r="J24" i="16"/>
  <c r="J21" i="18"/>
  <c r="J16" i="16"/>
  <c r="J18" i="16"/>
  <c r="J27" i="16"/>
  <c r="J19" i="16"/>
  <c r="J26" i="18"/>
  <c r="J29" i="18"/>
  <c r="J23" i="16"/>
  <c r="J30" i="18"/>
  <c r="J12" i="18"/>
  <c r="J24" i="18"/>
  <c r="J29" i="16"/>
  <c r="J26" i="16"/>
  <c r="J23" i="18"/>
  <c r="J31" i="16"/>
  <c r="J31" i="18"/>
  <c r="J32" i="18"/>
  <c r="J22" i="18"/>
  <c r="J8" i="16"/>
  <c r="J17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N15" i="18"/>
  <c r="N10" i="18"/>
  <c r="N6" i="16"/>
  <c r="N10" i="15"/>
  <c r="N14" i="18"/>
  <c r="N11" i="18"/>
  <c r="N5" i="16"/>
  <c r="N17" i="15"/>
  <c r="N7" i="18"/>
  <c r="N13" i="15"/>
  <c r="N12" i="16"/>
  <c r="N20" i="15"/>
  <c r="N14" i="15"/>
  <c r="N17" i="18"/>
  <c r="N10" i="16"/>
  <c r="N12" i="15"/>
  <c r="N15" i="15"/>
  <c r="N9" i="18"/>
  <c r="N4" i="16"/>
  <c r="N19" i="15"/>
  <c r="N4" i="15"/>
  <c r="N18" i="18"/>
  <c r="N9" i="16"/>
  <c r="N11" i="15"/>
  <c r="N9" i="15"/>
  <c r="N16" i="18"/>
  <c r="N21" i="15"/>
  <c r="N11" i="16"/>
  <c r="N16" i="15"/>
  <c r="N6" i="18"/>
  <c r="N5" i="18"/>
  <c r="N13" i="18"/>
  <c r="N4" i="18"/>
  <c r="N8" i="18"/>
  <c r="N18" i="15"/>
  <c r="N7" i="16"/>
  <c r="N4" i="14"/>
  <c r="N5" i="14"/>
  <c r="N3" i="14"/>
  <c r="J5" i="14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S4" i="14" l="1"/>
  <c r="M5" i="15"/>
  <c r="M7" i="15"/>
  <c r="M8" i="15"/>
  <c r="M6" i="15"/>
  <c r="M3" i="15"/>
  <c r="D7" i="1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U142" i="16"/>
  <c r="T198" i="16"/>
  <c r="U330" i="16"/>
  <c r="U338" i="16"/>
  <c r="U117" i="16"/>
  <c r="T100" i="15"/>
  <c r="U17" i="16"/>
  <c r="U107" i="15"/>
  <c r="T267" i="16"/>
  <c r="U262" i="16"/>
  <c r="U241" i="16"/>
  <c r="T166" i="16"/>
  <c r="T181" i="16"/>
  <c r="T345" i="16"/>
  <c r="U319" i="16"/>
  <c r="T365" i="16"/>
  <c r="U115" i="16"/>
  <c r="T306" i="16"/>
  <c r="T85" i="15"/>
  <c r="T103" i="15"/>
  <c r="J19" i="17"/>
  <c r="T363" i="16"/>
  <c r="T63" i="15"/>
  <c r="T132" i="16"/>
  <c r="T117" i="15"/>
  <c r="U118" i="15"/>
  <c r="U311" i="16"/>
  <c r="T173" i="16"/>
  <c r="T338" i="16"/>
  <c r="T102" i="16"/>
  <c r="T242" i="16"/>
  <c r="U84" i="16"/>
  <c r="U139" i="16"/>
  <c r="T66" i="18"/>
  <c r="U155" i="16"/>
  <c r="U128" i="16"/>
  <c r="U314" i="16"/>
  <c r="T185" i="16"/>
  <c r="U372" i="16"/>
  <c r="T6" i="17"/>
  <c r="T31" i="18"/>
  <c r="U329" i="16"/>
  <c r="T27" i="18"/>
  <c r="U298" i="16"/>
  <c r="T25" i="18"/>
  <c r="U211" i="16"/>
  <c r="J19" i="15"/>
  <c r="T75" i="16"/>
  <c r="U63" i="15"/>
  <c r="T4" i="17"/>
  <c r="U31" i="18"/>
  <c r="T61" i="18"/>
  <c r="U144" i="16"/>
  <c r="T244" i="16"/>
  <c r="T381" i="16"/>
  <c r="U23" i="16"/>
  <c r="T80" i="16"/>
  <c r="T120" i="15"/>
  <c r="U284" i="16"/>
  <c r="T112" i="15"/>
  <c r="T165" i="16"/>
  <c r="U89" i="16"/>
  <c r="T142" i="16"/>
  <c r="T167" i="16"/>
  <c r="T336" i="16"/>
  <c r="U18" i="16"/>
  <c r="U243" i="16"/>
  <c r="U108" i="16"/>
  <c r="AJ12" i="15"/>
  <c r="U352" i="16"/>
  <c r="T383" i="16"/>
  <c r="U74" i="15"/>
  <c r="T151" i="16"/>
  <c r="T282" i="16"/>
  <c r="U59" i="16"/>
  <c r="T359" i="16"/>
  <c r="J57" i="16"/>
  <c r="T11" i="18"/>
  <c r="T385" i="16"/>
  <c r="AJ15" i="16"/>
  <c r="U98" i="16"/>
  <c r="U105" i="15"/>
  <c r="U305" i="16"/>
  <c r="J69" i="18"/>
  <c r="J16" i="15"/>
  <c r="T374" i="16"/>
  <c r="T212" i="16"/>
  <c r="U112" i="15"/>
  <c r="U205" i="16"/>
  <c r="J31" i="14"/>
  <c r="T320" i="16"/>
  <c r="T138" i="16"/>
  <c r="U315" i="16"/>
  <c r="U312" i="16"/>
  <c r="U191" i="16"/>
  <c r="U153" i="16"/>
  <c r="U227" i="16"/>
  <c r="J56" i="14"/>
  <c r="U93" i="16"/>
  <c r="T332" i="16"/>
  <c r="U44" i="17"/>
  <c r="T296" i="16"/>
  <c r="T311" i="16"/>
  <c r="U119" i="16"/>
  <c r="J81" i="18"/>
  <c r="T171" i="16"/>
  <c r="U387" i="16"/>
  <c r="T6" i="16"/>
  <c r="T339" i="16"/>
  <c r="J9" i="15"/>
  <c r="U190" i="16"/>
  <c r="J82" i="15"/>
  <c r="U79" i="16"/>
  <c r="U280" i="16"/>
  <c r="U93" i="15"/>
  <c r="T114" i="15"/>
  <c r="T184" i="16"/>
  <c r="J58" i="15"/>
  <c r="U247" i="16"/>
  <c r="T71" i="18"/>
  <c r="T186" i="16"/>
  <c r="T104" i="16"/>
  <c r="U118" i="16"/>
  <c r="U307" i="16"/>
  <c r="U271" i="16"/>
  <c r="T94" i="16"/>
  <c r="U28" i="18"/>
  <c r="U135" i="16"/>
  <c r="U105" i="16"/>
  <c r="U113" i="15"/>
  <c r="U187" i="16"/>
  <c r="J3" i="14"/>
  <c r="J8" i="15"/>
  <c r="U250" i="16"/>
  <c r="T318" i="16"/>
  <c r="T326" i="16"/>
  <c r="J68" i="16"/>
  <c r="T47" i="16"/>
  <c r="T25" i="16"/>
  <c r="T118" i="16"/>
  <c r="T122" i="16"/>
  <c r="T159" i="16"/>
  <c r="T29" i="16"/>
  <c r="U68" i="18"/>
  <c r="T134" i="16"/>
  <c r="J64" i="15"/>
  <c r="J12" i="16"/>
  <c r="AJ21" i="16"/>
  <c r="U94" i="16"/>
  <c r="U110" i="16"/>
  <c r="AJ12" i="16"/>
  <c r="AJ20" i="16"/>
  <c r="U69" i="18"/>
  <c r="J32" i="17"/>
  <c r="T64" i="18"/>
  <c r="J62" i="16"/>
  <c r="U69" i="16"/>
  <c r="U169" i="16"/>
  <c r="T195" i="16"/>
  <c r="U299" i="16"/>
  <c r="U328" i="16"/>
  <c r="U361" i="16"/>
  <c r="U189" i="16"/>
  <c r="U100" i="16"/>
  <c r="T93" i="15"/>
  <c r="T231" i="16"/>
  <c r="U202" i="16"/>
  <c r="U123" i="15"/>
  <c r="T146" i="16"/>
  <c r="T96" i="16"/>
  <c r="U229" i="16"/>
  <c r="T129" i="16"/>
  <c r="T72" i="16"/>
  <c r="U30" i="18"/>
  <c r="U70" i="16"/>
  <c r="U26" i="18"/>
  <c r="J45" i="14"/>
  <c r="AJ11" i="14"/>
  <c r="U67" i="15"/>
  <c r="U207" i="16"/>
  <c r="T52" i="16"/>
  <c r="T100" i="16"/>
  <c r="AJ16" i="14"/>
  <c r="T15" i="16"/>
  <c r="U123" i="16"/>
  <c r="T63" i="18"/>
  <c r="U61" i="18"/>
  <c r="T147" i="16"/>
  <c r="T220" i="16"/>
  <c r="T209" i="16"/>
  <c r="U47" i="17"/>
  <c r="J47" i="14"/>
  <c r="U16" i="18"/>
  <c r="T170" i="16"/>
  <c r="AJ14" i="15"/>
  <c r="T82" i="15"/>
  <c r="J43" i="16"/>
  <c r="T180" i="16"/>
  <c r="AJ13" i="17"/>
  <c r="U108" i="15"/>
  <c r="AJ22" i="16"/>
  <c r="T287" i="16"/>
  <c r="U43" i="18"/>
  <c r="U192" i="16"/>
  <c r="J49" i="16"/>
  <c r="AJ17" i="15"/>
  <c r="T297" i="16"/>
  <c r="T4" i="16"/>
  <c r="U20" i="16"/>
  <c r="T178" i="16"/>
  <c r="T93" i="16"/>
  <c r="T389" i="16"/>
  <c r="J46" i="16"/>
  <c r="U100" i="15"/>
  <c r="J52" i="14"/>
  <c r="U25" i="16"/>
  <c r="T149" i="16"/>
  <c r="J23" i="15"/>
  <c r="T92" i="15"/>
  <c r="J54" i="18"/>
  <c r="T17" i="16"/>
  <c r="J55" i="17"/>
  <c r="T352" i="16"/>
  <c r="AJ20" i="14"/>
  <c r="T110" i="16"/>
  <c r="T124" i="15"/>
  <c r="J48" i="14"/>
  <c r="U15" i="16"/>
  <c r="U196" i="16"/>
  <c r="U326" i="16"/>
  <c r="T344" i="16"/>
  <c r="J59" i="14"/>
  <c r="J9" i="16"/>
  <c r="U162" i="16"/>
  <c r="U137" i="16"/>
  <c r="J52" i="18"/>
  <c r="J29" i="17"/>
  <c r="J58" i="17"/>
  <c r="U121" i="15"/>
  <c r="T375" i="16"/>
  <c r="U132" i="16"/>
  <c r="AJ23" i="14"/>
  <c r="U111" i="15"/>
  <c r="U159" i="16"/>
  <c r="T69" i="16"/>
  <c r="T58" i="18"/>
  <c r="U134" i="16"/>
  <c r="U71" i="16"/>
  <c r="T302" i="16"/>
  <c r="U122" i="15"/>
  <c r="T30" i="16"/>
  <c r="J72" i="15"/>
  <c r="U228" i="16"/>
  <c r="U224" i="16"/>
  <c r="J64" i="18"/>
  <c r="T343" i="16"/>
  <c r="T16" i="18"/>
  <c r="T57" i="16"/>
  <c r="U294" i="16"/>
  <c r="U374" i="16"/>
  <c r="U340" i="16"/>
  <c r="T17" i="18"/>
  <c r="T88" i="16"/>
  <c r="U92" i="15"/>
  <c r="T387" i="16"/>
  <c r="T271" i="16"/>
  <c r="U386" i="16"/>
  <c r="J51" i="14"/>
  <c r="U165" i="16"/>
  <c r="U101" i="15"/>
  <c r="T21" i="17"/>
  <c r="AJ19" i="14"/>
  <c r="T351" i="16"/>
  <c r="T119" i="16"/>
  <c r="T310" i="16"/>
  <c r="T367" i="16"/>
  <c r="U24" i="18"/>
  <c r="AJ22" i="14"/>
  <c r="U388" i="16"/>
  <c r="U5" i="15"/>
  <c r="U309" i="16"/>
  <c r="J34" i="17"/>
  <c r="U218" i="16"/>
  <c r="T299" i="16"/>
  <c r="U109" i="15"/>
  <c r="U198" i="16"/>
  <c r="U8" i="16"/>
  <c r="T26" i="16"/>
  <c r="T356" i="16"/>
  <c r="T192" i="16"/>
  <c r="J10" i="16"/>
  <c r="U103" i="16"/>
  <c r="U21" i="17"/>
  <c r="U176" i="16"/>
  <c r="T319" i="16"/>
  <c r="T183" i="16"/>
  <c r="U197" i="16"/>
  <c r="AJ17" i="14"/>
  <c r="J61" i="14"/>
  <c r="U102" i="16"/>
  <c r="U288" i="16"/>
  <c r="U238" i="16"/>
  <c r="U3" i="18"/>
  <c r="U379" i="16"/>
  <c r="T84" i="15"/>
  <c r="T106" i="16"/>
  <c r="T83" i="15"/>
  <c r="J57" i="18"/>
  <c r="U194" i="16"/>
  <c r="U58" i="18"/>
  <c r="T330" i="16"/>
  <c r="T131" i="16"/>
  <c r="T95" i="16"/>
  <c r="T12" i="18"/>
  <c r="T5" i="16"/>
  <c r="T109" i="16"/>
  <c r="T355" i="16"/>
  <c r="T123" i="15"/>
  <c r="U216" i="16"/>
  <c r="T20" i="18"/>
  <c r="U157" i="16"/>
  <c r="J12" i="15"/>
  <c r="T188" i="16"/>
  <c r="T278" i="16"/>
  <c r="U244" i="16"/>
  <c r="J60" i="15"/>
  <c r="U164" i="16"/>
  <c r="U354" i="16"/>
  <c r="U12" i="18"/>
  <c r="J57" i="17"/>
  <c r="U111" i="16"/>
  <c r="U376" i="16"/>
  <c r="T154" i="16"/>
  <c r="U148" i="16"/>
  <c r="U333" i="16"/>
  <c r="J13" i="17"/>
  <c r="U265" i="16"/>
  <c r="T29" i="18"/>
  <c r="T125" i="16"/>
  <c r="T145" i="16"/>
  <c r="U47" i="16"/>
  <c r="T27" i="16"/>
  <c r="J7" i="16"/>
  <c r="T216" i="16"/>
  <c r="T121" i="15"/>
  <c r="J69" i="16"/>
  <c r="U358" i="16"/>
  <c r="T259" i="16"/>
  <c r="T24" i="16"/>
  <c r="J20" i="15"/>
  <c r="T107" i="15"/>
  <c r="T354" i="16"/>
  <c r="U131" i="16"/>
  <c r="U83" i="15"/>
  <c r="U121" i="16"/>
  <c r="T239" i="16"/>
  <c r="T89" i="15"/>
  <c r="U350" i="16"/>
  <c r="U114" i="15"/>
  <c r="U151" i="16"/>
  <c r="U318" i="16"/>
  <c r="U126" i="16"/>
  <c r="U52" i="17"/>
  <c r="T7" i="17"/>
  <c r="U145" i="16"/>
  <c r="U219" i="16"/>
  <c r="AJ11" i="17"/>
  <c r="T163" i="16"/>
  <c r="U5" i="18"/>
  <c r="T13" i="18"/>
  <c r="J67" i="15"/>
  <c r="T179" i="16"/>
  <c r="T69" i="15"/>
  <c r="T4" i="18"/>
  <c r="T89" i="16"/>
  <c r="U117" i="15"/>
  <c r="T122" i="15"/>
  <c r="AJ12" i="14"/>
  <c r="U3" i="17"/>
  <c r="T104" i="15"/>
  <c r="U221" i="16"/>
  <c r="U355" i="16"/>
  <c r="T341" i="16"/>
  <c r="T268" i="16"/>
  <c r="U20" i="17"/>
  <c r="U102" i="15"/>
  <c r="U287" i="16"/>
  <c r="T260" i="16"/>
  <c r="T158" i="16"/>
  <c r="J17" i="15"/>
  <c r="T233" i="16"/>
  <c r="U62" i="15"/>
  <c r="U245" i="16"/>
  <c r="T50" i="16"/>
  <c r="T4" i="15"/>
  <c r="AJ14" i="16"/>
  <c r="U175" i="16"/>
  <c r="U200" i="16"/>
  <c r="U82" i="15"/>
  <c r="U76" i="16"/>
  <c r="AJ16" i="15"/>
  <c r="T193" i="16"/>
  <c r="U41" i="18"/>
  <c r="U180" i="16"/>
  <c r="T28" i="16"/>
  <c r="T346" i="16"/>
  <c r="T86" i="16"/>
  <c r="U25" i="18"/>
  <c r="T3" i="17"/>
  <c r="U74" i="16"/>
  <c r="T284" i="16"/>
  <c r="U96" i="16"/>
  <c r="T111" i="16"/>
  <c r="T130" i="16"/>
  <c r="AJ13" i="14"/>
  <c r="T384" i="16"/>
  <c r="U276" i="16"/>
  <c r="U91" i="15"/>
  <c r="T358" i="16"/>
  <c r="T86" i="15"/>
  <c r="T164" i="16"/>
  <c r="T222" i="16"/>
  <c r="U272" i="16"/>
  <c r="U349" i="16"/>
  <c r="T249" i="16"/>
  <c r="U71" i="18"/>
  <c r="U367" i="16"/>
  <c r="U99" i="15"/>
  <c r="U69" i="15"/>
  <c r="J9" i="18"/>
  <c r="AJ14" i="17"/>
  <c r="J11" i="17"/>
  <c r="U166" i="16"/>
  <c r="J56" i="15"/>
  <c r="T143" i="16"/>
  <c r="U146" i="16"/>
  <c r="T174" i="16"/>
  <c r="U6" i="17"/>
  <c r="T156" i="16"/>
  <c r="T313" i="16"/>
  <c r="J57" i="15"/>
  <c r="U83" i="16"/>
  <c r="U208" i="16"/>
  <c r="U64" i="18"/>
  <c r="AJ19" i="15"/>
  <c r="T294" i="16"/>
  <c r="T55" i="16"/>
  <c r="U143" i="16"/>
  <c r="T94" i="15"/>
  <c r="J40" i="17"/>
  <c r="J31" i="17"/>
  <c r="J63" i="14"/>
  <c r="T160" i="16"/>
  <c r="U320" i="16"/>
  <c r="U5" i="16"/>
  <c r="U323" i="16"/>
  <c r="U72" i="16"/>
  <c r="J53" i="14"/>
  <c r="T253" i="16"/>
  <c r="T280" i="16"/>
  <c r="U217" i="16"/>
  <c r="T82" i="16"/>
  <c r="T369" i="16"/>
  <c r="AJ17" i="17"/>
  <c r="U6" i="15"/>
  <c r="T305" i="16"/>
  <c r="U26" i="16"/>
  <c r="U14" i="18"/>
  <c r="T59" i="15"/>
  <c r="U68" i="15"/>
  <c r="U351" i="16"/>
  <c r="T323" i="16"/>
  <c r="U107" i="16"/>
  <c r="T224" i="16"/>
  <c r="T97" i="15"/>
  <c r="T254" i="16"/>
  <c r="T114" i="16"/>
  <c r="U59" i="18"/>
  <c r="U260" i="16"/>
  <c r="J58" i="14"/>
  <c r="J70" i="16"/>
  <c r="U140" i="16"/>
  <c r="T386" i="16"/>
  <c r="U22" i="16"/>
  <c r="T377" i="16"/>
  <c r="U14" i="16"/>
  <c r="T333" i="16"/>
  <c r="T293" i="16"/>
  <c r="J74" i="18"/>
  <c r="U13" i="18"/>
  <c r="T241" i="16"/>
  <c r="T204" i="16"/>
  <c r="T208" i="16"/>
  <c r="J62" i="15"/>
  <c r="U172" i="16"/>
  <c r="U371" i="16"/>
  <c r="U324" i="16"/>
  <c r="T228" i="16"/>
  <c r="T291" i="16"/>
  <c r="U68" i="16"/>
  <c r="U223" i="16"/>
  <c r="U365" i="16"/>
  <c r="T177" i="16"/>
  <c r="U246" i="16"/>
  <c r="U115" i="15"/>
  <c r="J46" i="14"/>
  <c r="T235" i="16"/>
  <c r="U95" i="16"/>
  <c r="T76" i="16"/>
  <c r="T109" i="15"/>
  <c r="T300" i="16"/>
  <c r="T357" i="16"/>
  <c r="U382" i="16"/>
  <c r="T289" i="16"/>
  <c r="T262" i="16"/>
  <c r="T23" i="18"/>
  <c r="U293" i="16"/>
  <c r="T5" i="18"/>
  <c r="U116" i="16"/>
  <c r="T119" i="15"/>
  <c r="T69" i="18"/>
  <c r="AJ16" i="16"/>
  <c r="T301" i="16"/>
  <c r="T126" i="16"/>
  <c r="U5" i="17"/>
  <c r="T261" i="16"/>
  <c r="T276" i="16"/>
  <c r="J59" i="18"/>
  <c r="U279" i="16"/>
  <c r="J58" i="18"/>
  <c r="T47" i="17"/>
  <c r="T44" i="17"/>
  <c r="U122" i="16"/>
  <c r="U170" i="16"/>
  <c r="AJ21" i="17"/>
  <c r="U346" i="16"/>
  <c r="U63" i="18"/>
  <c r="J343" i="16"/>
  <c r="U213" i="16"/>
  <c r="J28" i="17"/>
  <c r="J30" i="17"/>
  <c r="T19" i="18"/>
  <c r="U193" i="16"/>
  <c r="T309" i="16"/>
  <c r="T47" i="15"/>
  <c r="U236" i="16"/>
  <c r="U336" i="16"/>
  <c r="U335" i="16"/>
  <c r="T22" i="16"/>
  <c r="U267" i="16"/>
  <c r="U368" i="16"/>
  <c r="T155" i="16"/>
  <c r="T78" i="16"/>
  <c r="T68" i="16"/>
  <c r="U81" i="16"/>
  <c r="T72" i="15"/>
  <c r="J45" i="16"/>
  <c r="T236" i="16"/>
  <c r="T101" i="15"/>
  <c r="AJ11" i="16"/>
  <c r="AJ19" i="17"/>
  <c r="T98" i="16"/>
  <c r="U147" i="16"/>
  <c r="U55" i="16"/>
  <c r="T87" i="15"/>
  <c r="U46" i="15"/>
  <c r="T256" i="16"/>
  <c r="U359" i="16"/>
  <c r="J52" i="16"/>
  <c r="U23" i="18"/>
  <c r="U177" i="16"/>
  <c r="U124" i="16"/>
  <c r="U357" i="16"/>
  <c r="T90" i="15"/>
  <c r="U21" i="16"/>
  <c r="J12" i="17"/>
  <c r="U7" i="17"/>
  <c r="T331" i="16"/>
  <c r="U296" i="16"/>
  <c r="U101" i="16"/>
  <c r="U383" i="16"/>
  <c r="U59" i="15"/>
  <c r="AJ15" i="17"/>
  <c r="T14" i="18"/>
  <c r="T49" i="16"/>
  <c r="U232" i="16"/>
  <c r="U114" i="16"/>
  <c r="U362" i="16"/>
  <c r="T113" i="16"/>
  <c r="J29" i="14"/>
  <c r="U95" i="15"/>
  <c r="U370" i="16"/>
  <c r="T96" i="15"/>
  <c r="U150" i="16"/>
  <c r="T275" i="16"/>
  <c r="U84" i="15"/>
  <c r="J14" i="17"/>
  <c r="U195" i="16"/>
  <c r="T283" i="16"/>
  <c r="T99" i="15"/>
  <c r="U233" i="16"/>
  <c r="T5" i="17"/>
  <c r="U6" i="16"/>
  <c r="J18" i="18"/>
  <c r="U269" i="16"/>
  <c r="T362" i="16"/>
  <c r="T81" i="16"/>
  <c r="J20" i="17"/>
  <c r="AJ13" i="15"/>
  <c r="T73" i="15"/>
  <c r="U225" i="16"/>
  <c r="U11" i="18"/>
  <c r="U96" i="15"/>
  <c r="AJ17" i="16"/>
  <c r="U156" i="16"/>
  <c r="J62" i="14"/>
  <c r="T73" i="16"/>
  <c r="U332" i="16"/>
  <c r="U152" i="16"/>
  <c r="U85" i="16"/>
  <c r="U301" i="16"/>
  <c r="U308" i="16"/>
  <c r="U240" i="16"/>
  <c r="U154" i="16"/>
  <c r="U341" i="16"/>
  <c r="U303" i="16"/>
  <c r="T270" i="16"/>
  <c r="T113" i="15"/>
  <c r="U86" i="15"/>
  <c r="T62" i="16"/>
  <c r="J37" i="17"/>
  <c r="T197" i="16"/>
  <c r="J44" i="14"/>
  <c r="T116" i="15"/>
  <c r="T105" i="16"/>
  <c r="AJ23" i="16"/>
  <c r="U3" i="15"/>
  <c r="U252" i="16"/>
  <c r="U103" i="15"/>
  <c r="U254" i="16"/>
  <c r="T372" i="16"/>
  <c r="U297" i="16"/>
  <c r="T292" i="16"/>
  <c r="J59" i="17"/>
  <c r="U215" i="16"/>
  <c r="T205" i="16"/>
  <c r="T108" i="15"/>
  <c r="J13" i="15"/>
  <c r="T263" i="16"/>
  <c r="U313" i="16"/>
  <c r="AJ15" i="15"/>
  <c r="U290" i="16"/>
  <c r="T207" i="16"/>
  <c r="U375" i="16"/>
  <c r="U220" i="16"/>
  <c r="U300" i="16"/>
  <c r="T353" i="16"/>
  <c r="T314" i="16"/>
  <c r="J7" i="15"/>
  <c r="U302" i="16"/>
  <c r="T124" i="16"/>
  <c r="T101" i="16"/>
  <c r="U168" i="16"/>
  <c r="T157" i="16"/>
  <c r="T303" i="16"/>
  <c r="U10" i="18"/>
  <c r="AJ21" i="15"/>
  <c r="T248" i="16"/>
  <c r="T214" i="16"/>
  <c r="U89" i="15"/>
  <c r="U384" i="16"/>
  <c r="U231" i="16"/>
  <c r="J17" i="17"/>
  <c r="U171" i="16"/>
  <c r="T77" i="16"/>
  <c r="T99" i="16"/>
  <c r="J11" i="16"/>
  <c r="U179" i="16"/>
  <c r="J55" i="15"/>
  <c r="T46" i="15"/>
  <c r="T148" i="16"/>
  <c r="T290" i="16"/>
  <c r="T360" i="16"/>
  <c r="J56" i="18"/>
  <c r="U88" i="15"/>
  <c r="U210" i="16"/>
  <c r="AJ12" i="17"/>
  <c r="T187" i="16"/>
  <c r="T329" i="16"/>
  <c r="U27" i="16"/>
  <c r="J28" i="14"/>
  <c r="T246" i="16"/>
  <c r="U66" i="18"/>
  <c r="U57" i="16"/>
  <c r="J14" i="15"/>
  <c r="U268" i="16"/>
  <c r="T182" i="16"/>
  <c r="T273" i="16"/>
  <c r="J18" i="15"/>
  <c r="T59" i="16"/>
  <c r="T255" i="16"/>
  <c r="U248" i="16"/>
  <c r="T161" i="16"/>
  <c r="U222" i="16"/>
  <c r="U257" i="16"/>
  <c r="U141" i="16"/>
  <c r="U72" i="15"/>
  <c r="U199" i="16"/>
  <c r="U201" i="16"/>
  <c r="AJ13" i="16"/>
  <c r="U214" i="16"/>
  <c r="U258" i="16"/>
  <c r="T247" i="16"/>
  <c r="T227" i="16"/>
  <c r="AJ19" i="16"/>
  <c r="T250" i="16"/>
  <c r="T380" i="16"/>
  <c r="T298" i="16"/>
  <c r="T31" i="16"/>
  <c r="T232" i="16"/>
  <c r="J50" i="14"/>
  <c r="T136" i="16"/>
  <c r="U331" i="16"/>
  <c r="T135" i="16"/>
  <c r="U4" i="16"/>
  <c r="T92" i="16"/>
  <c r="U348" i="16"/>
  <c r="U353" i="16"/>
  <c r="U186" i="16"/>
  <c r="T20" i="16"/>
  <c r="U4" i="18"/>
  <c r="T137" i="16"/>
  <c r="U49" i="17"/>
  <c r="T226" i="16"/>
  <c r="T251" i="16"/>
  <c r="U295" i="16"/>
  <c r="T315" i="16"/>
  <c r="T8" i="18"/>
  <c r="U381" i="16"/>
  <c r="T106" i="15"/>
  <c r="U310" i="16"/>
  <c r="U48" i="17"/>
  <c r="AJ14" i="14"/>
  <c r="T390" i="16"/>
  <c r="U127" i="16"/>
  <c r="T324" i="16"/>
  <c r="U73" i="15"/>
  <c r="U149" i="16"/>
  <c r="U377" i="16"/>
  <c r="J61" i="15"/>
  <c r="U52" i="16"/>
  <c r="T120" i="16"/>
  <c r="T215" i="16"/>
  <c r="U6" i="18"/>
  <c r="T144" i="16"/>
  <c r="T127" i="16"/>
  <c r="T121" i="16"/>
  <c r="T22" i="18"/>
  <c r="U86" i="16"/>
  <c r="J77" i="15"/>
  <c r="T5" i="15"/>
  <c r="U285" i="16"/>
  <c r="T108" i="16"/>
  <c r="T347" i="16"/>
  <c r="T70" i="16"/>
  <c r="J43" i="14"/>
  <c r="J55" i="14"/>
  <c r="J50" i="17"/>
  <c r="U3" i="16"/>
  <c r="J21" i="15"/>
  <c r="T118" i="15"/>
  <c r="T203" i="16"/>
  <c r="T88" i="15"/>
  <c r="T107" i="16"/>
  <c r="T240" i="16"/>
  <c r="J84" i="15"/>
  <c r="T68" i="15"/>
  <c r="T67" i="15"/>
  <c r="AJ18" i="15"/>
  <c r="U347" i="16"/>
  <c r="T312" i="16"/>
  <c r="U321" i="16"/>
  <c r="J44" i="16"/>
  <c r="T252" i="16"/>
  <c r="T98" i="15"/>
  <c r="AJ15" i="14"/>
  <c r="J40" i="16"/>
  <c r="T111" i="15"/>
  <c r="J59" i="15"/>
  <c r="T176" i="16"/>
  <c r="U19" i="18"/>
  <c r="T60" i="16"/>
  <c r="T225" i="16"/>
  <c r="T59" i="18"/>
  <c r="J16" i="17"/>
  <c r="T264" i="16"/>
  <c r="U317" i="16"/>
  <c r="J33" i="17"/>
  <c r="T350" i="16"/>
  <c r="T376" i="16"/>
  <c r="T18" i="16"/>
  <c r="J54" i="14"/>
  <c r="U249" i="16"/>
  <c r="U130" i="16"/>
  <c r="T123" i="16"/>
  <c r="J57" i="14"/>
  <c r="U209" i="16"/>
  <c r="T382" i="16"/>
  <c r="U306" i="16"/>
  <c r="T348" i="16"/>
  <c r="T307" i="16"/>
  <c r="U113" i="16"/>
  <c r="T199" i="16"/>
  <c r="T41" i="18"/>
  <c r="U161" i="16"/>
  <c r="U31" i="16"/>
  <c r="AJ22" i="15"/>
  <c r="U120" i="15"/>
  <c r="T10" i="18"/>
  <c r="U27" i="18"/>
  <c r="U366" i="16"/>
  <c r="T49" i="17"/>
  <c r="U124" i="15"/>
  <c r="T14" i="16"/>
  <c r="J47" i="16"/>
  <c r="T288" i="16"/>
  <c r="T30" i="18"/>
  <c r="J61" i="18"/>
  <c r="U104" i="15"/>
  <c r="T217" i="16"/>
  <c r="U85" i="15"/>
  <c r="U286" i="16"/>
  <c r="T91" i="16"/>
  <c r="U158" i="16"/>
  <c r="U133" i="16"/>
  <c r="T74" i="15"/>
  <c r="U325" i="16"/>
  <c r="T68" i="18"/>
  <c r="T370" i="16"/>
  <c r="U344" i="16"/>
  <c r="J82" i="18"/>
  <c r="U316" i="16"/>
  <c r="T308" i="16"/>
  <c r="T317" i="16"/>
  <c r="J10" i="17"/>
  <c r="J42" i="16"/>
  <c r="U91" i="16"/>
  <c r="AJ11" i="15"/>
  <c r="U75" i="16"/>
  <c r="U181" i="16"/>
  <c r="J15" i="18"/>
  <c r="J79" i="18"/>
  <c r="J71" i="16"/>
  <c r="J22" i="15"/>
  <c r="T223" i="16"/>
  <c r="T79" i="16"/>
  <c r="T97" i="16"/>
  <c r="T85" i="16"/>
  <c r="U182" i="16"/>
  <c r="U4" i="15"/>
  <c r="U291" i="16"/>
  <c r="U212" i="16"/>
  <c r="U273" i="16"/>
  <c r="T62" i="15"/>
  <c r="T229" i="16"/>
  <c r="J53" i="18"/>
  <c r="U87" i="16"/>
  <c r="T368" i="16"/>
  <c r="T141" i="16"/>
  <c r="U239" i="16"/>
  <c r="U206" i="16"/>
  <c r="U360" i="16"/>
  <c r="U259" i="16"/>
  <c r="T238" i="16"/>
  <c r="T83" i="16"/>
  <c r="T74" i="16"/>
  <c r="U21" i="18"/>
  <c r="T19" i="16"/>
  <c r="T6" i="18"/>
  <c r="J45" i="17"/>
  <c r="U251" i="16"/>
  <c r="T152" i="16"/>
  <c r="T3" i="15"/>
  <c r="U235" i="16"/>
  <c r="U363" i="16"/>
  <c r="T361" i="16"/>
  <c r="T110" i="15"/>
  <c r="AJ18" i="14"/>
  <c r="U4" i="17"/>
  <c r="T84" i="16"/>
  <c r="T378" i="16"/>
  <c r="U99" i="16"/>
  <c r="U106" i="15"/>
  <c r="U29" i="16"/>
  <c r="U29" i="18"/>
  <c r="T285" i="16"/>
  <c r="T196" i="16"/>
  <c r="U44" i="15"/>
  <c r="T316" i="16"/>
  <c r="T128" i="16"/>
  <c r="U292" i="16"/>
  <c r="U77" i="16"/>
  <c r="U237" i="16"/>
  <c r="T48" i="17"/>
  <c r="T279" i="16"/>
  <c r="U289" i="16"/>
  <c r="J55" i="18"/>
  <c r="T150" i="16"/>
  <c r="T322" i="16"/>
  <c r="T265" i="16"/>
  <c r="T237" i="16"/>
  <c r="U13" i="16"/>
  <c r="U242" i="16"/>
  <c r="T102" i="15"/>
  <c r="U263" i="16"/>
  <c r="AJ21" i="14"/>
  <c r="J83" i="18"/>
  <c r="T54" i="16"/>
  <c r="U322" i="16"/>
  <c r="U49" i="16"/>
  <c r="T202" i="16"/>
  <c r="U334" i="16"/>
  <c r="T168" i="16"/>
  <c r="U389" i="16"/>
  <c r="U270" i="16"/>
  <c r="U54" i="16"/>
  <c r="T91" i="15"/>
  <c r="U391" i="16"/>
  <c r="U62" i="16"/>
  <c r="U19" i="16"/>
  <c r="U253" i="16"/>
  <c r="T194" i="16"/>
  <c r="T342" i="16"/>
  <c r="U380" i="16"/>
  <c r="T221" i="16"/>
  <c r="T213" i="16"/>
  <c r="T3" i="16"/>
  <c r="T200" i="16"/>
  <c r="T8" i="16"/>
  <c r="T321" i="16"/>
  <c r="T218" i="16"/>
  <c r="U73" i="16"/>
  <c r="T117" i="16"/>
  <c r="T245" i="16"/>
  <c r="T281" i="16"/>
  <c r="U116" i="15"/>
  <c r="J379" i="16"/>
  <c r="T169" i="16"/>
  <c r="U97" i="15"/>
  <c r="U327" i="16"/>
  <c r="T112" i="16"/>
  <c r="U345" i="16"/>
  <c r="U378" i="16"/>
  <c r="U173" i="16"/>
  <c r="U16" i="16"/>
  <c r="U80" i="16"/>
  <c r="T371" i="16"/>
  <c r="T234" i="16"/>
  <c r="U174" i="16"/>
  <c r="U275" i="16"/>
  <c r="T71" i="16"/>
  <c r="T23" i="16"/>
  <c r="T52" i="17"/>
  <c r="T286" i="16"/>
  <c r="T258" i="16"/>
  <c r="U106" i="16"/>
  <c r="U356" i="16"/>
  <c r="T172" i="16"/>
  <c r="U230" i="16"/>
  <c r="U364" i="16"/>
  <c r="U203" i="16"/>
  <c r="T43" i="18"/>
  <c r="U281" i="16"/>
  <c r="U264" i="16"/>
  <c r="U17" i="18"/>
  <c r="T304" i="16"/>
  <c r="U184" i="16"/>
  <c r="U129" i="16"/>
  <c r="T28" i="18"/>
  <c r="AJ22" i="17"/>
  <c r="U47" i="15"/>
  <c r="T274" i="16"/>
  <c r="U82" i="16"/>
  <c r="U88" i="16"/>
  <c r="U110" i="15"/>
  <c r="T44" i="15"/>
  <c r="U266" i="16"/>
  <c r="J27" i="17"/>
  <c r="U45" i="15"/>
  <c r="T191" i="16"/>
  <c r="J60" i="14"/>
  <c r="U94" i="15"/>
  <c r="T243" i="16"/>
  <c r="T3" i="18"/>
  <c r="T7" i="18"/>
  <c r="U282" i="16"/>
  <c r="AJ18" i="17"/>
  <c r="U226" i="16"/>
  <c r="T349" i="16"/>
  <c r="T210" i="16"/>
  <c r="T115" i="15"/>
  <c r="T64" i="15"/>
  <c r="T272" i="16"/>
  <c r="U160" i="16"/>
  <c r="J49" i="14"/>
  <c r="U24" i="16"/>
  <c r="U385" i="16"/>
  <c r="AJ18" i="16"/>
  <c r="T13" i="16"/>
  <c r="T219" i="16"/>
  <c r="U90" i="15"/>
  <c r="U120" i="16"/>
  <c r="J15" i="15"/>
  <c r="T327" i="16"/>
  <c r="T6" i="15"/>
  <c r="AJ23" i="17"/>
  <c r="U22" i="18"/>
  <c r="U104" i="16"/>
  <c r="U343" i="16"/>
  <c r="T277" i="16"/>
  <c r="U97" i="16"/>
  <c r="T26" i="18"/>
  <c r="T334" i="16"/>
  <c r="U188" i="16"/>
  <c r="T162" i="16"/>
  <c r="AJ20" i="15"/>
  <c r="T133" i="16"/>
  <c r="T266" i="16"/>
  <c r="T295" i="16"/>
  <c r="T366" i="16"/>
  <c r="U261" i="16"/>
  <c r="U92" i="16"/>
  <c r="J32" i="14"/>
  <c r="U28" i="16"/>
  <c r="U112" i="16"/>
  <c r="AJ23" i="15"/>
  <c r="T16" i="16"/>
  <c r="U109" i="16"/>
  <c r="U342" i="16"/>
  <c r="T206" i="16"/>
  <c r="U78" i="16"/>
  <c r="U204" i="16"/>
  <c r="T340" i="16"/>
  <c r="T103" i="16"/>
  <c r="U167" i="16"/>
  <c r="T139" i="16"/>
  <c r="J41" i="16"/>
  <c r="U256" i="16"/>
  <c r="U87" i="15"/>
  <c r="T335" i="16"/>
  <c r="T87" i="16"/>
  <c r="T140" i="16"/>
  <c r="T328" i="16"/>
  <c r="T269" i="16"/>
  <c r="J30" i="14"/>
  <c r="U60" i="16"/>
  <c r="U234" i="16"/>
  <c r="U278" i="16"/>
  <c r="AJ16" i="17"/>
  <c r="T20" i="17"/>
  <c r="U125" i="16"/>
  <c r="T90" i="16"/>
  <c r="U64" i="15"/>
  <c r="T379" i="16"/>
  <c r="U283" i="16"/>
  <c r="AJ20" i="17"/>
  <c r="U119" i="15"/>
  <c r="U136" i="16"/>
  <c r="T116" i="16"/>
  <c r="U50" i="16"/>
  <c r="U274" i="16"/>
  <c r="J18" i="17"/>
  <c r="U304" i="16"/>
  <c r="T21" i="16"/>
  <c r="T364" i="16"/>
  <c r="T189" i="16"/>
  <c r="T45" i="15"/>
  <c r="U277" i="16"/>
  <c r="U178" i="16"/>
  <c r="T230" i="16"/>
  <c r="U163" i="16"/>
  <c r="U255" i="16"/>
  <c r="U7" i="18"/>
  <c r="U183" i="16"/>
  <c r="T21" i="18"/>
  <c r="U390" i="16"/>
  <c r="J35" i="17"/>
  <c r="T257" i="16"/>
  <c r="T105" i="15"/>
  <c r="J86" i="15"/>
  <c r="U185" i="16"/>
  <c r="T325" i="16"/>
  <c r="U339" i="16"/>
  <c r="T201" i="16"/>
  <c r="U138" i="16"/>
  <c r="U90" i="16"/>
  <c r="J15" i="17"/>
  <c r="U8" i="18"/>
  <c r="T175" i="16"/>
  <c r="U98" i="15"/>
  <c r="T190" i="16"/>
  <c r="U369" i="16"/>
  <c r="J85" i="15"/>
  <c r="T391" i="16"/>
  <c r="J67" i="16"/>
  <c r="T153" i="16"/>
  <c r="T24" i="18"/>
  <c r="T115" i="16"/>
  <c r="U20" i="18"/>
  <c r="T211" i="16"/>
  <c r="U30" i="16"/>
  <c r="T95" i="15"/>
  <c r="T388" i="16"/>
  <c r="S44" i="14" l="1"/>
  <c r="S41" i="14"/>
  <c r="S48" i="14"/>
  <c r="S57" i="14"/>
  <c r="S337" i="16"/>
  <c r="S39" i="16"/>
  <c r="S40" i="16"/>
  <c r="S28" i="17"/>
  <c r="S12" i="15"/>
  <c r="S47" i="14"/>
  <c r="S51" i="14"/>
  <c r="S56" i="15"/>
  <c r="S30" i="17"/>
  <c r="S42" i="14"/>
  <c r="S53" i="14"/>
  <c r="S9" i="16"/>
  <c r="S51" i="15"/>
  <c r="S49" i="18"/>
  <c r="S79" i="15"/>
  <c r="S55" i="15"/>
  <c r="S43" i="16"/>
  <c r="S16" i="17"/>
  <c r="S19" i="15"/>
  <c r="S36" i="16"/>
  <c r="S38" i="14"/>
  <c r="S52" i="14"/>
  <c r="S13" i="17"/>
  <c r="S12" i="17"/>
  <c r="S54" i="17"/>
  <c r="S60" i="18"/>
  <c r="S54" i="14"/>
  <c r="S7" i="15"/>
  <c r="S39" i="14"/>
  <c r="S26" i="17"/>
  <c r="S24" i="17"/>
  <c r="S56" i="14"/>
  <c r="S50" i="14"/>
  <c r="S45" i="14"/>
  <c r="S46" i="14"/>
  <c r="S18" i="17"/>
  <c r="S53" i="16"/>
  <c r="S48" i="18"/>
  <c r="S16" i="15"/>
  <c r="S36" i="17"/>
  <c r="S51" i="17"/>
  <c r="S17" i="15"/>
  <c r="S78" i="18"/>
  <c r="S53" i="17"/>
  <c r="S61" i="15"/>
  <c r="S18" i="15"/>
  <c r="S55" i="14"/>
  <c r="S49" i="14"/>
  <c r="S52" i="15"/>
  <c r="S43" i="14"/>
  <c r="S37" i="14"/>
  <c r="S40" i="14"/>
  <c r="S8" i="17"/>
  <c r="S70" i="18"/>
  <c r="S37" i="16"/>
  <c r="S373" i="16"/>
  <c r="S54" i="15"/>
  <c r="S38" i="16"/>
  <c r="S76" i="15"/>
  <c r="S66" i="15"/>
  <c r="S41" i="16"/>
  <c r="S31" i="17"/>
  <c r="S49" i="15"/>
  <c r="S15" i="18"/>
  <c r="S12" i="16"/>
  <c r="S55" i="18"/>
  <c r="S54" i="18"/>
  <c r="S9" i="18"/>
  <c r="S11" i="16"/>
  <c r="S55" i="17"/>
  <c r="S79" i="18"/>
  <c r="S14" i="15"/>
  <c r="S10" i="15"/>
  <c r="S66" i="16"/>
  <c r="S9" i="15"/>
  <c r="S58" i="16"/>
  <c r="S42" i="16"/>
  <c r="S9" i="17"/>
  <c r="S7" i="16"/>
  <c r="S14" i="17"/>
  <c r="S10" i="17"/>
  <c r="S15" i="17"/>
  <c r="S71" i="15"/>
  <c r="S20" i="15"/>
  <c r="S51" i="18"/>
  <c r="S77" i="18"/>
  <c r="S50" i="15"/>
  <c r="S25" i="17"/>
  <c r="S78" i="15"/>
  <c r="S23" i="17"/>
  <c r="S33" i="17"/>
  <c r="S15" i="15"/>
  <c r="S67" i="16"/>
  <c r="S80" i="15"/>
  <c r="S46" i="17"/>
  <c r="S10" i="16"/>
  <c r="S53" i="15"/>
  <c r="S13" i="15"/>
  <c r="S57" i="18"/>
  <c r="S65" i="16"/>
  <c r="S41" i="17"/>
  <c r="S64" i="16"/>
  <c r="S52" i="18"/>
  <c r="S58" i="15"/>
  <c r="S18" i="18"/>
  <c r="S45" i="16"/>
  <c r="S63" i="16"/>
  <c r="S21" i="15"/>
  <c r="S17" i="17"/>
  <c r="S29" i="17"/>
  <c r="S53" i="18"/>
  <c r="S3" i="14"/>
  <c r="S11" i="15"/>
  <c r="S11" i="17"/>
  <c r="S50" i="18"/>
  <c r="S65" i="18"/>
  <c r="S27" i="17"/>
  <c r="S48" i="16"/>
  <c r="S75" i="18"/>
  <c r="S8" i="15"/>
  <c r="S24" i="14"/>
  <c r="S25" i="14"/>
  <c r="S23" i="14"/>
  <c r="S26" i="14"/>
  <c r="S22" i="14"/>
  <c r="T27" i="17"/>
  <c r="U34" i="18"/>
  <c r="T60" i="15"/>
  <c r="T57" i="15"/>
  <c r="U61" i="15"/>
  <c r="T34" i="17"/>
  <c r="U19" i="15"/>
  <c r="T44" i="16"/>
  <c r="U57" i="14"/>
  <c r="U39" i="18"/>
  <c r="U42" i="17"/>
  <c r="T18" i="15"/>
  <c r="T67" i="16"/>
  <c r="T10" i="16"/>
  <c r="T14" i="15"/>
  <c r="U19" i="17"/>
  <c r="T42" i="17"/>
  <c r="U5" i="14"/>
  <c r="T53" i="17"/>
  <c r="T56" i="16"/>
  <c r="U28" i="17"/>
  <c r="T23" i="17"/>
  <c r="T38" i="17"/>
  <c r="U17" i="17"/>
  <c r="U58" i="15"/>
  <c r="T56" i="14"/>
  <c r="U35" i="17"/>
  <c r="T46" i="14"/>
  <c r="U70" i="15"/>
  <c r="T9" i="15"/>
  <c r="U38" i="18"/>
  <c r="T11" i="15"/>
  <c r="T78" i="15"/>
  <c r="T5" i="14"/>
  <c r="U12" i="16"/>
  <c r="U40" i="18"/>
  <c r="U30" i="17"/>
  <c r="T33" i="18"/>
  <c r="T54" i="15"/>
  <c r="T77" i="15"/>
  <c r="U38" i="14"/>
  <c r="U43" i="17"/>
  <c r="U13" i="17"/>
  <c r="U45" i="17"/>
  <c r="U66" i="16"/>
  <c r="U32" i="17"/>
  <c r="T71" i="15"/>
  <c r="T32" i="18"/>
  <c r="T9" i="17"/>
  <c r="T40" i="17"/>
  <c r="T64" i="16"/>
  <c r="T13" i="15"/>
  <c r="T8" i="15"/>
  <c r="U14" i="15"/>
  <c r="T48" i="14"/>
  <c r="T51" i="17"/>
  <c r="T35" i="17"/>
  <c r="U37" i="16"/>
  <c r="U51" i="15"/>
  <c r="U77" i="18"/>
  <c r="T24" i="14"/>
  <c r="T30" i="17"/>
  <c r="T60" i="18"/>
  <c r="U50" i="15"/>
  <c r="T39" i="16"/>
  <c r="U19" i="14"/>
  <c r="U27" i="14"/>
  <c r="U53" i="15"/>
  <c r="T29" i="14"/>
  <c r="T49" i="15"/>
  <c r="T61" i="16"/>
  <c r="U21" i="15"/>
  <c r="T49" i="18"/>
  <c r="U33" i="18"/>
  <c r="U53" i="17"/>
  <c r="U22" i="17"/>
  <c r="T55" i="14"/>
  <c r="T76" i="15"/>
  <c r="U49" i="15"/>
  <c r="U78" i="18"/>
  <c r="U53" i="14"/>
  <c r="T46" i="17"/>
  <c r="T75" i="15"/>
  <c r="T50" i="17"/>
  <c r="T55" i="17"/>
  <c r="U47" i="18"/>
  <c r="U12" i="17"/>
  <c r="U31" i="17"/>
  <c r="U48" i="15"/>
  <c r="U34" i="14"/>
  <c r="T38" i="18"/>
  <c r="T46" i="18"/>
  <c r="U74" i="18"/>
  <c r="U56" i="18"/>
  <c r="T22" i="17"/>
  <c r="U52" i="14"/>
  <c r="T51" i="14"/>
  <c r="T7" i="15"/>
  <c r="U36" i="17"/>
  <c r="T70" i="15"/>
  <c r="T55" i="15"/>
  <c r="X3" i="18" a="1"/>
  <c r="U373" i="16"/>
  <c r="T66" i="16"/>
  <c r="U76" i="18"/>
  <c r="T45" i="16"/>
  <c r="T52" i="15"/>
  <c r="T9" i="18"/>
  <c r="U18" i="14"/>
  <c r="T20" i="14"/>
  <c r="T15" i="17"/>
  <c r="U18" i="17"/>
  <c r="U24" i="17"/>
  <c r="U75" i="15"/>
  <c r="U60" i="15"/>
  <c r="U18" i="18"/>
  <c r="U20" i="14"/>
  <c r="U43" i="16"/>
  <c r="U42" i="18"/>
  <c r="T44" i="14"/>
  <c r="U52" i="18"/>
  <c r="U45" i="16"/>
  <c r="T26" i="17"/>
  <c r="U48" i="16"/>
  <c r="T22" i="14"/>
  <c r="U15" i="15"/>
  <c r="T27" i="14"/>
  <c r="U33" i="17"/>
  <c r="U44" i="18"/>
  <c r="U26" i="17"/>
  <c r="T11" i="17"/>
  <c r="U79" i="15"/>
  <c r="T41" i="17"/>
  <c r="U24" i="14"/>
  <c r="T40" i="18"/>
  <c r="T19" i="17"/>
  <c r="U71" i="15"/>
  <c r="T36" i="18"/>
  <c r="U39" i="17"/>
  <c r="T54" i="18"/>
  <c r="T12" i="16"/>
  <c r="T17" i="15"/>
  <c r="T48" i="16"/>
  <c r="T53" i="16"/>
  <c r="U39" i="14"/>
  <c r="U50" i="17"/>
  <c r="U29" i="17"/>
  <c r="T13" i="17"/>
  <c r="U12" i="15"/>
  <c r="T75" i="18"/>
  <c r="U57" i="15"/>
  <c r="U9" i="15"/>
  <c r="T36" i="17"/>
  <c r="U15" i="18"/>
  <c r="T56" i="18"/>
  <c r="T15" i="15"/>
  <c r="U8" i="17"/>
  <c r="T37" i="18"/>
  <c r="T53" i="14"/>
  <c r="U25" i="14"/>
  <c r="T39" i="18"/>
  <c r="U14" i="17"/>
  <c r="T37" i="17"/>
  <c r="T43" i="16"/>
  <c r="T15" i="18"/>
  <c r="X3" i="17" a="1"/>
  <c r="T35" i="18"/>
  <c r="T21" i="14"/>
  <c r="U51" i="16"/>
  <c r="T70" i="18"/>
  <c r="T23" i="14"/>
  <c r="T57" i="18"/>
  <c r="T58" i="16"/>
  <c r="U33" i="14"/>
  <c r="U56" i="14"/>
  <c r="U10" i="15"/>
  <c r="U52" i="15"/>
  <c r="U39" i="16"/>
  <c r="T51" i="15"/>
  <c r="U29" i="14"/>
  <c r="U54" i="15"/>
  <c r="U36" i="16"/>
  <c r="T45" i="17"/>
  <c r="U16" i="15"/>
  <c r="U11" i="17"/>
  <c r="U38" i="17"/>
  <c r="U3" i="14"/>
  <c r="T32" i="14"/>
  <c r="T26" i="14"/>
  <c r="U40" i="16"/>
  <c r="U18" i="15"/>
  <c r="T65" i="18"/>
  <c r="U9" i="16"/>
  <c r="T44" i="18"/>
  <c r="T81" i="15"/>
  <c r="T65" i="15"/>
  <c r="U65" i="15"/>
  <c r="T12" i="17"/>
  <c r="T79" i="18"/>
  <c r="T48" i="15"/>
  <c r="T21" i="15"/>
  <c r="T9" i="16"/>
  <c r="T31" i="17"/>
  <c r="T50" i="14"/>
  <c r="U8" i="15"/>
  <c r="U41" i="14"/>
  <c r="U45" i="14"/>
  <c r="T42" i="18"/>
  <c r="T50" i="15"/>
  <c r="T373" i="16"/>
  <c r="T74" i="18"/>
  <c r="T77" i="18"/>
  <c r="T53" i="18"/>
  <c r="T66" i="15"/>
  <c r="U23" i="14"/>
  <c r="T36" i="14"/>
  <c r="U30" i="14"/>
  <c r="T45" i="14"/>
  <c r="U76" i="15"/>
  <c r="U32" i="18"/>
  <c r="T33" i="14"/>
  <c r="U54" i="17"/>
  <c r="U72" i="18"/>
  <c r="T78" i="18"/>
  <c r="T24" i="17"/>
  <c r="U56" i="16"/>
  <c r="U35" i="14"/>
  <c r="I3" i="1"/>
  <c r="U55" i="14"/>
  <c r="U47" i="14"/>
  <c r="T43" i="14"/>
  <c r="U77" i="15"/>
  <c r="U60" i="18"/>
  <c r="U50" i="14"/>
  <c r="T46" i="16"/>
  <c r="U61" i="16"/>
  <c r="U31" i="14"/>
  <c r="U80" i="15"/>
  <c r="T38" i="16"/>
  <c r="U51" i="14"/>
  <c r="U53" i="18"/>
  <c r="T18" i="18"/>
  <c r="U9" i="17"/>
  <c r="T29" i="17"/>
  <c r="T40" i="16"/>
  <c r="U9" i="18"/>
  <c r="U27" i="17"/>
  <c r="U45" i="18"/>
  <c r="T25" i="17"/>
  <c r="T18" i="14"/>
  <c r="U56" i="15"/>
  <c r="U7" i="15"/>
  <c r="T65" i="16"/>
  <c r="U26" i="14"/>
  <c r="T67" i="18"/>
  <c r="T49" i="14"/>
  <c r="U34" i="17"/>
  <c r="T38" i="14"/>
  <c r="T47" i="14"/>
  <c r="U38" i="16"/>
  <c r="T50" i="18"/>
  <c r="T76" i="18"/>
  <c r="T36" i="16"/>
  <c r="T61" i="15"/>
  <c r="T8" i="17"/>
  <c r="U48" i="14"/>
  <c r="U54" i="14"/>
  <c r="T14" i="17"/>
  <c r="T51" i="18"/>
  <c r="U11" i="15"/>
  <c r="T41" i="16"/>
  <c r="U42" i="14"/>
  <c r="T337" i="16"/>
  <c r="U7" i="16"/>
  <c r="T17" i="14"/>
  <c r="U15" i="17"/>
  <c r="U46" i="17"/>
  <c r="U4" i="14"/>
  <c r="T20" i="15"/>
  <c r="U25" i="17"/>
  <c r="U37" i="18"/>
  <c r="U337" i="16"/>
  <c r="T62" i="18"/>
  <c r="T32" i="17"/>
  <c r="U44" i="16"/>
  <c r="U51" i="18"/>
  <c r="U55" i="18"/>
  <c r="U50" i="18"/>
  <c r="T35" i="14"/>
  <c r="T12" i="15"/>
  <c r="U40" i="17"/>
  <c r="T19" i="14"/>
  <c r="T53" i="15"/>
  <c r="U65" i="18"/>
  <c r="U57" i="18"/>
  <c r="U44" i="14"/>
  <c r="U67" i="16"/>
  <c r="T80" i="15"/>
  <c r="U23" i="17"/>
  <c r="U10" i="16"/>
  <c r="U28" i="14"/>
  <c r="T48" i="18"/>
  <c r="U13" i="15"/>
  <c r="T56" i="15"/>
  <c r="T72" i="18"/>
  <c r="T4" i="14"/>
  <c r="U73" i="18"/>
  <c r="U41" i="17"/>
  <c r="U42" i="16"/>
  <c r="U46" i="14"/>
  <c r="T45" i="18"/>
  <c r="C93" i="15"/>
  <c r="U46" i="18"/>
  <c r="T54" i="14"/>
  <c r="T73" i="18"/>
  <c r="T58" i="15"/>
  <c r="U17" i="15"/>
  <c r="U48" i="18"/>
  <c r="T19" i="15"/>
  <c r="T28" i="17"/>
  <c r="U78" i="15"/>
  <c r="X3" i="16" a="1"/>
  <c r="U21" i="14"/>
  <c r="U20" i="15"/>
  <c r="U65" i="16"/>
  <c r="T16" i="15"/>
  <c r="T10" i="15"/>
  <c r="U64" i="16"/>
  <c r="U37" i="14"/>
  <c r="T28" i="14"/>
  <c r="U62" i="18"/>
  <c r="U40" i="14"/>
  <c r="U58" i="16"/>
  <c r="T33" i="17"/>
  <c r="T57" i="14"/>
  <c r="U66" i="15"/>
  <c r="T37" i="14"/>
  <c r="U37" i="17"/>
  <c r="T55" i="18"/>
  <c r="U22" i="14"/>
  <c r="T79" i="15"/>
  <c r="U75" i="18"/>
  <c r="T10" i="17"/>
  <c r="T40" i="14"/>
  <c r="U70" i="18"/>
  <c r="U79" i="18"/>
  <c r="T41" i="14"/>
  <c r="T42" i="14"/>
  <c r="U36" i="14"/>
  <c r="U51" i="17"/>
  <c r="U36" i="18"/>
  <c r="T7" i="16"/>
  <c r="U53" i="16"/>
  <c r="T3" i="14"/>
  <c r="T16" i="17"/>
  <c r="T43" i="17"/>
  <c r="U32" i="14"/>
  <c r="U49" i="14"/>
  <c r="U67" i="18"/>
  <c r="T18" i="17"/>
  <c r="U55" i="15"/>
  <c r="U11" i="16"/>
  <c r="T39" i="14"/>
  <c r="U81" i="15"/>
  <c r="T52" i="18"/>
  <c r="U49" i="18"/>
  <c r="T52" i="14"/>
  <c r="T30" i="14"/>
  <c r="T47" i="18"/>
  <c r="T63" i="16"/>
  <c r="T34" i="14"/>
  <c r="U43" i="14"/>
  <c r="U16" i="17"/>
  <c r="U17" i="14"/>
  <c r="U10" i="17"/>
  <c r="T37" i="16"/>
  <c r="T34" i="18"/>
  <c r="T42" i="16"/>
  <c r="T17" i="17"/>
  <c r="T51" i="16"/>
  <c r="U35" i="18"/>
  <c r="T25" i="14"/>
  <c r="U55" i="17"/>
  <c r="T31" i="14"/>
  <c r="U41" i="16"/>
  <c r="T11" i="16"/>
  <c r="U54" i="18"/>
  <c r="T39" i="17"/>
  <c r="T54" i="17"/>
  <c r="U46" i="16"/>
  <c r="U63" i="16"/>
  <c r="C89" i="15"/>
  <c r="C95" i="15"/>
  <c r="X311" i="16" l="1"/>
  <c r="X334" i="16"/>
  <c r="X270" i="16"/>
  <c r="X4" i="16"/>
  <c r="X158" i="16"/>
  <c r="X35" i="16"/>
  <c r="X92" i="16"/>
  <c r="X360" i="16"/>
  <c r="X222" i="16"/>
  <c r="X61" i="16"/>
  <c r="X113" i="16"/>
  <c r="X357" i="16"/>
  <c r="X137" i="16"/>
  <c r="X67" i="16"/>
  <c r="X66" i="16"/>
  <c r="X128" i="16"/>
  <c r="X185" i="16"/>
  <c r="X232" i="16"/>
  <c r="X141" i="16"/>
  <c r="X80" i="16"/>
  <c r="X26" i="16"/>
  <c r="X271" i="16"/>
  <c r="X284" i="16"/>
  <c r="X64" i="16"/>
  <c r="X54" i="16"/>
  <c r="X372" i="16"/>
  <c r="X251" i="16"/>
  <c r="X175" i="16"/>
  <c r="X326" i="16"/>
  <c r="X204" i="16"/>
  <c r="X7" i="16"/>
  <c r="X252" i="16"/>
  <c r="X87" i="16"/>
  <c r="X344" i="16"/>
  <c r="X166" i="16"/>
  <c r="X85" i="16"/>
  <c r="X125" i="16"/>
  <c r="X341" i="16"/>
  <c r="X56" i="16"/>
  <c r="X337" i="16"/>
  <c r="X241" i="16"/>
  <c r="X318" i="16"/>
  <c r="X388" i="16"/>
  <c r="X325" i="16"/>
  <c r="X359" i="16"/>
  <c r="X317" i="16"/>
  <c r="X45" i="16"/>
  <c r="X195" i="16"/>
  <c r="X19" i="16"/>
  <c r="X280" i="16"/>
  <c r="X91" i="16"/>
  <c r="X163" i="16"/>
  <c r="X348" i="16"/>
  <c r="X274" i="16"/>
  <c r="X329" i="16"/>
  <c r="X15" i="16"/>
  <c r="X120" i="16"/>
  <c r="X118" i="16"/>
  <c r="X138" i="16"/>
  <c r="X149" i="16"/>
  <c r="X155" i="16"/>
  <c r="X194" i="16"/>
  <c r="X377" i="16"/>
  <c r="X161" i="16"/>
  <c r="X50" i="16"/>
  <c r="X258" i="16"/>
  <c r="X71" i="16"/>
  <c r="X177" i="16"/>
  <c r="X212" i="16"/>
  <c r="X65" i="16"/>
  <c r="X150" i="16"/>
  <c r="X366" i="16"/>
  <c r="X188" i="16"/>
  <c r="X247" i="16"/>
  <c r="X240" i="16"/>
  <c r="X293" i="16"/>
  <c r="X234" i="16"/>
  <c r="X190" i="16"/>
  <c r="X340" i="16"/>
  <c r="X146" i="16"/>
  <c r="X10" i="16"/>
  <c r="X307" i="16"/>
  <c r="X127" i="16"/>
  <c r="X226" i="16"/>
  <c r="X208" i="16"/>
  <c r="X310" i="16"/>
  <c r="X275" i="16"/>
  <c r="X324" i="16"/>
  <c r="X248" i="16"/>
  <c r="X41" i="16"/>
  <c r="X309" i="16"/>
  <c r="X123" i="16"/>
  <c r="X302" i="16"/>
  <c r="X260" i="16"/>
  <c r="X124" i="16"/>
  <c r="X236" i="16"/>
  <c r="X12" i="16"/>
  <c r="X305" i="16"/>
  <c r="X110" i="16"/>
  <c r="X294" i="16"/>
  <c r="X228" i="16"/>
  <c r="X292" i="16"/>
  <c r="X75" i="16"/>
  <c r="X115" i="16"/>
  <c r="X261" i="16"/>
  <c r="X180" i="16"/>
  <c r="X103" i="16"/>
  <c r="X335" i="16"/>
  <c r="X84" i="16"/>
  <c r="X52" i="16"/>
  <c r="X272" i="16"/>
  <c r="X230" i="16"/>
  <c r="X217" i="16"/>
  <c r="X210" i="16"/>
  <c r="X345" i="16"/>
  <c r="X350" i="16"/>
  <c r="X73" i="16"/>
  <c r="X108" i="16"/>
  <c r="X233" i="16"/>
  <c r="X338" i="16"/>
  <c r="X47" i="16"/>
  <c r="X353" i="16"/>
  <c r="X119" i="16"/>
  <c r="X29" i="16"/>
  <c r="X70" i="16"/>
  <c r="X320" i="16"/>
  <c r="X160" i="16"/>
  <c r="X170" i="16"/>
  <c r="X278" i="16"/>
  <c r="X3" i="16"/>
  <c r="X313" i="16"/>
  <c r="X176" i="16"/>
  <c r="X243" i="16"/>
  <c r="X38" i="16"/>
  <c r="X266" i="16"/>
  <c r="X68" i="16"/>
  <c r="X235" i="16"/>
  <c r="X201" i="16"/>
  <c r="X363" i="16"/>
  <c r="X375" i="16"/>
  <c r="X330" i="16"/>
  <c r="X44" i="16"/>
  <c r="X257" i="16"/>
  <c r="X303" i="16"/>
  <c r="X153" i="16"/>
  <c r="X197" i="16"/>
  <c r="X327" i="16"/>
  <c r="X171" i="16"/>
  <c r="X34" i="16"/>
  <c r="X114" i="16"/>
  <c r="X286" i="16"/>
  <c r="X255" i="16"/>
  <c r="X18" i="16"/>
  <c r="X27" i="16"/>
  <c r="X333" i="16"/>
  <c r="X220" i="16"/>
  <c r="X281" i="16"/>
  <c r="X184" i="16"/>
  <c r="X151" i="16"/>
  <c r="X191" i="16"/>
  <c r="X57" i="16"/>
  <c r="X112" i="16"/>
  <c r="X269" i="16"/>
  <c r="X356" i="16"/>
  <c r="X30" i="16"/>
  <c r="X162" i="16"/>
  <c r="X189" i="16"/>
  <c r="X205" i="16"/>
  <c r="X296" i="16"/>
  <c r="X273" i="16"/>
  <c r="X339" i="16"/>
  <c r="X90" i="16"/>
  <c r="X130" i="16"/>
  <c r="X140" i="16"/>
  <c r="X63" i="16"/>
  <c r="X104" i="16"/>
  <c r="X48" i="16"/>
  <c r="X96" i="16"/>
  <c r="X287" i="16"/>
  <c r="X291" i="16"/>
  <c r="X82" i="16"/>
  <c r="X314" i="16"/>
  <c r="X121" i="16"/>
  <c r="X25" i="16"/>
  <c r="X17" i="16"/>
  <c r="X380" i="16"/>
  <c r="X156" i="16"/>
  <c r="X147" i="16"/>
  <c r="X370" i="16"/>
  <c r="X354" i="16"/>
  <c r="X265" i="16"/>
  <c r="X378" i="16"/>
  <c r="X11" i="16"/>
  <c r="X13" i="16"/>
  <c r="X116" i="16"/>
  <c r="X373" i="16"/>
  <c r="X173" i="16"/>
  <c r="X24" i="16"/>
  <c r="X106" i="16"/>
  <c r="X23" i="16"/>
  <c r="X37" i="16"/>
  <c r="X254" i="16"/>
  <c r="X209" i="16"/>
  <c r="X300" i="16"/>
  <c r="X253" i="16"/>
  <c r="X369" i="16"/>
  <c r="X352" i="16"/>
  <c r="X264" i="16"/>
  <c r="X386" i="16"/>
  <c r="X182" i="16"/>
  <c r="X383" i="16"/>
  <c r="X328" i="16"/>
  <c r="X227" i="16"/>
  <c r="X312" i="16"/>
  <c r="X387" i="16"/>
  <c r="X142" i="16"/>
  <c r="X143" i="16"/>
  <c r="X262" i="16"/>
  <c r="X78" i="16"/>
  <c r="X43" i="16"/>
  <c r="X129" i="16"/>
  <c r="X288" i="16"/>
  <c r="X259" i="16"/>
  <c r="X39" i="16"/>
  <c r="X117" i="16"/>
  <c r="X301" i="16"/>
  <c r="X203" i="16"/>
  <c r="X244" i="16"/>
  <c r="X131" i="16"/>
  <c r="X276" i="16"/>
  <c r="X9" i="16"/>
  <c r="X55" i="16"/>
  <c r="X32" i="16"/>
  <c r="X105" i="16"/>
  <c r="X215" i="16"/>
  <c r="X198" i="16"/>
  <c r="X277" i="16"/>
  <c r="X295" i="16"/>
  <c r="X371" i="16"/>
  <c r="X246" i="16"/>
  <c r="X361" i="16"/>
  <c r="X237" i="16"/>
  <c r="X224" i="16"/>
  <c r="X53" i="16"/>
  <c r="X385" i="16"/>
  <c r="X200" i="16"/>
  <c r="X183" i="16"/>
  <c r="X136" i="16"/>
  <c r="X321" i="16"/>
  <c r="X122" i="16"/>
  <c r="X51" i="16"/>
  <c r="X111" i="16"/>
  <c r="X132" i="16"/>
  <c r="X97" i="16"/>
  <c r="X95" i="16"/>
  <c r="X88" i="16"/>
  <c r="X148" i="16"/>
  <c r="X46" i="16"/>
  <c r="X368" i="16"/>
  <c r="X342" i="16"/>
  <c r="X347" i="16"/>
  <c r="X107" i="16"/>
  <c r="X374" i="16"/>
  <c r="X89" i="16"/>
  <c r="X99" i="16"/>
  <c r="X362" i="16"/>
  <c r="X144" i="16"/>
  <c r="X157" i="16"/>
  <c r="X133" i="16"/>
  <c r="X126" i="16"/>
  <c r="X134" i="16"/>
  <c r="X267" i="16"/>
  <c r="X382" i="16"/>
  <c r="X214" i="16"/>
  <c r="X332" i="16"/>
  <c r="X322" i="16"/>
  <c r="X76" i="16"/>
  <c r="X221" i="16"/>
  <c r="X186" i="16"/>
  <c r="X223" i="16"/>
  <c r="X298" i="16"/>
  <c r="X391" i="16"/>
  <c r="X28" i="16"/>
  <c r="X304" i="16"/>
  <c r="X172" i="16"/>
  <c r="X250" i="16"/>
  <c r="X213" i="16"/>
  <c r="X174" i="16"/>
  <c r="X42" i="16"/>
  <c r="X81" i="16"/>
  <c r="X282" i="16"/>
  <c r="X299" i="16"/>
  <c r="X5" i="16"/>
  <c r="X6" i="16"/>
  <c r="X40" i="16"/>
  <c r="X238" i="16"/>
  <c r="X297" i="16"/>
  <c r="X279" i="16"/>
  <c r="X384" i="16"/>
  <c r="X306" i="16"/>
  <c r="X346" i="16"/>
  <c r="X16" i="16"/>
  <c r="X355" i="16"/>
  <c r="X33" i="16"/>
  <c r="X285" i="16"/>
  <c r="X179" i="16"/>
  <c r="X58" i="16"/>
  <c r="X256" i="16"/>
  <c r="X289" i="16"/>
  <c r="X22" i="16"/>
  <c r="X167" i="16"/>
  <c r="X102" i="16"/>
  <c r="X349" i="16"/>
  <c r="X218" i="16"/>
  <c r="X202" i="16"/>
  <c r="X351" i="16"/>
  <c r="X283" i="16"/>
  <c r="X211" i="16"/>
  <c r="X168" i="16"/>
  <c r="X229" i="16"/>
  <c r="X83" i="16"/>
  <c r="X93" i="16"/>
  <c r="X109" i="16"/>
  <c r="X69" i="16"/>
  <c r="X159" i="16"/>
  <c r="X20" i="16"/>
  <c r="X364" i="16"/>
  <c r="X94" i="16"/>
  <c r="X49" i="16"/>
  <c r="X199" i="16"/>
  <c r="X365" i="16"/>
  <c r="X315" i="16"/>
  <c r="X139" i="16"/>
  <c r="X196" i="16"/>
  <c r="X239" i="16"/>
  <c r="X62" i="16"/>
  <c r="X98" i="16"/>
  <c r="X14" i="16"/>
  <c r="X21" i="16"/>
  <c r="X207" i="16"/>
  <c r="X193" i="16"/>
  <c r="X169" i="16"/>
  <c r="X390" i="16"/>
  <c r="X31" i="16"/>
  <c r="X389" i="16"/>
  <c r="X319" i="16"/>
  <c r="X219" i="16"/>
  <c r="X86" i="16"/>
  <c r="X145" i="16"/>
  <c r="X242" i="16"/>
  <c r="X60" i="16"/>
  <c r="X358" i="16"/>
  <c r="X290" i="16"/>
  <c r="X268" i="16"/>
  <c r="X192" i="16"/>
  <c r="X231" i="16"/>
  <c r="X323" i="16"/>
  <c r="X367" i="16"/>
  <c r="X343" i="16"/>
  <c r="X36" i="16"/>
  <c r="X135" i="16"/>
  <c r="X154" i="16"/>
  <c r="X178" i="16"/>
  <c r="X376" i="16"/>
  <c r="X216" i="16"/>
  <c r="X336" i="16"/>
  <c r="X308" i="16"/>
  <c r="X164" i="16"/>
  <c r="X381" i="16"/>
  <c r="X225" i="16"/>
  <c r="X59" i="16"/>
  <c r="X263" i="16"/>
  <c r="X249" i="16"/>
  <c r="X331" i="16"/>
  <c r="X152" i="16"/>
  <c r="X77" i="16"/>
  <c r="X72" i="16"/>
  <c r="X316" i="16"/>
  <c r="X206" i="16"/>
  <c r="X100" i="16"/>
  <c r="X187" i="16"/>
  <c r="X165" i="16"/>
  <c r="X245" i="16"/>
  <c r="X74" i="16"/>
  <c r="X8" i="16"/>
  <c r="X181" i="16"/>
  <c r="X79" i="16"/>
  <c r="X379" i="16"/>
  <c r="X101" i="16"/>
  <c r="AM11" i="17"/>
  <c r="X21" i="18"/>
  <c r="X12" i="18"/>
  <c r="X24" i="18"/>
  <c r="X54" i="18"/>
  <c r="X25" i="18"/>
  <c r="X27" i="18"/>
  <c r="X7" i="18"/>
  <c r="X44" i="18"/>
  <c r="X69" i="18"/>
  <c r="X53" i="18"/>
  <c r="X36" i="18"/>
  <c r="X28" i="18"/>
  <c r="X67" i="18"/>
  <c r="X43" i="18"/>
  <c r="X37" i="18"/>
  <c r="X71" i="18"/>
  <c r="X75" i="18"/>
  <c r="X65" i="18"/>
  <c r="X52" i="18"/>
  <c r="X4" i="18"/>
  <c r="X5" i="18"/>
  <c r="X74" i="18"/>
  <c r="X62" i="18"/>
  <c r="X11" i="18"/>
  <c r="X14" i="18"/>
  <c r="X39" i="18"/>
  <c r="X50" i="18"/>
  <c r="X49" i="18"/>
  <c r="X66" i="18"/>
  <c r="X35" i="18"/>
  <c r="X17" i="18"/>
  <c r="X55" i="18"/>
  <c r="X77" i="18"/>
  <c r="X72" i="18"/>
  <c r="X73" i="18"/>
  <c r="X42" i="18"/>
  <c r="X40" i="18"/>
  <c r="X79" i="18"/>
  <c r="X76" i="18"/>
  <c r="X59" i="18"/>
  <c r="X51" i="18"/>
  <c r="X6" i="18"/>
  <c r="X13" i="18"/>
  <c r="X64" i="18"/>
  <c r="X20" i="18"/>
  <c r="X34" i="18"/>
  <c r="X23" i="18"/>
  <c r="X38" i="18"/>
  <c r="X22" i="18"/>
  <c r="X31" i="18"/>
  <c r="X60" i="18"/>
  <c r="X48" i="18"/>
  <c r="X18" i="18"/>
  <c r="X63" i="18"/>
  <c r="X56" i="18"/>
  <c r="X9" i="18"/>
  <c r="X3" i="18"/>
  <c r="X30" i="18"/>
  <c r="X26" i="18"/>
  <c r="X45" i="18"/>
  <c r="X16" i="18"/>
  <c r="X78" i="18"/>
  <c r="X46" i="18"/>
  <c r="X15" i="18"/>
  <c r="X68" i="18"/>
  <c r="X41" i="18"/>
  <c r="X29" i="18"/>
  <c r="X33" i="18"/>
  <c r="X61" i="18"/>
  <c r="X70" i="18"/>
  <c r="X32" i="18"/>
  <c r="X10" i="18"/>
  <c r="X58" i="18"/>
  <c r="X19" i="18"/>
  <c r="X57" i="18"/>
  <c r="X47" i="18"/>
  <c r="X8" i="18"/>
  <c r="X91" i="17"/>
  <c r="X68" i="17"/>
  <c r="X89" i="17"/>
  <c r="X4" i="17"/>
  <c r="X45" i="17"/>
  <c r="X25" i="17"/>
  <c r="X80" i="17"/>
  <c r="X24" i="17"/>
  <c r="X54" i="17"/>
  <c r="X67" i="17"/>
  <c r="X37" i="17"/>
  <c r="X39" i="17"/>
  <c r="X38" i="17"/>
  <c r="X49" i="17"/>
  <c r="X88" i="17"/>
  <c r="X82" i="17"/>
  <c r="X60" i="17"/>
  <c r="X32" i="17"/>
  <c r="X47" i="17"/>
  <c r="X15" i="17"/>
  <c r="X81" i="17"/>
  <c r="X87" i="17"/>
  <c r="X19" i="17"/>
  <c r="X72" i="17"/>
  <c r="X20" i="17"/>
  <c r="X57" i="17"/>
  <c r="X7" i="17"/>
  <c r="X28" i="17"/>
  <c r="X33" i="17"/>
  <c r="X78" i="17"/>
  <c r="X56" i="17"/>
  <c r="X10" i="17"/>
  <c r="X71" i="17"/>
  <c r="X79" i="17"/>
  <c r="X75" i="17"/>
  <c r="X29" i="17"/>
  <c r="X16" i="17"/>
  <c r="X12" i="17"/>
  <c r="X77" i="17"/>
  <c r="X55" i="17"/>
  <c r="X40" i="17"/>
  <c r="X86" i="17"/>
  <c r="X5" i="17"/>
  <c r="X30" i="17"/>
  <c r="X6" i="17"/>
  <c r="X66" i="17"/>
  <c r="X42" i="17"/>
  <c r="X43" i="17"/>
  <c r="X46" i="17"/>
  <c r="X61" i="17"/>
  <c r="X76" i="17"/>
  <c r="X23" i="17"/>
  <c r="X59" i="17"/>
  <c r="X53" i="17"/>
  <c r="X70" i="17"/>
  <c r="X48" i="17"/>
  <c r="X50" i="17"/>
  <c r="X9" i="17"/>
  <c r="X22" i="17"/>
  <c r="X11" i="17"/>
  <c r="X65" i="17"/>
  <c r="X21" i="17"/>
  <c r="X13" i="17"/>
  <c r="X62" i="17"/>
  <c r="X90" i="17"/>
  <c r="X85" i="17"/>
  <c r="X44" i="17"/>
  <c r="X84" i="17"/>
  <c r="X14" i="17"/>
  <c r="X8" i="17"/>
  <c r="X3" i="17"/>
  <c r="X64" i="17"/>
  <c r="X73" i="17"/>
  <c r="X31" i="17"/>
  <c r="X26" i="17"/>
  <c r="X51" i="17"/>
  <c r="X83" i="17"/>
  <c r="X35" i="17"/>
  <c r="X63" i="17"/>
  <c r="X41" i="17"/>
  <c r="X58" i="17"/>
  <c r="X18" i="17"/>
  <c r="X36" i="17"/>
  <c r="X74" i="17"/>
  <c r="X27" i="17"/>
  <c r="X92" i="17"/>
  <c r="X52" i="17"/>
  <c r="X69" i="17"/>
  <c r="X17" i="17"/>
  <c r="X34" i="17"/>
  <c r="AA133" i="16"/>
  <c r="Y259" i="16"/>
  <c r="Z48" i="16"/>
  <c r="Z54" i="18"/>
  <c r="Z159" i="16"/>
  <c r="AB134" i="16"/>
  <c r="AA32" i="16"/>
  <c r="AA173" i="16"/>
  <c r="Z168" i="16"/>
  <c r="Z318" i="16"/>
  <c r="Y4" i="16"/>
  <c r="AA75" i="17"/>
  <c r="Z186" i="16"/>
  <c r="AC61" i="16"/>
  <c r="AC22" i="18"/>
  <c r="Z377" i="16"/>
  <c r="AA42" i="16"/>
  <c r="AA134" i="16"/>
  <c r="AB46" i="17"/>
  <c r="Y48" i="18"/>
  <c r="Z7" i="17"/>
  <c r="AC188" i="16"/>
  <c r="AC6" i="16"/>
  <c r="Y96" i="16"/>
  <c r="AA86" i="16"/>
  <c r="Y114" i="16"/>
  <c r="AC230" i="16"/>
  <c r="AA4" i="18"/>
  <c r="Y202" i="16"/>
  <c r="AA369" i="16"/>
  <c r="Y205" i="16"/>
  <c r="AA359" i="16"/>
  <c r="Z216" i="16"/>
  <c r="AC104" i="16"/>
  <c r="Y81" i="16"/>
  <c r="Z244" i="16"/>
  <c r="AA159" i="16"/>
  <c r="Z303" i="16"/>
  <c r="AB46" i="16"/>
  <c r="Z26" i="16"/>
  <c r="Y60" i="16"/>
  <c r="AA84" i="16"/>
  <c r="AC33" i="16"/>
  <c r="AC384" i="16"/>
  <c r="Z34" i="17"/>
  <c r="Z26" i="17"/>
  <c r="AA240" i="16"/>
  <c r="Y364" i="16"/>
  <c r="Y113" i="16"/>
  <c r="Z194" i="16"/>
  <c r="Y64" i="16"/>
  <c r="AC25" i="17"/>
  <c r="Y203" i="16"/>
  <c r="Y108" i="16"/>
  <c r="Z146" i="16"/>
  <c r="AB19" i="18"/>
  <c r="Y129" i="16"/>
  <c r="AA15" i="16"/>
  <c r="Z380" i="16"/>
  <c r="AB176" i="16"/>
  <c r="AA130" i="16"/>
  <c r="AB64" i="16"/>
  <c r="AB27" i="16"/>
  <c r="AB228" i="16"/>
  <c r="Z329" i="16"/>
  <c r="AC16" i="16"/>
  <c r="AA63" i="17"/>
  <c r="Z347" i="16"/>
  <c r="Y246" i="16"/>
  <c r="Z130" i="16"/>
  <c r="AA10" i="16"/>
  <c r="Y356" i="16"/>
  <c r="Y377" i="16"/>
  <c r="AB319" i="16"/>
  <c r="AA16" i="16"/>
  <c r="Y60" i="18"/>
  <c r="AB321" i="16"/>
  <c r="AA82" i="17"/>
  <c r="Y36" i="18"/>
  <c r="AB15" i="17"/>
  <c r="AA112" i="16"/>
  <c r="AA30" i="17"/>
  <c r="Z313" i="16"/>
  <c r="AC252" i="16"/>
  <c r="Y103" i="16"/>
  <c r="AB376" i="16"/>
  <c r="Y227" i="16"/>
  <c r="AB297" i="16"/>
  <c r="AC68" i="16"/>
  <c r="Z34" i="18"/>
  <c r="AB240" i="16"/>
  <c r="AB192" i="16"/>
  <c r="Y143" i="16"/>
  <c r="Y21" i="18"/>
  <c r="Y105" i="16"/>
  <c r="AC74" i="17"/>
  <c r="Y52" i="16"/>
  <c r="AC99" i="16"/>
  <c r="AC302" i="16"/>
  <c r="AA230" i="16"/>
  <c r="AB359" i="16"/>
  <c r="AA358" i="16"/>
  <c r="AC57" i="17"/>
  <c r="Y126" i="16"/>
  <c r="Z254" i="16"/>
  <c r="AC114" i="16"/>
  <c r="Y49" i="16"/>
  <c r="AB222" i="16"/>
  <c r="AC157" i="16"/>
  <c r="Z22" i="18"/>
  <c r="AB109" i="16"/>
  <c r="Z37" i="16"/>
  <c r="Z351" i="16"/>
  <c r="AA241" i="16"/>
  <c r="AA329" i="16"/>
  <c r="Z218" i="16"/>
  <c r="Y92" i="17"/>
  <c r="Y236" i="16"/>
  <c r="AC229" i="16"/>
  <c r="Y286" i="16"/>
  <c r="AC325" i="16"/>
  <c r="AB362" i="16"/>
  <c r="AA23" i="17"/>
  <c r="AA49" i="18"/>
  <c r="AC306" i="16"/>
  <c r="Z49" i="16"/>
  <c r="Y282" i="16"/>
  <c r="AB323" i="16"/>
  <c r="Y235" i="16"/>
  <c r="AC6" i="18"/>
  <c r="Z7" i="18"/>
  <c r="Y159" i="16"/>
  <c r="AC170" i="16"/>
  <c r="AB365" i="16"/>
  <c r="Y260" i="16"/>
  <c r="AC118" i="16"/>
  <c r="Y87" i="17"/>
  <c r="Z235" i="16"/>
  <c r="AB378" i="16"/>
  <c r="AA176" i="16"/>
  <c r="Y32" i="18"/>
  <c r="Y268" i="16"/>
  <c r="Y43" i="18"/>
  <c r="AC300" i="16"/>
  <c r="AA57" i="17"/>
  <c r="AB6" i="16"/>
  <c r="AC96" i="16"/>
  <c r="AB99" i="16"/>
  <c r="Z95" i="16"/>
  <c r="AC338" i="16"/>
  <c r="Y165" i="16"/>
  <c r="Z89" i="16"/>
  <c r="AB327" i="16"/>
  <c r="AA272" i="16"/>
  <c r="AC137" i="16"/>
  <c r="Z257" i="16"/>
  <c r="AB50" i="18"/>
  <c r="Y26" i="16"/>
  <c r="AC18" i="16"/>
  <c r="AB68" i="16"/>
  <c r="Z68" i="17"/>
  <c r="AB233" i="16"/>
  <c r="Z249" i="16"/>
  <c r="AB364" i="16"/>
  <c r="AB298" i="16"/>
  <c r="AA110" i="16"/>
  <c r="Y17" i="18"/>
  <c r="Z152" i="16"/>
  <c r="AA49" i="16"/>
  <c r="AC130" i="16"/>
  <c r="AC64" i="16"/>
  <c r="AC27" i="16"/>
  <c r="AC335" i="16"/>
  <c r="AB70" i="16"/>
  <c r="AB23" i="18"/>
  <c r="Z3" i="16"/>
  <c r="AB149" i="16"/>
  <c r="AA106" i="16"/>
  <c r="Y77" i="17"/>
  <c r="AC15" i="16"/>
  <c r="Y119" i="16"/>
  <c r="AC9" i="17"/>
  <c r="AC40" i="17"/>
  <c r="AA307" i="16"/>
  <c r="AA275" i="16"/>
  <c r="AA14" i="16"/>
  <c r="AA52" i="18"/>
  <c r="AB97" i="16"/>
  <c r="AA142" i="16"/>
  <c r="AB305" i="16"/>
  <c r="AA11" i="18"/>
  <c r="Z22" i="16"/>
  <c r="Y267" i="16"/>
  <c r="Z330" i="16"/>
  <c r="Z190" i="16"/>
  <c r="AB102" i="16"/>
  <c r="AC11" i="18"/>
  <c r="AA69" i="16"/>
  <c r="AB317" i="16"/>
  <c r="Z223" i="16"/>
  <c r="AC316" i="16"/>
  <c r="Y131" i="16"/>
  <c r="Y161" i="16"/>
  <c r="AA5" i="16"/>
  <c r="AC248" i="16"/>
  <c r="Y65" i="18"/>
  <c r="Y79" i="17"/>
  <c r="Y224" i="16"/>
  <c r="Y54" i="17"/>
  <c r="Y338" i="16"/>
  <c r="AA269" i="16"/>
  <c r="AC162" i="16"/>
  <c r="AB170" i="16"/>
  <c r="Z61" i="16"/>
  <c r="Y365" i="16"/>
  <c r="AC312" i="16"/>
  <c r="AA104" i="16"/>
  <c r="AA348" i="16"/>
  <c r="AC101" i="16"/>
  <c r="AC378" i="16"/>
  <c r="Z279" i="16"/>
  <c r="AC198" i="16"/>
  <c r="Z145" i="16"/>
  <c r="Y191" i="16"/>
  <c r="Y214" i="16"/>
  <c r="Z253" i="16"/>
  <c r="Y151" i="16"/>
  <c r="Y340" i="16"/>
  <c r="AC247" i="16"/>
  <c r="AB79" i="18"/>
  <c r="AC46" i="18"/>
  <c r="Y347" i="16"/>
  <c r="AB83" i="16"/>
  <c r="AB306" i="16"/>
  <c r="Z183" i="16"/>
  <c r="Y91" i="16"/>
  <c r="AC45" i="16"/>
  <c r="AC227" i="16"/>
  <c r="AA118" i="16"/>
  <c r="AB73" i="18"/>
  <c r="Y53" i="16"/>
  <c r="AA7" i="18"/>
  <c r="AA79" i="18"/>
  <c r="Z23" i="18"/>
  <c r="Y335" i="16"/>
  <c r="AB88" i="16"/>
  <c r="AC58" i="16"/>
  <c r="Z359" i="16"/>
  <c r="AC274" i="16"/>
  <c r="AA61" i="16"/>
  <c r="AB45" i="16"/>
  <c r="Y28" i="18"/>
  <c r="AB43" i="18"/>
  <c r="AC315" i="16"/>
  <c r="AA373" i="16"/>
  <c r="AB39" i="18"/>
  <c r="AC388" i="16"/>
  <c r="AB108" i="16"/>
  <c r="AA211" i="16"/>
  <c r="AB51" i="18"/>
  <c r="AC133" i="16"/>
  <c r="AC238" i="16"/>
  <c r="AC82" i="16"/>
  <c r="Z12" i="16"/>
  <c r="Z90" i="16"/>
  <c r="Z340" i="16"/>
  <c r="AA62" i="18"/>
  <c r="Y20" i="16"/>
  <c r="AB54" i="18"/>
  <c r="AA98" i="16"/>
  <c r="AB71" i="18"/>
  <c r="AC36" i="17"/>
  <c r="Y86" i="16"/>
  <c r="AB73" i="17"/>
  <c r="Y91" i="17"/>
  <c r="AA262" i="16"/>
  <c r="Y186" i="16"/>
  <c r="Y17" i="17"/>
  <c r="AC80" i="16"/>
  <c r="Y34" i="18"/>
  <c r="Y12" i="16"/>
  <c r="AC308" i="16"/>
  <c r="AC299" i="16"/>
  <c r="Y345" i="16"/>
  <c r="Y63" i="17"/>
  <c r="Z118" i="16"/>
  <c r="AC76" i="17"/>
  <c r="Y362" i="16"/>
  <c r="Y28" i="17"/>
  <c r="Y320" i="16"/>
  <c r="Z83" i="16"/>
  <c r="Y228" i="16"/>
  <c r="Y170" i="16"/>
  <c r="Y348" i="16"/>
  <c r="AA164" i="16"/>
  <c r="AB325" i="16"/>
  <c r="Z250" i="16"/>
  <c r="AB262" i="16"/>
  <c r="AB162" i="16"/>
  <c r="AA389" i="16"/>
  <c r="Z87" i="16"/>
  <c r="AC304" i="16"/>
  <c r="Y59" i="18"/>
  <c r="Z79" i="16"/>
  <c r="Z117" i="16"/>
  <c r="AA315" i="16"/>
  <c r="Y48" i="16"/>
  <c r="AC275" i="16"/>
  <c r="AB14" i="16"/>
  <c r="AA24" i="18"/>
  <c r="Z338" i="16"/>
  <c r="AC31" i="16"/>
  <c r="AB129" i="16"/>
  <c r="Y222" i="16"/>
  <c r="Z282" i="16"/>
  <c r="AA183" i="16"/>
  <c r="AB173" i="16"/>
  <c r="AB245" i="16"/>
  <c r="AC287" i="16"/>
  <c r="Z172" i="16"/>
  <c r="Z326" i="16"/>
  <c r="Y223" i="16"/>
  <c r="Z269" i="16"/>
  <c r="Y374" i="16"/>
  <c r="Z341" i="16"/>
  <c r="Z87" i="17"/>
  <c r="Z8" i="16"/>
  <c r="Y209" i="16"/>
  <c r="AB310" i="16"/>
  <c r="Z195" i="16"/>
  <c r="AA52" i="17"/>
  <c r="AB193" i="16"/>
  <c r="AA191" i="16"/>
  <c r="AB214" i="16"/>
  <c r="Y328" i="16"/>
  <c r="Z289" i="16"/>
  <c r="AA170" i="16"/>
  <c r="AB237" i="16"/>
  <c r="AC356" i="16"/>
  <c r="AA239" i="16"/>
  <c r="AB208" i="16"/>
  <c r="AB267" i="16"/>
  <c r="Z28" i="16"/>
  <c r="Z40" i="17"/>
  <c r="AC45" i="18"/>
  <c r="AA113" i="16"/>
  <c r="AB40" i="16"/>
  <c r="AB86" i="17"/>
  <c r="Y74" i="17"/>
  <c r="AB367" i="16"/>
  <c r="Y229" i="16"/>
  <c r="Y254" i="16"/>
  <c r="AA326" i="16"/>
  <c r="Z10" i="17"/>
  <c r="Z164" i="16"/>
  <c r="AC385" i="16"/>
  <c r="Z312" i="16"/>
  <c r="AC185" i="16"/>
  <c r="AA166" i="16"/>
  <c r="Y56" i="17"/>
  <c r="Z314" i="16"/>
  <c r="AC62" i="18"/>
  <c r="AC31" i="17"/>
  <c r="Z101" i="16"/>
  <c r="AA23" i="16"/>
  <c r="Y277" i="16"/>
  <c r="Y285" i="16"/>
  <c r="Y294" i="16"/>
  <c r="AB5" i="17"/>
  <c r="AB315" i="16"/>
  <c r="AC256" i="16"/>
  <c r="Y62" i="16"/>
  <c r="Z109" i="16"/>
  <c r="Z126" i="16"/>
  <c r="AB55" i="16"/>
  <c r="AA210" i="16"/>
  <c r="AB70" i="17"/>
  <c r="Y211" i="16"/>
  <c r="AC223" i="16"/>
  <c r="AC281" i="16"/>
  <c r="AC260" i="16"/>
  <c r="Z94" i="16"/>
  <c r="AB63" i="17"/>
  <c r="Y207" i="16"/>
  <c r="AA194" i="16"/>
  <c r="AA238" i="16"/>
  <c r="AB27" i="18"/>
  <c r="Y289" i="16"/>
  <c r="AB374" i="16"/>
  <c r="AB213" i="16"/>
  <c r="AB122" i="16"/>
  <c r="Z44" i="16"/>
  <c r="AA296" i="16"/>
  <c r="AA317" i="16"/>
  <c r="Y61" i="16"/>
  <c r="AC13" i="18"/>
  <c r="AB15" i="16"/>
  <c r="Z368" i="16"/>
  <c r="AA95" i="16"/>
  <c r="AA243" i="16"/>
  <c r="Y122" i="16"/>
  <c r="Z55" i="18"/>
  <c r="AC50" i="17"/>
  <c r="AC107" i="16"/>
  <c r="AA309" i="16"/>
  <c r="AC163" i="16"/>
  <c r="AA26" i="18"/>
  <c r="AB241" i="16"/>
  <c r="Z30" i="18"/>
  <c r="AC78" i="18"/>
  <c r="AB221" i="16"/>
  <c r="Z112" i="16"/>
  <c r="AA77" i="16"/>
  <c r="AB31" i="17"/>
  <c r="AA291" i="16"/>
  <c r="AB76" i="18"/>
  <c r="AB20" i="17"/>
  <c r="Z176" i="16"/>
  <c r="AA328" i="16"/>
  <c r="Z110" i="16"/>
  <c r="Y124" i="16"/>
  <c r="AA353" i="16"/>
  <c r="Y14" i="17"/>
  <c r="AA311" i="16"/>
  <c r="Y172" i="16"/>
  <c r="AB98" i="16"/>
  <c r="AB231" i="16"/>
  <c r="Z374" i="16"/>
  <c r="Y71" i="16"/>
  <c r="AB124" i="16"/>
  <c r="AA131" i="16"/>
  <c r="Y247" i="16"/>
  <c r="AB28" i="17"/>
  <c r="AA5" i="17"/>
  <c r="Z125" i="16"/>
  <c r="AC262" i="16"/>
  <c r="Z72" i="17"/>
  <c r="AC339" i="16"/>
  <c r="AA161" i="16"/>
  <c r="Y313" i="16"/>
  <c r="AA9" i="18"/>
  <c r="AA132" i="16"/>
  <c r="AA349" i="16"/>
  <c r="Z191" i="16"/>
  <c r="Z3" i="17"/>
  <c r="Z56" i="17"/>
  <c r="Y379" i="16"/>
  <c r="AB304" i="16"/>
  <c r="AC71" i="18"/>
  <c r="AB119" i="16"/>
  <c r="Z64" i="16"/>
  <c r="Y44" i="16"/>
  <c r="Z115" i="16"/>
  <c r="Y67" i="17"/>
  <c r="Z58" i="16"/>
  <c r="Z354" i="16"/>
  <c r="Y255" i="16"/>
  <c r="Y326" i="16"/>
  <c r="Y194" i="16"/>
  <c r="Z238" i="16"/>
  <c r="AB181" i="16"/>
  <c r="AA351" i="16"/>
  <c r="Y204" i="16"/>
  <c r="AB89" i="16"/>
  <c r="AA154" i="16"/>
  <c r="AA253" i="16"/>
  <c r="AC195" i="16"/>
  <c r="AA76" i="16"/>
  <c r="AC120" i="16"/>
  <c r="Y295" i="16"/>
  <c r="AC23" i="16"/>
  <c r="AA41" i="16"/>
  <c r="AB17" i="18"/>
  <c r="I4" i="1"/>
  <c r="Z188" i="16"/>
  <c r="AC45" i="17"/>
  <c r="AB277" i="16"/>
  <c r="AA235" i="16"/>
  <c r="Y71" i="18"/>
  <c r="AA261" i="16"/>
  <c r="Z310" i="16"/>
  <c r="AB341" i="16"/>
  <c r="AC226" i="16"/>
  <c r="AB71" i="17"/>
  <c r="AB8" i="18"/>
  <c r="Y327" i="16"/>
  <c r="AC187" i="16"/>
  <c r="Z248" i="16"/>
  <c r="Z383" i="16"/>
  <c r="AC213" i="16"/>
  <c r="AB145" i="16"/>
  <c r="Z239" i="16"/>
  <c r="Z144" i="16"/>
  <c r="AB34" i="16"/>
  <c r="AC35" i="18"/>
  <c r="AB292" i="16"/>
  <c r="Y349" i="16"/>
  <c r="AA96" i="16"/>
  <c r="AA47" i="17"/>
  <c r="AC44" i="17"/>
  <c r="AC217" i="16"/>
  <c r="AC5" i="16"/>
  <c r="Z311" i="16"/>
  <c r="AA119" i="16"/>
  <c r="Z106" i="16"/>
  <c r="AA347" i="16"/>
  <c r="Z387" i="16"/>
  <c r="AA339" i="16"/>
  <c r="Z49" i="18"/>
  <c r="AC382" i="16"/>
  <c r="AA59" i="17"/>
  <c r="AC139" i="16"/>
  <c r="Y240" i="16"/>
  <c r="Y115" i="16"/>
  <c r="AB186" i="16"/>
  <c r="AA68" i="18"/>
  <c r="AA13" i="18"/>
  <c r="AC191" i="16"/>
  <c r="AB62" i="17"/>
  <c r="AB25" i="18"/>
  <c r="Z151" i="16"/>
  <c r="Z306" i="16"/>
  <c r="AA271" i="16"/>
  <c r="AB65" i="18"/>
  <c r="AC265" i="16"/>
  <c r="Y346" i="16"/>
  <c r="Z357" i="16"/>
  <c r="Y29" i="18"/>
  <c r="Y20" i="18"/>
  <c r="Z187" i="16"/>
  <c r="Z45" i="18"/>
  <c r="Z74" i="16"/>
  <c r="AC196" i="16"/>
  <c r="AA289" i="16"/>
  <c r="Z3" i="18"/>
  <c r="AB146" i="16"/>
  <c r="AC34" i="16"/>
  <c r="AB184" i="16"/>
  <c r="AA350" i="16"/>
  <c r="Y66" i="18"/>
  <c r="Z53" i="17"/>
  <c r="Y22" i="17"/>
  <c r="AC50" i="16"/>
  <c r="AA386" i="16"/>
  <c r="AB275" i="16"/>
  <c r="AB286" i="16"/>
  <c r="AA146" i="16"/>
  <c r="Z147" i="16"/>
  <c r="AA60" i="18"/>
  <c r="AB43" i="16"/>
  <c r="Z196" i="16"/>
  <c r="AA391" i="16"/>
  <c r="AC329" i="16"/>
  <c r="AC359" i="16"/>
  <c r="AB307" i="16"/>
  <c r="Y39" i="17"/>
  <c r="AB38" i="18"/>
  <c r="Z213" i="16"/>
  <c r="Z284" i="16"/>
  <c r="AA70" i="17"/>
  <c r="AA76" i="18"/>
  <c r="AC387" i="16"/>
  <c r="AB9" i="17"/>
  <c r="Y300" i="16"/>
  <c r="Z349" i="16"/>
  <c r="AC293" i="16"/>
  <c r="AB52" i="16"/>
  <c r="AA187" i="16"/>
  <c r="AA18" i="16"/>
  <c r="Y5" i="16"/>
  <c r="AA37" i="16"/>
  <c r="AB303" i="16"/>
  <c r="AC373" i="16"/>
  <c r="Z230" i="16"/>
  <c r="AC54" i="16"/>
  <c r="AC289" i="16"/>
  <c r="Z143" i="16"/>
  <c r="Z162" i="16"/>
  <c r="Y210" i="16"/>
  <c r="Z47" i="17"/>
  <c r="AC25" i="16"/>
  <c r="AC56" i="18"/>
  <c r="AB344" i="16"/>
  <c r="AA323" i="16"/>
  <c r="Z31" i="16"/>
  <c r="AC70" i="16"/>
  <c r="AB143" i="16"/>
  <c r="AA342" i="16"/>
  <c r="Y106" i="16"/>
  <c r="AC276" i="16"/>
  <c r="Z104" i="16"/>
  <c r="AC138" i="16"/>
  <c r="AB84" i="16"/>
  <c r="AB117" i="16"/>
  <c r="AA9" i="16"/>
  <c r="AC36" i="16"/>
  <c r="AA55" i="17"/>
  <c r="Y74" i="18"/>
  <c r="Z177" i="16"/>
  <c r="Y163" i="16"/>
  <c r="Z46" i="16"/>
  <c r="AA52" i="16"/>
  <c r="Z17" i="16"/>
  <c r="AA3" i="16"/>
  <c r="Z261" i="16"/>
  <c r="AB350" i="16"/>
  <c r="AA199" i="16"/>
  <c r="AB121" i="16"/>
  <c r="AC31" i="18"/>
  <c r="Y120" i="16"/>
  <c r="AC174" i="16"/>
  <c r="Y160" i="16"/>
  <c r="AC232" i="16"/>
  <c r="AC91" i="17"/>
  <c r="Z56" i="18"/>
  <c r="AB72" i="17"/>
  <c r="AB84" i="17"/>
  <c r="AC80" i="17"/>
  <c r="AC72" i="18"/>
  <c r="Y232" i="16"/>
  <c r="Z375" i="16"/>
  <c r="AA318" i="16"/>
  <c r="Y190" i="16"/>
  <c r="AC65" i="18"/>
  <c r="Z133" i="16"/>
  <c r="Y323" i="16"/>
  <c r="AA53" i="16"/>
  <c r="Z33" i="18"/>
  <c r="Y305" i="16"/>
  <c r="AC83" i="17"/>
  <c r="AA62" i="16"/>
  <c r="AA46" i="16"/>
  <c r="Y92" i="16"/>
  <c r="AA32" i="18"/>
  <c r="AC52" i="17"/>
  <c r="AA57" i="18"/>
  <c r="Z39" i="17"/>
  <c r="AA25" i="17"/>
  <c r="Z149" i="16"/>
  <c r="Z32" i="17"/>
  <c r="Z83" i="17"/>
  <c r="Z138" i="16"/>
  <c r="AC11" i="16"/>
  <c r="AB30" i="16"/>
  <c r="Y75" i="18"/>
  <c r="AC68" i="18"/>
  <c r="AC74" i="18"/>
  <c r="AC204" i="16"/>
  <c r="Z105" i="16"/>
  <c r="AC303" i="16"/>
  <c r="Z50" i="17"/>
  <c r="AA54" i="18"/>
  <c r="AC266" i="16"/>
  <c r="Z29" i="18"/>
  <c r="Y184" i="16"/>
  <c r="AB206" i="16"/>
  <c r="AC255" i="16"/>
  <c r="Z63" i="16"/>
  <c r="AB13" i="18"/>
  <c r="Y53" i="18"/>
  <c r="AC43" i="17"/>
  <c r="AA64" i="17"/>
  <c r="Z39" i="16"/>
  <c r="AC337" i="16"/>
  <c r="AB294" i="16"/>
  <c r="AA283" i="16"/>
  <c r="AB67" i="17"/>
  <c r="Z18" i="17"/>
  <c r="Z203" i="16"/>
  <c r="Y25" i="16"/>
  <c r="Z46" i="17"/>
  <c r="Z69" i="18"/>
  <c r="AA31" i="18"/>
  <c r="AC5" i="17"/>
  <c r="AC51" i="18"/>
  <c r="Y169" i="16"/>
  <c r="Y354" i="16"/>
  <c r="AC379" i="16"/>
  <c r="AB19" i="17"/>
  <c r="Z160" i="16"/>
  <c r="AA249" i="16"/>
  <c r="AA38" i="18"/>
  <c r="AC39" i="17"/>
  <c r="Z59" i="16"/>
  <c r="Y8" i="16"/>
  <c r="Z47" i="16"/>
  <c r="Z36" i="17"/>
  <c r="AB332" i="16"/>
  <c r="AC22" i="16"/>
  <c r="AB242" i="16"/>
  <c r="AC202" i="16"/>
  <c r="Z80" i="17"/>
  <c r="AA295" i="16"/>
  <c r="Z274" i="16"/>
  <c r="AC48" i="18"/>
  <c r="AC210" i="16"/>
  <c r="Z386" i="16"/>
  <c r="Z266" i="16"/>
  <c r="Z29" i="17"/>
  <c r="AA390" i="16"/>
  <c r="AC51" i="17"/>
  <c r="AB273" i="16"/>
  <c r="Z307" i="16"/>
  <c r="AA11" i="16"/>
  <c r="AC370" i="16"/>
  <c r="Z24" i="17"/>
  <c r="AB58" i="17"/>
  <c r="AC205" i="16"/>
  <c r="AA34" i="18"/>
  <c r="AC176" i="16"/>
  <c r="Z47" i="18"/>
  <c r="Z57" i="16"/>
  <c r="Z217" i="16"/>
  <c r="AA44" i="16"/>
  <c r="AB159" i="16"/>
  <c r="AB40" i="18"/>
  <c r="Y79" i="16"/>
  <c r="Y274" i="16"/>
  <c r="Z11" i="17"/>
  <c r="AB90" i="16"/>
  <c r="Y238" i="16"/>
  <c r="AB39" i="17"/>
  <c r="AB216" i="16"/>
  <c r="AC47" i="18"/>
  <c r="Y15" i="16"/>
  <c r="AB12" i="18"/>
  <c r="Y32" i="16"/>
  <c r="AB386" i="16"/>
  <c r="Z155" i="16"/>
  <c r="AC380" i="16"/>
  <c r="AB150" i="16"/>
  <c r="AA139" i="16"/>
  <c r="AB382" i="16"/>
  <c r="AA8" i="18"/>
  <c r="AB361" i="16"/>
  <c r="AC288" i="16"/>
  <c r="AB107" i="16"/>
  <c r="AB328" i="16"/>
  <c r="AC42" i="18"/>
  <c r="AC277" i="16"/>
  <c r="AB384" i="16"/>
  <c r="Y317" i="16"/>
  <c r="Z11" i="16"/>
  <c r="Y243" i="16"/>
  <c r="AA43" i="18"/>
  <c r="AC158" i="16"/>
  <c r="Y337" i="16"/>
  <c r="AA79" i="16"/>
  <c r="Z211" i="16"/>
  <c r="Z372" i="16"/>
  <c r="Z295" i="16"/>
  <c r="Y77" i="18"/>
  <c r="AB199" i="16"/>
  <c r="AC4" i="18"/>
  <c r="Z153" i="16"/>
  <c r="Y98" i="16"/>
  <c r="AB74" i="18"/>
  <c r="AC12" i="16"/>
  <c r="Y125" i="16"/>
  <c r="Z355" i="16"/>
  <c r="Y216" i="16"/>
  <c r="AC60" i="16"/>
  <c r="Y28" i="16"/>
  <c r="AC24" i="16"/>
  <c r="AC53" i="17"/>
  <c r="AC190" i="16"/>
  <c r="Z292" i="16"/>
  <c r="Z51" i="16"/>
  <c r="AC285" i="16"/>
  <c r="AB236" i="16"/>
  <c r="AB17" i="17"/>
  <c r="AB380" i="16"/>
  <c r="Y164" i="16"/>
  <c r="Y22" i="18"/>
  <c r="AA22" i="17"/>
  <c r="Y360" i="16"/>
  <c r="Y3" i="17"/>
  <c r="AC295" i="16"/>
  <c r="Y68" i="18"/>
  <c r="AB366" i="16"/>
  <c r="Z52" i="16"/>
  <c r="AA157" i="16"/>
  <c r="AC64" i="17"/>
  <c r="AB247" i="16"/>
  <c r="AB45" i="17"/>
  <c r="AA371" i="16"/>
  <c r="Y278" i="16"/>
  <c r="Y45" i="16"/>
  <c r="AC52" i="16"/>
  <c r="AC103" i="16"/>
  <c r="Y102" i="16"/>
  <c r="AB82" i="17"/>
  <c r="AB12" i="17"/>
  <c r="AB16" i="18"/>
  <c r="AC32" i="16"/>
  <c r="AA103" i="16"/>
  <c r="AC78" i="17"/>
  <c r="AA298" i="16"/>
  <c r="AA302" i="16"/>
  <c r="AA167" i="16"/>
  <c r="AB54" i="16"/>
  <c r="AC49" i="16"/>
  <c r="Y67" i="18"/>
  <c r="AA207" i="16"/>
  <c r="AA67" i="18"/>
  <c r="Y75" i="16"/>
  <c r="Z31" i="18"/>
  <c r="AC371" i="16"/>
  <c r="AA346" i="16"/>
  <c r="Z237" i="16"/>
  <c r="AB133" i="16"/>
  <c r="AB127" i="16"/>
  <c r="AA252" i="16"/>
  <c r="AC390" i="16"/>
  <c r="AB33" i="18"/>
  <c r="Y8" i="18"/>
  <c r="Z161" i="16"/>
  <c r="AB75" i="17"/>
  <c r="AC79" i="17"/>
  <c r="AA232" i="16"/>
  <c r="Z20" i="17"/>
  <c r="AA20" i="16"/>
  <c r="AA140" i="16"/>
  <c r="AB49" i="16"/>
  <c r="AC341" i="16"/>
  <c r="AB8" i="16"/>
  <c r="AC74" i="16"/>
  <c r="AB100" i="16"/>
  <c r="Y358" i="16"/>
  <c r="Y57" i="16"/>
  <c r="AB274" i="16"/>
  <c r="Z16" i="17"/>
  <c r="Z59" i="17"/>
  <c r="AB218" i="16"/>
  <c r="Y16" i="18"/>
  <c r="AC164" i="16"/>
  <c r="AB106" i="16"/>
  <c r="AB96" i="16"/>
  <c r="AC194" i="16"/>
  <c r="Y248" i="16"/>
  <c r="AB32" i="18"/>
  <c r="Y31" i="18"/>
  <c r="Y64" i="17"/>
  <c r="Y245" i="16"/>
  <c r="AB73" i="16"/>
  <c r="Y36" i="16"/>
  <c r="AA224" i="16"/>
  <c r="AA385" i="16"/>
  <c r="AB210" i="16"/>
  <c r="Y230" i="16"/>
  <c r="AC44" i="18"/>
  <c r="AC54" i="18"/>
  <c r="AG11" i="15"/>
  <c r="Z322" i="16"/>
  <c r="AB26" i="17"/>
  <c r="AC251" i="16"/>
  <c r="Y329" i="16"/>
  <c r="Y68" i="17"/>
  <c r="Z388" i="16"/>
  <c r="AC179" i="16"/>
  <c r="AB5" i="18"/>
  <c r="AA66" i="17"/>
  <c r="Y62" i="18"/>
  <c r="Y154" i="16"/>
  <c r="AB41" i="16"/>
  <c r="Y43" i="16"/>
  <c r="AB47" i="18"/>
  <c r="AA316" i="16"/>
  <c r="AC24" i="18"/>
  <c r="Z260" i="16"/>
  <c r="AC346" i="16"/>
  <c r="Z13" i="17"/>
  <c r="AA35" i="17"/>
  <c r="AB10" i="17"/>
  <c r="AC30" i="17"/>
  <c r="AC7" i="16"/>
  <c r="AB314" i="16"/>
  <c r="Z364" i="16"/>
  <c r="AA6" i="17"/>
  <c r="Z108" i="16"/>
  <c r="AA169" i="16"/>
  <c r="Y35" i="18"/>
  <c r="AB10" i="18"/>
  <c r="AA12" i="18"/>
  <c r="AA355" i="16"/>
  <c r="AC37" i="16"/>
  <c r="AC43" i="16"/>
  <c r="Y79" i="18"/>
  <c r="AC44" i="16"/>
  <c r="AB26" i="18"/>
  <c r="AC59" i="17"/>
  <c r="Y51" i="16"/>
  <c r="AC263" i="16"/>
  <c r="AA29" i="18"/>
  <c r="Z352" i="16"/>
  <c r="AC63" i="16"/>
  <c r="AC67" i="17"/>
  <c r="AA141" i="16"/>
  <c r="AB10" i="16"/>
  <c r="Y166" i="16"/>
  <c r="Z23" i="17"/>
  <c r="Y315" i="16"/>
  <c r="AC366" i="16"/>
  <c r="AB251" i="16"/>
  <c r="AA120" i="16"/>
  <c r="Y225" i="16"/>
  <c r="Y59" i="17"/>
  <c r="AB23" i="16"/>
  <c r="AA18" i="18"/>
  <c r="Y272" i="16"/>
  <c r="AC100" i="16"/>
  <c r="AC84" i="16"/>
  <c r="Y128" i="16"/>
  <c r="Y46" i="18"/>
  <c r="AA231" i="16"/>
  <c r="AA39" i="17"/>
  <c r="AB153" i="16"/>
  <c r="Z251" i="16"/>
  <c r="Z298" i="16"/>
  <c r="AA14" i="17"/>
  <c r="Y266" i="16"/>
  <c r="AB254" i="16"/>
  <c r="AA53" i="18"/>
  <c r="Y52" i="18"/>
  <c r="Y381" i="16"/>
  <c r="Z52" i="17"/>
  <c r="AB138" i="16"/>
  <c r="AA83" i="17"/>
  <c r="AC177" i="16"/>
  <c r="Y141" i="16"/>
  <c r="AC193" i="16"/>
  <c r="AB43" i="17"/>
  <c r="Z9" i="17"/>
  <c r="Y138" i="16"/>
  <c r="Z43" i="17"/>
  <c r="Z63" i="17"/>
  <c r="AB76" i="16"/>
  <c r="AC108" i="16"/>
  <c r="Z111" i="16"/>
  <c r="Z291" i="16"/>
  <c r="AB113" i="16"/>
  <c r="AA25" i="16"/>
  <c r="Z35" i="17"/>
  <c r="AC64" i="18"/>
  <c r="AB13" i="16"/>
  <c r="AB69" i="18"/>
  <c r="AB68" i="17"/>
  <c r="AC69" i="17"/>
  <c r="AC200" i="16"/>
  <c r="Z27" i="17"/>
  <c r="AC66" i="17"/>
  <c r="AC317" i="16"/>
  <c r="AB105" i="16"/>
  <c r="Z64" i="17"/>
  <c r="AA115" i="16"/>
  <c r="AC5" i="18"/>
  <c r="AB352" i="16"/>
  <c r="Y339" i="16"/>
  <c r="AB56" i="17"/>
  <c r="Y343" i="16"/>
  <c r="AC259" i="16"/>
  <c r="AC20" i="16"/>
  <c r="AA9" i="17"/>
  <c r="Y19" i="16"/>
  <c r="Z46" i="18"/>
  <c r="Y312" i="16"/>
  <c r="AC171" i="16"/>
  <c r="AA25" i="18"/>
  <c r="Y219" i="16"/>
  <c r="AB259" i="16"/>
  <c r="Y11" i="16"/>
  <c r="AC62" i="17"/>
  <c r="AC83" i="16"/>
  <c r="AB282" i="16"/>
  <c r="AA189" i="16"/>
  <c r="Z19" i="18"/>
  <c r="Y302" i="16"/>
  <c r="AA381" i="16"/>
  <c r="AB347" i="16"/>
  <c r="AA40" i="17"/>
  <c r="AC175" i="16"/>
  <c r="AB322" i="16"/>
  <c r="Z323" i="16"/>
  <c r="Y30" i="16"/>
  <c r="AC81" i="16"/>
  <c r="AA63" i="16"/>
  <c r="AB302" i="16"/>
  <c r="AA23" i="18"/>
  <c r="AB74" i="17"/>
  <c r="Y72" i="16"/>
  <c r="Y367" i="16"/>
  <c r="AA45" i="16"/>
  <c r="Z315" i="16"/>
  <c r="Z299" i="16"/>
  <c r="AB65" i="16"/>
  <c r="Y39" i="18"/>
  <c r="AA7" i="16"/>
  <c r="AB42" i="16"/>
  <c r="Z131" i="16"/>
  <c r="AC161" i="16"/>
  <c r="Z84" i="16"/>
  <c r="Y18" i="16"/>
  <c r="AA80" i="16"/>
  <c r="AC284" i="16"/>
  <c r="Z197" i="16"/>
  <c r="AA331" i="16"/>
  <c r="Y65" i="16"/>
  <c r="Y57" i="17"/>
  <c r="AA84" i="17"/>
  <c r="AC353" i="16"/>
  <c r="Y318" i="16"/>
  <c r="AC336" i="16"/>
  <c r="AB37" i="16"/>
  <c r="AC330" i="16"/>
  <c r="AC6" i="17"/>
  <c r="AA26" i="16"/>
  <c r="AC87" i="16"/>
  <c r="AB92" i="17"/>
  <c r="AA196" i="16"/>
  <c r="AB318" i="16"/>
  <c r="AB140" i="16"/>
  <c r="AB195" i="16"/>
  <c r="AC79" i="18"/>
  <c r="Z57" i="17"/>
  <c r="AA223" i="16"/>
  <c r="AB131" i="16"/>
  <c r="AA71" i="18"/>
  <c r="AB261" i="16"/>
  <c r="AB287" i="16"/>
  <c r="Y51" i="18"/>
  <c r="AB223" i="16"/>
  <c r="AC86" i="16"/>
  <c r="Y7" i="16"/>
  <c r="Z76" i="17"/>
  <c r="Y174" i="16"/>
  <c r="Z20" i="16"/>
  <c r="Y12" i="18"/>
  <c r="Y64" i="18"/>
  <c r="Z294" i="16"/>
  <c r="Z99" i="16"/>
  <c r="AB110" i="16"/>
  <c r="Z362" i="16"/>
  <c r="AA259" i="16"/>
  <c r="Z16" i="16"/>
  <c r="AB202" i="16"/>
  <c r="AA50" i="16"/>
  <c r="Z134" i="16"/>
  <c r="AB168" i="16"/>
  <c r="AA14" i="18"/>
  <c r="Y279" i="16"/>
  <c r="AB21" i="16"/>
  <c r="AC220" i="16"/>
  <c r="AB334" i="16"/>
  <c r="Z78" i="17"/>
  <c r="Z236" i="16"/>
  <c r="Z247" i="16"/>
  <c r="Z328" i="16"/>
  <c r="Y13" i="17"/>
  <c r="Z363" i="16"/>
  <c r="Z62" i="17"/>
  <c r="Y167" i="16"/>
  <c r="AC363" i="16"/>
  <c r="Y33" i="16"/>
  <c r="Y38" i="16"/>
  <c r="AC54" i="17"/>
  <c r="Z124" i="16"/>
  <c r="AB28" i="16"/>
  <c r="Z55" i="16"/>
  <c r="AB135" i="16"/>
  <c r="AA51" i="17"/>
  <c r="Y19" i="18"/>
  <c r="AA334" i="16"/>
  <c r="Y10" i="18"/>
  <c r="AA277" i="16"/>
  <c r="Y61" i="17"/>
  <c r="AA34" i="16"/>
  <c r="Y233" i="16"/>
  <c r="AB37" i="18"/>
  <c r="Z17" i="17"/>
  <c r="AC314" i="16"/>
  <c r="Y249" i="16"/>
  <c r="Y17" i="16"/>
  <c r="AB18" i="17"/>
  <c r="AC131" i="16"/>
  <c r="Y389" i="16"/>
  <c r="AB276" i="16"/>
  <c r="AC212" i="16"/>
  <c r="AA151" i="16"/>
  <c r="Z85" i="17"/>
  <c r="Y359" i="16"/>
  <c r="Y296" i="16"/>
  <c r="AB33" i="17"/>
  <c r="AA268" i="16"/>
  <c r="AA200" i="16"/>
  <c r="Y99" i="16"/>
  <c r="AA314" i="16"/>
  <c r="AC3" i="16"/>
  <c r="Z66" i="18"/>
  <c r="Y23" i="16"/>
  <c r="Y283" i="16"/>
  <c r="AB50" i="16"/>
  <c r="Z206" i="16"/>
  <c r="AA374" i="16"/>
  <c r="AC58" i="18"/>
  <c r="AA17" i="18"/>
  <c r="AA105" i="16"/>
  <c r="AA21" i="18"/>
  <c r="AA284" i="16"/>
  <c r="Z10" i="18"/>
  <c r="Y292" i="16"/>
  <c r="AC28" i="16"/>
  <c r="AB128" i="16"/>
  <c r="AA30" i="16"/>
  <c r="Z88" i="17"/>
  <c r="AB215" i="16"/>
  <c r="AC322" i="16"/>
  <c r="AC69" i="16"/>
  <c r="Z181" i="16"/>
  <c r="AB44" i="18"/>
  <c r="Z48" i="17"/>
  <c r="AC3" i="17"/>
  <c r="Y73" i="16"/>
  <c r="Z116" i="16"/>
  <c r="AC19" i="18"/>
  <c r="Y9" i="18"/>
  <c r="Y80" i="17"/>
  <c r="Z41" i="16"/>
  <c r="AB26" i="16"/>
  <c r="AA254" i="16"/>
  <c r="AC95" i="16"/>
  <c r="AC72" i="16"/>
  <c r="Y201" i="16"/>
  <c r="AC261" i="16"/>
  <c r="Z65" i="17"/>
  <c r="AC87" i="17"/>
  <c r="AB27" i="17"/>
  <c r="AA49" i="17"/>
  <c r="AC383" i="16"/>
  <c r="Z224" i="16"/>
  <c r="AC72" i="17"/>
  <c r="AA258" i="16"/>
  <c r="Y173" i="16"/>
  <c r="AC89" i="16"/>
  <c r="AB229" i="16"/>
  <c r="Y150" i="16"/>
  <c r="Z267" i="16"/>
  <c r="AC48" i="17"/>
  <c r="AC375" i="16"/>
  <c r="AC273" i="16"/>
  <c r="Z169" i="16"/>
  <c r="AB78" i="18"/>
  <c r="AC88" i="16"/>
  <c r="Z24" i="16"/>
  <c r="AC141" i="16"/>
  <c r="AA162" i="16"/>
  <c r="Y13" i="18"/>
  <c r="Z25" i="16"/>
  <c r="AC298" i="16"/>
  <c r="AA77" i="18"/>
  <c r="Z5" i="18"/>
  <c r="AB324" i="16"/>
  <c r="AA294" i="16"/>
  <c r="AB266" i="16"/>
  <c r="AB38" i="17"/>
  <c r="Z139" i="16"/>
  <c r="Y241" i="16"/>
  <c r="AA227" i="16"/>
  <c r="AC42" i="16"/>
  <c r="Y29" i="16"/>
  <c r="Z189" i="16"/>
  <c r="AB103" i="16"/>
  <c r="AB340" i="16"/>
  <c r="AA250" i="16"/>
  <c r="AA327" i="16"/>
  <c r="AC18" i="17"/>
  <c r="AC92" i="17"/>
  <c r="AA13" i="16"/>
  <c r="Z56" i="16"/>
  <c r="Z285" i="16"/>
  <c r="Z385" i="16"/>
  <c r="AA74" i="16"/>
  <c r="AA73" i="16"/>
  <c r="AC296" i="16"/>
  <c r="AC85" i="16"/>
  <c r="Z45" i="16"/>
  <c r="Z113" i="16"/>
  <c r="AC221" i="16"/>
  <c r="Y378" i="16"/>
  <c r="AC234" i="16"/>
  <c r="AC73" i="16"/>
  <c r="AA182" i="16"/>
  <c r="AA67" i="16"/>
  <c r="AC294" i="16"/>
  <c r="AA382" i="16"/>
  <c r="AC66" i="16"/>
  <c r="Z137" i="16"/>
  <c r="AB36" i="16"/>
  <c r="Y196" i="16"/>
  <c r="Y363" i="16"/>
  <c r="AB16" i="16"/>
  <c r="Y110" i="16"/>
  <c r="Z229" i="16"/>
  <c r="Y334" i="16"/>
  <c r="Y12" i="17"/>
  <c r="AA16" i="18"/>
  <c r="AA102" i="16"/>
  <c r="Y244" i="16"/>
  <c r="Y9" i="16"/>
  <c r="Z179" i="16"/>
  <c r="Y21" i="17"/>
  <c r="AC235" i="16"/>
  <c r="Z173" i="16"/>
  <c r="AC88" i="17"/>
  <c r="AB75" i="18"/>
  <c r="AC355" i="16"/>
  <c r="AC203" i="16"/>
  <c r="Y387" i="16"/>
  <c r="AA150" i="16"/>
  <c r="AA244" i="16"/>
  <c r="AC9" i="18"/>
  <c r="Z76" i="16"/>
  <c r="AC268" i="16"/>
  <c r="AB257" i="16"/>
  <c r="Z262" i="16"/>
  <c r="Y145" i="16"/>
  <c r="Z19" i="16"/>
  <c r="AC26" i="16"/>
  <c r="AA285" i="16"/>
  <c r="AC21" i="18"/>
  <c r="AC121" i="16"/>
  <c r="Z119" i="16"/>
  <c r="AB165" i="16"/>
  <c r="AB164" i="16"/>
  <c r="AA221" i="16"/>
  <c r="Z346" i="16"/>
  <c r="Y316" i="16"/>
  <c r="Y97" i="16"/>
  <c r="Z70" i="16"/>
  <c r="AA233" i="16"/>
  <c r="Z73" i="16"/>
  <c r="Z54" i="16"/>
  <c r="Y56" i="16"/>
  <c r="AB368" i="16"/>
  <c r="AA92" i="16"/>
  <c r="AA383" i="16"/>
  <c r="AB185" i="16"/>
  <c r="Y27" i="16"/>
  <c r="AB63" i="16"/>
  <c r="Z18" i="16"/>
  <c r="Z15" i="18"/>
  <c r="AB239" i="16"/>
  <c r="Z121" i="16"/>
  <c r="Y273" i="16"/>
  <c r="AA219" i="16"/>
  <c r="AB232" i="16"/>
  <c r="AB211" i="16"/>
  <c r="AA218" i="16"/>
  <c r="Y135" i="16"/>
  <c r="AC10" i="18"/>
  <c r="AB343" i="16"/>
  <c r="AB60" i="16"/>
  <c r="AB19" i="16"/>
  <c r="AA68" i="16"/>
  <c r="AA237" i="16"/>
  <c r="AB41" i="17"/>
  <c r="AC201" i="16"/>
  <c r="AA186" i="16"/>
  <c r="Y116" i="16"/>
  <c r="Z86" i="17"/>
  <c r="Z37" i="17"/>
  <c r="AB161" i="16"/>
  <c r="AA48" i="16"/>
  <c r="AC301" i="16"/>
  <c r="Y332" i="16"/>
  <c r="Z205" i="16"/>
  <c r="AA376" i="16"/>
  <c r="AA147" i="16"/>
  <c r="AB174" i="16"/>
  <c r="Z259" i="16"/>
  <c r="AC15" i="18"/>
  <c r="Y55" i="18"/>
  <c r="AC65" i="16"/>
  <c r="Y281" i="16"/>
  <c r="Z271" i="16"/>
  <c r="AC211" i="16"/>
  <c r="AA63" i="18"/>
  <c r="AA29" i="16"/>
  <c r="AC140" i="16"/>
  <c r="AC58" i="17"/>
  <c r="AC105" i="16"/>
  <c r="Z391" i="16"/>
  <c r="Y21" i="16"/>
  <c r="AB5" i="16"/>
  <c r="AC189" i="16"/>
  <c r="AA367" i="16"/>
  <c r="Z114" i="16"/>
  <c r="AA108" i="16"/>
  <c r="AC27" i="18"/>
  <c r="Z378" i="16"/>
  <c r="Z81" i="17"/>
  <c r="AC111" i="16"/>
  <c r="AB125" i="16"/>
  <c r="Z290" i="16"/>
  <c r="AC167" i="16"/>
  <c r="AC23" i="18"/>
  <c r="AB77" i="17"/>
  <c r="AA17" i="16"/>
  <c r="AB337" i="16"/>
  <c r="Y101" i="16"/>
  <c r="AB116" i="16"/>
  <c r="Y22" i="16"/>
  <c r="AA300" i="16"/>
  <c r="AB78" i="16"/>
  <c r="AA39" i="16"/>
  <c r="Y158" i="16"/>
  <c r="Y341" i="16"/>
  <c r="Z74" i="18"/>
  <c r="AC40" i="18"/>
  <c r="AA17" i="17"/>
  <c r="Y178" i="16"/>
  <c r="AB75" i="16"/>
  <c r="AC18" i="18"/>
  <c r="AC52" i="18"/>
  <c r="AA247" i="16"/>
  <c r="AB25" i="16"/>
  <c r="Z84" i="17"/>
  <c r="Y344" i="16"/>
  <c r="AA156" i="16"/>
  <c r="AA20" i="17"/>
  <c r="Y27" i="18"/>
  <c r="AC7" i="17"/>
  <c r="AA304" i="16"/>
  <c r="Z245" i="16"/>
  <c r="AA337" i="16"/>
  <c r="AA380" i="16"/>
  <c r="Y171" i="16"/>
  <c r="Z38" i="17"/>
  <c r="Z42" i="18"/>
  <c r="Y54" i="16"/>
  <c r="Z64" i="18"/>
  <c r="Z12" i="17"/>
  <c r="Z200" i="16"/>
  <c r="Z252" i="16"/>
  <c r="AC19" i="16"/>
  <c r="AB40" i="17"/>
  <c r="AB66" i="16"/>
  <c r="Y269" i="16"/>
  <c r="AC29" i="18"/>
  <c r="Z350" i="16"/>
  <c r="Y43" i="17"/>
  <c r="AA322" i="16"/>
  <c r="Z32" i="16"/>
  <c r="Z69" i="17"/>
  <c r="AB49" i="17"/>
  <c r="AB289" i="16"/>
  <c r="Y263" i="16"/>
  <c r="AC173" i="16"/>
  <c r="AC245" i="16"/>
  <c r="Y330" i="16"/>
  <c r="AB265" i="16"/>
  <c r="AC249" i="16"/>
  <c r="AB227" i="16"/>
  <c r="AC47" i="17"/>
  <c r="AA41" i="17"/>
  <c r="AB16" i="17"/>
  <c r="AA333" i="16"/>
  <c r="Z140" i="16"/>
  <c r="AA29" i="17"/>
  <c r="AB72" i="16"/>
  <c r="Y51" i="17"/>
  <c r="Y45" i="18"/>
  <c r="AA57" i="16"/>
  <c r="AB4" i="17"/>
  <c r="Y61" i="18"/>
  <c r="AA378" i="16"/>
  <c r="Z88" i="16"/>
  <c r="Z369" i="16"/>
  <c r="AA201" i="16"/>
  <c r="Y262" i="16"/>
  <c r="AA278" i="16"/>
  <c r="AB47" i="17"/>
  <c r="AB279" i="16"/>
  <c r="Y7" i="17"/>
  <c r="AA46" i="18"/>
  <c r="AA61" i="18"/>
  <c r="Y234" i="16"/>
  <c r="AA64" i="18"/>
  <c r="Y72" i="18"/>
  <c r="AB104" i="16"/>
  <c r="Z58" i="17"/>
  <c r="Y220" i="16"/>
  <c r="AC222" i="16"/>
  <c r="Z4" i="18"/>
  <c r="AB252" i="16"/>
  <c r="Z204" i="16"/>
  <c r="AB51" i="16"/>
  <c r="AA216" i="16"/>
  <c r="Z30" i="17"/>
  <c r="Y198" i="16"/>
  <c r="Y10" i="17"/>
  <c r="AA28" i="18"/>
  <c r="Z276" i="16"/>
  <c r="AB387" i="16"/>
  <c r="AA388" i="16"/>
  <c r="AA55" i="18"/>
  <c r="Y187" i="16"/>
  <c r="AA279" i="16"/>
  <c r="AB209" i="16"/>
  <c r="Y291" i="16"/>
  <c r="AB141" i="16"/>
  <c r="AC76" i="16"/>
  <c r="Y3" i="18"/>
  <c r="AA53" i="17"/>
  <c r="Z128" i="16"/>
  <c r="AA197" i="16"/>
  <c r="Y80" i="16"/>
  <c r="Y213" i="16"/>
  <c r="AB29" i="18"/>
  <c r="AA345" i="16"/>
  <c r="AB160" i="16"/>
  <c r="AB147" i="16"/>
  <c r="Z67" i="18"/>
  <c r="AC286" i="16"/>
  <c r="AC8" i="18"/>
  <c r="Z309" i="16"/>
  <c r="Y176" i="16"/>
  <c r="Z30" i="16"/>
  <c r="AA66" i="16"/>
  <c r="AC8" i="17"/>
  <c r="AC270" i="16"/>
  <c r="Z5" i="17"/>
  <c r="AA37" i="18"/>
  <c r="Z41" i="17"/>
  <c r="AB295" i="16"/>
  <c r="AA276" i="16"/>
  <c r="Z102" i="16"/>
  <c r="AC22" i="17"/>
  <c r="Y11" i="17"/>
  <c r="AC219" i="16"/>
  <c r="AG11" i="16"/>
  <c r="AI11" i="16"/>
  <c r="AC11" i="17"/>
  <c r="AC14" i="17"/>
  <c r="Y44" i="17"/>
  <c r="AC51" i="16"/>
  <c r="Z57" i="18"/>
  <c r="AB4" i="18"/>
  <c r="AA195" i="16"/>
  <c r="AC206" i="16"/>
  <c r="AB44" i="17"/>
  <c r="AB20" i="16"/>
  <c r="AB290" i="16"/>
  <c r="Z297" i="16"/>
  <c r="AA11" i="17"/>
  <c r="AA126" i="16"/>
  <c r="AA226" i="16"/>
  <c r="AB80" i="16"/>
  <c r="AA287" i="16"/>
  <c r="AC35" i="16"/>
  <c r="AB191" i="16"/>
  <c r="AB66" i="17"/>
  <c r="Y333" i="16"/>
  <c r="Z25" i="18"/>
  <c r="AB234" i="16"/>
  <c r="AC17" i="17"/>
  <c r="AC244" i="16"/>
  <c r="AB11" i="17"/>
  <c r="AB88" i="17"/>
  <c r="Z202" i="16"/>
  <c r="AA299" i="16"/>
  <c r="Z360" i="16"/>
  <c r="Y322" i="16"/>
  <c r="AB32" i="17"/>
  <c r="AB200" i="16"/>
  <c r="Y142" i="16"/>
  <c r="Z19" i="17"/>
  <c r="Z184" i="16"/>
  <c r="AC233" i="16"/>
  <c r="AB46" i="18"/>
  <c r="AC117" i="16"/>
  <c r="AA38" i="17"/>
  <c r="AC231" i="16"/>
  <c r="AA267" i="16"/>
  <c r="AC313" i="16"/>
  <c r="Y70" i="17"/>
  <c r="AA165" i="16"/>
  <c r="Y88" i="16"/>
  <c r="Y375" i="16"/>
  <c r="AC186" i="16"/>
  <c r="AA55" i="16"/>
  <c r="Z12" i="18"/>
  <c r="AB67" i="18"/>
  <c r="AC291" i="16"/>
  <c r="AA204" i="16"/>
  <c r="AA21" i="17"/>
  <c r="AB370" i="16"/>
  <c r="Z342" i="16"/>
  <c r="AC360" i="16"/>
  <c r="AC361" i="16"/>
  <c r="AB333" i="16"/>
  <c r="AB91" i="17"/>
  <c r="AB86" i="16"/>
  <c r="AC75" i="16"/>
  <c r="Z59" i="18"/>
  <c r="Y276" i="16"/>
  <c r="Y40" i="18"/>
  <c r="AB137" i="16"/>
  <c r="AB326" i="16"/>
  <c r="Y42" i="16"/>
  <c r="Y206" i="16"/>
  <c r="AB144" i="16"/>
  <c r="AA72" i="18"/>
  <c r="AC279" i="16"/>
  <c r="Z366" i="16"/>
  <c r="Y29" i="17"/>
  <c r="AB120" i="16"/>
  <c r="AC29" i="16"/>
  <c r="Z246" i="16"/>
  <c r="Y83" i="16"/>
  <c r="AC85" i="17"/>
  <c r="AB3" i="17"/>
  <c r="AC214" i="16"/>
  <c r="Z4" i="17"/>
  <c r="AA3" i="17"/>
  <c r="AC112" i="16"/>
  <c r="AA310" i="16"/>
  <c r="AA215" i="16"/>
  <c r="Z76" i="18"/>
  <c r="AC146" i="16"/>
  <c r="AA366" i="16"/>
  <c r="Y162" i="16"/>
  <c r="AA160" i="16"/>
  <c r="AC49" i="18"/>
  <c r="AB82" i="16"/>
  <c r="Z305" i="16"/>
  <c r="AC13" i="17"/>
  <c r="AA77" i="17"/>
  <c r="AB203" i="16"/>
  <c r="Z85" i="16"/>
  <c r="AB390" i="16"/>
  <c r="AA152" i="16"/>
  <c r="AA12" i="17"/>
  <c r="B21" i="14"/>
  <c r="Z242" i="16"/>
  <c r="Y372" i="16"/>
  <c r="Z62" i="16"/>
  <c r="AB264" i="16"/>
  <c r="AA379" i="16"/>
  <c r="Y385" i="16"/>
  <c r="AB166" i="16"/>
  <c r="AA64" i="16"/>
  <c r="Z9" i="16"/>
  <c r="AB226" i="16"/>
  <c r="AB348" i="16"/>
  <c r="Y361" i="16"/>
  <c r="AC151" i="16"/>
  <c r="Y85" i="16"/>
  <c r="Y152" i="16"/>
  <c r="Z50" i="18"/>
  <c r="Z33" i="17"/>
  <c r="AC48" i="16"/>
  <c r="AB204" i="16"/>
  <c r="AC246" i="16"/>
  <c r="AC70" i="17"/>
  <c r="Z72" i="18"/>
  <c r="AB89" i="17"/>
  <c r="Z376" i="16"/>
  <c r="AB180" i="16"/>
  <c r="AC60" i="17"/>
  <c r="AC297" i="16"/>
  <c r="Z44" i="18"/>
  <c r="AA71" i="17"/>
  <c r="Y168" i="16"/>
  <c r="Y175" i="16"/>
  <c r="Y133" i="16"/>
  <c r="AA384" i="16"/>
  <c r="Y41" i="17"/>
  <c r="AC63" i="17"/>
  <c r="AC53" i="18"/>
  <c r="Z214" i="16"/>
  <c r="Y155" i="16"/>
  <c r="AC240" i="16"/>
  <c r="Y72" i="17"/>
  <c r="AC42" i="17"/>
  <c r="AC347" i="16"/>
  <c r="Y215" i="16"/>
  <c r="AB78" i="17"/>
  <c r="Y180" i="16"/>
  <c r="AB23" i="17"/>
  <c r="AC181" i="16"/>
  <c r="Y59" i="16"/>
  <c r="Y25" i="17"/>
  <c r="AC168" i="16"/>
  <c r="AC357" i="16"/>
  <c r="AC26" i="18"/>
  <c r="AC376" i="16"/>
  <c r="AA36" i="16"/>
  <c r="Z277" i="16"/>
  <c r="Z132" i="16"/>
  <c r="AA198" i="16"/>
  <c r="AA69" i="18"/>
  <c r="Y188" i="16"/>
  <c r="AA60" i="17"/>
  <c r="Z142" i="16"/>
  <c r="AB248" i="16"/>
  <c r="Y134" i="16"/>
  <c r="AA35" i="18"/>
  <c r="AC257" i="16"/>
  <c r="AA344" i="16"/>
  <c r="AC21" i="16"/>
  <c r="AC358" i="16"/>
  <c r="Z175" i="16"/>
  <c r="AA37" i="17"/>
  <c r="Y192" i="16"/>
  <c r="AB30" i="18"/>
  <c r="AA33" i="16"/>
  <c r="AA180" i="16"/>
  <c r="Z209" i="16"/>
  <c r="AA31" i="17"/>
  <c r="AC75" i="18"/>
  <c r="AC75" i="17"/>
  <c r="AB83" i="17"/>
  <c r="Y144" i="16"/>
  <c r="AC25" i="18"/>
  <c r="Z61" i="18"/>
  <c r="Y27" i="17"/>
  <c r="AB383" i="16"/>
  <c r="Y257" i="16"/>
  <c r="Z53" i="18"/>
  <c r="AC13" i="16"/>
  <c r="AC365" i="16"/>
  <c r="Y250" i="16"/>
  <c r="Z21" i="18"/>
  <c r="AB372" i="16"/>
  <c r="Z45" i="17"/>
  <c r="Z68" i="16"/>
  <c r="Z287" i="16"/>
  <c r="Z70" i="17"/>
  <c r="AB53" i="17"/>
  <c r="AB373" i="16"/>
  <c r="Z270" i="16"/>
  <c r="AA149" i="16"/>
  <c r="Y288" i="16"/>
  <c r="AA74" i="17"/>
  <c r="Y65" i="17"/>
  <c r="AB152" i="16"/>
  <c r="AA30" i="18"/>
  <c r="AA43" i="17"/>
  <c r="Z70" i="18"/>
  <c r="AA305" i="16"/>
  <c r="AA90" i="16"/>
  <c r="AC242" i="16"/>
  <c r="AC129" i="16"/>
  <c r="AC41" i="17"/>
  <c r="Z18" i="18"/>
  <c r="Z13" i="16"/>
  <c r="AA47" i="18"/>
  <c r="AC153" i="16"/>
  <c r="Z75" i="17"/>
  <c r="AB391" i="16"/>
  <c r="AC310" i="16"/>
  <c r="AA111" i="16"/>
  <c r="Z136" i="16"/>
  <c r="AB58" i="16"/>
  <c r="Y24" i="18"/>
  <c r="AB381" i="16"/>
  <c r="AA125" i="16"/>
  <c r="AC57" i="16"/>
  <c r="AA280" i="16"/>
  <c r="AA89" i="16"/>
  <c r="AB22" i="18"/>
  <c r="Y185" i="16"/>
  <c r="Y47" i="18"/>
  <c r="AC150" i="16"/>
  <c r="Z24" i="18"/>
  <c r="AA260" i="16"/>
  <c r="Z63" i="18"/>
  <c r="Z67" i="17"/>
  <c r="AC225" i="16"/>
  <c r="Y18" i="18"/>
  <c r="AA54" i="17"/>
  <c r="Y94" i="16"/>
  <c r="Y58" i="18"/>
  <c r="AC4" i="16"/>
  <c r="Y258" i="16"/>
  <c r="AG11" i="14"/>
  <c r="AG12" i="16"/>
  <c r="Y84" i="16"/>
  <c r="Z256" i="16"/>
  <c r="AC254" i="16"/>
  <c r="Z79" i="17"/>
  <c r="Y71" i="17"/>
  <c r="AB311" i="16"/>
  <c r="AA177" i="16"/>
  <c r="Y353" i="16"/>
  <c r="AB71" i="16"/>
  <c r="Z334" i="16"/>
  <c r="AC165" i="16"/>
  <c r="AB253" i="16"/>
  <c r="Z32" i="18"/>
  <c r="Y63" i="16"/>
  <c r="AA341" i="16"/>
  <c r="AA297" i="16"/>
  <c r="AA18" i="17"/>
  <c r="AA44" i="18"/>
  <c r="AC28" i="18"/>
  <c r="Y81" i="17"/>
  <c r="Y156" i="16"/>
  <c r="AA45" i="17"/>
  <c r="Y75" i="17"/>
  <c r="AB64" i="17"/>
  <c r="AA185" i="16"/>
  <c r="AA8" i="16"/>
  <c r="Y31" i="16"/>
  <c r="Z240" i="16"/>
  <c r="AC342" i="16"/>
  <c r="AB92" i="16"/>
  <c r="AA56" i="17"/>
  <c r="Z49" i="17"/>
  <c r="AB284" i="16"/>
  <c r="AB66" i="18"/>
  <c r="Y13" i="16"/>
  <c r="AB363" i="16"/>
  <c r="AC43" i="18"/>
  <c r="Z20" i="18"/>
  <c r="AG12" i="14"/>
  <c r="AB355" i="16"/>
  <c r="AC38" i="16"/>
  <c r="Z192" i="16"/>
  <c r="AB39" i="16"/>
  <c r="AB118" i="16"/>
  <c r="Z65" i="16"/>
  <c r="AA26" i="17"/>
  <c r="AC343" i="16"/>
  <c r="AC110" i="16"/>
  <c r="AB48" i="17"/>
  <c r="AA40" i="16"/>
  <c r="AB358" i="16"/>
  <c r="Z103" i="16"/>
  <c r="AA178" i="16"/>
  <c r="Y231" i="16"/>
  <c r="Z27" i="18"/>
  <c r="Y100" i="16"/>
  <c r="AB85" i="16"/>
  <c r="AA281" i="16"/>
  <c r="Z38" i="18"/>
  <c r="Z42" i="17"/>
  <c r="Y261" i="16"/>
  <c r="AB351" i="16"/>
  <c r="AA19" i="16"/>
  <c r="Y388" i="16"/>
  <c r="AC7" i="18"/>
  <c r="Z37" i="18"/>
  <c r="Z28" i="17"/>
  <c r="Y33" i="18"/>
  <c r="AC351" i="16"/>
  <c r="AA236" i="16"/>
  <c r="Y77" i="16"/>
  <c r="Y237" i="16"/>
  <c r="AB260" i="16"/>
  <c r="AC228" i="16"/>
  <c r="AA36" i="18"/>
  <c r="AC17" i="16"/>
  <c r="Z264" i="16"/>
  <c r="AA264" i="16"/>
  <c r="AA387" i="16"/>
  <c r="Y84" i="17"/>
  <c r="Z71" i="18"/>
  <c r="Y221" i="16"/>
  <c r="AB33" i="16"/>
  <c r="AA59" i="16"/>
  <c r="AC218" i="16"/>
  <c r="AA248" i="16"/>
  <c r="Y23" i="18"/>
  <c r="AB389" i="16"/>
  <c r="AA65" i="17"/>
  <c r="Z293" i="16"/>
  <c r="Z41" i="18"/>
  <c r="AA73" i="18"/>
  <c r="Z141" i="16"/>
  <c r="Z336" i="16"/>
  <c r="AA168" i="16"/>
  <c r="AA70" i="16"/>
  <c r="AC250" i="16"/>
  <c r="AC145" i="16"/>
  <c r="AB177" i="16"/>
  <c r="AB198" i="16"/>
  <c r="AB77" i="16"/>
  <c r="AB12" i="16"/>
  <c r="AA174" i="16"/>
  <c r="Y70" i="18"/>
  <c r="AA356" i="16"/>
  <c r="AA58" i="18"/>
  <c r="AB77" i="18"/>
  <c r="AC334" i="16"/>
  <c r="AB36" i="18"/>
  <c r="Z335" i="16"/>
  <c r="Y270" i="16"/>
  <c r="Y271" i="16"/>
  <c r="AA123" i="16"/>
  <c r="Y109" i="16"/>
  <c r="Y16" i="16"/>
  <c r="AB30" i="17"/>
  <c r="Z304" i="16"/>
  <c r="AB157" i="16"/>
  <c r="AA88" i="16"/>
  <c r="AB169" i="16"/>
  <c r="AB308" i="16"/>
  <c r="AC239" i="16"/>
  <c r="AC169" i="16"/>
  <c r="AB81" i="16"/>
  <c r="Z51" i="17"/>
  <c r="AA313" i="16"/>
  <c r="AA65" i="16"/>
  <c r="AC67" i="18"/>
  <c r="AC278" i="16"/>
  <c r="Z324" i="16"/>
  <c r="AA303" i="16"/>
  <c r="Z72" i="16"/>
  <c r="AC272" i="16"/>
  <c r="Y112" i="16"/>
  <c r="AA188" i="16"/>
  <c r="AA81" i="17"/>
  <c r="AC216" i="16"/>
  <c r="Y67" i="16"/>
  <c r="Y287" i="16"/>
  <c r="Y264" i="16"/>
  <c r="Z17" i="18"/>
  <c r="AB81" i="17"/>
  <c r="AB132" i="16"/>
  <c r="Y38" i="18"/>
  <c r="Z82" i="17"/>
  <c r="AC132" i="16"/>
  <c r="AA127" i="16"/>
  <c r="Z389" i="16"/>
  <c r="AB342" i="16"/>
  <c r="AC318" i="16"/>
  <c r="AA69" i="17"/>
  <c r="Y69" i="16"/>
  <c r="Y57" i="18"/>
  <c r="Y18" i="17"/>
  <c r="AA68" i="17"/>
  <c r="Y5" i="18"/>
  <c r="Y123" i="16"/>
  <c r="AA67" i="17"/>
  <c r="AA48" i="18"/>
  <c r="Z198" i="16"/>
  <c r="Y49" i="18"/>
  <c r="AB6" i="18"/>
  <c r="Y76" i="17"/>
  <c r="AB35" i="16"/>
  <c r="Y325" i="16"/>
  <c r="AB268" i="16"/>
  <c r="Y42" i="17"/>
  <c r="Y4" i="18"/>
  <c r="AC91" i="16"/>
  <c r="Z38" i="16"/>
  <c r="Y40" i="17"/>
  <c r="AB291" i="16"/>
  <c r="AC34" i="18"/>
  <c r="Y197" i="16"/>
  <c r="AC50" i="18"/>
  <c r="AG12" i="15"/>
  <c r="AG13" i="15" s="1"/>
  <c r="Y70" i="16"/>
  <c r="AB288" i="16"/>
  <c r="AB59" i="17"/>
  <c r="Z320" i="16"/>
  <c r="Z337" i="16"/>
  <c r="AA135" i="16"/>
  <c r="AA306" i="16"/>
  <c r="Z89" i="17"/>
  <c r="Y351" i="16"/>
  <c r="AB32" i="16"/>
  <c r="AA184" i="16"/>
  <c r="Y107" i="16"/>
  <c r="Y60" i="17"/>
  <c r="AA19" i="17"/>
  <c r="Z215" i="16"/>
  <c r="AB91" i="16"/>
  <c r="Z34" i="16"/>
  <c r="AB296" i="16"/>
  <c r="Z135" i="16"/>
  <c r="AB55" i="18"/>
  <c r="AA116" i="16"/>
  <c r="Z325" i="16"/>
  <c r="Z86" i="16"/>
  <c r="AB57" i="17"/>
  <c r="AA51" i="18"/>
  <c r="AA75" i="16"/>
  <c r="Y58" i="16"/>
  <c r="Y35" i="16"/>
  <c r="AA31" i="16"/>
  <c r="AB29" i="16"/>
  <c r="Y10" i="16"/>
  <c r="AC207" i="16"/>
  <c r="Y53" i="17"/>
  <c r="Y304" i="16"/>
  <c r="Y24" i="17"/>
  <c r="Y89" i="17"/>
  <c r="Z79" i="18"/>
  <c r="Z157" i="16"/>
  <c r="Z78" i="18"/>
  <c r="AC39" i="16"/>
  <c r="Z182" i="16"/>
  <c r="AC389" i="16"/>
  <c r="AB271" i="16"/>
  <c r="Z327" i="16"/>
  <c r="AC15" i="17"/>
  <c r="AA51" i="16"/>
  <c r="AB25" i="17"/>
  <c r="Y355" i="16"/>
  <c r="Y386" i="16"/>
  <c r="AC309" i="16"/>
  <c r="Z344" i="16"/>
  <c r="Y239" i="16"/>
  <c r="Y307" i="16"/>
  <c r="Y251" i="16"/>
  <c r="Y78" i="17"/>
  <c r="Y36" i="17"/>
  <c r="D45" i="1"/>
  <c r="Y390" i="16"/>
  <c r="AB336" i="16"/>
  <c r="AA46" i="17"/>
  <c r="AA16" i="17"/>
  <c r="AC362" i="16"/>
  <c r="Y357" i="16"/>
  <c r="AC20" i="17"/>
  <c r="AA27" i="17"/>
  <c r="Z92" i="17"/>
  <c r="AC24" i="17"/>
  <c r="AC349" i="16"/>
  <c r="AA56" i="18"/>
  <c r="AB3" i="18"/>
  <c r="Z22" i="17"/>
  <c r="AC62" i="16"/>
  <c r="AB36" i="17"/>
  <c r="Z302" i="16"/>
  <c r="AC67" i="16"/>
  <c r="AA340" i="16"/>
  <c r="Y311" i="16"/>
  <c r="AB217" i="16"/>
  <c r="AA124" i="16"/>
  <c r="AA38" i="16"/>
  <c r="Y342" i="16"/>
  <c r="AB48" i="16"/>
  <c r="AB112" i="16"/>
  <c r="Y14" i="16"/>
  <c r="AB188" i="16"/>
  <c r="AA321" i="16"/>
  <c r="AB60" i="17"/>
  <c r="Z40" i="18"/>
  <c r="AC127" i="16"/>
  <c r="AB130" i="16"/>
  <c r="Z28" i="18"/>
  <c r="AA360" i="16"/>
  <c r="AA209" i="16"/>
  <c r="Y242" i="16"/>
  <c r="AA74" i="18"/>
  <c r="Z13" i="18"/>
  <c r="AC372" i="16"/>
  <c r="AB50" i="17"/>
  <c r="AA50" i="18"/>
  <c r="AB64" i="18"/>
  <c r="AB63" i="18"/>
  <c r="Z222" i="16"/>
  <c r="AC47" i="16"/>
  <c r="AC236" i="16"/>
  <c r="Z272" i="16"/>
  <c r="AA251" i="16"/>
  <c r="AB349" i="16"/>
  <c r="Z178" i="16"/>
  <c r="AA27" i="16"/>
  <c r="AA229" i="16"/>
  <c r="AC305" i="16"/>
  <c r="Z60" i="16"/>
  <c r="AA319" i="16"/>
  <c r="Y253" i="16"/>
  <c r="Y37" i="16"/>
  <c r="AB312" i="16"/>
  <c r="AA78" i="17"/>
  <c r="AC321" i="16"/>
  <c r="AA320" i="16"/>
  <c r="Z129" i="16"/>
  <c r="AA286" i="16"/>
  <c r="AA24" i="17"/>
  <c r="Z232" i="16"/>
  <c r="AC113" i="16"/>
  <c r="AA242" i="16"/>
  <c r="AC20" i="18"/>
  <c r="Y87" i="16"/>
  <c r="Y31" i="17"/>
  <c r="Z370" i="16"/>
  <c r="AC32" i="18"/>
  <c r="AC69" i="18"/>
  <c r="AB235" i="16"/>
  <c r="Z148" i="16"/>
  <c r="Y309" i="16"/>
  <c r="Y56" i="18"/>
  <c r="AC89" i="17"/>
  <c r="AB58" i="18"/>
  <c r="AB330" i="16"/>
  <c r="AB178" i="16"/>
  <c r="Z233" i="16"/>
  <c r="Z301" i="16"/>
  <c r="AC35" i="17"/>
  <c r="Y78" i="16"/>
  <c r="AA144" i="16"/>
  <c r="AB272" i="16"/>
  <c r="AB385" i="16"/>
  <c r="AB142" i="16"/>
  <c r="AC38" i="17"/>
  <c r="Z265" i="16"/>
  <c r="AC10" i="17"/>
  <c r="AC19" i="17"/>
  <c r="Y380" i="16"/>
  <c r="AA15" i="17"/>
  <c r="Y182" i="16"/>
  <c r="AC282" i="16"/>
  <c r="Y41" i="18"/>
  <c r="AB11" i="16"/>
  <c r="AC290" i="16"/>
  <c r="AB62" i="16"/>
  <c r="Z6" i="17"/>
  <c r="AA78" i="16"/>
  <c r="AB34" i="18"/>
  <c r="AA163" i="16"/>
  <c r="AA324" i="16"/>
  <c r="AC271" i="16"/>
  <c r="AB280" i="16"/>
  <c r="AC199" i="16"/>
  <c r="Y50" i="16"/>
  <c r="AC46" i="16"/>
  <c r="Y66" i="17"/>
  <c r="Z21" i="16"/>
  <c r="AA101" i="16"/>
  <c r="AA27" i="18"/>
  <c r="AC331" i="16"/>
  <c r="AB255" i="16"/>
  <c r="AA158" i="16"/>
  <c r="AA234" i="16"/>
  <c r="Y7" i="18"/>
  <c r="AB101" i="16"/>
  <c r="Y310" i="16"/>
  <c r="AC237" i="16"/>
  <c r="Y127" i="16"/>
  <c r="AC27" i="17"/>
  <c r="Z373" i="16"/>
  <c r="Y303" i="16"/>
  <c r="AC26" i="17"/>
  <c r="AA10" i="17"/>
  <c r="AA246" i="16"/>
  <c r="AA45" i="18"/>
  <c r="AC73" i="17"/>
  <c r="AA32" i="17"/>
  <c r="AA6" i="16"/>
  <c r="AC16" i="17"/>
  <c r="AA15" i="18"/>
  <c r="Z234" i="16"/>
  <c r="Z345" i="16"/>
  <c r="AB377" i="16"/>
  <c r="AB360" i="16"/>
  <c r="Z296" i="16"/>
  <c r="AC84" i="17"/>
  <c r="Y183" i="16"/>
  <c r="AC124" i="16"/>
  <c r="AB258" i="16"/>
  <c r="AC224" i="16"/>
  <c r="AB13" i="17"/>
  <c r="Z384" i="16"/>
  <c r="AB320" i="16"/>
  <c r="AA59" i="18"/>
  <c r="AA28" i="16"/>
  <c r="AB183" i="16"/>
  <c r="AC354" i="16"/>
  <c r="Z390" i="16"/>
  <c r="Y48" i="17"/>
  <c r="AA181" i="16"/>
  <c r="AA330" i="16"/>
  <c r="AC14" i="18"/>
  <c r="AC40" i="16"/>
  <c r="AB190" i="16"/>
  <c r="AB74" i="16"/>
  <c r="Y69" i="17"/>
  <c r="Y252" i="16"/>
  <c r="AA370" i="16"/>
  <c r="Y52" i="17"/>
  <c r="AA193" i="16"/>
  <c r="AB278" i="16"/>
  <c r="Z243" i="16"/>
  <c r="AB249" i="16"/>
  <c r="AC33" i="18"/>
  <c r="AC172" i="16"/>
  <c r="AC340" i="16"/>
  <c r="AC280" i="16"/>
  <c r="AA365" i="16"/>
  <c r="AC324" i="16"/>
  <c r="AA50" i="17"/>
  <c r="Y371" i="16"/>
  <c r="AA377" i="16"/>
  <c r="Y40" i="16"/>
  <c r="Y76" i="16"/>
  <c r="C94" i="15"/>
  <c r="AA363" i="16"/>
  <c r="Z158" i="16"/>
  <c r="AB158" i="16"/>
  <c r="AB331" i="16"/>
  <c r="AB7" i="16"/>
  <c r="Y212" i="16"/>
  <c r="AA121" i="16"/>
  <c r="AA192" i="16"/>
  <c r="Z82" i="16"/>
  <c r="Y383" i="16"/>
  <c r="AB205" i="16"/>
  <c r="Y86" i="17"/>
  <c r="AA343" i="16"/>
  <c r="Z221" i="16"/>
  <c r="Z6" i="18"/>
  <c r="AA91" i="17"/>
  <c r="Y20" i="17"/>
  <c r="Z58" i="18"/>
  <c r="AA375" i="16"/>
  <c r="Z170" i="16"/>
  <c r="AB329" i="16"/>
  <c r="Y256" i="16"/>
  <c r="AB11" i="18"/>
  <c r="AB79" i="17"/>
  <c r="AA10" i="18"/>
  <c r="Z365" i="16"/>
  <c r="AB371" i="16"/>
  <c r="AA202" i="16"/>
  <c r="Y55" i="17"/>
  <c r="Z42" i="16"/>
  <c r="AC184" i="16"/>
  <c r="AC66" i="18"/>
  <c r="Z39" i="18"/>
  <c r="AC258" i="16"/>
  <c r="AB220" i="16"/>
  <c r="Y195" i="16"/>
  <c r="AB14" i="17"/>
  <c r="Z356" i="16"/>
  <c r="Z61" i="17"/>
  <c r="AC39" i="18"/>
  <c r="AC115" i="16"/>
  <c r="AA354" i="16"/>
  <c r="AA97" i="16"/>
  <c r="AC17" i="18"/>
  <c r="AC332" i="16"/>
  <c r="AB369" i="16"/>
  <c r="AC93" i="16"/>
  <c r="AB281" i="16"/>
  <c r="AC8" i="16"/>
  <c r="Y38" i="17"/>
  <c r="AA92" i="17"/>
  <c r="AC12" i="17"/>
  <c r="AA48" i="17"/>
  <c r="AA335" i="16"/>
  <c r="Y95" i="16"/>
  <c r="Y11" i="18"/>
  <c r="Y306" i="16"/>
  <c r="AB35" i="18"/>
  <c r="AA364" i="16"/>
  <c r="Z93" i="16"/>
  <c r="Z353" i="16"/>
  <c r="AB28" i="18"/>
  <c r="AB95" i="16"/>
  <c r="AC55" i="18"/>
  <c r="AA357" i="16"/>
  <c r="AC364" i="16"/>
  <c r="Y280" i="16"/>
  <c r="AC55" i="16"/>
  <c r="Y121" i="16"/>
  <c r="Z319" i="16"/>
  <c r="AC73" i="18"/>
  <c r="AC10" i="16"/>
  <c r="Z71" i="17"/>
  <c r="Z174" i="16"/>
  <c r="AA72" i="17"/>
  <c r="Y104" i="16"/>
  <c r="Y89" i="16"/>
  <c r="AC36" i="18"/>
  <c r="Z43" i="16"/>
  <c r="Y193" i="16"/>
  <c r="AG13" i="16"/>
  <c r="AI13" i="16" s="1"/>
  <c r="Y30" i="18"/>
  <c r="Y146" i="16"/>
  <c r="AA212" i="16"/>
  <c r="AA58" i="16"/>
  <c r="AB9" i="16"/>
  <c r="AB357" i="16"/>
  <c r="AA222" i="16"/>
  <c r="AA24" i="16"/>
  <c r="AB21" i="17"/>
  <c r="Z185" i="16"/>
  <c r="AA78" i="18"/>
  <c r="Z77" i="18"/>
  <c r="AA190" i="16"/>
  <c r="AC37" i="17"/>
  <c r="Z8" i="17"/>
  <c r="Z255" i="16"/>
  <c r="AI12" i="16"/>
  <c r="AA82" i="16"/>
  <c r="AC283" i="16"/>
  <c r="AC159" i="16"/>
  <c r="AA266" i="16"/>
  <c r="Y299" i="16"/>
  <c r="AB59" i="16"/>
  <c r="AB300" i="16"/>
  <c r="Z381" i="16"/>
  <c r="AB38" i="16"/>
  <c r="Y47" i="17"/>
  <c r="AA206" i="16"/>
  <c r="AB299" i="16"/>
  <c r="Y19" i="17"/>
  <c r="AA100" i="16"/>
  <c r="AB246" i="16"/>
  <c r="Y6" i="18"/>
  <c r="AC4" i="17"/>
  <c r="AC328" i="16"/>
  <c r="AB70" i="18"/>
  <c r="AA33" i="18"/>
  <c r="AA79" i="17"/>
  <c r="AC16" i="18"/>
  <c r="AA361" i="16"/>
  <c r="AA94" i="16"/>
  <c r="AC79" i="16"/>
  <c r="Z67" i="16"/>
  <c r="Y297" i="16"/>
  <c r="AA54" i="16"/>
  <c r="AB256" i="16"/>
  <c r="Z23" i="16"/>
  <c r="AG14" i="16"/>
  <c r="Z7" i="16"/>
  <c r="AB90" i="17"/>
  <c r="Z74" i="17"/>
  <c r="AA128" i="16"/>
  <c r="Y74" i="16"/>
  <c r="AC32" i="17"/>
  <c r="AB335" i="16"/>
  <c r="AB31" i="16"/>
  <c r="Y275" i="16"/>
  <c r="AC53" i="16"/>
  <c r="AB45" i="18"/>
  <c r="Z77" i="16"/>
  <c r="AC126" i="16"/>
  <c r="AA40" i="18"/>
  <c r="Z90" i="17"/>
  <c r="Z9" i="18"/>
  <c r="AC147" i="16"/>
  <c r="Z21" i="17"/>
  <c r="AB339" i="16"/>
  <c r="AA109" i="16"/>
  <c r="Y117" i="16"/>
  <c r="AA39" i="18"/>
  <c r="Z98" i="16"/>
  <c r="Z44" i="17"/>
  <c r="AB67" i="16"/>
  <c r="AB301" i="16"/>
  <c r="AB244" i="16"/>
  <c r="AC65" i="17"/>
  <c r="AA265" i="16"/>
  <c r="AA85" i="16"/>
  <c r="Y376" i="16"/>
  <c r="Y78" i="18"/>
  <c r="AC63" i="18"/>
  <c r="AA138" i="16"/>
  <c r="Z127" i="16"/>
  <c r="AA85" i="17"/>
  <c r="Z258" i="16"/>
  <c r="AA42" i="17"/>
  <c r="Z321" i="16"/>
  <c r="Y3" i="16"/>
  <c r="AB345" i="16"/>
  <c r="Y366" i="16"/>
  <c r="Z263" i="16"/>
  <c r="Y391" i="16"/>
  <c r="AB139" i="16"/>
  <c r="AB37" i="17"/>
  <c r="Y76" i="18"/>
  <c r="Y73" i="18"/>
  <c r="Y41" i="16"/>
  <c r="AC367" i="16"/>
  <c r="AA89" i="17"/>
  <c r="Z154" i="16"/>
  <c r="Z241" i="16"/>
  <c r="AC148" i="16"/>
  <c r="AA274" i="16"/>
  <c r="Z77" i="17"/>
  <c r="AB243" i="16"/>
  <c r="AC377" i="16"/>
  <c r="Y14" i="18"/>
  <c r="AC125" i="16"/>
  <c r="AA256" i="16"/>
  <c r="AA336" i="16"/>
  <c r="AC345" i="16"/>
  <c r="Z15" i="17"/>
  <c r="Z65" i="18"/>
  <c r="Y69" i="18"/>
  <c r="AB179" i="16"/>
  <c r="AC106" i="16"/>
  <c r="Z379" i="16"/>
  <c r="Z54" i="17"/>
  <c r="Z81" i="16"/>
  <c r="Y382" i="16"/>
  <c r="AA325" i="16"/>
  <c r="Y9" i="17"/>
  <c r="Y93" i="16"/>
  <c r="Y148" i="16"/>
  <c r="AA87" i="16"/>
  <c r="AA155" i="16"/>
  <c r="AB167" i="16"/>
  <c r="AC320" i="16"/>
  <c r="Y284" i="16"/>
  <c r="Z31" i="17"/>
  <c r="AB201" i="16"/>
  <c r="AC391" i="16"/>
  <c r="Y46" i="17"/>
  <c r="Z78" i="16"/>
  <c r="AA220" i="16"/>
  <c r="AA93" i="16"/>
  <c r="Z29" i="16"/>
  <c r="AB53" i="16"/>
  <c r="AB379" i="16"/>
  <c r="Y6" i="17"/>
  <c r="Y368" i="16"/>
  <c r="AC154" i="16"/>
  <c r="AB4" i="16"/>
  <c r="Z275" i="16"/>
  <c r="Y44" i="18"/>
  <c r="AC60" i="18"/>
  <c r="Z35" i="16"/>
  <c r="AB154" i="16"/>
  <c r="AA338" i="16"/>
  <c r="AB69" i="16"/>
  <c r="AA61" i="17"/>
  <c r="AB85" i="17"/>
  <c r="Z231" i="16"/>
  <c r="AC57" i="18"/>
  <c r="AB20" i="18"/>
  <c r="AA80" i="17"/>
  <c r="AC178" i="16"/>
  <c r="AA34" i="17"/>
  <c r="AC344" i="16"/>
  <c r="AB114" i="16"/>
  <c r="Z51" i="18"/>
  <c r="AB44" i="16"/>
  <c r="Z48" i="18"/>
  <c r="Y82" i="16"/>
  <c r="Y132" i="16"/>
  <c r="AB375" i="16"/>
  <c r="AA47" i="16"/>
  <c r="Z212" i="16"/>
  <c r="AC30" i="16"/>
  <c r="Y177" i="16"/>
  <c r="Z165" i="16"/>
  <c r="AA114" i="16"/>
  <c r="AA91" i="16"/>
  <c r="AA20" i="18"/>
  <c r="AB197" i="16"/>
  <c r="Y350" i="16"/>
  <c r="AB51" i="17"/>
  <c r="AA56" i="16"/>
  <c r="Y26" i="18"/>
  <c r="AA66" i="18"/>
  <c r="Y30" i="17"/>
  <c r="AC311" i="16"/>
  <c r="AA205" i="16"/>
  <c r="Y42" i="18"/>
  <c r="AB17" i="16"/>
  <c r="Y88" i="17"/>
  <c r="Y54" i="18"/>
  <c r="AB196" i="16"/>
  <c r="Y298" i="16"/>
  <c r="Z226" i="16"/>
  <c r="AC61" i="17"/>
  <c r="AC34" i="17"/>
  <c r="AC56" i="16"/>
  <c r="Y23" i="17"/>
  <c r="Z68" i="18"/>
  <c r="AC333" i="16"/>
  <c r="AC28" i="17"/>
  <c r="Z15" i="16"/>
  <c r="AC319" i="16"/>
  <c r="Y157" i="16"/>
  <c r="AC46" i="17"/>
  <c r="AA245" i="16"/>
  <c r="AB111" i="16"/>
  <c r="AB87" i="17"/>
  <c r="Z14" i="16"/>
  <c r="Y336" i="16"/>
  <c r="AA75" i="18"/>
  <c r="AA21" i="16"/>
  <c r="AA88" i="17"/>
  <c r="Z50" i="16"/>
  <c r="AA71" i="16"/>
  <c r="Y66" i="16"/>
  <c r="AB61" i="16"/>
  <c r="AC215" i="16"/>
  <c r="AA5" i="18"/>
  <c r="Y85" i="17"/>
  <c r="AC71" i="17"/>
  <c r="AC78" i="16"/>
  <c r="AB115" i="16"/>
  <c r="AC41" i="18"/>
  <c r="AA175" i="16"/>
  <c r="Y179" i="16"/>
  <c r="AB123" i="16"/>
  <c r="AC109" i="16"/>
  <c r="AA41" i="18"/>
  <c r="AB189" i="16"/>
  <c r="D46" i="1"/>
  <c r="AA292" i="16"/>
  <c r="AB59" i="18"/>
  <c r="Y331" i="16"/>
  <c r="Z43" i="18"/>
  <c r="AC90" i="16"/>
  <c r="AB155" i="16"/>
  <c r="Z123" i="16"/>
  <c r="AA153" i="16"/>
  <c r="Y319" i="16"/>
  <c r="AC144" i="16"/>
  <c r="Z73" i="18"/>
  <c r="Z62" i="18"/>
  <c r="AC348" i="16"/>
  <c r="AA4" i="17"/>
  <c r="Z16" i="18"/>
  <c r="AC352" i="16"/>
  <c r="AC38" i="18"/>
  <c r="AB80" i="17"/>
  <c r="AC41" i="16"/>
  <c r="Z36" i="18"/>
  <c r="AA28" i="17"/>
  <c r="Y265" i="16"/>
  <c r="Y55" i="16"/>
  <c r="Z4" i="16"/>
  <c r="C26" i="15"/>
  <c r="C27" i="15" s="1"/>
  <c r="AC264" i="16"/>
  <c r="AB18" i="18"/>
  <c r="AD2" i="18" a="1"/>
  <c r="AA60" i="16"/>
  <c r="Y384" i="16"/>
  <c r="AB354" i="16"/>
  <c r="Z308" i="16"/>
  <c r="AC253" i="16"/>
  <c r="Y352" i="16"/>
  <c r="AC68" i="17"/>
  <c r="Y226" i="16"/>
  <c r="Z332" i="16"/>
  <c r="AC33" i="17"/>
  <c r="Z14" i="18"/>
  <c r="Z225" i="16"/>
  <c r="AB56" i="18"/>
  <c r="Y301" i="16"/>
  <c r="AA368" i="16"/>
  <c r="AB87" i="16"/>
  <c r="AA6" i="18"/>
  <c r="AB34" i="17"/>
  <c r="AB15" i="18"/>
  <c r="AA143" i="16"/>
  <c r="AB3" i="16"/>
  <c r="AA76" i="17"/>
  <c r="Y111" i="16"/>
  <c r="Y139" i="16"/>
  <c r="Y16" i="17"/>
  <c r="AA214" i="16"/>
  <c r="Z97" i="16"/>
  <c r="AC182" i="16"/>
  <c r="AC94" i="16"/>
  <c r="AA372" i="16"/>
  <c r="Z201" i="16"/>
  <c r="AC102" i="16"/>
  <c r="AC208" i="16"/>
  <c r="Z6" i="16"/>
  <c r="AC307" i="16"/>
  <c r="AB8" i="17"/>
  <c r="Y50" i="18"/>
  <c r="Z207" i="16"/>
  <c r="AC59" i="16"/>
  <c r="Z268" i="16"/>
  <c r="Z348" i="16"/>
  <c r="AC86" i="17"/>
  <c r="Z27" i="16"/>
  <c r="Z180" i="16"/>
  <c r="AC197" i="16"/>
  <c r="Y8" i="17"/>
  <c r="AA19" i="18"/>
  <c r="AB7" i="17"/>
  <c r="AC71" i="16"/>
  <c r="AC269" i="16"/>
  <c r="AB94" i="16"/>
  <c r="AA282" i="16"/>
  <c r="AA362" i="16"/>
  <c r="Z122" i="16"/>
  <c r="AB18" i="16"/>
  <c r="AC55" i="17"/>
  <c r="Z73" i="17"/>
  <c r="AB238" i="16"/>
  <c r="AB225" i="16"/>
  <c r="AB76" i="17"/>
  <c r="AA136" i="16"/>
  <c r="Z227" i="16"/>
  <c r="AB42" i="17"/>
  <c r="AB353" i="16"/>
  <c r="Y37" i="18"/>
  <c r="AB65" i="17"/>
  <c r="AB41" i="18"/>
  <c r="AA87" i="17"/>
  <c r="AB151" i="16"/>
  <c r="Y82" i="17"/>
  <c r="AB35" i="17"/>
  <c r="Z339" i="16"/>
  <c r="AB93" i="16"/>
  <c r="AC30" i="18"/>
  <c r="Z210" i="16"/>
  <c r="AA22" i="18"/>
  <c r="Y218" i="16"/>
  <c r="AG15" i="16"/>
  <c r="AI15" i="16" s="1"/>
  <c r="AC136" i="16"/>
  <c r="AA83" i="16"/>
  <c r="Z199" i="16"/>
  <c r="AB316" i="16"/>
  <c r="AA263" i="16"/>
  <c r="AA7" i="17"/>
  <c r="AB175" i="16"/>
  <c r="AB136" i="16"/>
  <c r="Z343" i="16"/>
  <c r="Z60" i="18"/>
  <c r="AC123" i="16"/>
  <c r="Z219" i="16"/>
  <c r="Y49" i="17"/>
  <c r="AA35" i="16"/>
  <c r="AC155" i="16"/>
  <c r="Y4" i="17"/>
  <c r="AB60" i="18"/>
  <c r="Y15" i="18"/>
  <c r="Y199" i="16"/>
  <c r="AC326" i="16"/>
  <c r="AA58" i="17"/>
  <c r="AB49" i="18"/>
  <c r="AA288" i="16"/>
  <c r="Z371" i="16"/>
  <c r="Y118" i="16"/>
  <c r="Z166" i="16"/>
  <c r="AA213" i="16"/>
  <c r="AC241" i="16"/>
  <c r="Z228" i="16"/>
  <c r="AC323" i="16"/>
  <c r="AC183" i="16"/>
  <c r="AC92" i="16"/>
  <c r="Z33" i="16"/>
  <c r="B8" i="14"/>
  <c r="Z52" i="18"/>
  <c r="AC49" i="17"/>
  <c r="Y181" i="16"/>
  <c r="AA308" i="16"/>
  <c r="Y26" i="17"/>
  <c r="Z367" i="16"/>
  <c r="Y39" i="16"/>
  <c r="AC119" i="16"/>
  <c r="Y137" i="16"/>
  <c r="AC160" i="16"/>
  <c r="AB57" i="18"/>
  <c r="AC77" i="16"/>
  <c r="AB148" i="16"/>
  <c r="Z171" i="16"/>
  <c r="Z5" i="16"/>
  <c r="AA43" i="16"/>
  <c r="AA179" i="16"/>
  <c r="AB156" i="16"/>
  <c r="AI12" i="15"/>
  <c r="AA171" i="16"/>
  <c r="AC122" i="16"/>
  <c r="AB53" i="18"/>
  <c r="AC142" i="16"/>
  <c r="Z333" i="16"/>
  <c r="AA99" i="16"/>
  <c r="AB48" i="18"/>
  <c r="Y369" i="16"/>
  <c r="AC61" i="18"/>
  <c r="AB171" i="16"/>
  <c r="AA22" i="16"/>
  <c r="Z80" i="16"/>
  <c r="Z36" i="16"/>
  <c r="Y147" i="16"/>
  <c r="AB219" i="16"/>
  <c r="AA129" i="16"/>
  <c r="Z120" i="16"/>
  <c r="Z55" i="17"/>
  <c r="Z286" i="16"/>
  <c r="AC243" i="16"/>
  <c r="Z8" i="18"/>
  <c r="AA208" i="16"/>
  <c r="AB42" i="18"/>
  <c r="AB79" i="16"/>
  <c r="AA270" i="16"/>
  <c r="Y321" i="16"/>
  <c r="AC70" i="18"/>
  <c r="Z25" i="17"/>
  <c r="AB14" i="18"/>
  <c r="AB250" i="16"/>
  <c r="AA44" i="17"/>
  <c r="AA117" i="16"/>
  <c r="Y136" i="16"/>
  <c r="Z156" i="16"/>
  <c r="AC152" i="16"/>
  <c r="AB346" i="16"/>
  <c r="AA13" i="17"/>
  <c r="Z220" i="16"/>
  <c r="AI13" i="15"/>
  <c r="AA352" i="16"/>
  <c r="AC149" i="16"/>
  <c r="Y25" i="18"/>
  <c r="AA90" i="17"/>
  <c r="Y149" i="16"/>
  <c r="AC9" i="16"/>
  <c r="AB24" i="16"/>
  <c r="AB22" i="17"/>
  <c r="AA8" i="17"/>
  <c r="Z53" i="16"/>
  <c r="AC3" i="18"/>
  <c r="AB187" i="16"/>
  <c r="AA301" i="16"/>
  <c r="AB163" i="16"/>
  <c r="Y290" i="16"/>
  <c r="AB56" i="16"/>
  <c r="AC59" i="18"/>
  <c r="AB52" i="17"/>
  <c r="AA137" i="16"/>
  <c r="AC23" i="17"/>
  <c r="AA3" i="18"/>
  <c r="Y130" i="16"/>
  <c r="AC56" i="17"/>
  <c r="Z280" i="16"/>
  <c r="AB29" i="17"/>
  <c r="AB55" i="17"/>
  <c r="C8" i="14"/>
  <c r="AB24" i="18"/>
  <c r="AA332" i="16"/>
  <c r="AA228" i="16"/>
  <c r="Z361" i="16"/>
  <c r="AB24" i="17"/>
  <c r="Z60" i="17"/>
  <c r="Y24" i="16"/>
  <c r="Z71" i="16"/>
  <c r="Z66" i="17"/>
  <c r="AA42" i="18"/>
  <c r="AC374" i="16"/>
  <c r="Z14" i="17"/>
  <c r="AB7" i="18"/>
  <c r="AB69" i="17"/>
  <c r="AB54" i="17"/>
  <c r="AB263" i="16"/>
  <c r="AA73" i="17"/>
  <c r="AB212" i="16"/>
  <c r="AI11" i="14"/>
  <c r="AA148" i="16"/>
  <c r="Z208" i="16"/>
  <c r="Y63" i="18"/>
  <c r="AC98" i="16"/>
  <c r="Y90" i="17"/>
  <c r="Y6" i="16"/>
  <c r="Z300" i="16"/>
  <c r="AB72" i="18"/>
  <c r="AA255" i="16"/>
  <c r="Y34" i="16"/>
  <c r="AC267" i="16"/>
  <c r="Z382" i="16"/>
  <c r="AB126" i="16"/>
  <c r="AB68" i="18"/>
  <c r="Z92" i="16"/>
  <c r="AA290" i="16"/>
  <c r="Z91" i="17"/>
  <c r="AC128" i="16"/>
  <c r="AA33" i="17"/>
  <c r="AC180" i="16"/>
  <c r="AA72" i="16"/>
  <c r="Y68" i="16"/>
  <c r="Z35" i="18"/>
  <c r="AG16" i="16"/>
  <c r="AC292" i="16"/>
  <c r="AA36" i="17"/>
  <c r="AB230" i="16"/>
  <c r="Y35" i="17"/>
  <c r="Y314" i="16"/>
  <c r="AB283" i="16"/>
  <c r="AA225" i="16"/>
  <c r="AB47" i="16"/>
  <c r="AA12" i="16"/>
  <c r="AA122" i="16"/>
  <c r="AC37" i="18"/>
  <c r="AC97" i="16"/>
  <c r="Z193" i="16"/>
  <c r="Y46" i="16"/>
  <c r="Z69" i="16"/>
  <c r="Z96" i="16"/>
  <c r="AB57" i="16"/>
  <c r="Z107" i="16"/>
  <c r="AC90" i="17"/>
  <c r="AB207" i="16"/>
  <c r="C90" i="15"/>
  <c r="C91" i="15" s="1"/>
  <c r="C92" i="15" s="1"/>
  <c r="AB309" i="16"/>
  <c r="Y73" i="17"/>
  <c r="AB293" i="16"/>
  <c r="Y324" i="16"/>
  <c r="Y370" i="16"/>
  <c r="AB388" i="16"/>
  <c r="AA107" i="16"/>
  <c r="Y45" i="17"/>
  <c r="Y90" i="16"/>
  <c r="AC135" i="16"/>
  <c r="Y217" i="16"/>
  <c r="AA70" i="18"/>
  <c r="Z11" i="18"/>
  <c r="Y37" i="17"/>
  <c r="AI11" i="15"/>
  <c r="AB338" i="16"/>
  <c r="Y308" i="16"/>
  <c r="AB182" i="16"/>
  <c r="AB285" i="16"/>
  <c r="Z10" i="16"/>
  <c r="Z150" i="16"/>
  <c r="AA203" i="16"/>
  <c r="AA172" i="16"/>
  <c r="AC29" i="17"/>
  <c r="Z66" i="16"/>
  <c r="AA65" i="18"/>
  <c r="Z283" i="16"/>
  <c r="AB22" i="16"/>
  <c r="Z358" i="16"/>
  <c r="AB52" i="18"/>
  <c r="AB356" i="16"/>
  <c r="AC369" i="16"/>
  <c r="Z163" i="16"/>
  <c r="Z288" i="16"/>
  <c r="Y293" i="16"/>
  <c r="AC350" i="16"/>
  <c r="Y15" i="17"/>
  <c r="AB31" i="18"/>
  <c r="Y58" i="17"/>
  <c r="AB224" i="16"/>
  <c r="Z331" i="16"/>
  <c r="AB313" i="16"/>
  <c r="AC192" i="16"/>
  <c r="Y5" i="17"/>
  <c r="AC14" i="16"/>
  <c r="AC12" i="18"/>
  <c r="AC209" i="16"/>
  <c r="Y34" i="17"/>
  <c r="AB172" i="16"/>
  <c r="AC327" i="16"/>
  <c r="AC134" i="16"/>
  <c r="AA81" i="16"/>
  <c r="AB21" i="18"/>
  <c r="Y83" i="17"/>
  <c r="AC386" i="16"/>
  <c r="Y153" i="16"/>
  <c r="AB194" i="16"/>
  <c r="AB9" i="18"/>
  <c r="AI14" i="16"/>
  <c r="AA217" i="16"/>
  <c r="AC156" i="16"/>
  <c r="AA257" i="16"/>
  <c r="Y189" i="16"/>
  <c r="Y33" i="17"/>
  <c r="AA273" i="16"/>
  <c r="AB61" i="17"/>
  <c r="AC368" i="16"/>
  <c r="AB62" i="18"/>
  <c r="AA293" i="16"/>
  <c r="AC76" i="18"/>
  <c r="Z40" i="16"/>
  <c r="Z91" i="16"/>
  <c r="AC81" i="17"/>
  <c r="AA62" i="17"/>
  <c r="AA145" i="16"/>
  <c r="Y47" i="16"/>
  <c r="AA312" i="16"/>
  <c r="AC77" i="17"/>
  <c r="AC381" i="16"/>
  <c r="AA86" i="17"/>
  <c r="Z317" i="16"/>
  <c r="Y200" i="16"/>
  <c r="Z281" i="16"/>
  <c r="AC82" i="17"/>
  <c r="AC116" i="16"/>
  <c r="AC143" i="16"/>
  <c r="AB270" i="16"/>
  <c r="Z316" i="16"/>
  <c r="Y208" i="16"/>
  <c r="AB6" i="17"/>
  <c r="AB61" i="18"/>
  <c r="Y32" i="17"/>
  <c r="Z26" i="18"/>
  <c r="Z278" i="16"/>
  <c r="Y50" i="17"/>
  <c r="Z75" i="16"/>
  <c r="Z273" i="16"/>
  <c r="AC21" i="17"/>
  <c r="Z75" i="18"/>
  <c r="AA4" i="16"/>
  <c r="AC166" i="16"/>
  <c r="Z100" i="16"/>
  <c r="AC77" i="18"/>
  <c r="Y62" i="17"/>
  <c r="AB269" i="16"/>
  <c r="Y373" i="16"/>
  <c r="Y140" i="16"/>
  <c r="Z167" i="16"/>
  <c r="D55" i="1"/>
  <c r="AG13" i="14"/>
  <c r="AI12" i="14"/>
  <c r="D57" i="1"/>
  <c r="C54" i="1"/>
  <c r="D54" i="1" s="1"/>
  <c r="B9" i="14"/>
  <c r="D8" i="14"/>
  <c r="AI16" i="16"/>
  <c r="AG17" i="16"/>
  <c r="AG14" i="14"/>
  <c r="AI13" i="14"/>
  <c r="AG18" i="16"/>
  <c r="AI17" i="16"/>
  <c r="AI14" i="14"/>
  <c r="AG15" i="14"/>
  <c r="AI18" i="16"/>
  <c r="AG19" i="16"/>
  <c r="AI15" i="14"/>
  <c r="AG16" i="14"/>
  <c r="AI19" i="16"/>
  <c r="AG20" i="16"/>
  <c r="AI16" i="14"/>
  <c r="AG17" i="14"/>
  <c r="AI20" i="16"/>
  <c r="AG21" i="16"/>
  <c r="AG18" i="14"/>
  <c r="AI17" i="14"/>
  <c r="AG22" i="16"/>
  <c r="AI21" i="16"/>
  <c r="AG19" i="14"/>
  <c r="AI18" i="14"/>
  <c r="AI19" i="14"/>
  <c r="AG20" i="14"/>
  <c r="AI20" i="14"/>
  <c r="AG21" i="14"/>
  <c r="AI21" i="14"/>
  <c r="AG22" i="14"/>
  <c r="AK21" i="16" l="1"/>
  <c r="AM21" i="16"/>
  <c r="AM20" i="16"/>
  <c r="AK20" i="16"/>
  <c r="AM19" i="16"/>
  <c r="AK19" i="16"/>
  <c r="AK18" i="16"/>
  <c r="AM18" i="16"/>
  <c r="AK17" i="16"/>
  <c r="AM17" i="16"/>
  <c r="AM16" i="16"/>
  <c r="AK16" i="16"/>
  <c r="AK15" i="16"/>
  <c r="AM15" i="16"/>
  <c r="AM14" i="16"/>
  <c r="AK14" i="16"/>
  <c r="AK13" i="16"/>
  <c r="AM13" i="16"/>
  <c r="AM12" i="16"/>
  <c r="AK12" i="16"/>
  <c r="AK11" i="14"/>
  <c r="AK11" i="16"/>
  <c r="H8" i="14"/>
  <c r="AK21" i="14"/>
  <c r="AM21" i="14"/>
  <c r="AM20" i="14"/>
  <c r="AK20" i="14"/>
  <c r="AK19" i="14"/>
  <c r="AM19" i="14"/>
  <c r="AM18" i="14"/>
  <c r="AK18" i="14"/>
  <c r="AK17" i="14"/>
  <c r="AM17" i="14"/>
  <c r="AM16" i="14"/>
  <c r="AK16" i="14"/>
  <c r="AK15" i="14"/>
  <c r="AM15" i="14"/>
  <c r="AK14" i="14"/>
  <c r="AM14" i="14"/>
  <c r="AK11" i="15"/>
  <c r="H9" i="14"/>
  <c r="AM13" i="14"/>
  <c r="AK13" i="14"/>
  <c r="AD20" i="18"/>
  <c r="AD71" i="18"/>
  <c r="AD74" i="18"/>
  <c r="AD49" i="18"/>
  <c r="AD75" i="18"/>
  <c r="AD19" i="18"/>
  <c r="AD17" i="18"/>
  <c r="AD32" i="18"/>
  <c r="AD29" i="18"/>
  <c r="AD40" i="18"/>
  <c r="AD52" i="18"/>
  <c r="AD41" i="18"/>
  <c r="AD54" i="18"/>
  <c r="AD21" i="18"/>
  <c r="AD47" i="18"/>
  <c r="AD18" i="18"/>
  <c r="AD25" i="18"/>
  <c r="AD6" i="18"/>
  <c r="AD10" i="18"/>
  <c r="AD8" i="18"/>
  <c r="AD14" i="18"/>
  <c r="AD38" i="18"/>
  <c r="AD36" i="18"/>
  <c r="AD11" i="18"/>
  <c r="AD24" i="18"/>
  <c r="AD73" i="18"/>
  <c r="AD58" i="18"/>
  <c r="AD62" i="18"/>
  <c r="AD37" i="18"/>
  <c r="AD2" i="18"/>
  <c r="AD76" i="18"/>
  <c r="AD26" i="18"/>
  <c r="AD55" i="18"/>
  <c r="AD9" i="18"/>
  <c r="AD48" i="18"/>
  <c r="AD66" i="18"/>
  <c r="AD50" i="18"/>
  <c r="AD27" i="18"/>
  <c r="AD33" i="18"/>
  <c r="AD67" i="18"/>
  <c r="AD53" i="18"/>
  <c r="AD56" i="18"/>
  <c r="AD72" i="18"/>
  <c r="AD12" i="18"/>
  <c r="AD31" i="18"/>
  <c r="AD42" i="18"/>
  <c r="AD3" i="18"/>
  <c r="AD16" i="18"/>
  <c r="AD60" i="18"/>
  <c r="AD7" i="18"/>
  <c r="AD46" i="18"/>
  <c r="AD5" i="18"/>
  <c r="AD57" i="18"/>
  <c r="AD22" i="18"/>
  <c r="AD65" i="18"/>
  <c r="AD78" i="18"/>
  <c r="AD13" i="18"/>
  <c r="AD51" i="18"/>
  <c r="AD30" i="18"/>
  <c r="AD35" i="18"/>
  <c r="AD34" i="18"/>
  <c r="AD79" i="18"/>
  <c r="AD28" i="18"/>
  <c r="AD4" i="18"/>
  <c r="AD70" i="18"/>
  <c r="AD43" i="18"/>
  <c r="AD59" i="18"/>
  <c r="AD45" i="18"/>
  <c r="AD15" i="18"/>
  <c r="AD68" i="18"/>
  <c r="AD77" i="18"/>
  <c r="AD61" i="18"/>
  <c r="AD69" i="18"/>
  <c r="AD63" i="18"/>
  <c r="AD39" i="18"/>
  <c r="AD23" i="18"/>
  <c r="AD64" i="18"/>
  <c r="AD44" i="18"/>
  <c r="AK12" i="15"/>
  <c r="AM12" i="15"/>
  <c r="W33" i="18"/>
  <c r="W37" i="18"/>
  <c r="W30" i="18"/>
  <c r="W79" i="16"/>
  <c r="W219" i="16"/>
  <c r="W58" i="16"/>
  <c r="W215" i="16"/>
  <c r="W301" i="16"/>
  <c r="W3" i="16"/>
  <c r="W54" i="16"/>
  <c r="W15" i="16"/>
  <c r="W336" i="16"/>
  <c r="W169" i="16"/>
  <c r="W80" i="17"/>
  <c r="W123" i="16"/>
  <c r="W73" i="16"/>
  <c r="W157" i="16"/>
  <c r="W24" i="18"/>
  <c r="W58" i="17"/>
  <c r="W232" i="16"/>
  <c r="W284" i="16"/>
  <c r="W6" i="18"/>
  <c r="W160" i="16"/>
  <c r="W10" i="17"/>
  <c r="W26" i="18"/>
  <c r="W168" i="16"/>
  <c r="W100" i="16"/>
  <c r="W20" i="17"/>
  <c r="W251" i="16"/>
  <c r="W297" i="16"/>
  <c r="W77" i="16"/>
  <c r="W70" i="16"/>
  <c r="W76" i="18"/>
  <c r="W43" i="16"/>
  <c r="W141" i="16"/>
  <c r="W93" i="16"/>
  <c r="W180" i="16"/>
  <c r="AM13" i="15"/>
  <c r="AK13" i="15"/>
  <c r="W71" i="17"/>
  <c r="W9" i="18"/>
  <c r="W81" i="17"/>
  <c r="W111" i="16"/>
  <c r="W5" i="18"/>
  <c r="W18" i="18"/>
  <c r="W220" i="16"/>
  <c r="W178" i="16"/>
  <c r="W391" i="16"/>
  <c r="W237" i="16"/>
  <c r="W197" i="16"/>
  <c r="W290" i="16"/>
  <c r="W382" i="16"/>
  <c r="W120" i="16"/>
  <c r="W31" i="16"/>
  <c r="W352" i="16"/>
  <c r="W47" i="18"/>
  <c r="W373" i="16"/>
  <c r="W384" i="16"/>
  <c r="W10" i="16"/>
  <c r="W39" i="16"/>
  <c r="W4" i="17"/>
  <c r="W176" i="16"/>
  <c r="W154" i="16"/>
  <c r="W153" i="16"/>
  <c r="W85" i="17"/>
  <c r="W28" i="17"/>
  <c r="W282" i="16"/>
  <c r="W78" i="16"/>
  <c r="W138" i="16"/>
  <c r="W280" i="16"/>
  <c r="W49" i="18"/>
  <c r="W32" i="17"/>
  <c r="W89" i="17"/>
  <c r="W88" i="17"/>
  <c r="W362" i="16"/>
  <c r="W105" i="16"/>
  <c r="W41" i="16"/>
  <c r="W62" i="18"/>
  <c r="W11" i="16"/>
  <c r="W19" i="16"/>
  <c r="W140" i="16"/>
  <c r="W53" i="18"/>
  <c r="W45" i="18"/>
  <c r="W18" i="17"/>
  <c r="W21" i="18"/>
  <c r="W36" i="17"/>
  <c r="W7" i="17"/>
  <c r="W187" i="16"/>
  <c r="W23" i="17"/>
  <c r="W304" i="16"/>
  <c r="W182" i="16"/>
  <c r="W238" i="16"/>
  <c r="W68" i="16"/>
  <c r="W390" i="16"/>
  <c r="W50" i="17"/>
  <c r="W44" i="17"/>
  <c r="W6" i="17"/>
  <c r="W51" i="16"/>
  <c r="W143" i="16"/>
  <c r="W20" i="18"/>
  <c r="W13" i="17"/>
  <c r="W67" i="18"/>
  <c r="W14" i="18"/>
  <c r="W379" i="16"/>
  <c r="W306" i="16"/>
  <c r="W63" i="17"/>
  <c r="W9" i="17"/>
  <c r="W60" i="17"/>
  <c r="W55" i="18"/>
  <c r="W64" i="18"/>
  <c r="W57" i="18"/>
  <c r="W3" i="18"/>
  <c r="W73" i="18"/>
  <c r="W47" i="17"/>
  <c r="W25" i="18"/>
  <c r="W29" i="18"/>
  <c r="W84" i="17"/>
  <c r="W61" i="18"/>
  <c r="W54" i="18"/>
  <c r="W72" i="17"/>
  <c r="W48" i="17"/>
  <c r="W171" i="16"/>
  <c r="W350" i="16"/>
  <c r="W357" i="16"/>
  <c r="W46" i="17"/>
  <c r="W192" i="16"/>
  <c r="W333" i="16"/>
  <c r="W345" i="16"/>
  <c r="W319" i="16"/>
  <c r="W65" i="17"/>
  <c r="W136" i="16"/>
  <c r="W70" i="18"/>
  <c r="W150" i="16"/>
  <c r="W29" i="17"/>
  <c r="W46" i="18"/>
  <c r="W12" i="18"/>
  <c r="I27" i="15"/>
  <c r="H27" i="15"/>
  <c r="W28" i="18"/>
  <c r="W49" i="17"/>
  <c r="W231" i="16"/>
  <c r="W69" i="16"/>
  <c r="W198" i="16"/>
  <c r="W291" i="16"/>
  <c r="W293" i="16"/>
  <c r="W40" i="17"/>
  <c r="W116" i="16"/>
  <c r="W181" i="16"/>
  <c r="W321" i="16"/>
  <c r="W261" i="16"/>
  <c r="W107" i="16"/>
  <c r="W341" i="16"/>
  <c r="W130" i="16"/>
  <c r="W366" i="16"/>
  <c r="W195" i="16"/>
  <c r="W128" i="16"/>
  <c r="W63" i="18"/>
  <c r="W213" i="16"/>
  <c r="W95" i="16"/>
  <c r="W286" i="16"/>
  <c r="W66" i="16"/>
  <c r="W165" i="16"/>
  <c r="W221" i="16"/>
  <c r="W274" i="16"/>
  <c r="W38" i="17"/>
  <c r="W346" i="16"/>
  <c r="W84" i="16"/>
  <c r="W137" i="16"/>
  <c r="W380" i="16"/>
  <c r="W353" i="16"/>
  <c r="W68" i="17"/>
  <c r="W70" i="17"/>
  <c r="W381" i="16"/>
  <c r="W386" i="16"/>
  <c r="W12" i="16"/>
  <c r="W185" i="16"/>
  <c r="W25" i="16"/>
  <c r="W79" i="18"/>
  <c r="W63" i="16"/>
  <c r="W233" i="16"/>
  <c r="W92" i="16"/>
  <c r="W16" i="16"/>
  <c r="W288" i="16"/>
  <c r="W35" i="16"/>
  <c r="W193" i="16"/>
  <c r="W227" i="16"/>
  <c r="W155" i="16"/>
  <c r="W158" i="16"/>
  <c r="W34" i="18"/>
  <c r="W174" i="16"/>
  <c r="W88" i="16"/>
  <c r="W55" i="16"/>
  <c r="W236" i="16"/>
  <c r="W62" i="17"/>
  <c r="W275" i="16"/>
  <c r="W329" i="16"/>
  <c r="W6" i="16"/>
  <c r="W200" i="16"/>
  <c r="W173" i="16"/>
  <c r="W92" i="17"/>
  <c r="W14" i="16"/>
  <c r="W258" i="16"/>
  <c r="W27" i="17"/>
  <c r="W42" i="18"/>
  <c r="W52" i="17"/>
  <c r="W15" i="17"/>
  <c r="W52" i="18"/>
  <c r="W11" i="17"/>
  <c r="W68" i="18"/>
  <c r="W256" i="16"/>
  <c r="W21" i="16"/>
  <c r="W109" i="16"/>
  <c r="W313" i="16"/>
  <c r="W103" i="16"/>
  <c r="W61" i="17"/>
  <c r="W17" i="17"/>
  <c r="W8" i="17"/>
  <c r="W262" i="16"/>
  <c r="W307" i="16"/>
  <c r="W104" i="16"/>
  <c r="W43" i="17"/>
  <c r="W186" i="16"/>
  <c r="W272" i="16"/>
  <c r="W7" i="16"/>
  <c r="W312" i="16"/>
  <c r="W354" i="16"/>
  <c r="W184" i="16"/>
  <c r="W292" i="16"/>
  <c r="W51" i="17"/>
  <c r="W315" i="16"/>
  <c r="W300" i="16"/>
  <c r="W335" i="16"/>
  <c r="W163" i="16"/>
  <c r="I26" i="15"/>
  <c r="H26" i="15"/>
  <c r="W48" i="16"/>
  <c r="W69" i="18"/>
  <c r="W73" i="17"/>
  <c r="W22" i="17"/>
  <c r="W72" i="18"/>
  <c r="W351" i="16"/>
  <c r="W322" i="16"/>
  <c r="W144" i="16"/>
  <c r="W30" i="17"/>
  <c r="W4" i="18"/>
  <c r="W10" i="18"/>
  <c r="W74" i="17"/>
  <c r="W45" i="17"/>
  <c r="W91" i="17"/>
  <c r="W3" i="17"/>
  <c r="W11" i="18"/>
  <c r="W263" i="16"/>
  <c r="W244" i="16"/>
  <c r="W90" i="16"/>
  <c r="W226" i="16"/>
  <c r="W39" i="18"/>
  <c r="W16" i="17"/>
  <c r="W327" i="16"/>
  <c r="W388" i="16"/>
  <c r="W113" i="16"/>
  <c r="W90" i="17"/>
  <c r="W218" i="16"/>
  <c r="W46" i="16"/>
  <c r="W96" i="16"/>
  <c r="W201" i="16"/>
  <c r="W305" i="16"/>
  <c r="W118" i="16"/>
  <c r="W318" i="16"/>
  <c r="W98" i="16"/>
  <c r="W298" i="16"/>
  <c r="W43" i="18"/>
  <c r="W62" i="16"/>
  <c r="W303" i="16"/>
  <c r="W338" i="16"/>
  <c r="W252" i="16"/>
  <c r="W360" i="16"/>
  <c r="W82" i="17"/>
  <c r="W343" i="16"/>
  <c r="W364" i="16"/>
  <c r="W134" i="16"/>
  <c r="W242" i="16"/>
  <c r="W369" i="16"/>
  <c r="W271" i="16"/>
  <c r="W330" i="16"/>
  <c r="W42" i="17"/>
  <c r="W74" i="18"/>
  <c r="W58" i="18"/>
  <c r="W86" i="16"/>
  <c r="W375" i="16"/>
  <c r="W54" i="17"/>
  <c r="W268" i="16"/>
  <c r="W279" i="16"/>
  <c r="W19" i="17"/>
  <c r="W19" i="18"/>
  <c r="W66" i="18"/>
  <c r="W8" i="18"/>
  <c r="W53" i="17"/>
  <c r="W53" i="16"/>
  <c r="W224" i="16"/>
  <c r="W36" i="18"/>
  <c r="W59" i="17"/>
  <c r="W51" i="18"/>
  <c r="W37" i="17"/>
  <c r="W31" i="17"/>
  <c r="W44" i="18"/>
  <c r="W59" i="18"/>
  <c r="W32" i="18"/>
  <c r="W26" i="17"/>
  <c r="AM12" i="14"/>
  <c r="AK12" i="14"/>
  <c r="W69" i="17"/>
  <c r="W79" i="17"/>
  <c r="W12" i="17"/>
  <c r="W76" i="17"/>
  <c r="W55" i="17"/>
  <c r="W48" i="18"/>
  <c r="W35" i="18"/>
  <c r="W86" i="17"/>
  <c r="W342" i="16"/>
  <c r="W294" i="16"/>
  <c r="W175" i="16"/>
  <c r="W65" i="18"/>
  <c r="W35" i="17"/>
  <c r="W206" i="16"/>
  <c r="W368" i="16"/>
  <c r="W269" i="16"/>
  <c r="W119" i="16"/>
  <c r="W270" i="16"/>
  <c r="W57" i="17"/>
  <c r="W22" i="18"/>
  <c r="W78" i="17"/>
  <c r="W225" i="16"/>
  <c r="W122" i="16"/>
  <c r="W13" i="16"/>
  <c r="W27" i="16"/>
  <c r="W247" i="16"/>
  <c r="W344" i="16"/>
  <c r="W334" i="16"/>
  <c r="W41" i="17"/>
  <c r="W8" i="16"/>
  <c r="W285" i="16"/>
  <c r="W117" i="16"/>
  <c r="W27" i="18"/>
  <c r="W94" i="16"/>
  <c r="W152" i="16"/>
  <c r="W371" i="16"/>
  <c r="W265" i="16"/>
  <c r="W266" i="16"/>
  <c r="W22" i="16"/>
  <c r="W65" i="16"/>
  <c r="W323" i="16"/>
  <c r="W76" i="16"/>
  <c r="W277" i="16"/>
  <c r="W208" i="16"/>
  <c r="W132" i="16"/>
  <c r="W370" i="16"/>
  <c r="W60" i="18"/>
  <c r="W77" i="18"/>
  <c r="W77" i="17"/>
  <c r="W49" i="16"/>
  <c r="W349" i="16"/>
  <c r="W47" i="16"/>
  <c r="W188" i="16"/>
  <c r="W87" i="16"/>
  <c r="W164" i="16"/>
  <c r="W230" i="16"/>
  <c r="W146" i="16"/>
  <c r="W161" i="16"/>
  <c r="W56" i="18"/>
  <c r="W308" i="16"/>
  <c r="W60" i="16"/>
  <c r="W355" i="16"/>
  <c r="W387" i="16"/>
  <c r="W121" i="16"/>
  <c r="W189" i="16"/>
  <c r="W367" i="16"/>
  <c r="W20" i="16"/>
  <c r="W250" i="16"/>
  <c r="W24" i="16"/>
  <c r="W314" i="16"/>
  <c r="W87" i="17"/>
  <c r="W139" i="16"/>
  <c r="W131" i="16"/>
  <c r="W234" i="16"/>
  <c r="W325" i="16"/>
  <c r="W85" i="16"/>
  <c r="W80" i="16"/>
  <c r="W332" i="16"/>
  <c r="W156" i="16"/>
  <c r="W339" i="16"/>
  <c r="W110" i="16"/>
  <c r="W71" i="16"/>
  <c r="W91" i="16"/>
  <c r="W166" i="16"/>
  <c r="W13" i="18"/>
  <c r="W24" i="17"/>
  <c r="W199" i="16"/>
  <c r="W179" i="16"/>
  <c r="W214" i="16"/>
  <c r="W34" i="17"/>
  <c r="W75" i="18"/>
  <c r="W72" i="16"/>
  <c r="W42" i="16"/>
  <c r="W148" i="16"/>
  <c r="W296" i="16"/>
  <c r="W311" i="16"/>
  <c r="W74" i="16"/>
  <c r="W358" i="16"/>
  <c r="W102" i="16"/>
  <c r="W142" i="16"/>
  <c r="W23" i="16"/>
  <c r="W191" i="16"/>
  <c r="W245" i="16"/>
  <c r="W106" i="16"/>
  <c r="W377" i="16"/>
  <c r="W126" i="16"/>
  <c r="W97" i="16"/>
  <c r="W260" i="16"/>
  <c r="W204" i="16"/>
  <c r="W25" i="17"/>
  <c r="W359" i="16"/>
  <c r="W26" i="16"/>
  <c r="W39" i="17"/>
  <c r="W40" i="18"/>
  <c r="W16" i="18"/>
  <c r="W5" i="17"/>
  <c r="W75" i="17"/>
  <c r="W71" i="18"/>
  <c r="W56" i="17"/>
  <c r="W64" i="17"/>
  <c r="W376" i="16"/>
  <c r="W207" i="16"/>
  <c r="W299" i="16"/>
  <c r="W328" i="16"/>
  <c r="W147" i="16"/>
  <c r="W356" i="16"/>
  <c r="W29" i="16"/>
  <c r="W177" i="16"/>
  <c r="W149" i="16"/>
  <c r="W4" i="16"/>
  <c r="W28" i="16"/>
  <c r="W383" i="16"/>
  <c r="W363" i="16"/>
  <c r="W309" i="16"/>
  <c r="W127" i="16"/>
  <c r="W316" i="16"/>
  <c r="W81" i="16"/>
  <c r="W273" i="16"/>
  <c r="W210" i="16"/>
  <c r="W61" i="16"/>
  <c r="W50" i="18"/>
  <c r="W31" i="18"/>
  <c r="W32" i="16"/>
  <c r="W37" i="16"/>
  <c r="W17" i="16"/>
  <c r="W18" i="16"/>
  <c r="W7" i="18"/>
  <c r="W89" i="16"/>
  <c r="W337" i="16"/>
  <c r="W56" i="16"/>
  <c r="H21" i="14"/>
  <c r="W196" i="16"/>
  <c r="W276" i="16"/>
  <c r="W38" i="16"/>
  <c r="W194" i="16"/>
  <c r="W33" i="17"/>
  <c r="W172" i="16"/>
  <c r="W347" i="16"/>
  <c r="W129" i="16"/>
  <c r="W34" i="16"/>
  <c r="W212" i="16"/>
  <c r="W348" i="16"/>
  <c r="W83" i="17"/>
  <c r="W249" i="16"/>
  <c r="W216" i="16"/>
  <c r="W159" i="16"/>
  <c r="W133" i="16"/>
  <c r="W253" i="16"/>
  <c r="W82" i="16"/>
  <c r="W302" i="16"/>
  <c r="W326" i="16"/>
  <c r="W15" i="18"/>
  <c r="W135" i="16"/>
  <c r="W83" i="16"/>
  <c r="W99" i="16"/>
  <c r="W217" i="16"/>
  <c r="W248" i="16"/>
  <c r="W50" i="16"/>
  <c r="W241" i="16"/>
  <c r="W33" i="16"/>
  <c r="W267" i="16"/>
  <c r="W246" i="16"/>
  <c r="W264" i="16"/>
  <c r="W205" i="16"/>
  <c r="W255" i="16"/>
  <c r="W170" i="16"/>
  <c r="W115" i="16"/>
  <c r="W324" i="16"/>
  <c r="W239" i="16"/>
  <c r="W374" i="16"/>
  <c r="W257" i="16"/>
  <c r="W45" i="16"/>
  <c r="W331" i="16"/>
  <c r="W211" i="16"/>
  <c r="W162" i="16"/>
  <c r="W108" i="16"/>
  <c r="W190" i="16"/>
  <c r="W21" i="17"/>
  <c r="W17" i="18"/>
  <c r="W14" i="17"/>
  <c r="W101" i="16"/>
  <c r="W145" i="16"/>
  <c r="W5" i="16"/>
  <c r="W243" i="16"/>
  <c r="W228" i="16"/>
  <c r="W125" i="16"/>
  <c r="W59" i="16"/>
  <c r="W365" i="16"/>
  <c r="W202" i="16"/>
  <c r="W203" i="16"/>
  <c r="W209" i="16"/>
  <c r="W287" i="16"/>
  <c r="W240" i="16"/>
  <c r="W254" i="16"/>
  <c r="W112" i="16"/>
  <c r="W372" i="16"/>
  <c r="W67" i="17"/>
  <c r="W41" i="18"/>
  <c r="W38" i="18"/>
  <c r="W389" i="16"/>
  <c r="W361" i="16"/>
  <c r="W57" i="16"/>
  <c r="W235" i="16"/>
  <c r="W278" i="16"/>
  <c r="W222" i="16"/>
  <c r="W23" i="18"/>
  <c r="W36" i="16"/>
  <c r="W229" i="16"/>
  <c r="W223" i="16"/>
  <c r="W378" i="16"/>
  <c r="W64" i="16"/>
  <c r="W167" i="16"/>
  <c r="W40" i="16"/>
  <c r="W183" i="16"/>
  <c r="W9" i="16"/>
  <c r="W259" i="16"/>
  <c r="W151" i="16"/>
  <c r="W75" i="16"/>
  <c r="W124" i="16"/>
  <c r="W340" i="16"/>
  <c r="W78" i="18"/>
  <c r="W295" i="16"/>
  <c r="W114" i="16"/>
  <c r="W44" i="16"/>
  <c r="W320" i="16"/>
  <c r="W52" i="16"/>
  <c r="W310" i="16"/>
  <c r="W317" i="16"/>
  <c r="W67" i="16"/>
  <c r="W66" i="17"/>
  <c r="W283" i="16"/>
  <c r="W289" i="16"/>
  <c r="W385" i="16"/>
  <c r="W30" i="16"/>
  <c r="W281" i="16"/>
  <c r="AI22" i="16"/>
  <c r="AG11" i="17"/>
  <c r="J27" i="15"/>
  <c r="AG14" i="15"/>
  <c r="N17" i="14"/>
  <c r="AG23" i="14"/>
  <c r="C53" i="1"/>
  <c r="AI14" i="15"/>
  <c r="O23" i="15"/>
  <c r="C28" i="15"/>
  <c r="J26" i="15"/>
  <c r="N22" i="15"/>
  <c r="AG12" i="17"/>
  <c r="O22" i="15"/>
  <c r="Y80" i="18"/>
  <c r="AI22" i="14"/>
  <c r="AG23" i="15"/>
  <c r="B22" i="14"/>
  <c r="AG23" i="16"/>
  <c r="Y93" i="17"/>
  <c r="N23" i="15"/>
  <c r="C9" i="14"/>
  <c r="J8" i="14"/>
  <c r="C29" i="15"/>
  <c r="AI12" i="17"/>
  <c r="AG13" i="17"/>
  <c r="B23" i="14"/>
  <c r="D9" i="14"/>
  <c r="AI13" i="17"/>
  <c r="AG14" i="17"/>
  <c r="B24" i="14"/>
  <c r="AI14" i="17"/>
  <c r="AG15" i="17"/>
  <c r="AG16" i="17"/>
  <c r="AI15" i="17"/>
  <c r="AI16" i="17"/>
  <c r="AG17" i="17"/>
  <c r="AG18" i="17"/>
  <c r="AI17" i="17"/>
  <c r="AI18" i="17"/>
  <c r="AG19" i="17"/>
  <c r="AI19" i="17"/>
  <c r="AG20" i="17"/>
  <c r="AG21" i="17"/>
  <c r="AI20" i="17"/>
  <c r="AI21" i="17"/>
  <c r="AG22" i="17"/>
  <c r="H23" i="14" l="1"/>
  <c r="H22" i="14"/>
  <c r="M18" i="14" s="1"/>
  <c r="H28" i="15"/>
  <c r="I28" i="15"/>
  <c r="AM22" i="16"/>
  <c r="AK22" i="16"/>
  <c r="AK21" i="17"/>
  <c r="AM21" i="17"/>
  <c r="AK20" i="17"/>
  <c r="AM20" i="17"/>
  <c r="AM19" i="17"/>
  <c r="AK19" i="17"/>
  <c r="AK18" i="17"/>
  <c r="AM18" i="17"/>
  <c r="AK17" i="17"/>
  <c r="AM17" i="17"/>
  <c r="AK16" i="17"/>
  <c r="AM16" i="17"/>
  <c r="AM15" i="17"/>
  <c r="AK15" i="17"/>
  <c r="AM14" i="17"/>
  <c r="AK14" i="17"/>
  <c r="AK13" i="17"/>
  <c r="AM13" i="17"/>
  <c r="AK12" i="17"/>
  <c r="AM12" i="17"/>
  <c r="AK14" i="15"/>
  <c r="AM14" i="15"/>
  <c r="S6" i="14"/>
  <c r="AM22" i="14"/>
  <c r="AK22" i="14"/>
  <c r="H29" i="15"/>
  <c r="I29" i="15"/>
  <c r="H24" i="14"/>
  <c r="S22" i="15"/>
  <c r="S23" i="15"/>
  <c r="M19" i="14"/>
  <c r="M22" i="15"/>
  <c r="M17" i="14"/>
  <c r="M23" i="15"/>
  <c r="AI22" i="17"/>
  <c r="D53" i="1"/>
  <c r="T22" i="15"/>
  <c r="J29" i="15"/>
  <c r="B25" i="14"/>
  <c r="AI23" i="14"/>
  <c r="J9" i="14"/>
  <c r="N19" i="14"/>
  <c r="T6" i="14"/>
  <c r="N25" i="15"/>
  <c r="AI11" i="17"/>
  <c r="U6" i="14"/>
  <c r="T23" i="15"/>
  <c r="N18" i="14"/>
  <c r="U22" i="15"/>
  <c r="M6" i="14"/>
  <c r="O25" i="15"/>
  <c r="AI23" i="15"/>
  <c r="AG15" i="15"/>
  <c r="AG16" i="15" s="1"/>
  <c r="N20" i="14"/>
  <c r="B10" i="14"/>
  <c r="U23" i="15"/>
  <c r="N6" i="14"/>
  <c r="AI23" i="16"/>
  <c r="J28" i="15"/>
  <c r="N24" i="15"/>
  <c r="C30" i="15"/>
  <c r="O24" i="15"/>
  <c r="AG23" i="17"/>
  <c r="AG17" i="15"/>
  <c r="AI16" i="15"/>
  <c r="C10" i="14"/>
  <c r="AG18" i="15"/>
  <c r="AI17" i="15"/>
  <c r="D10" i="14"/>
  <c r="AG19" i="15"/>
  <c r="AI18" i="15"/>
  <c r="AI19" i="15"/>
  <c r="AG20" i="15"/>
  <c r="AI20" i="15"/>
  <c r="AG21" i="15"/>
  <c r="AI21" i="15"/>
  <c r="AG22" i="15"/>
  <c r="S24" i="15" l="1"/>
  <c r="AM23" i="16"/>
  <c r="AK23" i="16"/>
  <c r="H10" i="14"/>
  <c r="AM23" i="14"/>
  <c r="AK23" i="14"/>
  <c r="H25" i="14"/>
  <c r="AM22" i="17"/>
  <c r="AK22" i="17"/>
  <c r="M24" i="15"/>
  <c r="AM21" i="15"/>
  <c r="AK21" i="15"/>
  <c r="AM20" i="15"/>
  <c r="AK20" i="15"/>
  <c r="AK19" i="15"/>
  <c r="AM19" i="15"/>
  <c r="AK18" i="15"/>
  <c r="AM18" i="15"/>
  <c r="AM17" i="15"/>
  <c r="AK17" i="15"/>
  <c r="AK16" i="15"/>
  <c r="AM16" i="15"/>
  <c r="AK23" i="15"/>
  <c r="AM23" i="15"/>
  <c r="AK11" i="17"/>
  <c r="S7" i="14"/>
  <c r="S25" i="15"/>
  <c r="H30" i="15"/>
  <c r="I30" i="15"/>
  <c r="M25" i="15"/>
  <c r="M20" i="14"/>
  <c r="M21" i="14"/>
  <c r="B11" i="14"/>
  <c r="N21" i="14"/>
  <c r="AI22" i="15"/>
  <c r="T7" i="14"/>
  <c r="AI23" i="17"/>
  <c r="C11" i="14"/>
  <c r="C31" i="15"/>
  <c r="U24" i="15"/>
  <c r="T24" i="15"/>
  <c r="U25" i="15"/>
  <c r="J30" i="15"/>
  <c r="T25" i="15"/>
  <c r="N26" i="15"/>
  <c r="J10" i="14"/>
  <c r="AI15" i="15"/>
  <c r="U7" i="14"/>
  <c r="O26" i="15"/>
  <c r="N7" i="14"/>
  <c r="P6" i="14"/>
  <c r="M7" i="14"/>
  <c r="AK23" i="17" l="1"/>
  <c r="AM23" i="17"/>
  <c r="H11" i="14"/>
  <c r="S8" i="14"/>
  <c r="AM22" i="15"/>
  <c r="AK22" i="15"/>
  <c r="AK15" i="15"/>
  <c r="AM15" i="15"/>
  <c r="S26" i="15"/>
  <c r="H31" i="15"/>
  <c r="I31" i="15"/>
  <c r="M26" i="15"/>
  <c r="B12" i="14"/>
  <c r="T8" i="14"/>
  <c r="U26" i="15"/>
  <c r="U8" i="14"/>
  <c r="M8" i="14"/>
  <c r="T26" i="15"/>
  <c r="N8" i="14"/>
  <c r="O27" i="15"/>
  <c r="C32" i="15"/>
  <c r="D11" i="14"/>
  <c r="P7" i="14"/>
  <c r="C12" i="14"/>
  <c r="N27" i="15"/>
  <c r="J31" i="15"/>
  <c r="B13" i="14"/>
  <c r="C13" i="14" s="1"/>
  <c r="D13" i="14"/>
  <c r="B14" i="14"/>
  <c r="H12" i="14" l="1"/>
  <c r="H14" i="14"/>
  <c r="H13" i="14"/>
  <c r="S27" i="15"/>
  <c r="I32" i="15"/>
  <c r="H32" i="15"/>
  <c r="M27" i="15"/>
  <c r="T27" i="15"/>
  <c r="J32" i="15"/>
  <c r="P8" i="14"/>
  <c r="N28" i="15"/>
  <c r="C14" i="14"/>
  <c r="B15" i="14"/>
  <c r="U27" i="15"/>
  <c r="D12" i="14"/>
  <c r="C33" i="15"/>
  <c r="C34" i="15" s="1"/>
  <c r="J13" i="14"/>
  <c r="J11" i="14"/>
  <c r="O28" i="15"/>
  <c r="S9" i="14" l="1"/>
  <c r="I34" i="15"/>
  <c r="H34" i="15"/>
  <c r="H15" i="14"/>
  <c r="S28" i="15"/>
  <c r="H33" i="15"/>
  <c r="I33" i="15"/>
  <c r="S11" i="14"/>
  <c r="M28" i="15"/>
  <c r="T28" i="15"/>
  <c r="O29" i="15"/>
  <c r="J12" i="14"/>
  <c r="U28" i="15"/>
  <c r="N11" i="14"/>
  <c r="O30" i="15"/>
  <c r="C35" i="15"/>
  <c r="N30" i="15"/>
  <c r="C15" i="14"/>
  <c r="J33" i="15"/>
  <c r="B16" i="14"/>
  <c r="N9" i="14"/>
  <c r="U11" i="14"/>
  <c r="T11" i="14"/>
  <c r="U9" i="14"/>
  <c r="N29" i="15"/>
  <c r="D14" i="14"/>
  <c r="T9" i="14"/>
  <c r="M11" i="14"/>
  <c r="M9" i="14"/>
  <c r="J34" i="15"/>
  <c r="S10" i="14" l="1"/>
  <c r="H16" i="14"/>
  <c r="S29" i="15"/>
  <c r="S30" i="15"/>
  <c r="H35" i="15"/>
  <c r="I35" i="15"/>
  <c r="M29" i="15"/>
  <c r="M30" i="15"/>
  <c r="J14" i="14"/>
  <c r="J35" i="15"/>
  <c r="D15" i="14"/>
  <c r="U10" i="14"/>
  <c r="O31" i="15"/>
  <c r="T30" i="15"/>
  <c r="N10" i="14"/>
  <c r="N31" i="15"/>
  <c r="T10" i="14"/>
  <c r="U29" i="15"/>
  <c r="P11" i="14"/>
  <c r="M10" i="14"/>
  <c r="D29" i="1"/>
  <c r="C38" i="1"/>
  <c r="I29" i="1"/>
  <c r="H37" i="1"/>
  <c r="I30" i="1"/>
  <c r="D38" i="1"/>
  <c r="U30" i="15"/>
  <c r="C16" i="14"/>
  <c r="T29" i="15"/>
  <c r="D41" i="1"/>
  <c r="P9" i="14"/>
  <c r="C36" i="15"/>
  <c r="I41" i="1"/>
  <c r="D39" i="1"/>
  <c r="I39" i="1"/>
  <c r="AD2" i="16" a="1"/>
  <c r="D30" i="1"/>
  <c r="C37" i="1"/>
  <c r="AD2" i="17" a="1"/>
  <c r="I37" i="1"/>
  <c r="H38" i="1"/>
  <c r="S12" i="14" l="1"/>
  <c r="S31" i="15"/>
  <c r="I36" i="15"/>
  <c r="H36" i="15"/>
  <c r="M31" i="15"/>
  <c r="AD39" i="17"/>
  <c r="AD62" i="17"/>
  <c r="AD32" i="17"/>
  <c r="AD44" i="17"/>
  <c r="AD23" i="17"/>
  <c r="AD78" i="17"/>
  <c r="AD83" i="17"/>
  <c r="AD75" i="17"/>
  <c r="AD65" i="17"/>
  <c r="AD43" i="17"/>
  <c r="AD42" i="17"/>
  <c r="AD57" i="17"/>
  <c r="AD17" i="17"/>
  <c r="AD26" i="17"/>
  <c r="AD50" i="17"/>
  <c r="AD25" i="17"/>
  <c r="AD11" i="17"/>
  <c r="AD30" i="17"/>
  <c r="AD33" i="17"/>
  <c r="AD52" i="17"/>
  <c r="AD46" i="17"/>
  <c r="AD74" i="17"/>
  <c r="AD70" i="17"/>
  <c r="AD82" i="17"/>
  <c r="AD35" i="17"/>
  <c r="AD58" i="17"/>
  <c r="AD45" i="17"/>
  <c r="AD27" i="17"/>
  <c r="AD12" i="17"/>
  <c r="AD72" i="17"/>
  <c r="AD84" i="17"/>
  <c r="AD53" i="17"/>
  <c r="AD49" i="17"/>
  <c r="AD38" i="17"/>
  <c r="AD92" i="17"/>
  <c r="AD19" i="17"/>
  <c r="AD88" i="17"/>
  <c r="AD31" i="17"/>
  <c r="AD51" i="17"/>
  <c r="AD5" i="17"/>
  <c r="AD68" i="17"/>
  <c r="AD16" i="17"/>
  <c r="AD47" i="17"/>
  <c r="AD10" i="17"/>
  <c r="AD4" i="17"/>
  <c r="AD86" i="17"/>
  <c r="AD18" i="17"/>
  <c r="AD73" i="17"/>
  <c r="AD20" i="17"/>
  <c r="AD29" i="17"/>
  <c r="AD7" i="17"/>
  <c r="AD56" i="17"/>
  <c r="AD37" i="17"/>
  <c r="AD60" i="17"/>
  <c r="AD85" i="17"/>
  <c r="AD64" i="17"/>
  <c r="AD41" i="17"/>
  <c r="AD59" i="17"/>
  <c r="AD91" i="17"/>
  <c r="AD48" i="17"/>
  <c r="AD71" i="17"/>
  <c r="AD6" i="17"/>
  <c r="AD14" i="17"/>
  <c r="AD76" i="17"/>
  <c r="AD61" i="17"/>
  <c r="AD22" i="17"/>
  <c r="AD81" i="17"/>
  <c r="AD9" i="17"/>
  <c r="AD24" i="17"/>
  <c r="AD3" i="17"/>
  <c r="AD66" i="17"/>
  <c r="AD13" i="17"/>
  <c r="AD36" i="17"/>
  <c r="AD77" i="17"/>
  <c r="AD15" i="17"/>
  <c r="AD80" i="17"/>
  <c r="AD67" i="17"/>
  <c r="AD89" i="17"/>
  <c r="AD2" i="17"/>
  <c r="AD21" i="17"/>
  <c r="AD40" i="17"/>
  <c r="AD63" i="17"/>
  <c r="AD8" i="17"/>
  <c r="AD55" i="17"/>
  <c r="AD90" i="17"/>
  <c r="AD34" i="17"/>
  <c r="AD79" i="17"/>
  <c r="AD28" i="17"/>
  <c r="AD54" i="17"/>
  <c r="AD69" i="17"/>
  <c r="AD87" i="17"/>
  <c r="AD37" i="16"/>
  <c r="AD304" i="16"/>
  <c r="AD254" i="16"/>
  <c r="AD374" i="16"/>
  <c r="AD262" i="16"/>
  <c r="AD32" i="16"/>
  <c r="AD357" i="16"/>
  <c r="AD100" i="16"/>
  <c r="AD288" i="16"/>
  <c r="AD131" i="16"/>
  <c r="AD84" i="16"/>
  <c r="AD280" i="16"/>
  <c r="AD218" i="16"/>
  <c r="AD206" i="16"/>
  <c r="AD297" i="16"/>
  <c r="AD44" i="16"/>
  <c r="AD263" i="16"/>
  <c r="AD271" i="16"/>
  <c r="AD69" i="16"/>
  <c r="AD55" i="16"/>
  <c r="AD2" i="16"/>
  <c r="AD212" i="16"/>
  <c r="AD310" i="16"/>
  <c r="AD284" i="16"/>
  <c r="AD120" i="16"/>
  <c r="AD141" i="16"/>
  <c r="AD238" i="16"/>
  <c r="AD217" i="16"/>
  <c r="AD92" i="16"/>
  <c r="AD337" i="16"/>
  <c r="AD203" i="16"/>
  <c r="AD390" i="16"/>
  <c r="AD261" i="16"/>
  <c r="AD242" i="16"/>
  <c r="AD109" i="16"/>
  <c r="AD293" i="16"/>
  <c r="AD250" i="16"/>
  <c r="AD58" i="16"/>
  <c r="AD76" i="16"/>
  <c r="AD291" i="16"/>
  <c r="AD314" i="16"/>
  <c r="AD376" i="16"/>
  <c r="AD231" i="16"/>
  <c r="AD21" i="16"/>
  <c r="AD153" i="16"/>
  <c r="AD184" i="16"/>
  <c r="AD205" i="16"/>
  <c r="AD368" i="16"/>
  <c r="AD168" i="16"/>
  <c r="AD95" i="16"/>
  <c r="AD327" i="16"/>
  <c r="AD381" i="16"/>
  <c r="AD7" i="16"/>
  <c r="AD122" i="16"/>
  <c r="AD177" i="16"/>
  <c r="AD46" i="16"/>
  <c r="AD186" i="16"/>
  <c r="AD79" i="16"/>
  <c r="AD269" i="16"/>
  <c r="AD287" i="16"/>
  <c r="AD165" i="16"/>
  <c r="AD356" i="16"/>
  <c r="AD316" i="16"/>
  <c r="AD26" i="16"/>
  <c r="AD77" i="16"/>
  <c r="AD202" i="16"/>
  <c r="AD74" i="16"/>
  <c r="AD237" i="16"/>
  <c r="AD193" i="16"/>
  <c r="AD161" i="16"/>
  <c r="AD256" i="16"/>
  <c r="AD385" i="16"/>
  <c r="AD9" i="16"/>
  <c r="AD123" i="16"/>
  <c r="AD51" i="16"/>
  <c r="AD65" i="16"/>
  <c r="AD68" i="16"/>
  <c r="AD4" i="16"/>
  <c r="AD353" i="16"/>
  <c r="AD200" i="16"/>
  <c r="AD98" i="16"/>
  <c r="AD258" i="16"/>
  <c r="AD83" i="16"/>
  <c r="AD336" i="16"/>
  <c r="AD128" i="16"/>
  <c r="AD110" i="16"/>
  <c r="AD82" i="16"/>
  <c r="AD3" i="16"/>
  <c r="AD211" i="16"/>
  <c r="AD329" i="16"/>
  <c r="AD78" i="16"/>
  <c r="AD146" i="16"/>
  <c r="AD313" i="16"/>
  <c r="AD13" i="16"/>
  <c r="AD142" i="16"/>
  <c r="AD15" i="16"/>
  <c r="AD279" i="16"/>
  <c r="AD230" i="16"/>
  <c r="AD42" i="16"/>
  <c r="AD318" i="16"/>
  <c r="AD6" i="16"/>
  <c r="AD187" i="16"/>
  <c r="AD251" i="16"/>
  <c r="AD162" i="16"/>
  <c r="AD54" i="16"/>
  <c r="AD35" i="16"/>
  <c r="AD264" i="16"/>
  <c r="AD223" i="16"/>
  <c r="AD324" i="16"/>
  <c r="AD272" i="16"/>
  <c r="AD253" i="16"/>
  <c r="AD241" i="16"/>
  <c r="AD301" i="16"/>
  <c r="AD326" i="16"/>
  <c r="AD59" i="16"/>
  <c r="AD80" i="16"/>
  <c r="AD322" i="16"/>
  <c r="AD41" i="16"/>
  <c r="AD10" i="16"/>
  <c r="AD172" i="16"/>
  <c r="AD61" i="16"/>
  <c r="AD33" i="16"/>
  <c r="AD289" i="16"/>
  <c r="AD148" i="16"/>
  <c r="AD307" i="16"/>
  <c r="AD25" i="16"/>
  <c r="AD24" i="16"/>
  <c r="AD86" i="16"/>
  <c r="AD134" i="16"/>
  <c r="AD345" i="16"/>
  <c r="AD342" i="16"/>
  <c r="AD164" i="16"/>
  <c r="AD330" i="16"/>
  <c r="AD188" i="16"/>
  <c r="AD252" i="16"/>
  <c r="AD93" i="16"/>
  <c r="AD40" i="16"/>
  <c r="AD16" i="16"/>
  <c r="AD319" i="16"/>
  <c r="AD137" i="16"/>
  <c r="AD278" i="16"/>
  <c r="AD290" i="16"/>
  <c r="AD173" i="16"/>
  <c r="AD360" i="16"/>
  <c r="AD114" i="16"/>
  <c r="AD147" i="16"/>
  <c r="AD49" i="16"/>
  <c r="AD112" i="16"/>
  <c r="AD267" i="16"/>
  <c r="AD45" i="16"/>
  <c r="AD369" i="16"/>
  <c r="AD138" i="16"/>
  <c r="AD298" i="16"/>
  <c r="AD270" i="16"/>
  <c r="AD30" i="16"/>
  <c r="AD124" i="16"/>
  <c r="AD227" i="16"/>
  <c r="AD215" i="16"/>
  <c r="AD180" i="16"/>
  <c r="AD57" i="16"/>
  <c r="AD150" i="16"/>
  <c r="AD259" i="16"/>
  <c r="AD159" i="16"/>
  <c r="AD303" i="16"/>
  <c r="AD383" i="16"/>
  <c r="AD391" i="16"/>
  <c r="AD355" i="16"/>
  <c r="AD335" i="16"/>
  <c r="AD370" i="16"/>
  <c r="AD85" i="16"/>
  <c r="AD359" i="16"/>
  <c r="AD81" i="16"/>
  <c r="AD151" i="16"/>
  <c r="AD306" i="16"/>
  <c r="AD358" i="16"/>
  <c r="AD176" i="16"/>
  <c r="AD195" i="16"/>
  <c r="AD213" i="16"/>
  <c r="AD328" i="16"/>
  <c r="AD163" i="16"/>
  <c r="AD48" i="16"/>
  <c r="AD247" i="16"/>
  <c r="AD282" i="16"/>
  <c r="AD117" i="16"/>
  <c r="AD179" i="16"/>
  <c r="AD344" i="16"/>
  <c r="AD384" i="16"/>
  <c r="AD222" i="16"/>
  <c r="AD133" i="16"/>
  <c r="AD19" i="16"/>
  <c r="AD14" i="16"/>
  <c r="AD108" i="16"/>
  <c r="AD349" i="16"/>
  <c r="AD136" i="16"/>
  <c r="AD157" i="16"/>
  <c r="AD5" i="16"/>
  <c r="AD300" i="16"/>
  <c r="AD89" i="16"/>
  <c r="AD295" i="16"/>
  <c r="AD219" i="16"/>
  <c r="AD181" i="16"/>
  <c r="AD333" i="16"/>
  <c r="AD248" i="16"/>
  <c r="AD362" i="16"/>
  <c r="AD174" i="16"/>
  <c r="AD372" i="16"/>
  <c r="AD99" i="16"/>
  <c r="AD274" i="16"/>
  <c r="AD276" i="16"/>
  <c r="AD111" i="16"/>
  <c r="AD365" i="16"/>
  <c r="AD281" i="16"/>
  <c r="AD244" i="16"/>
  <c r="AD207" i="16"/>
  <c r="AD107" i="16"/>
  <c r="AD321" i="16"/>
  <c r="AD158" i="16"/>
  <c r="AD343" i="16"/>
  <c r="AD340" i="16"/>
  <c r="AD210" i="16"/>
  <c r="AD175" i="16"/>
  <c r="AD225" i="16"/>
  <c r="AD125" i="16"/>
  <c r="AD189" i="16"/>
  <c r="AD363" i="16"/>
  <c r="AD354" i="16"/>
  <c r="AD285" i="16"/>
  <c r="AD339" i="16"/>
  <c r="AD221" i="16"/>
  <c r="AD130" i="16"/>
  <c r="AD286" i="16"/>
  <c r="AD135" i="16"/>
  <c r="AD154" i="16"/>
  <c r="AD292" i="16"/>
  <c r="AD350" i="16"/>
  <c r="AD145" i="16"/>
  <c r="AD216" i="16"/>
  <c r="AD96" i="16"/>
  <c r="AD373" i="16"/>
  <c r="AD139" i="16"/>
  <c r="AD115" i="16"/>
  <c r="AD236" i="16"/>
  <c r="AD190" i="16"/>
  <c r="AD199" i="16"/>
  <c r="AD8" i="16"/>
  <c r="AD387" i="16"/>
  <c r="AD341" i="16"/>
  <c r="AD273" i="16"/>
  <c r="AD204" i="16"/>
  <c r="AD116" i="16"/>
  <c r="AD382" i="16"/>
  <c r="AD144" i="16"/>
  <c r="AD18" i="16"/>
  <c r="AD377" i="16"/>
  <c r="AD152" i="16"/>
  <c r="AD325" i="16"/>
  <c r="AD224" i="16"/>
  <c r="AD119" i="16"/>
  <c r="AD296" i="16"/>
  <c r="AD240" i="16"/>
  <c r="AD87" i="16"/>
  <c r="AD155" i="16"/>
  <c r="AD364" i="16"/>
  <c r="AD71" i="16"/>
  <c r="AD129" i="16"/>
  <c r="AD34" i="16"/>
  <c r="AD88" i="16"/>
  <c r="AD379" i="16"/>
  <c r="AD105" i="16"/>
  <c r="AD126" i="16"/>
  <c r="AD226" i="16"/>
  <c r="AD214" i="16"/>
  <c r="AD63" i="16"/>
  <c r="AD11" i="16"/>
  <c r="AD305" i="16"/>
  <c r="AD366" i="16"/>
  <c r="AD183" i="16"/>
  <c r="AD277" i="16"/>
  <c r="AD121" i="16"/>
  <c r="AD246" i="16"/>
  <c r="AD317" i="16"/>
  <c r="AD102" i="16"/>
  <c r="AD70" i="16"/>
  <c r="AD149" i="16"/>
  <c r="AD182" i="16"/>
  <c r="AD140" i="16"/>
  <c r="AD118" i="16"/>
  <c r="AD346" i="16"/>
  <c r="AD132" i="16"/>
  <c r="AD73" i="16"/>
  <c r="AD209" i="16"/>
  <c r="AD309" i="16"/>
  <c r="AD191" i="16"/>
  <c r="AD50" i="16"/>
  <c r="AD178" i="16"/>
  <c r="AD220" i="16"/>
  <c r="AD235" i="16"/>
  <c r="AD31" i="16"/>
  <c r="AD311" i="16"/>
  <c r="AD351" i="16"/>
  <c r="AD302" i="16"/>
  <c r="AD371" i="16"/>
  <c r="AD104" i="16"/>
  <c r="AD338" i="16"/>
  <c r="AD255" i="16"/>
  <c r="AD52" i="16"/>
  <c r="AD169" i="16"/>
  <c r="AD66" i="16"/>
  <c r="AD90" i="16"/>
  <c r="AD232" i="16"/>
  <c r="AD20" i="16"/>
  <c r="AD347" i="16"/>
  <c r="AD192" i="16"/>
  <c r="AD97" i="16"/>
  <c r="AD43" i="16"/>
  <c r="AD245" i="16"/>
  <c r="AD323" i="16"/>
  <c r="AD389" i="16"/>
  <c r="AD198" i="16"/>
  <c r="AD266" i="16"/>
  <c r="AD234" i="16"/>
  <c r="AD378" i="16"/>
  <c r="AD91" i="16"/>
  <c r="AD249" i="16"/>
  <c r="AD361" i="16"/>
  <c r="AD375" i="16"/>
  <c r="AD103" i="16"/>
  <c r="AD185" i="16"/>
  <c r="AD27" i="16"/>
  <c r="AD62" i="16"/>
  <c r="AD260" i="16"/>
  <c r="AD320" i="16"/>
  <c r="AD156" i="16"/>
  <c r="AD367" i="16"/>
  <c r="AD299" i="16"/>
  <c r="AD113" i="16"/>
  <c r="AD64" i="16"/>
  <c r="AD197" i="16"/>
  <c r="AD106" i="16"/>
  <c r="AD201" i="16"/>
  <c r="AD243" i="16"/>
  <c r="AD268" i="16"/>
  <c r="AD283" i="16"/>
  <c r="AD208" i="16"/>
  <c r="AD94" i="16"/>
  <c r="AD160" i="16"/>
  <c r="AD170" i="16"/>
  <c r="AD332" i="16"/>
  <c r="AD38" i="16"/>
  <c r="AD28" i="16"/>
  <c r="AD352" i="16"/>
  <c r="AD22" i="16"/>
  <c r="AD275" i="16"/>
  <c r="AD233" i="16"/>
  <c r="AD60" i="16"/>
  <c r="AD47" i="16"/>
  <c r="AD127" i="16"/>
  <c r="AD388" i="16"/>
  <c r="AD294" i="16"/>
  <c r="AD171" i="16"/>
  <c r="AD29" i="16"/>
  <c r="AD194" i="16"/>
  <c r="AD196" i="16"/>
  <c r="AD56" i="16"/>
  <c r="AD75" i="16"/>
  <c r="AD334" i="16"/>
  <c r="AD36" i="16"/>
  <c r="AD228" i="16"/>
  <c r="AD229" i="16"/>
  <c r="AD257" i="16"/>
  <c r="AD143" i="16"/>
  <c r="AD386" i="16"/>
  <c r="AD23" i="16"/>
  <c r="AD67" i="16"/>
  <c r="AD312" i="16"/>
  <c r="AD348" i="16"/>
  <c r="AD53" i="16"/>
  <c r="AD166" i="16"/>
  <c r="AD331" i="16"/>
  <c r="AD101" i="16"/>
  <c r="AD17" i="16"/>
  <c r="AD239" i="16"/>
  <c r="AD380" i="16"/>
  <c r="AD265" i="16"/>
  <c r="AD308" i="16"/>
  <c r="AD167" i="16"/>
  <c r="AD39" i="16"/>
  <c r="AD315" i="16"/>
  <c r="AD72" i="16"/>
  <c r="AD12" i="16"/>
  <c r="B17" i="14"/>
  <c r="P10" i="14"/>
  <c r="D37" i="1"/>
  <c r="D16" i="14"/>
  <c r="T31" i="15"/>
  <c r="J15" i="14"/>
  <c r="U31" i="15"/>
  <c r="I38" i="1"/>
  <c r="C37" i="15"/>
  <c r="T12" i="14"/>
  <c r="O32" i="15"/>
  <c r="U12" i="14"/>
  <c r="C17" i="14"/>
  <c r="M12" i="14"/>
  <c r="N12" i="14"/>
  <c r="J36" i="15"/>
  <c r="N32" i="15"/>
  <c r="B18" i="14"/>
  <c r="D17" i="14"/>
  <c r="H17" i="14" l="1"/>
  <c r="S13" i="14"/>
  <c r="H18" i="14"/>
  <c r="S32" i="15"/>
  <c r="H37" i="15"/>
  <c r="I37" i="15"/>
  <c r="M32" i="15"/>
  <c r="C38" i="15"/>
  <c r="J16" i="14"/>
  <c r="U32" i="15"/>
  <c r="O33" i="15"/>
  <c r="J37" i="15"/>
  <c r="M13" i="14"/>
  <c r="N33" i="15"/>
  <c r="N13" i="14"/>
  <c r="C18" i="14"/>
  <c r="U13" i="14"/>
  <c r="T13" i="14"/>
  <c r="J17" i="14"/>
  <c r="T32" i="15"/>
  <c r="S14" i="14" l="1"/>
  <c r="S15" i="14"/>
  <c r="S33" i="15"/>
  <c r="H38" i="15"/>
  <c r="I38" i="15"/>
  <c r="M33" i="15"/>
  <c r="D18" i="14"/>
  <c r="N34" i="15"/>
  <c r="T15" i="14"/>
  <c r="T14" i="14"/>
  <c r="U15" i="14"/>
  <c r="U14" i="14"/>
  <c r="M15" i="14"/>
  <c r="M14" i="14"/>
  <c r="T33" i="15"/>
  <c r="N14" i="14"/>
  <c r="U33" i="15"/>
  <c r="J38" i="15"/>
  <c r="C39" i="15"/>
  <c r="O34" i="15"/>
  <c r="J18" i="14"/>
  <c r="N15" i="14"/>
  <c r="S16" i="14" l="1"/>
  <c r="S34" i="15"/>
  <c r="I39" i="15"/>
  <c r="H39" i="15"/>
  <c r="M34" i="15"/>
  <c r="N16" i="14"/>
  <c r="C40" i="15"/>
  <c r="Y392" i="16"/>
  <c r="T34" i="15"/>
  <c r="J39" i="15"/>
  <c r="M16" i="14"/>
  <c r="N35" i="15"/>
  <c r="U16" i="14"/>
  <c r="U34" i="15"/>
  <c r="T16" i="14"/>
  <c r="O35" i="15"/>
  <c r="S35" i="15" l="1"/>
  <c r="I40" i="15"/>
  <c r="H40" i="15"/>
  <c r="M35" i="15"/>
  <c r="O36" i="15"/>
  <c r="N36" i="15"/>
  <c r="J40" i="15"/>
  <c r="P16" i="14"/>
  <c r="T35" i="15"/>
  <c r="U35" i="15"/>
  <c r="C41" i="15"/>
  <c r="S36" i="15" l="1"/>
  <c r="I41" i="15"/>
  <c r="H41" i="15"/>
  <c r="M36" i="15"/>
  <c r="U36" i="15"/>
  <c r="T36" i="15"/>
  <c r="C42" i="15"/>
  <c r="X3" i="14" a="1"/>
  <c r="O37" i="15"/>
  <c r="N37" i="15"/>
  <c r="J41" i="15"/>
  <c r="X23" i="14" l="1"/>
  <c r="X18" i="14"/>
  <c r="X21" i="14"/>
  <c r="X48" i="14"/>
  <c r="X17" i="14"/>
  <c r="X15" i="14"/>
  <c r="X26" i="14"/>
  <c r="X40" i="14"/>
  <c r="X57" i="14"/>
  <c r="X37" i="14"/>
  <c r="X34" i="14"/>
  <c r="X43" i="14"/>
  <c r="X32" i="14"/>
  <c r="X36" i="14"/>
  <c r="X35" i="14"/>
  <c r="X56" i="14"/>
  <c r="X50" i="14"/>
  <c r="X29" i="14"/>
  <c r="X41" i="14"/>
  <c r="X7" i="14"/>
  <c r="X45" i="14"/>
  <c r="X3" i="14"/>
  <c r="X5" i="14"/>
  <c r="X25" i="14"/>
  <c r="X46" i="14"/>
  <c r="X19" i="14"/>
  <c r="X24" i="14"/>
  <c r="X51" i="14"/>
  <c r="X53" i="14"/>
  <c r="X12" i="14"/>
  <c r="X54" i="14"/>
  <c r="X22" i="14"/>
  <c r="X16" i="14"/>
  <c r="X47" i="14"/>
  <c r="X8" i="14"/>
  <c r="X52" i="14"/>
  <c r="X33" i="14"/>
  <c r="X10" i="14"/>
  <c r="X31" i="14"/>
  <c r="X20" i="14"/>
  <c r="X49" i="14"/>
  <c r="X6" i="14"/>
  <c r="X14" i="14"/>
  <c r="X39" i="14"/>
  <c r="X28" i="14"/>
  <c r="X11" i="14"/>
  <c r="X38" i="14"/>
  <c r="X9" i="14"/>
  <c r="X13" i="14"/>
  <c r="X30" i="14"/>
  <c r="X42" i="14"/>
  <c r="X44" i="14"/>
  <c r="X4" i="14"/>
  <c r="X55" i="14"/>
  <c r="X27" i="14"/>
  <c r="S37" i="15"/>
  <c r="I42" i="15"/>
  <c r="H42" i="15"/>
  <c r="M37" i="15"/>
  <c r="Z57" i="14"/>
  <c r="AA50" i="14"/>
  <c r="AA16" i="14"/>
  <c r="AA49" i="14"/>
  <c r="Y18" i="14"/>
  <c r="Z37" i="14"/>
  <c r="Z19" i="14"/>
  <c r="AB6" i="14"/>
  <c r="AC30" i="14"/>
  <c r="Y34" i="14"/>
  <c r="AC41" i="14"/>
  <c r="AB8" i="14"/>
  <c r="AC42" i="14"/>
  <c r="AA48" i="14"/>
  <c r="AC7" i="14"/>
  <c r="AC51" i="14"/>
  <c r="AA39" i="14"/>
  <c r="U37" i="15"/>
  <c r="AB32" i="14"/>
  <c r="Y53" i="14"/>
  <c r="AB33" i="14"/>
  <c r="Y4" i="14"/>
  <c r="AC15" i="14"/>
  <c r="AC3" i="14"/>
  <c r="AB12" i="14"/>
  <c r="AC11" i="14"/>
  <c r="C43" i="15"/>
  <c r="AA35" i="14"/>
  <c r="AC54" i="14"/>
  <c r="AC31" i="14"/>
  <c r="AC27" i="14"/>
  <c r="AC40" i="14"/>
  <c r="Y25" i="14"/>
  <c r="AB22" i="14"/>
  <c r="AC9" i="14"/>
  <c r="AB57" i="14"/>
  <c r="AB50" i="14"/>
  <c r="AB16" i="14"/>
  <c r="Z13" i="14"/>
  <c r="AA18" i="14"/>
  <c r="Y29" i="14"/>
  <c r="AB19" i="14"/>
  <c r="Y6" i="14"/>
  <c r="Z30" i="14"/>
  <c r="AC34" i="14"/>
  <c r="AA24" i="14"/>
  <c r="Y8" i="14"/>
  <c r="Y42" i="14"/>
  <c r="Y48" i="14"/>
  <c r="Z7" i="14"/>
  <c r="AA52" i="14"/>
  <c r="AC39" i="14"/>
  <c r="AC32" i="14"/>
  <c r="AA53" i="14"/>
  <c r="AC33" i="14"/>
  <c r="AA4" i="14"/>
  <c r="AB15" i="14"/>
  <c r="Z3" i="14"/>
  <c r="AA10" i="14"/>
  <c r="Z11" i="14"/>
  <c r="AC26" i="14"/>
  <c r="AB35" i="14"/>
  <c r="Y54" i="14"/>
  <c r="AA31" i="14"/>
  <c r="AB27" i="14"/>
  <c r="Z40" i="14"/>
  <c r="AC20" i="14"/>
  <c r="AB9" i="14"/>
  <c r="Y46" i="14"/>
  <c r="AC16" i="14"/>
  <c r="Z18" i="14"/>
  <c r="AC29" i="14"/>
  <c r="AC6" i="14"/>
  <c r="Z34" i="14"/>
  <c r="Z8" i="14"/>
  <c r="Z43" i="14"/>
  <c r="AC52" i="14"/>
  <c r="Y17" i="14"/>
  <c r="AC53" i="14"/>
  <c r="AC4" i="14"/>
  <c r="AB3" i="14"/>
  <c r="AA11" i="14"/>
  <c r="AC35" i="14"/>
  <c r="AA38" i="14"/>
  <c r="AC56" i="14"/>
  <c r="Y20" i="14"/>
  <c r="AC23" i="14"/>
  <c r="AB46" i="14"/>
  <c r="Y13" i="14"/>
  <c r="AB29" i="14"/>
  <c r="Y47" i="14"/>
  <c r="AA34" i="14"/>
  <c r="AB24" i="14"/>
  <c r="Z42" i="14"/>
  <c r="Y7" i="14"/>
  <c r="AC44" i="14"/>
  <c r="AC45" i="14"/>
  <c r="AB28" i="14"/>
  <c r="Y36" i="14"/>
  <c r="Y10" i="14"/>
  <c r="AA26" i="14"/>
  <c r="Z54" i="14"/>
  <c r="Z27" i="14"/>
  <c r="AA25" i="14"/>
  <c r="N38" i="15"/>
  <c r="AC57" i="14"/>
  <c r="Z49" i="14"/>
  <c r="AA37" i="14"/>
  <c r="AB47" i="14"/>
  <c r="AA21" i="14"/>
  <c r="Y24" i="14"/>
  <c r="AA42" i="14"/>
  <c r="Y51" i="14"/>
  <c r="Y44" i="14"/>
  <c r="AA45" i="14"/>
  <c r="Z28" i="14"/>
  <c r="AB36" i="14"/>
  <c r="Z10" i="14"/>
  <c r="Z26" i="14"/>
  <c r="AA54" i="14"/>
  <c r="O38" i="15"/>
  <c r="AA22" i="14"/>
  <c r="Y23" i="14"/>
  <c r="AC46" i="14"/>
  <c r="AA13" i="14"/>
  <c r="Y37" i="14"/>
  <c r="AA47" i="14"/>
  <c r="Z21" i="14"/>
  <c r="AC24" i="14"/>
  <c r="AB48" i="14"/>
  <c r="AB52" i="14"/>
  <c r="AB17" i="14"/>
  <c r="Z33" i="14"/>
  <c r="Y15" i="14"/>
  <c r="Z12" i="14"/>
  <c r="AA55" i="14"/>
  <c r="Z5" i="14"/>
  <c r="AC38" i="14"/>
  <c r="AB56" i="14"/>
  <c r="Z20" i="14"/>
  <c r="Y50" i="14"/>
  <c r="AC37" i="14"/>
  <c r="Y19" i="14"/>
  <c r="AC47" i="14"/>
  <c r="AC21" i="14"/>
  <c r="Y14" i="14"/>
  <c r="Z51" i="14"/>
  <c r="AA44" i="14"/>
  <c r="Y33" i="14"/>
  <c r="AA15" i="14"/>
  <c r="AB11" i="14"/>
  <c r="AB5" i="14"/>
  <c r="Y40" i="14"/>
  <c r="Y9" i="14"/>
  <c r="AC50" i="14"/>
  <c r="AB49" i="14"/>
  <c r="AB37" i="14"/>
  <c r="Z47" i="14"/>
  <c r="AB34" i="14"/>
  <c r="AB14" i="14"/>
  <c r="AA7" i="14"/>
  <c r="Y39" i="14"/>
  <c r="Z45" i="14"/>
  <c r="Z4" i="14"/>
  <c r="AA12" i="14"/>
  <c r="Z35" i="14"/>
  <c r="AA27" i="14"/>
  <c r="AC25" i="14"/>
  <c r="AA17" i="14"/>
  <c r="AB25" i="14"/>
  <c r="AA57" i="14"/>
  <c r="AC13" i="14"/>
  <c r="AA19" i="14"/>
  <c r="Y21" i="14"/>
  <c r="Z24" i="14"/>
  <c r="AB42" i="14"/>
  <c r="AB7" i="14"/>
  <c r="Z39" i="14"/>
  <c r="AA32" i="14"/>
  <c r="Y28" i="14"/>
  <c r="AC36" i="14"/>
  <c r="AC10" i="14"/>
  <c r="Y26" i="14"/>
  <c r="AB54" i="14"/>
  <c r="Y27" i="14"/>
  <c r="Z25" i="14"/>
  <c r="Z9" i="14"/>
  <c r="Y57" i="14"/>
  <c r="Y16" i="14"/>
  <c r="AB18" i="14"/>
  <c r="AA6" i="14"/>
  <c r="AB21" i="14"/>
  <c r="AA14" i="14"/>
  <c r="AB43" i="14"/>
  <c r="Z52" i="14"/>
  <c r="AC17" i="14"/>
  <c r="AB53" i="14"/>
  <c r="AB4" i="14"/>
  <c r="Y3" i="14"/>
  <c r="Z55" i="14"/>
  <c r="AC5" i="14"/>
  <c r="Y38" i="14"/>
  <c r="Z56" i="14"/>
  <c r="AA20" i="14"/>
  <c r="AB23" i="14"/>
  <c r="Z46" i="14"/>
  <c r="AB13" i="14"/>
  <c r="AA29" i="14"/>
  <c r="Z6" i="14"/>
  <c r="Y41" i="14"/>
  <c r="Z14" i="14"/>
  <c r="Y43" i="14"/>
  <c r="Y52" i="14"/>
  <c r="Z17" i="14"/>
  <c r="Z53" i="14"/>
  <c r="T37" i="15"/>
  <c r="Y12" i="14"/>
  <c r="Y55" i="14"/>
  <c r="AA5" i="14"/>
  <c r="AB38" i="14"/>
  <c r="Y56" i="14"/>
  <c r="AB20" i="14"/>
  <c r="Z50" i="14"/>
  <c r="Y49" i="14"/>
  <c r="Z29" i="14"/>
  <c r="Y30" i="14"/>
  <c r="Z41" i="14"/>
  <c r="AC14" i="14"/>
  <c r="AA43" i="14"/>
  <c r="AA51" i="14"/>
  <c r="AB44" i="14"/>
  <c r="Y45" i="14"/>
  <c r="AC28" i="14"/>
  <c r="AB10" i="14"/>
  <c r="AB26" i="14"/>
  <c r="AB31" i="14"/>
  <c r="AB40" i="14"/>
  <c r="Y22" i="14"/>
  <c r="AA23" i="14"/>
  <c r="AA46" i="14"/>
  <c r="J42" i="15"/>
  <c r="AB41" i="14"/>
  <c r="AC43" i="14"/>
  <c r="Z32" i="14"/>
  <c r="AA28" i="14"/>
  <c r="AC12" i="14"/>
  <c r="Y35" i="14"/>
  <c r="Z38" i="14"/>
  <c r="AA56" i="14"/>
  <c r="AC8" i="14"/>
  <c r="Z44" i="14"/>
  <c r="AA33" i="14"/>
  <c r="AA3" i="14"/>
  <c r="AB55" i="14"/>
  <c r="Y31" i="14"/>
  <c r="AA9" i="14"/>
  <c r="AA36" i="14"/>
  <c r="AC49" i="14"/>
  <c r="AB30" i="14"/>
  <c r="AA8" i="14"/>
  <c r="Z48" i="14"/>
  <c r="AB39" i="14"/>
  <c r="AB45" i="14"/>
  <c r="Z36" i="14"/>
  <c r="AC55" i="14"/>
  <c r="Z31" i="14"/>
  <c r="Z22" i="14"/>
  <c r="Z23" i="14"/>
  <c r="Z16" i="14"/>
  <c r="AC18" i="14"/>
  <c r="AC19" i="14"/>
  <c r="AA30" i="14"/>
  <c r="AA41" i="14"/>
  <c r="AC48" i="14"/>
  <c r="AB51" i="14"/>
  <c r="Y32" i="14"/>
  <c r="Z15" i="14"/>
  <c r="Y11" i="14"/>
  <c r="Y5" i="14"/>
  <c r="AA40" i="14"/>
  <c r="AC22" i="14"/>
  <c r="W9" i="14" l="1"/>
  <c r="W20" i="14"/>
  <c r="W22" i="14"/>
  <c r="W25" i="14"/>
  <c r="W56" i="14"/>
  <c r="W40" i="14"/>
  <c r="W27" i="14"/>
  <c r="W38" i="14"/>
  <c r="W31" i="14"/>
  <c r="W54" i="14"/>
  <c r="W5" i="14"/>
  <c r="W35" i="14"/>
  <c r="W26" i="14"/>
  <c r="W55" i="14"/>
  <c r="W11" i="14"/>
  <c r="W10" i="14"/>
  <c r="W12" i="14"/>
  <c r="W3" i="14"/>
  <c r="W36" i="14"/>
  <c r="W15" i="14"/>
  <c r="W4" i="14"/>
  <c r="W28" i="14"/>
  <c r="W33" i="14"/>
  <c r="W53" i="14"/>
  <c r="W45" i="14"/>
  <c r="W32" i="14"/>
  <c r="W17" i="14"/>
  <c r="W44" i="14"/>
  <c r="W39" i="14"/>
  <c r="W52" i="14"/>
  <c r="W51" i="14"/>
  <c r="W7" i="14"/>
  <c r="W43" i="14"/>
  <c r="W48" i="14"/>
  <c r="W42" i="14"/>
  <c r="W14" i="14"/>
  <c r="W8" i="14"/>
  <c r="W24" i="14"/>
  <c r="W41" i="14"/>
  <c r="W34" i="14"/>
  <c r="W21" i="14"/>
  <c r="W30" i="14"/>
  <c r="W6" i="14"/>
  <c r="W47" i="14"/>
  <c r="W19" i="14"/>
  <c r="W29" i="14"/>
  <c r="W37" i="14"/>
  <c r="W18" i="14"/>
  <c r="W13" i="14"/>
  <c r="W49" i="14"/>
  <c r="W16" i="14"/>
  <c r="W46" i="14"/>
  <c r="W50" i="14"/>
  <c r="W57" i="14"/>
  <c r="W23" i="14"/>
  <c r="S38" i="15"/>
  <c r="I43" i="15"/>
  <c r="H43" i="15"/>
  <c r="M38" i="15"/>
  <c r="J43" i="15"/>
  <c r="O39" i="15"/>
  <c r="N39" i="15"/>
  <c r="U38" i="15"/>
  <c r="C44" i="15"/>
  <c r="T38" i="15"/>
  <c r="S39" i="15" l="1"/>
  <c r="H44" i="15"/>
  <c r="I44" i="15"/>
  <c r="M39" i="15"/>
  <c r="C45" i="15"/>
  <c r="N40" i="15"/>
  <c r="J44" i="15"/>
  <c r="O40" i="15"/>
  <c r="T39" i="15"/>
  <c r="U39" i="15"/>
  <c r="S40" i="15" l="1"/>
  <c r="H45" i="15"/>
  <c r="I45" i="15"/>
  <c r="M40" i="15"/>
  <c r="C46" i="15"/>
  <c r="J45" i="15"/>
  <c r="N41" i="15"/>
  <c r="O41" i="15"/>
  <c r="T40" i="15"/>
  <c r="U40" i="15"/>
  <c r="S41" i="15" l="1"/>
  <c r="H46" i="15"/>
  <c r="I46" i="15"/>
  <c r="M41" i="15"/>
  <c r="C47" i="15"/>
  <c r="N42" i="15"/>
  <c r="J46" i="15"/>
  <c r="O42" i="15"/>
  <c r="T41" i="15"/>
  <c r="U41" i="15"/>
  <c r="S42" i="15" l="1"/>
  <c r="I47" i="15"/>
  <c r="H47" i="15"/>
  <c r="M42" i="15"/>
  <c r="N43" i="15"/>
  <c r="O43" i="15"/>
  <c r="T42" i="15"/>
  <c r="U42" i="15"/>
  <c r="J47" i="15"/>
  <c r="S43" i="15" l="1"/>
  <c r="M43" i="15"/>
  <c r="X3" i="15" a="1"/>
  <c r="U43" i="15"/>
  <c r="T43" i="15"/>
  <c r="X19" i="15" l="1"/>
  <c r="X59" i="15"/>
  <c r="X33" i="15"/>
  <c r="X84" i="15"/>
  <c r="X108" i="15"/>
  <c r="X123" i="15"/>
  <c r="X12" i="15"/>
  <c r="X110" i="15"/>
  <c r="X119" i="15"/>
  <c r="X77" i="15"/>
  <c r="X8" i="15"/>
  <c r="X13" i="15"/>
  <c r="X43" i="15"/>
  <c r="X31" i="15"/>
  <c r="X91" i="15"/>
  <c r="X45" i="15"/>
  <c r="X76" i="15"/>
  <c r="X71" i="15"/>
  <c r="X46" i="15"/>
  <c r="X62" i="15"/>
  <c r="X61" i="15"/>
  <c r="X54" i="15"/>
  <c r="X26" i="15"/>
  <c r="X74" i="15"/>
  <c r="X21" i="15"/>
  <c r="X94" i="15"/>
  <c r="X120" i="15"/>
  <c r="X7" i="15"/>
  <c r="X98" i="15"/>
  <c r="X16" i="15"/>
  <c r="X34" i="15"/>
  <c r="X57" i="15"/>
  <c r="X107" i="15"/>
  <c r="X5" i="15"/>
  <c r="X81" i="15"/>
  <c r="X85" i="15"/>
  <c r="X9" i="15"/>
  <c r="X56" i="15"/>
  <c r="X64" i="15"/>
  <c r="X52" i="15"/>
  <c r="X73" i="15"/>
  <c r="X11" i="15"/>
  <c r="X118" i="15"/>
  <c r="X99" i="15"/>
  <c r="X4" i="15"/>
  <c r="X70" i="15"/>
  <c r="X23" i="15"/>
  <c r="X55" i="15"/>
  <c r="X124" i="15"/>
  <c r="X67" i="15"/>
  <c r="X68" i="15"/>
  <c r="X95" i="15"/>
  <c r="X30" i="15"/>
  <c r="X63" i="15"/>
  <c r="X109" i="15"/>
  <c r="X66" i="15"/>
  <c r="X102" i="15"/>
  <c r="X96" i="15"/>
  <c r="X14" i="15"/>
  <c r="X122" i="15"/>
  <c r="X17" i="15"/>
  <c r="X87" i="15"/>
  <c r="X38" i="15"/>
  <c r="X24" i="15"/>
  <c r="X90" i="15"/>
  <c r="X28" i="15"/>
  <c r="X20" i="15"/>
  <c r="X50" i="15"/>
  <c r="X44" i="15"/>
  <c r="X72" i="15"/>
  <c r="X58" i="15"/>
  <c r="X3" i="15"/>
  <c r="X97" i="15"/>
  <c r="X22" i="15"/>
  <c r="X10" i="15"/>
  <c r="X114" i="15"/>
  <c r="X105" i="15"/>
  <c r="X80" i="15"/>
  <c r="X121" i="15"/>
  <c r="X47" i="15"/>
  <c r="X88" i="15"/>
  <c r="X89" i="15"/>
  <c r="X65" i="15"/>
  <c r="X101" i="15"/>
  <c r="X36" i="15"/>
  <c r="X117" i="15"/>
  <c r="X18" i="15"/>
  <c r="X103" i="15"/>
  <c r="X29" i="15"/>
  <c r="X41" i="15"/>
  <c r="X82" i="15"/>
  <c r="X25" i="15"/>
  <c r="X15" i="15"/>
  <c r="X92" i="15"/>
  <c r="X79" i="15"/>
  <c r="X42" i="15"/>
  <c r="X51" i="15"/>
  <c r="X106" i="15"/>
  <c r="X27" i="15"/>
  <c r="X49" i="15"/>
  <c r="X115" i="15"/>
  <c r="X69" i="15"/>
  <c r="X112" i="15"/>
  <c r="X35" i="15"/>
  <c r="X32" i="15"/>
  <c r="X39" i="15"/>
  <c r="X104" i="15"/>
  <c r="X86" i="15"/>
  <c r="X53" i="15"/>
  <c r="X6" i="15"/>
  <c r="X60" i="15"/>
  <c r="X78" i="15"/>
  <c r="X40" i="15"/>
  <c r="X113" i="15"/>
  <c r="X83" i="15"/>
  <c r="X48" i="15"/>
  <c r="X111" i="15"/>
  <c r="X93" i="15"/>
  <c r="X75" i="15"/>
  <c r="X116" i="15"/>
  <c r="X37" i="15"/>
  <c r="X100" i="15"/>
  <c r="AB88" i="15"/>
  <c r="AB96" i="15"/>
  <c r="AB81" i="15"/>
  <c r="AB62" i="15"/>
  <c r="AB108" i="15"/>
  <c r="AB115" i="15"/>
  <c r="AB117" i="15"/>
  <c r="AA58" i="15"/>
  <c r="Y66" i="15"/>
  <c r="Z27" i="15"/>
  <c r="AC98" i="15"/>
  <c r="AB80" i="15"/>
  <c r="Z110" i="15"/>
  <c r="Z90" i="15"/>
  <c r="AA120" i="15"/>
  <c r="AB86" i="15"/>
  <c r="Z69" i="15"/>
  <c r="Y19" i="15"/>
  <c r="Z20" i="15"/>
  <c r="Z16" i="15"/>
  <c r="AB42" i="15"/>
  <c r="AA118" i="15"/>
  <c r="Y123" i="15"/>
  <c r="AC103" i="15"/>
  <c r="Y120" i="15"/>
  <c r="AA123" i="15"/>
  <c r="Z102" i="15"/>
  <c r="Y7" i="15"/>
  <c r="AC58" i="15"/>
  <c r="AC101" i="15"/>
  <c r="Y74" i="15"/>
  <c r="AB29" i="15"/>
  <c r="AA96" i="15"/>
  <c r="Y68" i="15"/>
  <c r="AB4" i="15"/>
  <c r="Y58" i="15"/>
  <c r="AA124" i="15"/>
  <c r="AB8" i="15"/>
  <c r="AC49" i="15"/>
  <c r="AC92" i="15"/>
  <c r="AB119" i="15"/>
  <c r="AA68" i="15"/>
  <c r="AB31" i="15"/>
  <c r="AC78" i="15"/>
  <c r="Y46" i="15"/>
  <c r="Z115" i="15"/>
  <c r="AB57" i="15"/>
  <c r="AA89" i="15"/>
  <c r="Y9" i="15"/>
  <c r="AA24" i="15"/>
  <c r="AB20" i="15"/>
  <c r="Z117" i="15"/>
  <c r="Y106" i="15"/>
  <c r="AA91" i="15"/>
  <c r="Z93" i="15"/>
  <c r="AA32" i="15"/>
  <c r="Y85" i="15"/>
  <c r="AB69" i="15"/>
  <c r="Z21" i="15"/>
  <c r="AA20" i="15"/>
  <c r="Y16" i="15"/>
  <c r="Y42" i="15"/>
  <c r="AC20" i="15"/>
  <c r="AB34" i="15"/>
  <c r="Z28" i="15"/>
  <c r="AA105" i="15"/>
  <c r="AA81" i="15"/>
  <c r="AB116" i="15"/>
  <c r="AC71" i="15"/>
  <c r="AB97" i="15"/>
  <c r="Z109" i="15"/>
  <c r="AC35" i="15"/>
  <c r="Y76" i="15"/>
  <c r="Z86" i="15"/>
  <c r="Z11" i="15"/>
  <c r="AA12" i="15"/>
  <c r="Y124" i="15"/>
  <c r="Z63" i="15"/>
  <c r="AC50" i="15"/>
  <c r="AB98" i="15"/>
  <c r="Y51" i="15"/>
  <c r="AA22" i="15"/>
  <c r="Z105" i="15"/>
  <c r="Z60" i="15"/>
  <c r="Y81" i="15"/>
  <c r="Z108" i="15"/>
  <c r="AC73" i="15"/>
  <c r="AB63" i="15"/>
  <c r="Z19" i="15"/>
  <c r="AC31" i="15"/>
  <c r="AC3" i="15"/>
  <c r="AC105" i="15"/>
  <c r="Y84" i="15"/>
  <c r="AB12" i="15"/>
  <c r="AB58" i="15"/>
  <c r="Z59" i="15"/>
  <c r="AB114" i="15"/>
  <c r="AC124" i="15"/>
  <c r="Y72" i="15"/>
  <c r="AC76" i="15"/>
  <c r="Y112" i="15"/>
  <c r="Z111" i="15"/>
  <c r="AC104" i="15"/>
  <c r="Z104" i="15"/>
  <c r="Y17" i="15"/>
  <c r="AC102" i="15"/>
  <c r="Z89" i="15"/>
  <c r="AA79" i="15"/>
  <c r="AB40" i="15"/>
  <c r="Z99" i="15"/>
  <c r="Z31" i="15"/>
  <c r="AA47" i="15"/>
  <c r="Z44" i="15"/>
  <c r="Y52" i="15"/>
  <c r="Y10" i="15"/>
  <c r="Y29" i="15"/>
  <c r="AC93" i="15"/>
  <c r="AA83" i="15"/>
  <c r="AA102" i="15"/>
  <c r="Y59" i="15"/>
  <c r="AC52" i="15"/>
  <c r="AC9" i="15"/>
  <c r="Y40" i="15"/>
  <c r="AA82" i="15"/>
  <c r="Y57" i="15"/>
  <c r="AA98" i="15"/>
  <c r="AC97" i="15"/>
  <c r="AA92" i="15"/>
  <c r="AC63" i="15"/>
  <c r="Y33" i="15"/>
  <c r="AC99" i="15"/>
  <c r="AB45" i="15"/>
  <c r="Y67" i="15"/>
  <c r="AC29" i="15"/>
  <c r="AA90" i="15"/>
  <c r="Y55" i="15"/>
  <c r="Y25" i="15"/>
  <c r="Y96" i="15"/>
  <c r="AC88" i="15"/>
  <c r="Z66" i="15"/>
  <c r="AA106" i="15"/>
  <c r="AA122" i="15"/>
  <c r="Y54" i="15"/>
  <c r="Z42" i="15"/>
  <c r="AB26" i="15"/>
  <c r="AB27" i="15"/>
  <c r="AB77" i="15"/>
  <c r="Z32" i="15"/>
  <c r="AC95" i="15"/>
  <c r="AC17" i="15"/>
  <c r="AA21" i="15"/>
  <c r="AB84" i="15"/>
  <c r="Y82" i="15"/>
  <c r="AA40" i="15"/>
  <c r="Z88" i="15"/>
  <c r="AB19" i="15"/>
  <c r="AB32" i="15"/>
  <c r="AB95" i="15"/>
  <c r="Y41" i="15"/>
  <c r="Y18" i="15"/>
  <c r="Y32" i="15"/>
  <c r="AC14" i="15"/>
  <c r="AB30" i="15"/>
  <c r="AA100" i="15"/>
  <c r="AB5" i="15"/>
  <c r="Z35" i="15"/>
  <c r="AC107" i="15"/>
  <c r="AB50" i="15"/>
  <c r="Y26" i="15"/>
  <c r="Y122" i="15"/>
  <c r="AA42" i="15"/>
  <c r="AA53" i="15"/>
  <c r="AA49" i="15"/>
  <c r="Z114" i="15"/>
  <c r="AA114" i="15"/>
  <c r="Z123" i="15"/>
  <c r="Z100" i="15"/>
  <c r="Y47" i="15"/>
  <c r="AA15" i="15"/>
  <c r="AA101" i="15"/>
  <c r="Z95" i="15"/>
  <c r="AA104" i="15"/>
  <c r="AB43" i="15"/>
  <c r="Y3" i="15"/>
  <c r="Y11" i="15"/>
  <c r="Z71" i="15"/>
  <c r="Z13" i="15"/>
  <c r="AB123" i="15"/>
  <c r="AA27" i="15"/>
  <c r="Z22" i="15"/>
  <c r="Y71" i="15"/>
  <c r="AC27" i="15"/>
  <c r="AA70" i="15"/>
  <c r="Y116" i="15"/>
  <c r="AC38" i="15"/>
  <c r="AB85" i="15"/>
  <c r="Y22" i="15"/>
  <c r="AC67" i="15"/>
  <c r="AA11" i="15"/>
  <c r="Y70" i="15"/>
  <c r="AB124" i="15"/>
  <c r="AA50" i="15"/>
  <c r="AB67" i="15"/>
  <c r="Z57" i="15"/>
  <c r="AB112" i="15"/>
  <c r="Y109" i="15"/>
  <c r="Z7" i="15"/>
  <c r="Z55" i="15"/>
  <c r="Z78" i="15"/>
  <c r="AB89" i="15"/>
  <c r="Y110" i="15"/>
  <c r="AA95" i="15"/>
  <c r="AB78" i="15"/>
  <c r="AA8" i="15"/>
  <c r="Z25" i="15"/>
  <c r="AB105" i="15"/>
  <c r="Z106" i="15"/>
  <c r="AB18" i="15"/>
  <c r="Z56" i="15"/>
  <c r="Y44" i="15"/>
  <c r="Z9" i="15"/>
  <c r="Z103" i="15"/>
  <c r="AC34" i="15"/>
  <c r="Z120" i="15"/>
  <c r="AB99" i="15"/>
  <c r="AC66" i="15"/>
  <c r="AB74" i="15"/>
  <c r="Y50" i="15"/>
  <c r="Z36" i="15"/>
  <c r="AB56" i="15"/>
  <c r="AC56" i="15"/>
  <c r="AB44" i="15"/>
  <c r="AA54" i="15"/>
  <c r="Y103" i="15"/>
  <c r="AA121" i="15"/>
  <c r="Z118" i="15"/>
  <c r="AC80" i="15"/>
  <c r="AA108" i="15"/>
  <c r="Z33" i="15"/>
  <c r="AB53" i="15"/>
  <c r="AA33" i="15"/>
  <c r="Y115" i="15"/>
  <c r="AC7" i="15"/>
  <c r="AA97" i="15"/>
  <c r="Y34" i="15"/>
  <c r="Y8" i="15"/>
  <c r="AA4" i="15"/>
  <c r="Y49" i="15"/>
  <c r="Y117" i="15"/>
  <c r="Y83" i="15"/>
  <c r="AB120" i="15"/>
  <c r="Y61" i="15"/>
  <c r="Z3" i="15"/>
  <c r="Y37" i="15"/>
  <c r="AC51" i="15"/>
  <c r="AC22" i="15"/>
  <c r="Z68" i="15"/>
  <c r="AA7" i="15"/>
  <c r="AA43" i="15"/>
  <c r="AB111" i="15"/>
  <c r="AA69" i="15"/>
  <c r="Z18" i="15"/>
  <c r="AB24" i="15"/>
  <c r="AB83" i="15"/>
  <c r="AC30" i="15"/>
  <c r="AC69" i="15"/>
  <c r="AC45" i="15"/>
  <c r="AA51" i="15"/>
  <c r="AC68" i="15"/>
  <c r="AB61" i="15"/>
  <c r="AA26" i="15"/>
  <c r="AB104" i="15"/>
  <c r="Z72" i="15"/>
  <c r="AB76" i="15"/>
  <c r="AC65" i="15"/>
  <c r="Z70" i="15"/>
  <c r="AC21" i="15"/>
  <c r="AB82" i="15"/>
  <c r="AB51" i="15"/>
  <c r="AA75" i="15"/>
  <c r="AB47" i="15"/>
  <c r="Y14" i="15"/>
  <c r="Z97" i="15"/>
  <c r="Y12" i="15"/>
  <c r="Z82" i="15"/>
  <c r="AB68" i="15"/>
  <c r="AA41" i="15"/>
  <c r="Y107" i="15"/>
  <c r="AA14" i="15"/>
  <c r="Y23" i="15"/>
  <c r="Z91" i="15"/>
  <c r="Y104" i="15"/>
  <c r="AC84" i="15"/>
  <c r="Z39" i="15"/>
  <c r="Z17" i="15"/>
  <c r="AA71" i="15"/>
  <c r="AB37" i="15"/>
  <c r="AC115" i="15"/>
  <c r="AC119" i="15"/>
  <c r="AC89" i="15"/>
  <c r="AB14" i="15"/>
  <c r="Z98" i="15"/>
  <c r="AB79" i="15"/>
  <c r="Y62" i="15"/>
  <c r="AA93" i="15"/>
  <c r="AA59" i="15"/>
  <c r="AA30" i="15"/>
  <c r="Y38" i="15"/>
  <c r="AC62" i="15"/>
  <c r="AC90" i="15"/>
  <c r="Y80" i="15"/>
  <c r="AC6" i="15"/>
  <c r="Y86" i="15"/>
  <c r="Y119" i="15"/>
  <c r="AC41" i="15"/>
  <c r="Z53" i="15"/>
  <c r="Y20" i="15"/>
  <c r="AA64" i="15"/>
  <c r="Y13" i="15"/>
  <c r="AC82" i="15"/>
  <c r="AA78" i="15"/>
  <c r="Y90" i="15"/>
  <c r="Z34" i="15"/>
  <c r="AA18" i="15"/>
  <c r="AB23" i="15"/>
  <c r="AB7" i="15"/>
  <c r="Z85" i="15"/>
  <c r="AC87" i="15"/>
  <c r="Z30" i="15"/>
  <c r="Z65" i="15"/>
  <c r="Z46" i="15"/>
  <c r="AA76" i="15"/>
  <c r="AA9" i="15"/>
  <c r="AA60" i="15"/>
  <c r="AA99" i="15"/>
  <c r="AB3" i="15"/>
  <c r="AB36" i="15"/>
  <c r="AB122" i="15"/>
  <c r="AA85" i="15"/>
  <c r="Z29" i="15"/>
  <c r="Z96" i="15"/>
  <c r="AA111" i="15"/>
  <c r="AB113" i="15"/>
  <c r="AA66" i="15"/>
  <c r="AC44" i="15"/>
  <c r="Y95" i="15"/>
  <c r="AA13" i="15"/>
  <c r="AB118" i="15"/>
  <c r="AC114" i="15"/>
  <c r="AA52" i="15"/>
  <c r="Y98" i="15"/>
  <c r="Y64" i="15"/>
  <c r="Y78" i="15"/>
  <c r="AB17" i="15"/>
  <c r="AA48" i="15"/>
  <c r="AB65" i="15"/>
  <c r="AA77" i="15"/>
  <c r="Y65" i="15"/>
  <c r="AA56" i="15"/>
  <c r="AA35" i="15"/>
  <c r="AA23" i="15"/>
  <c r="AC13" i="15"/>
  <c r="AB11" i="15"/>
  <c r="AB71" i="15"/>
  <c r="AC59" i="15"/>
  <c r="AC106" i="15"/>
  <c r="AB70" i="15"/>
  <c r="Z77" i="15"/>
  <c r="Y87" i="15"/>
  <c r="Z83" i="15"/>
  <c r="AB94" i="15"/>
  <c r="AB38" i="15"/>
  <c r="AC91" i="15"/>
  <c r="Z92" i="15"/>
  <c r="AA45" i="15"/>
  <c r="Y24" i="15"/>
  <c r="AA36" i="15"/>
  <c r="AB49" i="15"/>
  <c r="AC19" i="15"/>
  <c r="AB72" i="15"/>
  <c r="AA16" i="15"/>
  <c r="AB103" i="15"/>
  <c r="AB100" i="15"/>
  <c r="AA44" i="15"/>
  <c r="AA34" i="15"/>
  <c r="Y101" i="15"/>
  <c r="AB35" i="15"/>
  <c r="Y31" i="15"/>
  <c r="AA61" i="15"/>
  <c r="AB48" i="15"/>
  <c r="Y48" i="15"/>
  <c r="Z6" i="15"/>
  <c r="Z8" i="15"/>
  <c r="AC116" i="15"/>
  <c r="AC111" i="15"/>
  <c r="Y108" i="15"/>
  <c r="Y94" i="15"/>
  <c r="AA88" i="15"/>
  <c r="AB9" i="15"/>
  <c r="AB106" i="15"/>
  <c r="AA55" i="15"/>
  <c r="AC61" i="15"/>
  <c r="AB73" i="15"/>
  <c r="AA109" i="15"/>
  <c r="Z50" i="15"/>
  <c r="Z64" i="15"/>
  <c r="AC83" i="15"/>
  <c r="AC57" i="15"/>
  <c r="AA86" i="15"/>
  <c r="Z41" i="15"/>
  <c r="AB33" i="15"/>
  <c r="AB41" i="15"/>
  <c r="AC28" i="15"/>
  <c r="Z10" i="15"/>
  <c r="AC5" i="15"/>
  <c r="AB22" i="15"/>
  <c r="AC16" i="15"/>
  <c r="Z4" i="15"/>
  <c r="AB121" i="15"/>
  <c r="AA38" i="15"/>
  <c r="Y35" i="15"/>
  <c r="Y4" i="15"/>
  <c r="Y113" i="15"/>
  <c r="Y39" i="15"/>
  <c r="AB25" i="15"/>
  <c r="AA119" i="15"/>
  <c r="AC109" i="15"/>
  <c r="AA17" i="15"/>
  <c r="AA84" i="15"/>
  <c r="AB15" i="15"/>
  <c r="AB109" i="15"/>
  <c r="Y79" i="15"/>
  <c r="AA116" i="15"/>
  <c r="AB66" i="15"/>
  <c r="Z74" i="15"/>
  <c r="Z76" i="15"/>
  <c r="AB60" i="15"/>
  <c r="AA67" i="15"/>
  <c r="AB21" i="15"/>
  <c r="AC42" i="15"/>
  <c r="Y15" i="15"/>
  <c r="Y75" i="15"/>
  <c r="AC81" i="15"/>
  <c r="AB90" i="15"/>
  <c r="AA80" i="15"/>
  <c r="Z24" i="15"/>
  <c r="AC32" i="15"/>
  <c r="AA73" i="15"/>
  <c r="AA62" i="15"/>
  <c r="AA6" i="15"/>
  <c r="AB13" i="15"/>
  <c r="AA29" i="15"/>
  <c r="Y73" i="15"/>
  <c r="AC53" i="15"/>
  <c r="Z84" i="15"/>
  <c r="AC48" i="15"/>
  <c r="Y6" i="15"/>
  <c r="AA46" i="15"/>
  <c r="Z14" i="15"/>
  <c r="AA65" i="15"/>
  <c r="AC72" i="15"/>
  <c r="AA37" i="15"/>
  <c r="AC10" i="15"/>
  <c r="AC12" i="15"/>
  <c r="Z15" i="15"/>
  <c r="AC77" i="15"/>
  <c r="AA112" i="15"/>
  <c r="AC64" i="15"/>
  <c r="AB93" i="15"/>
  <c r="AB64" i="15"/>
  <c r="AC47" i="15"/>
  <c r="Z37" i="15"/>
  <c r="Z54" i="15"/>
  <c r="AC40" i="15"/>
  <c r="Z58" i="15"/>
  <c r="Z26" i="15"/>
  <c r="AB92" i="15"/>
  <c r="AC70" i="15"/>
  <c r="AC112" i="15"/>
  <c r="Y45" i="15"/>
  <c r="AB59" i="15"/>
  <c r="AC25" i="15"/>
  <c r="AB6" i="15"/>
  <c r="AB16" i="15"/>
  <c r="Z61" i="15"/>
  <c r="Z121" i="15"/>
  <c r="AC113" i="15"/>
  <c r="Y30" i="15"/>
  <c r="Z75" i="15"/>
  <c r="Y111" i="15"/>
  <c r="AA5" i="15"/>
  <c r="AC110" i="15"/>
  <c r="Y121" i="15"/>
  <c r="AC26" i="15"/>
  <c r="Z79" i="15"/>
  <c r="Y77" i="15"/>
  <c r="Z107" i="15"/>
  <c r="AC85" i="15"/>
  <c r="AC94" i="15"/>
  <c r="Y60" i="15"/>
  <c r="Z40" i="15"/>
  <c r="Z73" i="15"/>
  <c r="AC11" i="15"/>
  <c r="Z43" i="15"/>
  <c r="Z113" i="15"/>
  <c r="AA110" i="15"/>
  <c r="AC18" i="15"/>
  <c r="Y43" i="15"/>
  <c r="AC79" i="15"/>
  <c r="AC121" i="15"/>
  <c r="AA115" i="15"/>
  <c r="Y99" i="15"/>
  <c r="Z124" i="15"/>
  <c r="Z101" i="15"/>
  <c r="Z45" i="15"/>
  <c r="AA31" i="15"/>
  <c r="AA28" i="15"/>
  <c r="AB55" i="15"/>
  <c r="AC60" i="15"/>
  <c r="Z38" i="15"/>
  <c r="AC74" i="15"/>
  <c r="AB39" i="15"/>
  <c r="AA94" i="15"/>
  <c r="AA117" i="15"/>
  <c r="Z62" i="15"/>
  <c r="AB28" i="15"/>
  <c r="AA25" i="15"/>
  <c r="Y89" i="15"/>
  <c r="AC15" i="15"/>
  <c r="AC123" i="15"/>
  <c r="AC96" i="15"/>
  <c r="Y69" i="15"/>
  <c r="AA72" i="15"/>
  <c r="Z48" i="15"/>
  <c r="AC8" i="15"/>
  <c r="AC23" i="15"/>
  <c r="Y56" i="15"/>
  <c r="Z47" i="15"/>
  <c r="Z112" i="15"/>
  <c r="AC118" i="15"/>
  <c r="AB102" i="15"/>
  <c r="Z119" i="15"/>
  <c r="AA39" i="15"/>
  <c r="AC37" i="15"/>
  <c r="Y100" i="15"/>
  <c r="AB10" i="15"/>
  <c r="AC55" i="15"/>
  <c r="Y88" i="15"/>
  <c r="Y105" i="15"/>
  <c r="AB107" i="15"/>
  <c r="AC86" i="15"/>
  <c r="AA63" i="15"/>
  <c r="AA107" i="15"/>
  <c r="Y118" i="15"/>
  <c r="AC36" i="15"/>
  <c r="Y27" i="15"/>
  <c r="Z81" i="15"/>
  <c r="Z87" i="15"/>
  <c r="AC39" i="15"/>
  <c r="AB110" i="15"/>
  <c r="Y63" i="15"/>
  <c r="Z116" i="15"/>
  <c r="Y5" i="15"/>
  <c r="AB75" i="15"/>
  <c r="AB54" i="15"/>
  <c r="Z122" i="15"/>
  <c r="AC33" i="15"/>
  <c r="Y91" i="15"/>
  <c r="AC120" i="15"/>
  <c r="Y36" i="15"/>
  <c r="Y93" i="15"/>
  <c r="Y102" i="15"/>
  <c r="AB87" i="15"/>
  <c r="AC122" i="15"/>
  <c r="AC4" i="15"/>
  <c r="Z49" i="15"/>
  <c r="Y28" i="15"/>
  <c r="Y21" i="15"/>
  <c r="Z23" i="15"/>
  <c r="Z67" i="15"/>
  <c r="AA10" i="15"/>
  <c r="Z80" i="15"/>
  <c r="AB91" i="15"/>
  <c r="Y114" i="15"/>
  <c r="Z94" i="15"/>
  <c r="AC46" i="15"/>
  <c r="Z52" i="15"/>
  <c r="AA74" i="15"/>
  <c r="Z5" i="15"/>
  <c r="AA19" i="15"/>
  <c r="AA57" i="15"/>
  <c r="Y92" i="15"/>
  <c r="Z12" i="15"/>
  <c r="AC108" i="15"/>
  <c r="AA103" i="15"/>
  <c r="AC75" i="15"/>
  <c r="Y97" i="15"/>
  <c r="AB52" i="15"/>
  <c r="AB101" i="15"/>
  <c r="AC100" i="15"/>
  <c r="AC43" i="15"/>
  <c r="AA3" i="15"/>
  <c r="AC54" i="15"/>
  <c r="Y53" i="15"/>
  <c r="AC24" i="15"/>
  <c r="AB46" i="15"/>
  <c r="AA113" i="15"/>
  <c r="Z51" i="15"/>
  <c r="AC117" i="15"/>
  <c r="AA87" i="15"/>
  <c r="W116" i="15" l="1"/>
  <c r="W78" i="15"/>
  <c r="W35" i="15"/>
  <c r="W42" i="15"/>
  <c r="W103" i="15"/>
  <c r="W47" i="15"/>
  <c r="W3" i="15"/>
  <c r="W24" i="15"/>
  <c r="W66" i="15"/>
  <c r="W55" i="15"/>
  <c r="W52" i="15"/>
  <c r="W57" i="15"/>
  <c r="W74" i="15"/>
  <c r="W45" i="15"/>
  <c r="W110" i="15"/>
  <c r="W75" i="15"/>
  <c r="W60" i="15"/>
  <c r="W112" i="15"/>
  <c r="W79" i="15"/>
  <c r="W18" i="15"/>
  <c r="W121" i="15"/>
  <c r="W58" i="15"/>
  <c r="W38" i="15"/>
  <c r="W109" i="15"/>
  <c r="W23" i="15"/>
  <c r="W64" i="15"/>
  <c r="W34" i="15"/>
  <c r="W26" i="15"/>
  <c r="W91" i="15"/>
  <c r="W12" i="15"/>
  <c r="W93" i="15"/>
  <c r="W6" i="15"/>
  <c r="W69" i="15"/>
  <c r="W92" i="15"/>
  <c r="W117" i="15"/>
  <c r="W80" i="15"/>
  <c r="W72" i="15"/>
  <c r="W87" i="15"/>
  <c r="W63" i="15"/>
  <c r="W70" i="15"/>
  <c r="W56" i="15"/>
  <c r="W16" i="15"/>
  <c r="W54" i="15"/>
  <c r="W31" i="15"/>
  <c r="W123" i="15"/>
  <c r="W111" i="15"/>
  <c r="W53" i="15"/>
  <c r="W115" i="15"/>
  <c r="W15" i="15"/>
  <c r="W36" i="15"/>
  <c r="W105" i="15"/>
  <c r="W44" i="15"/>
  <c r="W17" i="15"/>
  <c r="W30" i="15"/>
  <c r="W4" i="15"/>
  <c r="W9" i="15"/>
  <c r="W98" i="15"/>
  <c r="W61" i="15"/>
  <c r="W43" i="15"/>
  <c r="W108" i="15"/>
  <c r="W48" i="15"/>
  <c r="W86" i="15"/>
  <c r="W49" i="15"/>
  <c r="W25" i="15"/>
  <c r="W101" i="15"/>
  <c r="W114" i="15"/>
  <c r="W50" i="15"/>
  <c r="W122" i="15"/>
  <c r="W95" i="15"/>
  <c r="W99" i="15"/>
  <c r="W85" i="15"/>
  <c r="W7" i="15"/>
  <c r="W62" i="15"/>
  <c r="W13" i="15"/>
  <c r="W84" i="15"/>
  <c r="W83" i="15"/>
  <c r="W104" i="15"/>
  <c r="W27" i="15"/>
  <c r="W82" i="15"/>
  <c r="W65" i="15"/>
  <c r="W10" i="15"/>
  <c r="W20" i="15"/>
  <c r="W14" i="15"/>
  <c r="W68" i="15"/>
  <c r="W118" i="15"/>
  <c r="W81" i="15"/>
  <c r="W120" i="15"/>
  <c r="W46" i="15"/>
  <c r="W8" i="15"/>
  <c r="W33" i="15"/>
  <c r="W100" i="15"/>
  <c r="W113" i="15"/>
  <c r="W39" i="15"/>
  <c r="W106" i="15"/>
  <c r="W41" i="15"/>
  <c r="W89" i="15"/>
  <c r="W22" i="15"/>
  <c r="W28" i="15"/>
  <c r="W96" i="15"/>
  <c r="W67" i="15"/>
  <c r="W11" i="15"/>
  <c r="W5" i="15"/>
  <c r="W94" i="15"/>
  <c r="W71" i="15"/>
  <c r="W77" i="15"/>
  <c r="W59" i="15"/>
  <c r="W37" i="15"/>
  <c r="W40" i="15"/>
  <c r="W32" i="15"/>
  <c r="W51" i="15"/>
  <c r="W29" i="15"/>
  <c r="W88" i="15"/>
  <c r="W97" i="15"/>
  <c r="W90" i="15"/>
  <c r="W102" i="15"/>
  <c r="W124" i="15"/>
  <c r="W73" i="15"/>
  <c r="W107" i="15"/>
  <c r="W21" i="15"/>
  <c r="W76" i="15"/>
  <c r="W119" i="15"/>
  <c r="W19" i="15"/>
  <c r="Y125" i="15"/>
  <c r="I13" i="1"/>
  <c r="H22" i="1"/>
  <c r="AD2" i="15" a="1"/>
  <c r="H21" i="1"/>
  <c r="I22" i="1"/>
  <c r="I25" i="1"/>
  <c r="I14" i="1"/>
  <c r="I23" i="1"/>
  <c r="AD32" i="15" l="1"/>
  <c r="AD26" i="15"/>
  <c r="AD65" i="15"/>
  <c r="AD55" i="15"/>
  <c r="AD19" i="15"/>
  <c r="AD25" i="15"/>
  <c r="AD28" i="15"/>
  <c r="AD79" i="15"/>
  <c r="AD97" i="15"/>
  <c r="AD118" i="15"/>
  <c r="AD56" i="15"/>
  <c r="AD123" i="15"/>
  <c r="AD63" i="15"/>
  <c r="AD73" i="15"/>
  <c r="AD31" i="15"/>
  <c r="AD35" i="15"/>
  <c r="AD50" i="15"/>
  <c r="AD102" i="15"/>
  <c r="AD53" i="15"/>
  <c r="AD52" i="15"/>
  <c r="AD85" i="15"/>
  <c r="AD109" i="15"/>
  <c r="AD75" i="15"/>
  <c r="AD48" i="15"/>
  <c r="AD37" i="15"/>
  <c r="AD22" i="15"/>
  <c r="AD39" i="15"/>
  <c r="AD66" i="15"/>
  <c r="AD84" i="15"/>
  <c r="AD92" i="15"/>
  <c r="AD88" i="15"/>
  <c r="AD8" i="15"/>
  <c r="AD95" i="15"/>
  <c r="AD3" i="15"/>
  <c r="AD78" i="15"/>
  <c r="AD38" i="15"/>
  <c r="AD104" i="15"/>
  <c r="AD76" i="15"/>
  <c r="AD105" i="15"/>
  <c r="AD119" i="15"/>
  <c r="AD14" i="15"/>
  <c r="AD41" i="15"/>
  <c r="AD70" i="15"/>
  <c r="AD80" i="15"/>
  <c r="AD57" i="15"/>
  <c r="AD36" i="15"/>
  <c r="AD15" i="15"/>
  <c r="AD18" i="15"/>
  <c r="AD13" i="15"/>
  <c r="AD47" i="15"/>
  <c r="AD96" i="15"/>
  <c r="AD113" i="15"/>
  <c r="AD121" i="15"/>
  <c r="AD27" i="15"/>
  <c r="AD99" i="15"/>
  <c r="AD111" i="15"/>
  <c r="AD5" i="15"/>
  <c r="AD9" i="15"/>
  <c r="AD120" i="15"/>
  <c r="AD44" i="15"/>
  <c r="AD81" i="15"/>
  <c r="AD71" i="15"/>
  <c r="AD114" i="15"/>
  <c r="AD64" i="15"/>
  <c r="AD60" i="15"/>
  <c r="AD58" i="15"/>
  <c r="AD69" i="15"/>
  <c r="AD94" i="15"/>
  <c r="AD117" i="15"/>
  <c r="AD42" i="15"/>
  <c r="AD51" i="15"/>
  <c r="AD107" i="15"/>
  <c r="AD4" i="15"/>
  <c r="AD122" i="15"/>
  <c r="AD6" i="15"/>
  <c r="AD29" i="15"/>
  <c r="AD72" i="15"/>
  <c r="AD91" i="15"/>
  <c r="AD12" i="15"/>
  <c r="AD68" i="15"/>
  <c r="AD23" i="15"/>
  <c r="AD7" i="15"/>
  <c r="AD30" i="15"/>
  <c r="AD86" i="15"/>
  <c r="AD93" i="15"/>
  <c r="AD82" i="15"/>
  <c r="AD116" i="15"/>
  <c r="AD54" i="15"/>
  <c r="AD62" i="15"/>
  <c r="AD67" i="15"/>
  <c r="AD40" i="15"/>
  <c r="AD49" i="15"/>
  <c r="AD90" i="15"/>
  <c r="AD103" i="15"/>
  <c r="AD17" i="15"/>
  <c r="AD20" i="15"/>
  <c r="AD87" i="15"/>
  <c r="AD101" i="15"/>
  <c r="AD59" i="15"/>
  <c r="AD98" i="15"/>
  <c r="AD46" i="15"/>
  <c r="AD108" i="15"/>
  <c r="AD24" i="15"/>
  <c r="AD33" i="15"/>
  <c r="AD34" i="15"/>
  <c r="AD2" i="15"/>
  <c r="AD45" i="15"/>
  <c r="AD10" i="15"/>
  <c r="AD124" i="15"/>
  <c r="AD100" i="15"/>
  <c r="AD115" i="15"/>
  <c r="AD89" i="15"/>
  <c r="AD77" i="15"/>
  <c r="AD61" i="15"/>
  <c r="AD83" i="15"/>
  <c r="AD21" i="15"/>
  <c r="AD16" i="15"/>
  <c r="AD112" i="15"/>
  <c r="AD11" i="15"/>
  <c r="AD74" i="15"/>
  <c r="AD43" i="15"/>
  <c r="AD106" i="15"/>
  <c r="AD110" i="15"/>
  <c r="I21" i="1"/>
  <c r="Y58" i="14" l="1"/>
  <c r="D13" i="1"/>
  <c r="C22" i="1"/>
  <c r="D22" i="1"/>
  <c r="C21" i="1"/>
  <c r="D25" i="1"/>
  <c r="D21" i="1"/>
  <c r="AD2" i="14" a="1"/>
  <c r="D14" i="1"/>
  <c r="D23" i="1"/>
  <c r="AD18" i="14" l="1"/>
  <c r="AD7" i="14"/>
  <c r="AD41" i="14"/>
  <c r="AD9" i="14"/>
  <c r="AD57" i="14"/>
  <c r="AD54" i="14"/>
  <c r="AD19" i="14"/>
  <c r="AD32" i="14"/>
  <c r="AD46" i="14"/>
  <c r="AD56" i="14"/>
  <c r="AD45" i="14"/>
  <c r="AD31" i="14"/>
  <c r="AD52" i="14"/>
  <c r="AD10" i="14"/>
  <c r="AD20" i="14"/>
  <c r="AD36" i="14"/>
  <c r="AD30" i="14"/>
  <c r="AD17" i="14"/>
  <c r="AD44" i="14"/>
  <c r="AD50" i="14"/>
  <c r="AD24" i="14"/>
  <c r="AD26" i="14"/>
  <c r="AD16" i="14"/>
  <c r="AD43" i="14"/>
  <c r="AD21" i="14"/>
  <c r="AD51" i="14"/>
  <c r="AD29" i="14"/>
  <c r="AD47" i="14"/>
  <c r="AD8" i="14"/>
  <c r="AD5" i="14"/>
  <c r="AD23" i="14"/>
  <c r="AD4" i="14"/>
  <c r="AD13" i="14"/>
  <c r="AD38" i="14"/>
  <c r="AD2" i="14"/>
  <c r="AD40" i="14"/>
  <c r="AD22" i="14"/>
  <c r="AD27" i="14"/>
  <c r="AD49" i="14"/>
  <c r="AD6" i="14"/>
  <c r="AD15" i="14"/>
  <c r="AD25" i="14"/>
  <c r="AD39" i="14"/>
  <c r="AD35" i="14"/>
  <c r="AD34" i="14"/>
  <c r="AD12" i="14"/>
  <c r="AD14" i="14"/>
  <c r="AD3" i="14"/>
  <c r="AD11" i="14"/>
  <c r="AD48" i="14"/>
  <c r="AD55" i="14"/>
  <c r="AD28" i="14"/>
  <c r="AD42" i="14"/>
  <c r="AD53" i="14"/>
  <c r="AD37" i="14"/>
  <c r="AD33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<sst xmlns="http://schemas.openxmlformats.org/spreadsheetml/2006/main" count="4073" uniqueCount="158">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</sst>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4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ColWidth="9.140625" defaultRowHeight="11.25" x14ac:dyDescent="0.2"/>
  <cols>
    <col min="1" max="2" width="2.7109375" style="43" customWidth="1"/>
    <col min="3" max="3" width="20.28515625" style="43" bestFit="1" customWidth="1"/>
    <col min="4" max="4" width="30.7109375" style="43" customWidth="1"/>
    <col min="5" max="7" width="2.7109375" style="43" customWidth="1"/>
    <col min="8" max="8" width="20.28515625" style="43" bestFit="1" customWidth="1"/>
    <col min="9" max="9" width="30.7109375" style="43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42793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42795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_EURON#0003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_EUR3M#0001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144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42793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42795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64710</v>
      </c>
      <c r="D22" s="31">
        <f>_xll.qlYieldTSDiscount(YieldCurve_ON,C22,,Trigger)</f>
        <v>0.50100040796527434</v>
      </c>
      <c r="E22" s="37"/>
      <c r="G22" s="19"/>
      <c r="H22" s="30">
        <f>_xll.qlTermStructureMaxDate(YieldCurve_3M,Trigger)</f>
        <v>64710</v>
      </c>
      <c r="I22" s="31">
        <f>_xll.qlYieldTSDiscount(YieldCurve_3M,H22,,Trigger)</f>
        <v>0.48818347578158622</v>
      </c>
      <c r="J22" s="37"/>
    </row>
    <row r="23" spans="1:10" x14ac:dyDescent="0.2">
      <c r="B23" s="19"/>
      <c r="C23" s="30" t="str">
        <f>[1]Euribor!$D$4</f>
        <v>EURON#0000</v>
      </c>
      <c r="D23" s="31" t="b">
        <f>_xll.qlRelinkableHandleLinkTo(C23,D13,Trigger)</f>
        <v>1</v>
      </c>
      <c r="E23" s="37"/>
      <c r="G23" s="19"/>
      <c r="H23" s="30" t="str">
        <f>[1]Euribor!$D$9</f>
        <v>EUR3M#0000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154</v>
      </c>
      <c r="D25" s="291" t="b">
        <f>_xll.qlExtrapolatorEnableExtrapolation(YieldCurve_ON,D24,Trigger)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_EUR6M#0001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_EUR1M#0001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42795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42795</v>
      </c>
      <c r="I37" s="29">
        <f>_xll.qlYieldTSDiscount(YieldCurve_1M,H37,,Trigger)</f>
        <v>1</v>
      </c>
      <c r="J37" s="37"/>
    </row>
    <row r="38" spans="2:10" x14ac:dyDescent="0.2">
      <c r="B38" s="19"/>
      <c r="C38" s="30">
        <f>_xll.qlTermStructureMaxDate(YieldCurve_6M,Trigger)</f>
        <v>64710</v>
      </c>
      <c r="D38" s="31">
        <f>_xll.qlYieldTSDiscount(YieldCurve_6M,C38,,Trigger)</f>
        <v>0.48210679316544874</v>
      </c>
      <c r="E38" s="37"/>
      <c r="F38" s="44"/>
      <c r="G38" s="19"/>
      <c r="H38" s="30">
        <f>_xll.qlTermStructureMaxDate(YieldCurve_1M,Trigger)</f>
        <v>64710</v>
      </c>
      <c r="I38" s="31">
        <f>_xll.qlYieldTSDiscount(YieldCurve_1M,H38,,Trigger)</f>
        <v>0.50194235657490305</v>
      </c>
      <c r="J38" s="37"/>
    </row>
    <row r="39" spans="2:10" x14ac:dyDescent="0.2">
      <c r="B39" s="19"/>
      <c r="C39" s="30" t="str">
        <f>[1]Euribor!$D$10</f>
        <v>EUR6M#0000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EUR1M#0000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154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154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_EUR1Y#0001</v>
      </c>
      <c r="E45" s="37"/>
      <c r="F45" s="44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</row>
    <row r="48" spans="2:10" ht="11.65" x14ac:dyDescent="0.25">
      <c r="B48" s="19"/>
      <c r="C48" s="22" t="s">
        <v>13</v>
      </c>
      <c r="D48" s="23">
        <v>2</v>
      </c>
      <c r="E48" s="37"/>
    </row>
    <row r="49" spans="2:5" ht="11.65" x14ac:dyDescent="0.25">
      <c r="B49" s="19"/>
      <c r="C49" s="22" t="s">
        <v>15</v>
      </c>
      <c r="D49" s="24"/>
      <c r="E49" s="37"/>
    </row>
    <row r="50" spans="2:5" x14ac:dyDescent="0.2">
      <c r="B50" s="19"/>
      <c r="C50" s="22" t="s">
        <v>16</v>
      </c>
      <c r="D50" s="25" t="s">
        <v>143</v>
      </c>
      <c r="E50" s="37"/>
    </row>
    <row r="51" spans="2:5" x14ac:dyDescent="0.2">
      <c r="B51" s="19"/>
      <c r="C51" s="20" t="s">
        <v>17</v>
      </c>
      <c r="D51" s="26" t="s">
        <v>144</v>
      </c>
      <c r="E51" s="37"/>
    </row>
    <row r="52" spans="2:5" x14ac:dyDescent="0.2">
      <c r="B52" s="19"/>
      <c r="C52" s="27"/>
      <c r="D52" s="27"/>
      <c r="E52" s="37"/>
    </row>
    <row r="53" spans="2:5" x14ac:dyDescent="0.2">
      <c r="B53" s="19"/>
      <c r="C53" s="28">
        <f>_xll.qlTermStructureReferenceDate(YieldCurve_1Y)</f>
        <v>42795</v>
      </c>
      <c r="D53" s="29">
        <f>_xll.qlYieldTSDiscount(YieldCurve_1Y,C53,,Trigger)</f>
        <v>1</v>
      </c>
      <c r="E53" s="37"/>
    </row>
    <row r="54" spans="2:5" x14ac:dyDescent="0.2">
      <c r="B54" s="19"/>
      <c r="C54" s="30">
        <f>_xll.qlTermStructureMaxDate(YieldCurve_1Y,Trigger)</f>
        <v>64710</v>
      </c>
      <c r="D54" s="31">
        <f>_xll.qlYieldTSDiscount(YieldCurve_1Y,C54,,Trigger)</f>
        <v>0.47514259249475799</v>
      </c>
      <c r="E54" s="37"/>
    </row>
    <row r="55" spans="2:5" x14ac:dyDescent="0.2">
      <c r="B55" s="19"/>
      <c r="C55" s="30" t="str">
        <f>[1]Euribor!$D$12</f>
        <v>EUR1Y#0000</v>
      </c>
      <c r="D55" s="31" t="b">
        <f>_xll.qlRelinkableHandleLinkTo(C55,D45,Trigger)</f>
        <v>1</v>
      </c>
      <c r="E55" s="37"/>
    </row>
    <row r="56" spans="2:5" x14ac:dyDescent="0.2">
      <c r="B56" s="19"/>
      <c r="C56" s="253" t="s">
        <v>117</v>
      </c>
      <c r="D56" s="254" t="b">
        <v>0</v>
      </c>
      <c r="E56" s="37"/>
    </row>
    <row r="57" spans="2:5" x14ac:dyDescent="0.2">
      <c r="B57" s="19"/>
      <c r="C57" s="290" t="s">
        <v>154</v>
      </c>
      <c r="D57" s="291" t="b">
        <f>_xll.qlExtrapolatorEnableExtrapolation(YieldCurve_1Y,D56,Trigger)</f>
        <v>1</v>
      </c>
      <c r="E57" s="37"/>
    </row>
    <row r="58" spans="2:5" x14ac:dyDescent="0.2">
      <c r="B58" s="39"/>
      <c r="C58" s="40"/>
      <c r="D58" s="40"/>
      <c r="E58" s="41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-3.7514081669582713E-3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obj_004b8#0001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obj_004b8#0001</v>
      </c>
      <c r="T3" s="86">
        <f>IFERROR(_xll.qlRateHelperEarliestDate(S3,Trigger),"--")</f>
        <v>42793</v>
      </c>
      <c r="U3" s="86">
        <f>IFERROR(_xll.qlRateHelperPillarDate(S3,Trigger),"--")</f>
        <v>42794</v>
      </c>
      <c r="W3" s="2" t="str">
        <f t="shared" ref="W3:W34" si="0">IFERROR(INDEX($L$3:$L$57,MATCH(Y3,$M$3:$M$57,0),1),"")</f>
        <v>Dp</v>
      </c>
      <c r="X3" s="2" t="str">
        <f t="array" ref="X3:X57">_xll.qlRateHelperSelection(_xll.ohFilter(RateHelpers,IncludeFlag),_xll.ohFilter(Priority,IncludeFlag),AK3,AK4,AK5,AK6,_xll.ohFilter(MinDistance,IncludeFlag),Trigger)</f>
        <v>obj_004b8</v>
      </c>
      <c r="Y3" s="2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42793</v>
      </c>
      <c r="AC3" s="3">
        <f>IFERROR(_xll.qlRateHelperPillarDate(X3,Trigger),"")</f>
        <v>42794</v>
      </c>
      <c r="AD3" s="62">
        <v>-3.7514081669582713E-3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obj_0047b#0002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obj_004ac#0001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obj_004ac#0001</v>
      </c>
      <c r="T4" s="86">
        <f>IFERROR(_xll.qlRateHelperEarliestDate(S4,Trigger),"--")</f>
        <v>42794</v>
      </c>
      <c r="U4" s="86">
        <f>IFERROR(_xll.qlRateHelperPillarDate(S4,Trigger),"--")</f>
        <v>42795</v>
      </c>
      <c r="W4" s="2" t="str">
        <f t="shared" si="0"/>
        <v>Dp</v>
      </c>
      <c r="X4" s="2" t="str">
        <v>obj_004ac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42794</v>
      </c>
      <c r="AC4" s="3">
        <f>IFERROR(_xll.qlRateHelperPillarDate(X4,Trigger),"")</f>
        <v>42795</v>
      </c>
      <c r="AD4" s="62">
        <v>-3.7514081669741163E-3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obj_00484#0002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2" t="str">
        <f t="shared" si="0"/>
        <v>OIS</v>
      </c>
      <c r="X5" s="2" t="str">
        <v>obj_00501</v>
      </c>
      <c r="Y5" s="2" t="str">
        <f>IFERROR(_xll.qlRateHelperQuoteName(X5,Trigger),"")</f>
        <v>EUREONSW_Quote</v>
      </c>
      <c r="Z5" s="62">
        <f>IFERROR(_xll.qlRateHelperRate(X5,Trigger),"")</f>
        <v>-3.5499999999999998E-3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42795</v>
      </c>
      <c r="AC5" s="3">
        <f>IFERROR(_xll.qlRateHelperPillarDate(X5,Trigger),"")</f>
        <v>42802</v>
      </c>
      <c r="AD5" s="62">
        <v>-3.633202760530765E-3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EURECBOISMAR17_Quote</v>
      </c>
      <c r="N6" s="222">
        <f>IFERROR(_xll.qlRateHelperRate(S6),"--")</f>
        <v>-3.5299999999999997E-3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obj_00533#0001</v>
      </c>
      <c r="T6" s="120">
        <f>IFERROR(_xll.qlRateHelperEarliestDate(S6,Trigger),"--")</f>
        <v>42809</v>
      </c>
      <c r="U6" s="120">
        <f>IFERROR(_xll.qlRateHelperPillarDate(S6,Trigger),"--")</f>
        <v>42858</v>
      </c>
      <c r="W6" s="2" t="str">
        <f t="shared" si="0"/>
        <v>OIS</v>
      </c>
      <c r="X6" s="2" t="str">
        <v>obj_004f3</v>
      </c>
      <c r="Y6" s="2" t="str">
        <f>IFERROR(_xll.qlRateHelperQuoteName(X6,Trigger),"")</f>
        <v>EUREON2W_Quote</v>
      </c>
      <c r="Z6" s="62">
        <f>IFERROR(_xll.qlRateHelperRate(X6,Trigger),"")</f>
        <v>-3.5499999999999998E-3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42795</v>
      </c>
      <c r="AC6" s="3">
        <f>IFERROR(_xll.qlRateHelperPillarDate(X6,Trigger),"")</f>
        <v>42809</v>
      </c>
      <c r="AD6" s="62">
        <v>-3.6185357975480319E-3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EURECBOISMAY17_Quote</v>
      </c>
      <c r="N7" s="214">
        <f>IFERROR(_xll.qlRateHelperRate(S7),"--")</f>
        <v>-3.5299999999999997E-3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obj_00535#0001</v>
      </c>
      <c r="T7" s="123">
        <f>IFERROR(_xll.qlRateHelperEarliestDate(S7,Trigger),"--")</f>
        <v>42858</v>
      </c>
      <c r="U7" s="123">
        <f>IFERROR(_xll.qlRateHelperPillarDate(S7,Trigger),"--")</f>
        <v>42900</v>
      </c>
      <c r="W7" s="2" t="str">
        <f t="shared" si="0"/>
        <v>OIS</v>
      </c>
      <c r="X7" s="2" t="str">
        <v>obj_00527</v>
      </c>
      <c r="Y7" s="2" t="str">
        <f>IFERROR(_xll.qlRateHelperQuoteName(X7,Trigger),"")</f>
        <v>EUREON3W_Quote</v>
      </c>
      <c r="Z7" s="62">
        <f>IFERROR(_xll.qlRateHelperRate(X7,Trigger),"")</f>
        <v>-3.5499999999999998E-3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42795</v>
      </c>
      <c r="AC7" s="3">
        <f>IFERROR(_xll.qlRateHelperPillarDate(X7,Trigger),"")</f>
        <v>42816</v>
      </c>
      <c r="AD7" s="62">
        <v>-3.6128721879612044E-3</v>
      </c>
    </row>
    <row r="8" spans="1:39" ht="11.25" customHeight="1" x14ac:dyDescent="0.2">
      <c r="A8" s="50" t="s">
        <v>123</v>
      </c>
      <c r="B8" s="51" t="str">
        <f>_xll.qlECBNextCode(Settlementdate,Trigger)</f>
        <v>MAR17</v>
      </c>
      <c r="C8" s="127">
        <f>_xll.qlECBdate(B8,Trigger)</f>
        <v>42809</v>
      </c>
      <c r="D8" s="127">
        <f>_xll.qlECBNextDate(C8,Trigger)</f>
        <v>42858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EURECBOISMAR17_Quote</v>
      </c>
      <c r="I8" s="113"/>
      <c r="J8" s="286" t="str">
        <f>IFERROR(_xll.qlDatedOISRateHelper(,C8,D8,H8,G8,,Permanent,Trigger,ObjectOverwrite),"--")</f>
        <v>obj_00533#0001</v>
      </c>
      <c r="K8" s="45"/>
      <c r="L8" s="212" t="str">
        <f t="shared" si="2"/>
        <v>ECB</v>
      </c>
      <c r="M8" s="213" t="str">
        <f>IFERROR(_xll.qlRateHelperQuoteName(S8),"--")</f>
        <v>EURECBOISJUN17_Quote</v>
      </c>
      <c r="N8" s="214">
        <f>IFERROR(_xll.qlRateHelperRate(S8),"--")</f>
        <v>-3.5199999999999997E-3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obj_00538#0001</v>
      </c>
      <c r="T8" s="123">
        <f>IFERROR(_xll.qlRateHelperEarliestDate(S8,Trigger),"--")</f>
        <v>42900</v>
      </c>
      <c r="U8" s="123">
        <f>IFERROR(_xll.qlRateHelperPillarDate(S8,Trigger),"--")</f>
        <v>42942</v>
      </c>
      <c r="W8" s="2" t="str">
        <f t="shared" si="0"/>
        <v>OIS</v>
      </c>
      <c r="X8" s="2" t="str">
        <v>obj_004b2</v>
      </c>
      <c r="Y8" s="2" t="str">
        <f>IFERROR(_xll.qlRateHelperQuoteName(X8,Trigger),"")</f>
        <v>EUREON1M_Quote</v>
      </c>
      <c r="Z8" s="62">
        <f>IFERROR(_xll.qlRateHelperRate(X8,Trigger),"")</f>
        <v>-3.5399999999999997E-3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42795</v>
      </c>
      <c r="AC8" s="3">
        <f>IFERROR(_xll.qlRateHelperPillarDate(X8,Trigger),"")</f>
        <v>42828</v>
      </c>
      <c r="AD8" s="62">
        <v>-3.6083725124513568E-3</v>
      </c>
    </row>
    <row r="9" spans="1:39" ht="11.25" customHeight="1" x14ac:dyDescent="0.2">
      <c r="A9" s="54" t="s">
        <v>123</v>
      </c>
      <c r="B9" s="55" t="str">
        <f>_xll.qlECBNextCode(C8,Trigger)</f>
        <v>MAY17</v>
      </c>
      <c r="C9" s="128">
        <f>_xll.qlECBdate(B9,Trigger)</f>
        <v>42858</v>
      </c>
      <c r="D9" s="128">
        <f>_xll.qlECBNextDate(C9,Trigger)</f>
        <v>42900</v>
      </c>
      <c r="E9" s="280"/>
      <c r="F9" s="280"/>
      <c r="G9" s="111" t="str">
        <f t="shared" ref="G9:G18" si="4">$G$1</f>
        <v>Eonia</v>
      </c>
      <c r="H9" s="104" t="str">
        <f t="shared" si="3"/>
        <v>EURECBOISMAY17_Quote</v>
      </c>
      <c r="I9" s="107"/>
      <c r="J9" s="287" t="str">
        <f>IFERROR(_xll.qlDatedOISRateHelper(,C9,D9,H9,G9,,Permanent,Trigger,ObjectOverwrite),"--")</f>
        <v>obj_00535#0001</v>
      </c>
      <c r="K9" s="45"/>
      <c r="L9" s="212" t="str">
        <f t="shared" si="2"/>
        <v>ECB</v>
      </c>
      <c r="M9" s="213" t="str">
        <f>IFERROR(_xll.qlRateHelperQuoteName(S9),"--")</f>
        <v>EURECBOISJUL17_Quote</v>
      </c>
      <c r="N9" s="214">
        <f>IFERROR(_xll.qlRateHelperRate(S9),"--")</f>
        <v>-3.5099999999999997E-3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obj_0053c#0001</v>
      </c>
      <c r="T9" s="123">
        <f>IFERROR(_xll.qlRateHelperEarliestDate(S9,Trigger),"--")</f>
        <v>42942</v>
      </c>
      <c r="U9" s="123">
        <f>IFERROR(_xll.qlRateHelperPillarDate(S9,Trigger),"--")</f>
        <v>42991</v>
      </c>
      <c r="W9" s="2" t="str">
        <f t="shared" si="0"/>
        <v>ECB</v>
      </c>
      <c r="X9" s="2" t="str">
        <v>obj_00533</v>
      </c>
      <c r="Y9" s="2" t="str">
        <f>IFERROR(_xll.qlRateHelperQuoteName(X9,Trigger),"")</f>
        <v>EURECBOISMAR17_Quote</v>
      </c>
      <c r="Z9" s="62">
        <f>IFERROR(_xll.qlRateHelperRate(X9,Trigger),"")</f>
        <v>-3.5299999999999997E-3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42809</v>
      </c>
      <c r="AC9" s="3">
        <f>IFERROR(_xll.qlRateHelperPillarDate(X9,Trigger),"")</f>
        <v>42858</v>
      </c>
      <c r="AD9" s="62">
        <v>-3.5944550506726517E-3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JUN17</v>
      </c>
      <c r="C10" s="128">
        <f>_xll.qlECBdate(B10,Trigger)</f>
        <v>42900</v>
      </c>
      <c r="D10" s="128">
        <f>_xll.qlECBNextDate(C10,Trigger)</f>
        <v>42942</v>
      </c>
      <c r="E10" s="280"/>
      <c r="F10" s="280"/>
      <c r="G10" s="111" t="str">
        <f t="shared" si="4"/>
        <v>Eonia</v>
      </c>
      <c r="H10" s="104" t="str">
        <f t="shared" si="3"/>
        <v>EURECBOISJUN17_Quote</v>
      </c>
      <c r="I10" s="107"/>
      <c r="J10" s="287" t="str">
        <f>IFERROR(_xll.qlDatedOISRateHelper(,C10,D10,H10,G10,,Permanent,Trigger,ObjectOverwrite),"--")</f>
        <v>obj_00538#0001</v>
      </c>
      <c r="K10" s="45"/>
      <c r="L10" s="212" t="str">
        <f t="shared" si="2"/>
        <v>ECB</v>
      </c>
      <c r="M10" s="213" t="str">
        <f>IFERROR(_xll.qlRateHelperQuoteName(S10),"--")</f>
        <v>EURECBOISSEP17_Quote</v>
      </c>
      <c r="N10" s="214">
        <f>IFERROR(_xll.qlRateHelperRate(S10),"--")</f>
        <v>-3.5199999999999997E-3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obj_0053d#0001</v>
      </c>
      <c r="T10" s="123">
        <f>IFERROR(_xll.qlRateHelperEarliestDate(S10,Trigger),"--")</f>
        <v>42991</v>
      </c>
      <c r="U10" s="123">
        <f>IFERROR(_xll.qlRateHelperPillarDate(S10,Trigger),"--")</f>
        <v>43041</v>
      </c>
      <c r="W10" s="2" t="str">
        <f t="shared" si="0"/>
        <v>ECB</v>
      </c>
      <c r="X10" s="2" t="str">
        <v>obj_00535</v>
      </c>
      <c r="Y10" s="2" t="str">
        <f>IFERROR(_xll.qlRateHelperQuoteName(X10,Trigger),"")</f>
        <v>EURECBOISMAY17_Quote</v>
      </c>
      <c r="Z10" s="62">
        <f>IFERROR(_xll.qlRateHelperRate(X10,Trigger),"")</f>
        <v>-3.5299999999999997E-3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42858</v>
      </c>
      <c r="AC10" s="3">
        <f>IFERROR(_xll.qlRateHelperPillarDate(X10,Trigger),"")</f>
        <v>42900</v>
      </c>
      <c r="AD10" s="62">
        <v>-3.5886888475054955E-3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JUL17</v>
      </c>
      <c r="C11" s="128">
        <f>_xll.qlECBdate(B11,Trigger)</f>
        <v>42942</v>
      </c>
      <c r="D11" s="128">
        <f>_xll.qlECBNextDate(C11,Trigger)</f>
        <v>42991</v>
      </c>
      <c r="E11" s="280"/>
      <c r="F11" s="280"/>
      <c r="G11" s="111" t="str">
        <f t="shared" si="4"/>
        <v>Eonia</v>
      </c>
      <c r="H11" s="104" t="str">
        <f t="shared" si="3"/>
        <v>EURECBOISJUL17_Quote</v>
      </c>
      <c r="I11" s="107"/>
      <c r="J11" s="287" t="str">
        <f>IFERROR(_xll.qlDatedOISRateHelper(,C11,D11,H11,G11,,Permanent,Trigger,ObjectOverwrite),"--")</f>
        <v>obj_0053c#0001</v>
      </c>
      <c r="K11" s="45"/>
      <c r="L11" s="212" t="str">
        <f t="shared" si="2"/>
        <v>ECB</v>
      </c>
      <c r="M11" s="213" t="str">
        <f>IFERROR(_xll.qlRateHelperQuoteName(S11),"--")</f>
        <v>EURECBOISNOV17_Quote</v>
      </c>
      <c r="N11" s="214">
        <f>IFERROR(_xll.qlRateHelperRate(S11),"--")</f>
        <v>-3.5299999999999997E-3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obj_0053b#0001</v>
      </c>
      <c r="T11" s="123">
        <f>IFERROR(_xll.qlRateHelperEarliestDate(S11,Trigger),"--")</f>
        <v>43041</v>
      </c>
      <c r="U11" s="123">
        <f>IFERROR(_xll.qlRateHelperPillarDate(S11,Trigger),"--")</f>
        <v>43089</v>
      </c>
      <c r="W11" s="2" t="str">
        <f t="shared" si="0"/>
        <v>ECB</v>
      </c>
      <c r="X11" s="2" t="str">
        <v>obj_00538</v>
      </c>
      <c r="Y11" s="2" t="str">
        <f>IFERROR(_xll.qlRateHelperQuoteName(X11,Trigger),"")</f>
        <v>EURECBOISJUN17_Quote</v>
      </c>
      <c r="Z11" s="62">
        <f>IFERROR(_xll.qlRateHelperRate(X11,Trigger),"")</f>
        <v>-3.5199999999999997E-3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42900</v>
      </c>
      <c r="AC11" s="3">
        <f>IFERROR(_xll.qlRateHelperPillarDate(X11,Trigger),"")</f>
        <v>42942</v>
      </c>
      <c r="AD11" s="62">
        <v>-3.5833142719002334E-3</v>
      </c>
      <c r="AF11" s="130">
        <v>1</v>
      </c>
      <c r="AG11" s="131">
        <f>_xll.qlCalendarEndOfMonth(Calendar,Settlementdate,Trigger)</f>
        <v>42825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0.99999910000000003</v>
      </c>
      <c r="AK11" s="179">
        <f>-LN(AJ11)/AI11</f>
        <v>1.0800004859647343E-4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str">
        <f>_xll.qlECBNextCode(C11,Trigger)</f>
        <v>SEP17</v>
      </c>
      <c r="C12" s="128">
        <f>_xll.qlECBdate(B12,Trigger)</f>
        <v>42991</v>
      </c>
      <c r="D12" s="128">
        <f>_xll.qlECBNextDate(C12,Trigger)</f>
        <v>43041</v>
      </c>
      <c r="E12" s="280"/>
      <c r="F12" s="280"/>
      <c r="G12" s="111" t="str">
        <f t="shared" si="4"/>
        <v>Eonia</v>
      </c>
      <c r="H12" s="104" t="str">
        <f t="shared" si="3"/>
        <v>EURECBOISSEP17_Quote</v>
      </c>
      <c r="I12" s="107"/>
      <c r="J12" s="287" t="str">
        <f>IFERROR(_xll.qlDatedOISRateHelper(,C12,D12,H12,G12,,Permanent,Trigger,ObjectOverwrite),"--")</f>
        <v>obj_0053d#0001</v>
      </c>
      <c r="K12" s="45"/>
      <c r="L12" s="212" t="str">
        <f t="shared" si="2"/>
        <v>ECB</v>
      </c>
      <c r="M12" s="213" t="str">
        <f>IFERROR(_xll.qlRateHelperQuoteName(S12),"--")</f>
        <v>EURECBOISDEC17_Quote</v>
      </c>
      <c r="N12" s="214">
        <f>IFERROR(_xll.qlRateHelperRate(S12),"--")</f>
        <v>-3.4799999999999996E-3</v>
      </c>
      <c r="O12" s="215"/>
      <c r="P12" s="285" t="b">
        <v>0</v>
      </c>
      <c r="Q12" s="121">
        <v>70</v>
      </c>
      <c r="R12" s="121">
        <v>7</v>
      </c>
      <c r="S12" s="121" t="str">
        <f t="shared" si="1"/>
        <v>obj_00540#0001</v>
      </c>
      <c r="T12" s="123">
        <f>IFERROR(_xll.qlRateHelperEarliestDate(S12,Trigger),"--")</f>
        <v>43089</v>
      </c>
      <c r="U12" s="123">
        <f>IFERROR(_xll.qlRateHelperPillarDate(S12,Trigger),"--")</f>
        <v>43500</v>
      </c>
      <c r="W12" s="2" t="str">
        <f t="shared" si="0"/>
        <v>ECB</v>
      </c>
      <c r="X12" s="2" t="str">
        <v>obj_0053c</v>
      </c>
      <c r="Y12" s="2" t="str">
        <f>IFERROR(_xll.qlRateHelperQuoteName(X12,Trigger),"")</f>
        <v>EURECBOISJUL17_Quote</v>
      </c>
      <c r="Z12" s="62">
        <f>IFERROR(_xll.qlRateHelperRate(X12,Trigger),"")</f>
        <v>-3.5099999999999997E-3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42942</v>
      </c>
      <c r="AC12" s="3">
        <f>IFERROR(_xll.qlRateHelperPillarDate(X12,Trigger),"")</f>
        <v>42991</v>
      </c>
      <c r="AD12" s="62">
        <v>-3.57744567945685E-3</v>
      </c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>
        <v>0</v>
      </c>
      <c r="AM12" s="135">
        <f t="shared" ref="AM12:AM23" si="7">IF(ISBLANK(AL12),AH12,EXP(-AL12*AI12))</f>
        <v>1</v>
      </c>
    </row>
    <row r="13" spans="1:39" ht="11.25" customHeight="1" x14ac:dyDescent="0.2">
      <c r="A13" s="54" t="s">
        <v>123</v>
      </c>
      <c r="B13" s="55" t="str">
        <f>_xll.qlECBNextCode(C12,Trigger)</f>
        <v>NOV17</v>
      </c>
      <c r="C13" s="128">
        <f>_xll.qlECBdate(B13,Trigger)</f>
        <v>43041</v>
      </c>
      <c r="D13" s="128">
        <f>_xll.qlECBNextDate(C13,Trigger)</f>
        <v>43089</v>
      </c>
      <c r="E13" s="280"/>
      <c r="F13" s="280"/>
      <c r="G13" s="111" t="str">
        <f t="shared" si="4"/>
        <v>Eonia</v>
      </c>
      <c r="H13" s="104" t="str">
        <f t="shared" si="3"/>
        <v>EURECBOISNOV17_Quote</v>
      </c>
      <c r="I13" s="107"/>
      <c r="J13" s="287" t="str">
        <f>IFERROR(_xll.qlDatedOISRateHelper(,C13,D13,H13,G13,,Permanent,Trigger,ObjectOverwrite),"--")</f>
        <v>obj_0053b#0001</v>
      </c>
      <c r="K13" s="45"/>
      <c r="L13" s="212" t="str">
        <f t="shared" si="2"/>
        <v>ECB</v>
      </c>
      <c r="M13" s="213" t="str">
        <f>IFERROR(_xll.qlRateHelperQuoteName(S13),"--")</f>
        <v>EURECBOISFEB19_Quote</v>
      </c>
      <c r="N13" s="214">
        <f>IFERROR(_xll.qlRateHelperRate(S13),"--")</f>
        <v>-3.4899999999999996E-3</v>
      </c>
      <c r="O13" s="215"/>
      <c r="P13" s="285" t="b">
        <v>0</v>
      </c>
      <c r="Q13" s="121">
        <v>70</v>
      </c>
      <c r="R13" s="121">
        <v>7</v>
      </c>
      <c r="S13" s="121" t="str">
        <f t="shared" si="1"/>
        <v>obj_00544#0001</v>
      </c>
      <c r="T13" s="123">
        <f>IFERROR(_xll.qlRateHelperEarliestDate(S13,Trigger),"--")</f>
        <v>43500</v>
      </c>
      <c r="U13" s="123">
        <f>IFERROR(_xll.qlRateHelperPillarDate(S13,Trigger),"--")</f>
        <v>44013</v>
      </c>
      <c r="W13" s="2" t="str">
        <f t="shared" si="0"/>
        <v>ECB</v>
      </c>
      <c r="X13" s="2" t="str">
        <v>obj_0053d</v>
      </c>
      <c r="Y13" s="2" t="str">
        <f>IFERROR(_xll.qlRateHelperQuoteName(X13,Trigger),"")</f>
        <v>EURECBOISSEP17_Quote</v>
      </c>
      <c r="Z13" s="62">
        <f>IFERROR(_xll.qlRateHelperRate(X13,Trigger),"")</f>
        <v>-3.5199999999999997E-3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42991</v>
      </c>
      <c r="AC13" s="3">
        <f>IFERROR(_xll.qlRateHelperPillarDate(X13,Trigger),"")</f>
        <v>43041</v>
      </c>
      <c r="AD13" s="62">
        <v>-3.5758964635159724E-3</v>
      </c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6"/>
        <v>0</v>
      </c>
      <c r="AL13" s="183">
        <v>0</v>
      </c>
      <c r="AM13" s="135">
        <f t="shared" si="7"/>
        <v>1</v>
      </c>
    </row>
    <row r="14" spans="1:39" ht="11.25" customHeight="1" x14ac:dyDescent="0.2">
      <c r="A14" s="54" t="s">
        <v>123</v>
      </c>
      <c r="B14" s="55" t="str">
        <f>_xll.qlECBNextCode(C13,Trigger)</f>
        <v>DEC17</v>
      </c>
      <c r="C14" s="128">
        <f>_xll.qlECBdate(B14,Trigger)</f>
        <v>43089</v>
      </c>
      <c r="D14" s="128">
        <f>_xll.qlECBNextDate(C14,Trigger)</f>
        <v>43499</v>
      </c>
      <c r="E14" s="280"/>
      <c r="F14" s="280"/>
      <c r="G14" s="111" t="str">
        <f t="shared" si="4"/>
        <v>Eonia</v>
      </c>
      <c r="H14" s="104" t="str">
        <f t="shared" si="3"/>
        <v>EURECBOISDEC17_Quote</v>
      </c>
      <c r="I14" s="107"/>
      <c r="J14" s="287" t="str">
        <f>IFERROR(_xll.qlDatedOISRateHelper(,C14,D14,H14,G14,,Permanent,Trigger,ObjectOverwrite),"--")</f>
        <v>obj_00540#0001</v>
      </c>
      <c r="K14" s="45"/>
      <c r="L14" s="212" t="str">
        <f t="shared" ref="L14:L16" si="8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2" t="str">
        <f t="shared" si="0"/>
        <v>ECB</v>
      </c>
      <c r="X14" s="2" t="str">
        <v>obj_0053b</v>
      </c>
      <c r="Y14" s="2" t="str">
        <f>IFERROR(_xll.qlRateHelperQuoteName(X14,Trigger),"")</f>
        <v>EURECBOISNOV17_Quote</v>
      </c>
      <c r="Z14" s="62">
        <f>IFERROR(_xll.qlRateHelperRate(X14,Trigger),"")</f>
        <v>-3.5299999999999997E-3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43041</v>
      </c>
      <c r="AC14" s="3">
        <f>IFERROR(_xll.qlRateHelperPillarDate(X14,Trigger),"")</f>
        <v>43089</v>
      </c>
      <c r="AD14" s="62">
        <v>-3.5765408705174273E-3</v>
      </c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6"/>
        <v>0</v>
      </c>
      <c r="AL14" s="183">
        <v>0</v>
      </c>
      <c r="AM14" s="135">
        <f t="shared" si="7"/>
        <v>1</v>
      </c>
    </row>
    <row r="15" spans="1:39" ht="11.25" customHeight="1" x14ac:dyDescent="0.2">
      <c r="A15" s="54" t="s">
        <v>123</v>
      </c>
      <c r="B15" s="55" t="str">
        <f>_xll.qlECBNextCode(C14,Trigger)</f>
        <v>FEB19</v>
      </c>
      <c r="C15" s="128">
        <f>_xll.qlECBdate(B15,Trigger)</f>
        <v>43499</v>
      </c>
      <c r="D15" s="128">
        <f>_xll.qlECBNextDate(C15,Trigger)</f>
        <v>44013</v>
      </c>
      <c r="E15" s="280"/>
      <c r="F15" s="280"/>
      <c r="G15" s="111" t="str">
        <f t="shared" si="4"/>
        <v>Eonia</v>
      </c>
      <c r="H15" s="104" t="str">
        <f t="shared" si="3"/>
        <v>EURECBOISFEB19_Quote</v>
      </c>
      <c r="I15" s="107"/>
      <c r="J15" s="287" t="str">
        <f>IFERROR(_xll.qlDatedOISRateHelper(,C15,D15,H15,G15,,Permanent,Trigger,ObjectOverwrite),"--")</f>
        <v>obj_00544#0001</v>
      </c>
      <c r="K15" s="45"/>
      <c r="L15" s="212" t="str">
        <f t="shared" si="8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2" t="str">
        <f t="shared" si="0"/>
        <v>OIS</v>
      </c>
      <c r="X15" s="2" t="str">
        <v>obj_00507</v>
      </c>
      <c r="Y15" s="2" t="str">
        <f>IFERROR(_xll.qlRateHelperQuoteName(X15,Trigger),"")</f>
        <v>EUREON15M_Quote</v>
      </c>
      <c r="Z15" s="62">
        <f>IFERROR(_xll.qlRateHelperRate(X15,Trigger),"")</f>
        <v>-3.4899999999999996E-3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42795</v>
      </c>
      <c r="AC15" s="3">
        <f>IFERROR(_xll.qlRateHelperPillarDate(X15,Trigger),"")</f>
        <v>43252</v>
      </c>
      <c r="AD15" s="62">
        <v>-3.5454297835188372E-3</v>
      </c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6"/>
        <v>0</v>
      </c>
      <c r="AL15" s="183">
        <v>0</v>
      </c>
      <c r="AM15" s="135">
        <f t="shared" si="7"/>
        <v>1</v>
      </c>
    </row>
    <row r="16" spans="1:39" ht="11.25" customHeight="1" x14ac:dyDescent="0.2">
      <c r="A16" s="54" t="s">
        <v>123</v>
      </c>
      <c r="B16" s="55" t="str">
        <f>_xll.qlECBNextCode(C15,Trigger)</f>
        <v>JUL20</v>
      </c>
      <c r="C16" s="128" t="e">
        <f>_xll.qlECBdate(B16,Trigger)</f>
        <v>#NUM!</v>
      </c>
      <c r="D16" s="128" t="e">
        <f>_xll.qlECBNextDate(C16,Trigger)</f>
        <v>#NUM!</v>
      </c>
      <c r="E16" s="280"/>
      <c r="F16" s="280"/>
      <c r="G16" s="111" t="str">
        <f t="shared" si="4"/>
        <v>Eonia</v>
      </c>
      <c r="H16" s="104" t="str">
        <f t="shared" si="3"/>
        <v>EURECBOISJUL20_Quote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2" t="str">
        <f t="shared" si="0"/>
        <v>OIS</v>
      </c>
      <c r="X16" s="2" t="str">
        <v>obj_004f9</v>
      </c>
      <c r="Y16" s="2" t="str">
        <f>IFERROR(_xll.qlRateHelperQuoteName(X16,Trigger),"")</f>
        <v>EUREON18M_Quote</v>
      </c>
      <c r="Z16" s="62">
        <f>IFERROR(_xll.qlRateHelperRate(X16,Trigger),"")</f>
        <v>-3.4499999999999999E-3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42795</v>
      </c>
      <c r="AC16" s="3">
        <f>IFERROR(_xll.qlRateHelperPillarDate(X16,Trigger),"")</f>
        <v>43346</v>
      </c>
      <c r="AD16" s="62">
        <v>-3.50459003129182E-3</v>
      </c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6"/>
        <v>0</v>
      </c>
      <c r="AL16" s="183">
        <v>0</v>
      </c>
      <c r="AM16" s="135">
        <f t="shared" si="7"/>
        <v>1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4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EUROISH7_Quote</v>
      </c>
      <c r="N17" s="224">
        <f>IFERROR(_xll.qlQuoteValue(H21),"--")</f>
        <v>100.3545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2" t="str">
        <f t="shared" si="0"/>
        <v>OIS</v>
      </c>
      <c r="X17" s="2" t="str">
        <v>obj_004bf</v>
      </c>
      <c r="Y17" s="2" t="str">
        <f>IFERROR(_xll.qlRateHelperQuoteName(X17,Trigger),"")</f>
        <v>EUREON21M_Quote</v>
      </c>
      <c r="Z17" s="62">
        <f>IFERROR(_xll.qlRateHelperRate(X17,Trigger),"")</f>
        <v>-3.3899999999999998E-3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42795</v>
      </c>
      <c r="AC17" s="3">
        <f>IFERROR(_xll.qlRateHelperPillarDate(X17,Trigger),"")</f>
        <v>43437</v>
      </c>
      <c r="AD17" s="62">
        <v>-3.4440120639394325E-3</v>
      </c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6"/>
        <v>0</v>
      </c>
      <c r="AL17" s="183">
        <v>0</v>
      </c>
      <c r="AM17" s="135">
        <f t="shared" si="7"/>
        <v>1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e">
        <f t="shared" ref="H18" si="9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EUROISM7_Quote</v>
      </c>
      <c r="N18" s="226">
        <f>IFERROR(_xll.qlQuoteValue(H22),"--")</f>
        <v>100.35250000000001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2" t="str">
        <f t="shared" si="0"/>
        <v>OIS</v>
      </c>
      <c r="X18" s="2" t="str">
        <v>obj_004ea</v>
      </c>
      <c r="Y18" s="2" t="str">
        <f>IFERROR(_xll.qlRateHelperQuoteName(X18,Trigger),"")</f>
        <v>EUREON2Y_Quote</v>
      </c>
      <c r="Z18" s="62">
        <f>IFERROR(_xll.qlRateHelperRate(X18,Trigger),"")</f>
        <v>-3.3299999999999996E-3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42795</v>
      </c>
      <c r="AC18" s="3">
        <f>IFERROR(_xll.qlRateHelperPillarDate(X18,Trigger),"")</f>
        <v>43525</v>
      </c>
      <c r="AD18" s="62">
        <v>-3.3837330659983915E-3</v>
      </c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6"/>
        <v>0</v>
      </c>
      <c r="AL18" s="183">
        <v>0</v>
      </c>
      <c r="AM18" s="135">
        <f t="shared" si="7"/>
        <v>1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EUROISU7_Quote</v>
      </c>
      <c r="N19" s="226">
        <f>IFERROR(_xll.qlQuoteValue(H23),"--")</f>
        <v>100.3515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2" t="str">
        <f t="shared" si="0"/>
        <v>OIS</v>
      </c>
      <c r="X19" s="2" t="str">
        <v>obj_004c0</v>
      </c>
      <c r="Y19" s="2" t="str">
        <f>IFERROR(_xll.qlRateHelperQuoteName(X19,Trigger),"")</f>
        <v>EUREON3Y_Quote</v>
      </c>
      <c r="Z19" s="62">
        <f>IFERROR(_xll.qlRateHelperRate(X19,Trigger),"")</f>
        <v>-2.9400000000000003E-3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42795</v>
      </c>
      <c r="AC19" s="3">
        <f>IFERROR(_xll.qlRateHelperPillarDate(X19,Trigger),"")</f>
        <v>43892</v>
      </c>
      <c r="AD19" s="62">
        <v>-2.9883474011790866E-3</v>
      </c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6"/>
        <v>0</v>
      </c>
      <c r="AL19" s="183">
        <v>0</v>
      </c>
      <c r="AM19" s="135">
        <f t="shared" si="7"/>
        <v>1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EUROISZ7_Quote</v>
      </c>
      <c r="N20" s="226">
        <f>IFERROR(_xll.qlQuoteValue(H24),"--")</f>
        <v>100.34649999999999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2" t="str">
        <f t="shared" si="0"/>
        <v>OIS</v>
      </c>
      <c r="X20" s="2" t="str">
        <v>obj_004c8</v>
      </c>
      <c r="Y20" s="2" t="str">
        <f>IFERROR(_xll.qlRateHelperQuoteName(X20,Trigger),"")</f>
        <v>EUREON4Y_Quote</v>
      </c>
      <c r="Z20" s="62">
        <f>IFERROR(_xll.qlRateHelperRate(X20,Trigger),"")</f>
        <v>-2.31E-3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42795</v>
      </c>
      <c r="AC20" s="3">
        <f>IFERROR(_xll.qlRateHelperPillarDate(X20,Trigger),"")</f>
        <v>44256</v>
      </c>
      <c r="AD20" s="62">
        <v>-2.3500363578967316E-3</v>
      </c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6"/>
        <v>0</v>
      </c>
      <c r="AL20" s="183">
        <v>0</v>
      </c>
      <c r="AM20" s="135">
        <f t="shared" si="7"/>
        <v>1</v>
      </c>
    </row>
    <row r="21" spans="1:39" ht="11.25" customHeight="1" x14ac:dyDescent="0.2">
      <c r="A21" s="50" t="s">
        <v>127</v>
      </c>
      <c r="B21" s="51" t="str">
        <f>_xll.qlIMMNextCode(Evaluationdate-1,TRUE,Trigger)</f>
        <v>H7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EUROISH7_Quote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EUROISH8_Quote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2" t="str">
        <f t="shared" si="0"/>
        <v>OIS</v>
      </c>
      <c r="X21" s="2" t="str">
        <v>obj_00523</v>
      </c>
      <c r="Y21" s="2" t="str">
        <f>IFERROR(_xll.qlRateHelperQuoteName(X21,Trigger),"")</f>
        <v>EUREON5Y_Quote</v>
      </c>
      <c r="Z21" s="62">
        <f>IFERROR(_xll.qlRateHelperRate(X21,Trigger),"")</f>
        <v>-1.4499999999999999E-3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42795</v>
      </c>
      <c r="AC21" s="3">
        <f>IFERROR(_xll.qlRateHelperPillarDate(X21,Trigger),"")</f>
        <v>44621</v>
      </c>
      <c r="AD21" s="62">
        <v>-1.478004161888742E-3</v>
      </c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6"/>
        <v>0</v>
      </c>
      <c r="AL21" s="183">
        <v>0</v>
      </c>
      <c r="AM21" s="135">
        <f t="shared" si="7"/>
        <v>1</v>
      </c>
    </row>
    <row r="22" spans="1:39" ht="11.25" customHeight="1" x14ac:dyDescent="0.2">
      <c r="A22" s="54" t="s">
        <v>127</v>
      </c>
      <c r="B22" s="55" t="str">
        <f>_xll.qlIMMNextCode(B21,TRUE,Trigger)</f>
        <v>M7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EUROISM7_Quote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-3.3400000000000001E-3</v>
      </c>
      <c r="O22" s="215"/>
      <c r="P22" s="85" t="b">
        <v>1</v>
      </c>
      <c r="Q22" s="82">
        <v>50</v>
      </c>
      <c r="R22" s="82">
        <v>1</v>
      </c>
      <c r="S22" s="82" t="str">
        <f t="shared" ref="S22:S57" si="12">J28</f>
        <v>obj_00501#0001</v>
      </c>
      <c r="T22" s="86">
        <f>IFERROR(_xll.qlRateHelperEarliestDate(S22,Trigger),"--")</f>
        <v>42795</v>
      </c>
      <c r="U22" s="86">
        <f>IFERROR(_xll.qlRateHelperPillarDate(S22,Trigger),"--")</f>
        <v>42802</v>
      </c>
      <c r="W22" s="2" t="str">
        <f t="shared" si="0"/>
        <v>OIS</v>
      </c>
      <c r="X22" s="2" t="str">
        <v>obj_00504</v>
      </c>
      <c r="Y22" s="2" t="str">
        <f>IFERROR(_xll.qlRateHelperQuoteName(X22,Trigger),"")</f>
        <v>EUREON6Y_Quote</v>
      </c>
      <c r="Z22" s="62">
        <f>IFERROR(_xll.qlRateHelperRate(X22,Trigger),"")</f>
        <v>-3.7000000000000005E-4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42795</v>
      </c>
      <c r="AC22" s="3">
        <f>IFERROR(_xll.qlRateHelperPillarDate(X22,Trigger),"")</f>
        <v>44986</v>
      </c>
      <c r="AD22" s="62">
        <v>-3.8034602595799692E-4</v>
      </c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6"/>
        <v>0</v>
      </c>
      <c r="AL22" s="183">
        <v>0</v>
      </c>
      <c r="AM22" s="135">
        <f t="shared" si="7"/>
        <v>1</v>
      </c>
    </row>
    <row r="23" spans="1:39" ht="11.25" customHeight="1" x14ac:dyDescent="0.2">
      <c r="A23" s="54" t="s">
        <v>127</v>
      </c>
      <c r="B23" s="55" t="str">
        <f>_xll.qlIMMNextCode(B22,TRUE,Trigger)</f>
        <v>U7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EUROISU7_Quote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3">IFERROR(H29,"--")</f>
        <v>EUREON2W_Quote</v>
      </c>
      <c r="N23" s="214">
        <f>IFERROR(_xll.qlQuoteValue(H29),"--")</f>
        <v>-3.3500000000000001E-3</v>
      </c>
      <c r="O23" s="215"/>
      <c r="P23" s="85" t="b">
        <v>1</v>
      </c>
      <c r="Q23" s="82">
        <v>50</v>
      </c>
      <c r="R23" s="82">
        <v>1</v>
      </c>
      <c r="S23" s="82" t="str">
        <f t="shared" si="12"/>
        <v>obj_004f3#0001</v>
      </c>
      <c r="T23" s="86">
        <f>IFERROR(_xll.qlRateHelperEarliestDate(S23,Trigger),"--")</f>
        <v>42795</v>
      </c>
      <c r="U23" s="86">
        <f>IFERROR(_xll.qlRateHelperPillarDate(S23,Trigger),"--")</f>
        <v>42809</v>
      </c>
      <c r="W23" s="2" t="str">
        <f t="shared" si="0"/>
        <v>OIS</v>
      </c>
      <c r="X23" s="2" t="str">
        <v>obj_004d0</v>
      </c>
      <c r="Y23" s="2" t="str">
        <f>IFERROR(_xll.qlRateHelperQuoteName(X23,Trigger),"")</f>
        <v>EUREON7Y_Quote</v>
      </c>
      <c r="Z23" s="62">
        <f>IFERROR(_xll.qlRateHelperRate(X23,Trigger),"")</f>
        <v>8.4999999999999995E-4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42795</v>
      </c>
      <c r="AC23" s="3">
        <f>IFERROR(_xll.qlRateHelperPillarDate(X23,Trigger),"")</f>
        <v>45352</v>
      </c>
      <c r="AD23" s="62">
        <v>8.6469313832997024E-4</v>
      </c>
      <c r="AF23" s="136">
        <v>13</v>
      </c>
      <c r="AG23" s="137">
        <f>_xll.qlCalendarAdjust(Calendar,DATE(YEAR(AG11)+1,12,31),"preceding",Trigger)</f>
        <v>43465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6"/>
        <v>0</v>
      </c>
      <c r="AL23" s="184">
        <v>0</v>
      </c>
      <c r="AM23" s="138">
        <f t="shared" si="7"/>
        <v>1</v>
      </c>
    </row>
    <row r="24" spans="1:39" ht="11.25" customHeight="1" x14ac:dyDescent="0.2">
      <c r="A24" s="54" t="s">
        <v>127</v>
      </c>
      <c r="B24" s="55" t="str">
        <f>_xll.qlIMMNextCode(B23,TRUE,Trigger)</f>
        <v>Z7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EUROISZ7_Quote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3"/>
        <v>EUREON3W_Quote</v>
      </c>
      <c r="N24" s="214">
        <f>IFERROR(_xll.qlQuoteValue(H30),"--")</f>
        <v>-3.3500000000000001E-3</v>
      </c>
      <c r="O24" s="215"/>
      <c r="P24" s="85" t="b">
        <v>1</v>
      </c>
      <c r="Q24" s="82">
        <v>50</v>
      </c>
      <c r="R24" s="82">
        <v>1</v>
      </c>
      <c r="S24" s="82" t="str">
        <f t="shared" si="12"/>
        <v>obj_00527#0001</v>
      </c>
      <c r="T24" s="86">
        <f>IFERROR(_xll.qlRateHelperEarliestDate(S24,Trigger),"--")</f>
        <v>42795</v>
      </c>
      <c r="U24" s="86">
        <f>IFERROR(_xll.qlRateHelperPillarDate(S24,Trigger),"--")</f>
        <v>42816</v>
      </c>
      <c r="W24" s="2" t="str">
        <f t="shared" si="0"/>
        <v>OIS</v>
      </c>
      <c r="X24" s="2" t="str">
        <v>obj_004c4</v>
      </c>
      <c r="Y24" s="2" t="str">
        <f>IFERROR(_xll.qlRateHelperQuoteName(X24,Trigger),"")</f>
        <v>EUREON8Y_Quote</v>
      </c>
      <c r="Z24" s="62">
        <f>IFERROR(_xll.qlRateHelperRate(X24,Trigger),"")</f>
        <v>2.1299999999999999E-3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42795</v>
      </c>
      <c r="AC24" s="3">
        <f>IFERROR(_xll.qlRateHelperPillarDate(X24,Trigger),"")</f>
        <v>45719</v>
      </c>
      <c r="AD24" s="62">
        <v>2.1784313721578959E-3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H8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EUROISH8_Quote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3"/>
        <v>EUREON1M_Quote</v>
      </c>
      <c r="N25" s="214">
        <f>IFERROR(_xll.qlQuoteValue(H31),"--")</f>
        <v>-3.3799999999999998E-3</v>
      </c>
      <c r="O25" s="215"/>
      <c r="P25" s="85" t="b">
        <v>1</v>
      </c>
      <c r="Q25" s="82">
        <v>50</v>
      </c>
      <c r="R25" s="82">
        <v>1</v>
      </c>
      <c r="S25" s="82" t="str">
        <f t="shared" si="12"/>
        <v>obj_004b2#0001</v>
      </c>
      <c r="T25" s="86">
        <f>IFERROR(_xll.qlRateHelperEarliestDate(S25,Trigger),"--")</f>
        <v>42795</v>
      </c>
      <c r="U25" s="86">
        <f>IFERROR(_xll.qlRateHelperPillarDate(S25,Trigger),"--")</f>
        <v>42828</v>
      </c>
      <c r="W25" s="2" t="str">
        <f t="shared" si="0"/>
        <v>OIS</v>
      </c>
      <c r="X25" s="2" t="str">
        <v>obj_004e5</v>
      </c>
      <c r="Y25" s="2" t="str">
        <f>IFERROR(_xll.qlRateHelperQuoteName(X25,Trigger),"")</f>
        <v>EUREON9Y_Quote</v>
      </c>
      <c r="Z25" s="62">
        <f>IFERROR(_xll.qlRateHelperRate(X25,Trigger),"")</f>
        <v>3.3699999999999997E-3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42795</v>
      </c>
      <c r="AC25" s="3">
        <f>IFERROR(_xll.qlRateHelperPillarDate(X25,Trigger),"")</f>
        <v>46083</v>
      </c>
      <c r="AD25" s="62">
        <v>3.459889503633472E-3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3"/>
        <v>EUREON2M_Quote</v>
      </c>
      <c r="N26" s="214">
        <f>IFERROR(_xll.qlQuoteValue(H32),"--")</f>
        <v>-3.4699999999999996E-3</v>
      </c>
      <c r="O26" s="215"/>
      <c r="P26" s="85" t="b">
        <v>1</v>
      </c>
      <c r="Q26" s="82">
        <v>50</v>
      </c>
      <c r="R26" s="82">
        <v>1</v>
      </c>
      <c r="S26" s="82" t="str">
        <f t="shared" si="12"/>
        <v>obj_00525#0001</v>
      </c>
      <c r="T26" s="86">
        <f>IFERROR(_xll.qlRateHelperEarliestDate(S26,Trigger),"--")</f>
        <v>42795</v>
      </c>
      <c r="U26" s="86">
        <f>IFERROR(_xll.qlRateHelperPillarDate(S26,Trigger),"--")</f>
        <v>42857</v>
      </c>
      <c r="W26" s="2" t="str">
        <f t="shared" si="0"/>
        <v>OIS</v>
      </c>
      <c r="X26" s="2" t="str">
        <v>obj_00511</v>
      </c>
      <c r="Y26" s="2" t="str">
        <f>IFERROR(_xll.qlRateHelperQuoteName(X26,Trigger),"")</f>
        <v>EUREON10Y_Quote</v>
      </c>
      <c r="Z26" s="62">
        <f>IFERROR(_xll.qlRateHelperRate(X26,Trigger),"")</f>
        <v>4.5299999999999993E-3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42795</v>
      </c>
      <c r="AC26" s="3">
        <f>IFERROR(_xll.qlRateHelperPillarDate(X26,Trigger),"")</f>
        <v>46447</v>
      </c>
      <c r="AD26" s="62">
        <v>4.6676639664343378E-3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58" t="s">
        <v>25</v>
      </c>
      <c r="L27" s="212" t="str">
        <f t="shared" si="11"/>
        <v>OIS</v>
      </c>
      <c r="M27" s="213" t="str">
        <f t="shared" si="13"/>
        <v>EUREON3M_Quote</v>
      </c>
      <c r="N27" s="214">
        <f>IFERROR(_xll.qlQuoteValue(H33),"--")</f>
        <v>-3.5899999999999999E-3</v>
      </c>
      <c r="O27" s="215"/>
      <c r="P27" s="85" t="b">
        <v>0</v>
      </c>
      <c r="Q27" s="82">
        <v>50</v>
      </c>
      <c r="R27" s="82">
        <v>1</v>
      </c>
      <c r="S27" s="82" t="str">
        <f t="shared" si="12"/>
        <v>--</v>
      </c>
      <c r="T27" s="86" t="str">
        <f>IFERROR(_xll.qlRateHelperEarliestDate(S27,Trigger),"--")</f>
        <v>--</v>
      </c>
      <c r="U27" s="86" t="str">
        <f>IFERROR(_xll.qlRateHelperPillarDate(S27,Trigger),"--")</f>
        <v>--</v>
      </c>
      <c r="W27" s="2" t="str">
        <f t="shared" si="0"/>
        <v>OIS</v>
      </c>
      <c r="X27" s="2" t="str">
        <v>obj_00508</v>
      </c>
      <c r="Y27" s="2" t="str">
        <f>IFERROR(_xll.qlRateHelperQuoteName(X27,Trigger),"")</f>
        <v>EUREON11Y_Quote</v>
      </c>
      <c r="Z27" s="62">
        <f>IFERROR(_xll.qlRateHelperRate(X27,Trigger),"")</f>
        <v>5.5899999999999995E-3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42795</v>
      </c>
      <c r="AC27" s="3">
        <f>IFERROR(_xll.qlRateHelperPillarDate(X27,Trigger),"")</f>
        <v>46813</v>
      </c>
      <c r="AD27" s="62">
        <v>5.7797928578606095E-3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4">Currency&amp;$G$26&amp;IF($B28="1W","SW",$B28)&amp;QuoteSuffix</f>
        <v>EUREONSW_Quote</v>
      </c>
      <c r="I28" s="107"/>
      <c r="J28" s="211" t="str">
        <f>IF(P22,_xll.qlOISRateHelper(,C28,B28,H28,$G28,,Permanent,Trigger,ObjectOverwrite),"--")</f>
        <v>obj_00501#0001</v>
      </c>
      <c r="L28" s="212" t="str">
        <f t="shared" si="11"/>
        <v>OIS</v>
      </c>
      <c r="M28" s="213" t="str">
        <f t="shared" si="13"/>
        <v>EUREON4M_Quote</v>
      </c>
      <c r="N28" s="214">
        <f>IFERROR(_xll.qlQuoteValue(H34),"--")</f>
        <v>-3.7199999999999998E-3</v>
      </c>
      <c r="O28" s="215"/>
      <c r="P28" s="85" t="b">
        <v>0</v>
      </c>
      <c r="Q28" s="82">
        <v>50</v>
      </c>
      <c r="R28" s="82">
        <v>1</v>
      </c>
      <c r="S28" s="82" t="str">
        <f t="shared" si="12"/>
        <v>--</v>
      </c>
      <c r="T28" s="86" t="str">
        <f>IFERROR(_xll.qlRateHelperEarliestDate(S28,Trigger),"--")</f>
        <v>--</v>
      </c>
      <c r="U28" s="86" t="str">
        <f>IFERROR(_xll.qlRateHelperPillarDate(S28,Trigger),"--")</f>
        <v>--</v>
      </c>
      <c r="W28" s="2" t="str">
        <f t="shared" si="0"/>
        <v>OIS</v>
      </c>
      <c r="X28" s="2" t="str">
        <v>obj_004b3</v>
      </c>
      <c r="Y28" s="2" t="str">
        <f>IFERROR(_xll.qlRateHelperQuoteName(X28,Trigger),"")</f>
        <v>EUREON12Y_Quote</v>
      </c>
      <c r="Z28" s="62">
        <f>IFERROR(_xll.qlRateHelperRate(X28,Trigger),"")</f>
        <v>6.5100000000000002E-3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42795</v>
      </c>
      <c r="AC28" s="3">
        <f>IFERROR(_xll.qlRateHelperPillarDate(X28,Trigger),"")</f>
        <v>47178</v>
      </c>
      <c r="AD28" s="62">
        <v>6.7519284766793261E-3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5">IF(B29="O/N",0,IF(B29="T/N",1,2))</f>
        <v>2</v>
      </c>
      <c r="D29" s="107"/>
      <c r="E29" s="107"/>
      <c r="F29" s="107"/>
      <c r="G29" s="57" t="str">
        <f t="shared" ref="G29:G63" si="16">$G$1</f>
        <v>Eonia</v>
      </c>
      <c r="H29" s="104" t="str">
        <f t="shared" si="14"/>
        <v>EUREON2W_Quote</v>
      </c>
      <c r="I29" s="107"/>
      <c r="J29" s="209" t="str">
        <f>IF(P23,_xll.qlOISRateHelper(,C29,B29,H29,$G29,,Permanent,Trigger,ObjectOverwrite),"--")</f>
        <v>obj_004f3#0001</v>
      </c>
      <c r="L29" s="212" t="str">
        <f t="shared" si="11"/>
        <v>OIS</v>
      </c>
      <c r="M29" s="213" t="str">
        <f t="shared" si="13"/>
        <v>EUREON5M_Quote</v>
      </c>
      <c r="N29" s="214">
        <f>IFERROR(_xll.qlQuoteValue(H35),"--")</f>
        <v>-3.8E-3</v>
      </c>
      <c r="O29" s="215"/>
      <c r="P29" s="85" t="b">
        <v>0</v>
      </c>
      <c r="Q29" s="82">
        <v>50</v>
      </c>
      <c r="R29" s="82">
        <v>1</v>
      </c>
      <c r="S29" s="82" t="str">
        <f t="shared" si="12"/>
        <v>--</v>
      </c>
      <c r="T29" s="86" t="str">
        <f>IFERROR(_xll.qlRateHelperEarliestDate(S29,Trigger),"--")</f>
        <v>--</v>
      </c>
      <c r="U29" s="86" t="str">
        <f>IFERROR(_xll.qlRateHelperPillarDate(S29,Trigger),"--")</f>
        <v>--</v>
      </c>
      <c r="W29" s="2" t="str">
        <f t="shared" si="0"/>
        <v>OIS</v>
      </c>
      <c r="X29" s="2" t="str">
        <v>obj_00512</v>
      </c>
      <c r="Y29" s="2" t="str">
        <f>IFERROR(_xll.qlRateHelperQuoteName(X29,Trigger),"")</f>
        <v>EUREON15Y_Quote</v>
      </c>
      <c r="Z29" s="62">
        <f>IFERROR(_xll.qlRateHelperRate(X29,Trigger),"")</f>
        <v>8.660000000000001E-3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42795</v>
      </c>
      <c r="AC29" s="3">
        <f>IFERROR(_xll.qlRateHelperPillarDate(X29,Trigger),"")</f>
        <v>48274</v>
      </c>
      <c r="AD29" s="62">
        <v>9.052065253289469E-3</v>
      </c>
    </row>
    <row r="30" spans="1:39" ht="11.25" customHeight="1" x14ac:dyDescent="0.2">
      <c r="A30" s="54" t="s">
        <v>70</v>
      </c>
      <c r="B30" s="55" t="s">
        <v>40</v>
      </c>
      <c r="C30" s="56">
        <f t="shared" si="15"/>
        <v>2</v>
      </c>
      <c r="D30" s="107"/>
      <c r="E30" s="107"/>
      <c r="F30" s="107"/>
      <c r="G30" s="57" t="str">
        <f t="shared" si="16"/>
        <v>Eonia</v>
      </c>
      <c r="H30" s="104" t="str">
        <f t="shared" si="14"/>
        <v>EUREON3W_Quote</v>
      </c>
      <c r="I30" s="107"/>
      <c r="J30" s="209" t="str">
        <f>IF(P24,_xll.qlOISRateHelper(,C30,B30,H30,$G30,,Permanent,Trigger,ObjectOverwrite),"--")</f>
        <v>obj_00527#0001</v>
      </c>
      <c r="L30" s="212" t="str">
        <f t="shared" si="11"/>
        <v>OIS</v>
      </c>
      <c r="M30" s="213" t="str">
        <f t="shared" si="13"/>
        <v>EUREON6M_Quote</v>
      </c>
      <c r="N30" s="214">
        <f>IFERROR(_xll.qlQuoteValue(H36),"--")</f>
        <v>-3.8900000000000002E-3</v>
      </c>
      <c r="O30" s="215"/>
      <c r="P30" s="85" t="b">
        <v>0</v>
      </c>
      <c r="Q30" s="82">
        <v>50</v>
      </c>
      <c r="R30" s="82">
        <v>1</v>
      </c>
      <c r="S30" s="82" t="str">
        <f t="shared" si="12"/>
        <v>--</v>
      </c>
      <c r="T30" s="86" t="str">
        <f>IFERROR(_xll.qlRateHelperEarliestDate(S30,Trigger),"--")</f>
        <v>--</v>
      </c>
      <c r="U30" s="86" t="str">
        <f>IFERROR(_xll.qlRateHelperPillarDate(S30,Trigger),"--")</f>
        <v>--</v>
      </c>
      <c r="W30" s="2" t="str">
        <f t="shared" si="0"/>
        <v>OIS</v>
      </c>
      <c r="X30" s="2" t="str">
        <v>obj_004e6</v>
      </c>
      <c r="Y30" s="2" t="str">
        <f>IFERROR(_xll.qlRateHelperQuoteName(X30,Trigger),"")</f>
        <v>EUREON20Y_Quote</v>
      </c>
      <c r="Z30" s="62">
        <f>IFERROR(_xll.qlRateHelperRate(X30,Trigger),"")</f>
        <v>1.061E-2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42795</v>
      </c>
      <c r="AC30" s="3">
        <f>IFERROR(_xll.qlRateHelperPillarDate(X30,Trigger),"")</f>
        <v>50101</v>
      </c>
      <c r="AD30" s="62">
        <v>1.1163219611715226E-2</v>
      </c>
    </row>
    <row r="31" spans="1:39" ht="11.25" customHeight="1" x14ac:dyDescent="0.2">
      <c r="A31" s="54" t="s">
        <v>70</v>
      </c>
      <c r="B31" s="55" t="s">
        <v>2</v>
      </c>
      <c r="C31" s="56">
        <f t="shared" si="15"/>
        <v>2</v>
      </c>
      <c r="D31" s="107"/>
      <c r="E31" s="107"/>
      <c r="F31" s="107"/>
      <c r="G31" s="57" t="str">
        <f t="shared" si="16"/>
        <v>Eonia</v>
      </c>
      <c r="H31" s="104" t="str">
        <f t="shared" si="14"/>
        <v>EUREON1M_Quote</v>
      </c>
      <c r="I31" s="107"/>
      <c r="J31" s="209" t="str">
        <f>IF(P25,_xll.qlOISRateHelper(,C31,B31,H31,$G31,,Permanent,Trigger,ObjectOverwrite),"--")</f>
        <v>obj_004b2#0001</v>
      </c>
      <c r="L31" s="212" t="str">
        <f t="shared" si="11"/>
        <v>OIS</v>
      </c>
      <c r="M31" s="213" t="str">
        <f t="shared" si="13"/>
        <v>EUREON7M_Quote</v>
      </c>
      <c r="N31" s="214">
        <f>IFERROR(_xll.qlQuoteValue(H37),"--")</f>
        <v>-3.98E-3</v>
      </c>
      <c r="O31" s="215"/>
      <c r="P31" s="85" t="b">
        <v>0</v>
      </c>
      <c r="Q31" s="82">
        <v>50</v>
      </c>
      <c r="R31" s="82">
        <v>1</v>
      </c>
      <c r="S31" s="82" t="str">
        <f t="shared" si="12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0"/>
        <v>OIS</v>
      </c>
      <c r="X31" s="2" t="str">
        <v>obj_004c9</v>
      </c>
      <c r="Y31" s="2" t="str">
        <f>IFERROR(_xll.qlRateHelperQuoteName(X31,Trigger),"")</f>
        <v>EUREON25Y_Quote</v>
      </c>
      <c r="Z31" s="62">
        <f>IFERROR(_xll.qlRateHelperRate(X31,Trigger),"")</f>
        <v>1.141E-2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42795</v>
      </c>
      <c r="AC31" s="3">
        <f>IFERROR(_xll.qlRateHelperPillarDate(X31,Trigger),"")</f>
        <v>51928</v>
      </c>
      <c r="AD31" s="62">
        <v>1.2008852575405351E-2</v>
      </c>
    </row>
    <row r="32" spans="1:39" ht="11.25" customHeight="1" x14ac:dyDescent="0.2">
      <c r="A32" s="54" t="s">
        <v>70</v>
      </c>
      <c r="B32" s="55" t="s">
        <v>41</v>
      </c>
      <c r="C32" s="56">
        <f t="shared" si="15"/>
        <v>2</v>
      </c>
      <c r="D32" s="107"/>
      <c r="E32" s="107"/>
      <c r="F32" s="107"/>
      <c r="G32" s="57" t="str">
        <f t="shared" si="16"/>
        <v>Eonia</v>
      </c>
      <c r="H32" s="104" t="str">
        <f t="shared" si="14"/>
        <v>EUREON2M_Quote</v>
      </c>
      <c r="I32" s="107"/>
      <c r="J32" s="209" t="str">
        <f>IF(P26,_xll.qlOISRateHelper(,C32,B32,H32,$G32,,Permanent,Trigger,ObjectOverwrite),"--")</f>
        <v>obj_00525#0001</v>
      </c>
      <c r="L32" s="212" t="str">
        <f t="shared" si="11"/>
        <v>OIS</v>
      </c>
      <c r="M32" s="213" t="str">
        <f t="shared" si="13"/>
        <v>EUREON8M_Quote</v>
      </c>
      <c r="N32" s="214">
        <f>IFERROR(_xll.qlQuoteValue(H38),"--")</f>
        <v>-4.0500000000000006E-3</v>
      </c>
      <c r="O32" s="215"/>
      <c r="P32" s="85" t="b">
        <v>0</v>
      </c>
      <c r="Q32" s="82">
        <v>50</v>
      </c>
      <c r="R32" s="82">
        <v>1</v>
      </c>
      <c r="S32" s="82" t="str">
        <f t="shared" si="12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0"/>
        <v>OIS</v>
      </c>
      <c r="X32" s="2" t="str">
        <v>obj_00522</v>
      </c>
      <c r="Y32" s="2" t="str">
        <f>IFERROR(_xll.qlRateHelperQuoteName(X32,Trigger),"")</f>
        <v>EUREON30Y_Quote</v>
      </c>
      <c r="Z32" s="62">
        <f>IFERROR(_xll.qlRateHelperRate(X32,Trigger),"")</f>
        <v>1.1779999999999999E-2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42795</v>
      </c>
      <c r="AC32" s="3">
        <f>IFERROR(_xll.qlRateHelperPillarDate(X32,Trigger),"")</f>
        <v>53752</v>
      </c>
      <c r="AD32" s="62">
        <v>1.2375616657578248E-2</v>
      </c>
    </row>
    <row r="33" spans="1:30" ht="11.25" customHeight="1" x14ac:dyDescent="0.2">
      <c r="A33" s="54" t="s">
        <v>70</v>
      </c>
      <c r="B33" s="55" t="s">
        <v>0</v>
      </c>
      <c r="C33" s="56">
        <f t="shared" si="15"/>
        <v>2</v>
      </c>
      <c r="D33" s="107"/>
      <c r="E33" s="107"/>
      <c r="F33" s="107"/>
      <c r="G33" s="57" t="str">
        <f t="shared" si="16"/>
        <v>Eonia</v>
      </c>
      <c r="H33" s="104" t="str">
        <f t="shared" si="14"/>
        <v>EUREON3M_Quote</v>
      </c>
      <c r="I33" s="107"/>
      <c r="J33" s="209" t="str">
        <f>IF(P27,_xll.qlOISRateHelper(,C33,B33,H33,$G33,,Permanent,Trigger,ObjectOverwrite),"--")</f>
        <v>--</v>
      </c>
      <c r="L33" s="212" t="str">
        <f t="shared" si="11"/>
        <v>OIS</v>
      </c>
      <c r="M33" s="213" t="str">
        <f t="shared" si="13"/>
        <v>EUREON9M_Quote</v>
      </c>
      <c r="N33" s="214">
        <f>IFERROR(_xll.qlQuoteValue(H39),"--")</f>
        <v>-4.1200000000000004E-3</v>
      </c>
      <c r="O33" s="215"/>
      <c r="P33" s="85" t="b">
        <v>0</v>
      </c>
      <c r="Q33" s="82">
        <v>50</v>
      </c>
      <c r="R33" s="82">
        <v>1</v>
      </c>
      <c r="S33" s="82" t="str">
        <f t="shared" si="12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0"/>
        <v>OIS</v>
      </c>
      <c r="X33" s="2" t="str">
        <v>obj_004d3</v>
      </c>
      <c r="Y33" s="2" t="str">
        <f>IFERROR(_xll.qlRateHelperQuoteName(X33,Trigger),"")</f>
        <v>EUREON40Y_Quote</v>
      </c>
      <c r="Z33" s="62">
        <f>IFERROR(_xll.qlRateHelperRate(X33,Trigger),"")</f>
        <v>1.1970000000000001E-2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42795</v>
      </c>
      <c r="AC33" s="3">
        <f>IFERROR(_xll.qlRateHelperPillarDate(X33,Trigger),"")</f>
        <v>57405</v>
      </c>
      <c r="AD33" s="62">
        <v>1.2482697261249129E-2</v>
      </c>
    </row>
    <row r="34" spans="1:30" ht="11.25" customHeight="1" x14ac:dyDescent="0.2">
      <c r="A34" s="54" t="s">
        <v>70</v>
      </c>
      <c r="B34" s="55" t="s">
        <v>42</v>
      </c>
      <c r="C34" s="56">
        <f t="shared" si="15"/>
        <v>2</v>
      </c>
      <c r="D34" s="107"/>
      <c r="E34" s="107"/>
      <c r="F34" s="107"/>
      <c r="G34" s="57" t="str">
        <f t="shared" si="16"/>
        <v>Eonia</v>
      </c>
      <c r="H34" s="104" t="str">
        <f t="shared" si="14"/>
        <v>EUREON4M_Quote</v>
      </c>
      <c r="I34" s="107"/>
      <c r="J34" s="209" t="str">
        <f>IF(P28,_xll.qlOISRateHelper(,C34,B34,H34,$G34,,Permanent,Trigger,ObjectOverwrite),"--")</f>
        <v>--</v>
      </c>
      <c r="L34" s="212" t="str">
        <f t="shared" si="11"/>
        <v>OIS</v>
      </c>
      <c r="M34" s="213" t="str">
        <f t="shared" si="13"/>
        <v>EUREON10M_Quote</v>
      </c>
      <c r="N34" s="214">
        <f>IFERROR(_xll.qlQuoteValue(H40),"--")</f>
        <v>-4.1700000000000001E-3</v>
      </c>
      <c r="O34" s="215"/>
      <c r="P34" s="85" t="b">
        <v>0</v>
      </c>
      <c r="Q34" s="82">
        <v>50</v>
      </c>
      <c r="R34" s="82">
        <v>1</v>
      </c>
      <c r="S34" s="82" t="str">
        <f t="shared" si="12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0"/>
        <v>OIS</v>
      </c>
      <c r="X34" s="2" t="str">
        <v>obj_004f7</v>
      </c>
      <c r="Y34" s="2" t="str">
        <f>IFERROR(_xll.qlRateHelperQuoteName(X34,Trigger),"")</f>
        <v>EUREON50Y_Quote</v>
      </c>
      <c r="Z34" s="62">
        <f>IFERROR(_xll.qlRateHelperRate(X34,Trigger),"")</f>
        <v>1.159E-2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42795</v>
      </c>
      <c r="AC34" s="3">
        <f>IFERROR(_xll.qlRateHelperPillarDate(X34,Trigger),"")</f>
        <v>61057</v>
      </c>
      <c r="AD34" s="62">
        <v>1.1889787580136422E-2</v>
      </c>
    </row>
    <row r="35" spans="1:30" ht="11.25" customHeight="1" x14ac:dyDescent="0.2">
      <c r="A35" s="54" t="s">
        <v>70</v>
      </c>
      <c r="B35" s="55" t="s">
        <v>43</v>
      </c>
      <c r="C35" s="56">
        <f t="shared" si="15"/>
        <v>2</v>
      </c>
      <c r="D35" s="107"/>
      <c r="E35" s="107"/>
      <c r="F35" s="107"/>
      <c r="G35" s="57" t="str">
        <f t="shared" si="16"/>
        <v>Eonia</v>
      </c>
      <c r="H35" s="104" t="str">
        <f t="shared" si="14"/>
        <v>EUREON5M_Quote</v>
      </c>
      <c r="I35" s="107"/>
      <c r="J35" s="209" t="str">
        <f>IF(P29,_xll.qlOISRateHelper(,C35,B35,H35,$G35,,Permanent,Trigger,ObjectOverwrite),"--")</f>
        <v>--</v>
      </c>
      <c r="L35" s="212" t="str">
        <f t="shared" si="11"/>
        <v>OIS</v>
      </c>
      <c r="M35" s="213" t="str">
        <f t="shared" si="13"/>
        <v>EUREON11M_Quote</v>
      </c>
      <c r="N35" s="214">
        <f>IFERROR(_xll.qlQuoteValue(H41),"--")</f>
        <v>-4.2300000000000003E-3</v>
      </c>
      <c r="O35" s="215"/>
      <c r="P35" s="85" t="b">
        <v>0</v>
      </c>
      <c r="Q35" s="82">
        <v>50</v>
      </c>
      <c r="R35" s="82">
        <v>1</v>
      </c>
      <c r="S35" s="82" t="str">
        <f t="shared" si="12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ref="W35:W57" si="17">IFERROR(INDEX($L$3:$L$57,MATCH(Y35,$M$3:$M$57,0),1),"")</f>
        <v>OIS</v>
      </c>
      <c r="X35" s="2" t="str">
        <v>obj_004e4</v>
      </c>
      <c r="Y35" s="2" t="str">
        <f>IFERROR(_xll.qlRateHelperQuoteName(X35,Trigger),"")</f>
        <v>EUREON60Y_Quote</v>
      </c>
      <c r="Z35" s="62">
        <f>IFERROR(_xll.qlRateHelperRate(X35,Trigger),"")</f>
        <v>1.1339999999999999E-2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42795</v>
      </c>
      <c r="AC35" s="3">
        <f>IFERROR(_xll.qlRateHelperPillarDate(X35,Trigger),"")</f>
        <v>64710</v>
      </c>
      <c r="AD35" s="62">
        <v>1.1510189542924111E-2</v>
      </c>
    </row>
    <row r="36" spans="1:30" ht="11.25" customHeight="1" x14ac:dyDescent="0.2">
      <c r="A36" s="54" t="s">
        <v>70</v>
      </c>
      <c r="B36" s="55" t="s">
        <v>3</v>
      </c>
      <c r="C36" s="56">
        <f t="shared" si="15"/>
        <v>2</v>
      </c>
      <c r="D36" s="107"/>
      <c r="E36" s="107"/>
      <c r="F36" s="107"/>
      <c r="G36" s="57" t="str">
        <f t="shared" si="16"/>
        <v>Eonia</v>
      </c>
      <c r="H36" s="104" t="str">
        <f t="shared" si="14"/>
        <v>EUREON6M_Quote</v>
      </c>
      <c r="I36" s="107"/>
      <c r="J36" s="209" t="str">
        <f>IF(P30,_xll.qlOISRateHelper(,C36,B36,H36,$G36,,Permanent,Trigger,ObjectOverwrite),"--")</f>
        <v>--</v>
      </c>
      <c r="L36" s="212" t="str">
        <f t="shared" si="11"/>
        <v>OIS</v>
      </c>
      <c r="M36" s="213" t="str">
        <f t="shared" si="13"/>
        <v>EUREON1Y_Quote</v>
      </c>
      <c r="N36" s="214">
        <f>IFERROR(_xll.qlQuoteValue(H42),"--")</f>
        <v>-4.2800000000000008E-3</v>
      </c>
      <c r="O36" s="215"/>
      <c r="P36" s="85" t="b">
        <v>0</v>
      </c>
      <c r="Q36" s="82">
        <v>50</v>
      </c>
      <c r="R36" s="82">
        <v>1</v>
      </c>
      <c r="S36" s="82" t="str">
        <f t="shared" si="12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2" t="str">
        <f t="shared" si="17"/>
        <v/>
      </c>
      <c r="X36" s="2" t="e">
        <v>#N/A</v>
      </c>
      <c r="Y36" s="2" t="str">
        <f>IFERROR(_xll.qlRateHelperQuoteName(X36,Trigger),"")</f>
        <v/>
      </c>
      <c r="Z36" s="62" t="str">
        <f>IFERROR(_xll.qlRateHelperRate(X36,Trigger),"")</f>
        <v/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 t="str">
        <f>IFERROR(_xll.qlRateHelperEarliestDate(X36,Trigger),"")</f>
        <v/>
      </c>
      <c r="AC36" s="3" t="str">
        <f>IFERROR(_xll.qlRateHelperPillarDate(X36,Trigger),"")</f>
        <v/>
      </c>
      <c r="AD36" s="62" t="e">
        <v>#N/A</v>
      </c>
    </row>
    <row r="37" spans="1:30" ht="11.25" customHeight="1" x14ac:dyDescent="0.2">
      <c r="A37" s="54" t="s">
        <v>70</v>
      </c>
      <c r="B37" s="55" t="s">
        <v>44</v>
      </c>
      <c r="C37" s="56">
        <f t="shared" si="15"/>
        <v>2</v>
      </c>
      <c r="D37" s="107"/>
      <c r="E37" s="107"/>
      <c r="F37" s="107"/>
      <c r="G37" s="57" t="str">
        <f t="shared" si="16"/>
        <v>Eonia</v>
      </c>
      <c r="H37" s="104" t="str">
        <f t="shared" si="14"/>
        <v>EUREON7M_Quote</v>
      </c>
      <c r="I37" s="107"/>
      <c r="J37" s="209" t="str">
        <f>IF(P31,_xll.qlOISRateHelper(,C37,B37,H37,$G37,,Permanent,Trigger,ObjectOverwrite),"--")</f>
        <v>--</v>
      </c>
      <c r="L37" s="212" t="str">
        <f t="shared" si="11"/>
        <v>OIS</v>
      </c>
      <c r="M37" s="213" t="str">
        <f t="shared" si="13"/>
        <v>EUREON15M_Quote</v>
      </c>
      <c r="N37" s="214">
        <f>IFERROR(_xll.qlQuoteValue(H43),"--")</f>
        <v>-4.4200000000000003E-3</v>
      </c>
      <c r="O37" s="215"/>
      <c r="P37" s="85" t="b">
        <v>1</v>
      </c>
      <c r="Q37" s="82">
        <v>50</v>
      </c>
      <c r="R37" s="82">
        <v>1</v>
      </c>
      <c r="S37" s="82" t="str">
        <f t="shared" si="12"/>
        <v>obj_00507#0001</v>
      </c>
      <c r="T37" s="86">
        <f>IFERROR(_xll.qlRateHelperEarliestDate(S37,Trigger),"--")</f>
        <v>42795</v>
      </c>
      <c r="U37" s="86">
        <f>IFERROR(_xll.qlRateHelperPillarDate(S37,Trigger),"--")</f>
        <v>43252</v>
      </c>
      <c r="W37" s="2" t="str">
        <f t="shared" si="17"/>
        <v/>
      </c>
      <c r="X37" s="2" t="e">
        <v>#N/A</v>
      </c>
      <c r="Y37" s="2" t="str">
        <f>IFERROR(_xll.qlRateHelperQuoteName(X37,Trigger),"")</f>
        <v/>
      </c>
      <c r="Z37" s="62" t="str">
        <f>IFERROR(_xll.qlRateHelperRate(X37,Trigger),"")</f>
        <v/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 t="str">
        <f>IFERROR(_xll.qlRateHelperEarliestDate(X37,Trigger),"")</f>
        <v/>
      </c>
      <c r="AC37" s="3" t="str">
        <f>IFERROR(_xll.qlRateHelperPillarDate(X37,Trigger),"")</f>
        <v/>
      </c>
      <c r="AD37" s="62" t="e">
        <v>#N/A</v>
      </c>
    </row>
    <row r="38" spans="1:30" ht="11.25" customHeight="1" x14ac:dyDescent="0.2">
      <c r="A38" s="54" t="s">
        <v>70</v>
      </c>
      <c r="B38" s="55" t="s">
        <v>45</v>
      </c>
      <c r="C38" s="56">
        <f t="shared" si="15"/>
        <v>2</v>
      </c>
      <c r="D38" s="107"/>
      <c r="E38" s="107"/>
      <c r="F38" s="107"/>
      <c r="G38" s="57" t="str">
        <f t="shared" si="16"/>
        <v>Eonia</v>
      </c>
      <c r="H38" s="104" t="str">
        <f t="shared" si="14"/>
        <v>EUREON8M_Quote</v>
      </c>
      <c r="I38" s="107"/>
      <c r="J38" s="209" t="str">
        <f>IF(P32,_xll.qlOISRateHelper(,C38,B38,H38,$G38,,Permanent,Trigger,ObjectOverwrite),"--")</f>
        <v>--</v>
      </c>
      <c r="L38" s="212" t="str">
        <f t="shared" si="11"/>
        <v>OIS</v>
      </c>
      <c r="M38" s="213" t="str">
        <f t="shared" si="13"/>
        <v>EUREON18M_Quote</v>
      </c>
      <c r="N38" s="214">
        <f>IFERROR(_xll.qlQuoteValue(H44),"--")</f>
        <v>-4.5399999999999998E-3</v>
      </c>
      <c r="O38" s="215"/>
      <c r="P38" s="85" t="b">
        <v>1</v>
      </c>
      <c r="Q38" s="82">
        <v>50</v>
      </c>
      <c r="R38" s="82">
        <v>1</v>
      </c>
      <c r="S38" s="82" t="str">
        <f t="shared" si="12"/>
        <v>obj_004f9#0001</v>
      </c>
      <c r="T38" s="86">
        <f>IFERROR(_xll.qlRateHelperEarliestDate(S38,Trigger),"--")</f>
        <v>42795</v>
      </c>
      <c r="U38" s="86">
        <f>IFERROR(_xll.qlRateHelperPillarDate(S38,Trigger),"--")</f>
        <v>43346</v>
      </c>
      <c r="W38" s="2" t="str">
        <f t="shared" si="17"/>
        <v/>
      </c>
      <c r="X38" s="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5"/>
        <v>2</v>
      </c>
      <c r="D39" s="107"/>
      <c r="E39" s="107"/>
      <c r="F39" s="107"/>
      <c r="G39" s="57" t="str">
        <f t="shared" si="16"/>
        <v>Eonia</v>
      </c>
      <c r="H39" s="104" t="str">
        <f t="shared" si="14"/>
        <v>EUREON9M_Quote</v>
      </c>
      <c r="I39" s="107"/>
      <c r="J39" s="209" t="str">
        <f>IF(P33,_xll.qlOISRateHelper(,C39,B39,H39,$G39,,Permanent,Trigger,ObjectOverwrite),"--")</f>
        <v>--</v>
      </c>
      <c r="L39" s="212" t="str">
        <f t="shared" si="11"/>
        <v>OIS</v>
      </c>
      <c r="M39" s="213" t="str">
        <f t="shared" si="13"/>
        <v>EUREON21M_Quote</v>
      </c>
      <c r="N39" s="214">
        <f>IFERROR(_xll.qlQuoteValue(H45),"--")</f>
        <v>-4.64E-3</v>
      </c>
      <c r="O39" s="215"/>
      <c r="P39" s="85" t="b">
        <v>1</v>
      </c>
      <c r="Q39" s="82">
        <v>50</v>
      </c>
      <c r="R39" s="82">
        <v>1</v>
      </c>
      <c r="S39" s="82" t="str">
        <f t="shared" si="12"/>
        <v>obj_004bf#0001</v>
      </c>
      <c r="T39" s="86">
        <f>IFERROR(_xll.qlRateHelperEarliestDate(S39,Trigger),"--")</f>
        <v>42795</v>
      </c>
      <c r="U39" s="86">
        <f>IFERROR(_xll.qlRateHelperPillarDate(S39,Trigger),"--")</f>
        <v>43437</v>
      </c>
      <c r="W39" s="2" t="str">
        <f t="shared" si="17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5"/>
        <v>2</v>
      </c>
      <c r="D40" s="107"/>
      <c r="E40" s="107"/>
      <c r="F40" s="107"/>
      <c r="G40" s="57" t="str">
        <f t="shared" si="16"/>
        <v>Eonia</v>
      </c>
      <c r="H40" s="104" t="str">
        <f t="shared" si="14"/>
        <v>EUREON10M_Quote</v>
      </c>
      <c r="I40" s="107"/>
      <c r="J40" s="209" t="str">
        <f>IF(P34,_xll.qlOISRateHelper(,C40,B40,H40,$G40,,Permanent,Trigger,ObjectOverwrite),"--")</f>
        <v>--</v>
      </c>
      <c r="L40" s="212" t="str">
        <f t="shared" si="11"/>
        <v>OIS</v>
      </c>
      <c r="M40" s="213" t="str">
        <f t="shared" si="13"/>
        <v>EUREON2Y_Quote</v>
      </c>
      <c r="N40" s="214">
        <f>IFERROR(_xll.qlQuoteValue(H46),"--")</f>
        <v>-4.7199999999999994E-3</v>
      </c>
      <c r="O40" s="215"/>
      <c r="P40" s="85" t="b">
        <v>1</v>
      </c>
      <c r="Q40" s="82">
        <v>50</v>
      </c>
      <c r="R40" s="82">
        <v>1</v>
      </c>
      <c r="S40" s="82" t="str">
        <f t="shared" si="12"/>
        <v>obj_004ea#0001</v>
      </c>
      <c r="T40" s="86">
        <f>IFERROR(_xll.qlRateHelperEarliestDate(S40,Trigger),"--")</f>
        <v>42795</v>
      </c>
      <c r="U40" s="86">
        <f>IFERROR(_xll.qlRateHelperPillarDate(S40,Trigger),"--")</f>
        <v>43525</v>
      </c>
      <c r="W40" s="2" t="str">
        <f t="shared" si="17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5"/>
        <v>2</v>
      </c>
      <c r="D41" s="107"/>
      <c r="E41" s="107"/>
      <c r="F41" s="107"/>
      <c r="G41" s="57" t="str">
        <f t="shared" si="16"/>
        <v>Eonia</v>
      </c>
      <c r="H41" s="104" t="str">
        <f t="shared" si="14"/>
        <v>EUREON11M_Quote</v>
      </c>
      <c r="I41" s="107"/>
      <c r="J41" s="209" t="str">
        <f>IF(P35,_xll.qlOISRateHelper(,C41,B41,H41,$G41,,Permanent,Trigger,ObjectOverwrite),"--")</f>
        <v>--</v>
      </c>
      <c r="L41" s="212" t="str">
        <f t="shared" si="11"/>
        <v>OIS</v>
      </c>
      <c r="M41" s="213" t="str">
        <f t="shared" si="13"/>
        <v>EUREON3Y_Quote</v>
      </c>
      <c r="N41" s="214">
        <f>IFERROR(_xll.qlQuoteValue(H47),"--")</f>
        <v>-4.8599999999999997E-3</v>
      </c>
      <c r="O41" s="215"/>
      <c r="P41" s="85" t="b">
        <v>1</v>
      </c>
      <c r="Q41" s="82">
        <v>50</v>
      </c>
      <c r="R41" s="82">
        <v>1</v>
      </c>
      <c r="S41" s="82" t="str">
        <f t="shared" si="12"/>
        <v>obj_004c0#0001</v>
      </c>
      <c r="T41" s="86">
        <f>IFERROR(_xll.qlRateHelperEarliestDate(S41,Trigger),"--")</f>
        <v>42795</v>
      </c>
      <c r="U41" s="86">
        <f>IFERROR(_xll.qlRateHelperPillarDate(S41,Trigger),"--")</f>
        <v>43892</v>
      </c>
      <c r="W41" s="2" t="str">
        <f t="shared" si="17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5"/>
        <v>2</v>
      </c>
      <c r="D42" s="107"/>
      <c r="E42" s="107"/>
      <c r="F42" s="107"/>
      <c r="G42" s="57" t="str">
        <f t="shared" si="16"/>
        <v>Eonia</v>
      </c>
      <c r="H42" s="104" t="str">
        <f t="shared" si="14"/>
        <v>EUREON1Y_Quote</v>
      </c>
      <c r="I42" s="107"/>
      <c r="J42" s="209" t="str">
        <f>IF(P36,_xll.qlOISRateHelper(,C42,B42,H42,$G42,,Permanent,Trigger,ObjectOverwrite),"--")</f>
        <v>--</v>
      </c>
      <c r="L42" s="212" t="str">
        <f t="shared" si="11"/>
        <v>OIS</v>
      </c>
      <c r="M42" s="213" t="str">
        <f t="shared" si="13"/>
        <v>EUREON4Y_Quote</v>
      </c>
      <c r="N42" s="214">
        <f>IFERROR(_xll.qlQuoteValue(H48),"--")</f>
        <v>-4.6800000000000001E-3</v>
      </c>
      <c r="O42" s="215"/>
      <c r="P42" s="85" t="b">
        <v>1</v>
      </c>
      <c r="Q42" s="82">
        <v>50</v>
      </c>
      <c r="R42" s="82">
        <v>1</v>
      </c>
      <c r="S42" s="82" t="str">
        <f t="shared" si="12"/>
        <v>obj_004c8#0001</v>
      </c>
      <c r="T42" s="86">
        <f>IFERROR(_xll.qlRateHelperEarliestDate(S42,Trigger),"--")</f>
        <v>42795</v>
      </c>
      <c r="U42" s="86">
        <f>IFERROR(_xll.qlRateHelperPillarDate(S42,Trigger),"--")</f>
        <v>44256</v>
      </c>
      <c r="W42" s="2" t="str">
        <f t="shared" si="17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8">IF(B43="O/N",0,IF(B43="T/N",1,2))</f>
        <v>2</v>
      </c>
      <c r="D43" s="107"/>
      <c r="E43" s="107"/>
      <c r="F43" s="107"/>
      <c r="G43" s="57" t="str">
        <f t="shared" si="16"/>
        <v>Eonia</v>
      </c>
      <c r="H43" s="104" t="str">
        <f t="shared" si="14"/>
        <v>EUREON15M_Quote</v>
      </c>
      <c r="I43" s="107"/>
      <c r="J43" s="209" t="str">
        <f>IF(P37,_xll.qlOISRateHelper(,C43,B43,H43,$G43,,Permanent,Trigger,ObjectOverwrite),"--")</f>
        <v>obj_00507#0001</v>
      </c>
      <c r="L43" s="212" t="str">
        <f t="shared" si="11"/>
        <v>OIS</v>
      </c>
      <c r="M43" s="213" t="str">
        <f t="shared" si="13"/>
        <v>EUREON5Y_Quote</v>
      </c>
      <c r="N43" s="214">
        <f>IFERROR(_xll.qlQuoteValue(H49),"--")</f>
        <v>-4.1800000000000006E-3</v>
      </c>
      <c r="O43" s="215"/>
      <c r="P43" s="85" t="b">
        <v>1</v>
      </c>
      <c r="Q43" s="82">
        <v>50</v>
      </c>
      <c r="R43" s="82">
        <v>1</v>
      </c>
      <c r="S43" s="82" t="str">
        <f t="shared" si="12"/>
        <v>obj_00523#0001</v>
      </c>
      <c r="T43" s="86">
        <f>IFERROR(_xll.qlRateHelperEarliestDate(S43,Trigger),"--")</f>
        <v>42795</v>
      </c>
      <c r="U43" s="86">
        <f>IFERROR(_xll.qlRateHelperPillarDate(S43,Trigger),"--")</f>
        <v>44621</v>
      </c>
      <c r="W43" s="2" t="str">
        <f t="shared" si="17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8"/>
        <v>2</v>
      </c>
      <c r="D44" s="107"/>
      <c r="E44" s="107"/>
      <c r="F44" s="107"/>
      <c r="G44" s="57" t="str">
        <f t="shared" si="16"/>
        <v>Eonia</v>
      </c>
      <c r="H44" s="104" t="str">
        <f t="shared" si="14"/>
        <v>EUREON18M_Quote</v>
      </c>
      <c r="I44" s="107"/>
      <c r="J44" s="209" t="str">
        <f>IF(P38,_xll.qlOISRateHelper(,C44,B44,H44,$G44,,Permanent,Trigger,ObjectOverwrite),"--")</f>
        <v>obj_004f9#0001</v>
      </c>
      <c r="L44" s="212" t="str">
        <f t="shared" si="11"/>
        <v>OIS</v>
      </c>
      <c r="M44" s="213" t="str">
        <f t="shared" si="13"/>
        <v>EUREON6Y_Quote</v>
      </c>
      <c r="N44" s="214">
        <f>IFERROR(_xll.qlQuoteValue(H50),"--")</f>
        <v>-3.3799999999999998E-3</v>
      </c>
      <c r="O44" s="215"/>
      <c r="P44" s="85" t="b">
        <v>1</v>
      </c>
      <c r="Q44" s="82">
        <v>50</v>
      </c>
      <c r="R44" s="82">
        <v>1</v>
      </c>
      <c r="S44" s="82" t="str">
        <f t="shared" si="12"/>
        <v>obj_00504#0001</v>
      </c>
      <c r="T44" s="86">
        <f>IFERROR(_xll.qlRateHelperEarliestDate(S44,Trigger),"--")</f>
        <v>42795</v>
      </c>
      <c r="U44" s="86">
        <f>IFERROR(_xll.qlRateHelperPillarDate(S44,Trigger),"--")</f>
        <v>44986</v>
      </c>
      <c r="W44" s="2" t="str">
        <f t="shared" si="17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8"/>
        <v>2</v>
      </c>
      <c r="D45" s="107"/>
      <c r="E45" s="107"/>
      <c r="F45" s="107"/>
      <c r="G45" s="57" t="str">
        <f t="shared" si="16"/>
        <v>Eonia</v>
      </c>
      <c r="H45" s="104" t="str">
        <f t="shared" si="14"/>
        <v>EUREON21M_Quote</v>
      </c>
      <c r="I45" s="107"/>
      <c r="J45" s="209" t="str">
        <f>IF(P39,_xll.qlOISRateHelper(,C45,B45,H45,$G45,,Permanent,Trigger,ObjectOverwrite),"--")</f>
        <v>obj_004bf#0001</v>
      </c>
      <c r="L45" s="212" t="str">
        <f t="shared" si="11"/>
        <v>OIS</v>
      </c>
      <c r="M45" s="213" t="str">
        <f t="shared" si="13"/>
        <v>EUREON7Y_Quote</v>
      </c>
      <c r="N45" s="214">
        <f>IFERROR(_xll.qlQuoteValue(H51),"--")</f>
        <v>-2.3900000000000002E-3</v>
      </c>
      <c r="O45" s="215"/>
      <c r="P45" s="85" t="b">
        <v>1</v>
      </c>
      <c r="Q45" s="82">
        <v>50</v>
      </c>
      <c r="R45" s="82">
        <v>1</v>
      </c>
      <c r="S45" s="82" t="str">
        <f t="shared" si="12"/>
        <v>obj_004d0#0001</v>
      </c>
      <c r="T45" s="86">
        <f>IFERROR(_xll.qlRateHelperEarliestDate(S45,Trigger),"--")</f>
        <v>42795</v>
      </c>
      <c r="U45" s="86">
        <f>IFERROR(_xll.qlRateHelperPillarDate(S45,Trigger),"--")</f>
        <v>45352</v>
      </c>
      <c r="W45" s="2" t="str">
        <f t="shared" si="17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8"/>
        <v>2</v>
      </c>
      <c r="D46" s="107"/>
      <c r="E46" s="107"/>
      <c r="F46" s="107"/>
      <c r="G46" s="57" t="str">
        <f t="shared" si="16"/>
        <v>Eonia</v>
      </c>
      <c r="H46" s="104" t="str">
        <f t="shared" si="14"/>
        <v>EUREON2Y_Quote</v>
      </c>
      <c r="I46" s="107"/>
      <c r="J46" s="209" t="str">
        <f>IF(P40,_xll.qlOISRateHelper(,C46,B46,H46,$G46,,Permanent,Trigger,ObjectOverwrite),"--")</f>
        <v>obj_004ea#0001</v>
      </c>
      <c r="L46" s="212" t="str">
        <f t="shared" si="11"/>
        <v>OIS</v>
      </c>
      <c r="M46" s="213" t="str">
        <f t="shared" si="13"/>
        <v>EUREON8Y_Quote</v>
      </c>
      <c r="N46" s="214">
        <f>IFERROR(_xll.qlQuoteValue(H52),"--")</f>
        <v>-1.33E-3</v>
      </c>
      <c r="O46" s="215"/>
      <c r="P46" s="85" t="b">
        <v>1</v>
      </c>
      <c r="Q46" s="82">
        <v>50</v>
      </c>
      <c r="R46" s="82">
        <v>1</v>
      </c>
      <c r="S46" s="82" t="str">
        <f t="shared" si="12"/>
        <v>obj_004c4#0001</v>
      </c>
      <c r="T46" s="86">
        <f>IFERROR(_xll.qlRateHelperEarliestDate(S46,Trigger),"--")</f>
        <v>42795</v>
      </c>
      <c r="U46" s="86">
        <f>IFERROR(_xll.qlRateHelperPillarDate(S46,Trigger),"--")</f>
        <v>45719</v>
      </c>
      <c r="W46" s="2" t="str">
        <f t="shared" si="17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8"/>
        <v>2</v>
      </c>
      <c r="D47" s="107"/>
      <c r="E47" s="107"/>
      <c r="F47" s="107"/>
      <c r="G47" s="57" t="str">
        <f t="shared" si="16"/>
        <v>Eonia</v>
      </c>
      <c r="H47" s="104" t="str">
        <f t="shared" si="14"/>
        <v>EUREON3Y_Quote</v>
      </c>
      <c r="I47" s="107"/>
      <c r="J47" s="209" t="str">
        <f>IF(P41,_xll.qlOISRateHelper(,C47,B47,H47,$G47,,Permanent,Trigger,ObjectOverwrite),"--")</f>
        <v>obj_004c0#0001</v>
      </c>
      <c r="L47" s="212" t="str">
        <f t="shared" si="11"/>
        <v>OIS</v>
      </c>
      <c r="M47" s="213" t="str">
        <f t="shared" si="13"/>
        <v>EUREON9Y_Quote</v>
      </c>
      <c r="N47" s="214">
        <f>IFERROR(_xll.qlQuoteValue(H53),"--")</f>
        <v>-2.5999999999999998E-4</v>
      </c>
      <c r="O47" s="215"/>
      <c r="P47" s="85" t="b">
        <v>1</v>
      </c>
      <c r="Q47" s="82">
        <v>50</v>
      </c>
      <c r="R47" s="82">
        <v>1</v>
      </c>
      <c r="S47" s="82" t="str">
        <f t="shared" si="12"/>
        <v>obj_004e5#0001</v>
      </c>
      <c r="T47" s="86">
        <f>IFERROR(_xll.qlRateHelperEarliestDate(S47,Trigger),"--")</f>
        <v>42795</v>
      </c>
      <c r="U47" s="86">
        <f>IFERROR(_xll.qlRateHelperPillarDate(S47,Trigger),"--")</f>
        <v>46083</v>
      </c>
      <c r="W47" s="2" t="str">
        <f t="shared" si="17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8"/>
        <v>2</v>
      </c>
      <c r="D48" s="107"/>
      <c r="E48" s="107"/>
      <c r="F48" s="107"/>
      <c r="G48" s="57" t="str">
        <f t="shared" si="16"/>
        <v>Eonia</v>
      </c>
      <c r="H48" s="104" t="str">
        <f t="shared" si="14"/>
        <v>EUREON4Y_Quote</v>
      </c>
      <c r="I48" s="107"/>
      <c r="J48" s="209" t="str">
        <f>IF(P42,_xll.qlOISRateHelper(,C48,B48,H48,$G48,,Permanent,Trigger,ObjectOverwrite),"--")</f>
        <v>obj_004c8#0001</v>
      </c>
      <c r="L48" s="212" t="str">
        <f t="shared" si="11"/>
        <v>OIS</v>
      </c>
      <c r="M48" s="213" t="str">
        <f t="shared" si="13"/>
        <v>EUREON10Y_Quote</v>
      </c>
      <c r="N48" s="214">
        <f>IFERROR(_xll.qlQuoteValue(H54),"--")</f>
        <v>7.2999999999999996E-4</v>
      </c>
      <c r="O48" s="215"/>
      <c r="P48" s="85" t="b">
        <v>1</v>
      </c>
      <c r="Q48" s="82">
        <v>50</v>
      </c>
      <c r="R48" s="82">
        <v>1</v>
      </c>
      <c r="S48" s="82" t="str">
        <f t="shared" si="12"/>
        <v>obj_00511#0001</v>
      </c>
      <c r="T48" s="86">
        <f>IFERROR(_xll.qlRateHelperEarliestDate(S48,Trigger),"--")</f>
        <v>42795</v>
      </c>
      <c r="U48" s="86">
        <f>IFERROR(_xll.qlRateHelperPillarDate(S48,Trigger),"--")</f>
        <v>46447</v>
      </c>
      <c r="W48" s="2" t="str">
        <f t="shared" si="17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8"/>
        <v>2</v>
      </c>
      <c r="D49" s="107"/>
      <c r="E49" s="107"/>
      <c r="F49" s="107"/>
      <c r="G49" s="57" t="str">
        <f t="shared" si="16"/>
        <v>Eonia</v>
      </c>
      <c r="H49" s="104" t="str">
        <f t="shared" si="14"/>
        <v>EUREON5Y_Quote</v>
      </c>
      <c r="I49" s="107"/>
      <c r="J49" s="209" t="str">
        <f>IF(P43,_xll.qlOISRateHelper(,C49,B49,H49,$G49,,Permanent,Trigger,ObjectOverwrite),"--")</f>
        <v>obj_00523#0001</v>
      </c>
      <c r="L49" s="212" t="str">
        <f t="shared" si="11"/>
        <v>OIS</v>
      </c>
      <c r="M49" s="213" t="str">
        <f t="shared" si="13"/>
        <v>EUREON11Y_Quote</v>
      </c>
      <c r="N49" s="214">
        <f>IFERROR(_xll.qlQuoteValue(H55),"--")</f>
        <v>1.65E-3</v>
      </c>
      <c r="O49" s="215"/>
      <c r="P49" s="85" t="b">
        <v>1</v>
      </c>
      <c r="Q49" s="82">
        <v>50</v>
      </c>
      <c r="R49" s="82">
        <v>1</v>
      </c>
      <c r="S49" s="82" t="str">
        <f t="shared" si="12"/>
        <v>obj_00508#0001</v>
      </c>
      <c r="T49" s="86">
        <f>IFERROR(_xll.qlRateHelperEarliestDate(S49,Trigger),"--")</f>
        <v>42795</v>
      </c>
      <c r="U49" s="86">
        <f>IFERROR(_xll.qlRateHelperPillarDate(S49,Trigger),"--")</f>
        <v>46813</v>
      </c>
      <c r="W49" s="2" t="str">
        <f t="shared" si="17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8"/>
        <v>2</v>
      </c>
      <c r="D50" s="107"/>
      <c r="E50" s="107"/>
      <c r="F50" s="107"/>
      <c r="G50" s="57" t="str">
        <f t="shared" si="16"/>
        <v>Eonia</v>
      </c>
      <c r="H50" s="104" t="str">
        <f t="shared" si="14"/>
        <v>EUREON6Y_Quote</v>
      </c>
      <c r="I50" s="107"/>
      <c r="J50" s="209" t="str">
        <f>IF(P44,_xll.qlOISRateHelper(,C50,B50,H50,$G50,,Permanent,Trigger,ObjectOverwrite),"--")</f>
        <v>obj_00504#0001</v>
      </c>
      <c r="L50" s="212" t="str">
        <f t="shared" si="11"/>
        <v>OIS</v>
      </c>
      <c r="M50" s="213" t="str">
        <f t="shared" si="13"/>
        <v>EUREON12Y_Quote</v>
      </c>
      <c r="N50" s="214">
        <f>IFERROR(_xll.qlQuoteValue(H56),"--")</f>
        <v>2.4599999999999999E-3</v>
      </c>
      <c r="O50" s="215"/>
      <c r="P50" s="85" t="b">
        <v>1</v>
      </c>
      <c r="Q50" s="82">
        <v>50</v>
      </c>
      <c r="R50" s="82">
        <v>1</v>
      </c>
      <c r="S50" s="82" t="str">
        <f t="shared" si="12"/>
        <v>obj_004b3#0001</v>
      </c>
      <c r="T50" s="86">
        <f>IFERROR(_xll.qlRateHelperEarliestDate(S50,Trigger),"--")</f>
        <v>42795</v>
      </c>
      <c r="U50" s="86">
        <f>IFERROR(_xll.qlRateHelperPillarDate(S50,Trigger),"--")</f>
        <v>47178</v>
      </c>
      <c r="W50" s="2" t="str">
        <f t="shared" si="17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8"/>
        <v>2</v>
      </c>
      <c r="D51" s="107"/>
      <c r="E51" s="107"/>
      <c r="F51" s="107"/>
      <c r="G51" s="57" t="str">
        <f t="shared" si="16"/>
        <v>Eonia</v>
      </c>
      <c r="H51" s="104" t="str">
        <f t="shared" si="14"/>
        <v>EUREON7Y_Quote</v>
      </c>
      <c r="I51" s="107"/>
      <c r="J51" s="209" t="str">
        <f>IF(P45,_xll.qlOISRateHelper(,C51,B51,H51,$G51,,Permanent,Trigger,ObjectOverwrite),"--")</f>
        <v>obj_004d0#0001</v>
      </c>
      <c r="L51" s="212" t="str">
        <f t="shared" si="11"/>
        <v>OIS</v>
      </c>
      <c r="M51" s="213" t="str">
        <f t="shared" si="13"/>
        <v>EUREON15Y_Quote</v>
      </c>
      <c r="N51" s="214">
        <f>IFERROR(_xll.qlQuoteValue(H57),"--")</f>
        <v>4.2800000000000008E-3</v>
      </c>
      <c r="O51" s="215"/>
      <c r="P51" s="85" t="b">
        <v>1</v>
      </c>
      <c r="Q51" s="82">
        <v>50</v>
      </c>
      <c r="R51" s="82">
        <v>1</v>
      </c>
      <c r="S51" s="82" t="str">
        <f t="shared" si="12"/>
        <v>obj_00512#0001</v>
      </c>
      <c r="T51" s="86">
        <f>IFERROR(_xll.qlRateHelperEarliestDate(S51,Trigger),"--")</f>
        <v>42795</v>
      </c>
      <c r="U51" s="86">
        <f>IFERROR(_xll.qlRateHelperPillarDate(S51,Trigger),"--")</f>
        <v>48274</v>
      </c>
      <c r="W51" s="2" t="str">
        <f t="shared" si="17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8"/>
        <v>2</v>
      </c>
      <c r="D52" s="107"/>
      <c r="E52" s="107"/>
      <c r="F52" s="107"/>
      <c r="G52" s="57" t="str">
        <f t="shared" si="16"/>
        <v>Eonia</v>
      </c>
      <c r="H52" s="104" t="str">
        <f t="shared" si="14"/>
        <v>EUREON8Y_Quote</v>
      </c>
      <c r="I52" s="107"/>
      <c r="J52" s="209" t="str">
        <f>IF(P46,_xll.qlOISRateHelper(,C52,B52,H52,$G52,,Permanent,Trigger,ObjectOverwrite),"--")</f>
        <v>obj_004c4#0001</v>
      </c>
      <c r="L52" s="212" t="str">
        <f t="shared" si="11"/>
        <v>OIS</v>
      </c>
      <c r="M52" s="213" t="str">
        <f t="shared" si="13"/>
        <v>EUREON20Y_Quote</v>
      </c>
      <c r="N52" s="214">
        <f>IFERROR(_xll.qlQuoteValue(H58),"--")</f>
        <v>5.7499999999999999E-3</v>
      </c>
      <c r="O52" s="215"/>
      <c r="P52" s="85" t="b">
        <v>1</v>
      </c>
      <c r="Q52" s="82">
        <v>50</v>
      </c>
      <c r="R52" s="82">
        <v>1</v>
      </c>
      <c r="S52" s="82" t="str">
        <f t="shared" si="12"/>
        <v>obj_004e6#0001</v>
      </c>
      <c r="T52" s="86">
        <f>IFERROR(_xll.qlRateHelperEarliestDate(S52,Trigger),"--")</f>
        <v>42795</v>
      </c>
      <c r="U52" s="86">
        <f>IFERROR(_xll.qlRateHelperPillarDate(S52,Trigger),"--")</f>
        <v>50101</v>
      </c>
      <c r="W52" s="2" t="str">
        <f t="shared" si="17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8"/>
        <v>2</v>
      </c>
      <c r="D53" s="107"/>
      <c r="E53" s="107"/>
      <c r="F53" s="107"/>
      <c r="G53" s="57" t="str">
        <f t="shared" si="16"/>
        <v>Eonia</v>
      </c>
      <c r="H53" s="104" t="str">
        <f t="shared" si="14"/>
        <v>EUREON9Y_Quote</v>
      </c>
      <c r="I53" s="107"/>
      <c r="J53" s="209" t="str">
        <f>IF(P47,_xll.qlOISRateHelper(,C53,B53,H53,$G53,,Permanent,Trigger,ObjectOverwrite),"--")</f>
        <v>obj_004e5#0001</v>
      </c>
      <c r="L53" s="212" t="str">
        <f t="shared" si="11"/>
        <v>OIS</v>
      </c>
      <c r="M53" s="213" t="str">
        <f t="shared" si="13"/>
        <v>EUREON25Y_Quote</v>
      </c>
      <c r="N53" s="214">
        <f>IFERROR(_xll.qlQuoteValue(H59),"--")</f>
        <v>6.2700000000000004E-3</v>
      </c>
      <c r="O53" s="215"/>
      <c r="P53" s="85" t="b">
        <v>1</v>
      </c>
      <c r="Q53" s="82">
        <v>50</v>
      </c>
      <c r="R53" s="82">
        <v>1</v>
      </c>
      <c r="S53" s="82" t="str">
        <f t="shared" si="12"/>
        <v>obj_004c9#0001</v>
      </c>
      <c r="T53" s="86">
        <f>IFERROR(_xll.qlRateHelperEarliestDate(S53,Trigger),"--")</f>
        <v>42795</v>
      </c>
      <c r="U53" s="86">
        <f>IFERROR(_xll.qlRateHelperPillarDate(S53,Trigger),"--")</f>
        <v>51928</v>
      </c>
      <c r="W53" s="2" t="str">
        <f t="shared" si="17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8"/>
        <v>2</v>
      </c>
      <c r="D54" s="107"/>
      <c r="E54" s="107"/>
      <c r="F54" s="107"/>
      <c r="G54" s="57" t="str">
        <f t="shared" si="16"/>
        <v>Eonia</v>
      </c>
      <c r="H54" s="104" t="str">
        <f t="shared" si="14"/>
        <v>EUREON10Y_Quote</v>
      </c>
      <c r="I54" s="107"/>
      <c r="J54" s="209" t="str">
        <f>IF(P48,_xll.qlOISRateHelper(,C54,B54,H54,$G54,,Permanent,Trigger,ObjectOverwrite),"--")</f>
        <v>obj_00511#0001</v>
      </c>
      <c r="L54" s="212" t="str">
        <f t="shared" si="11"/>
        <v>OIS</v>
      </c>
      <c r="M54" s="213" t="str">
        <f t="shared" si="13"/>
        <v>EUREON30Y_Quote</v>
      </c>
      <c r="N54" s="214">
        <f>IFERROR(_xll.qlQuoteValue(H60),"--")</f>
        <v>6.45E-3</v>
      </c>
      <c r="O54" s="215"/>
      <c r="P54" s="85" t="b">
        <v>1</v>
      </c>
      <c r="Q54" s="82">
        <v>50</v>
      </c>
      <c r="R54" s="82">
        <v>1</v>
      </c>
      <c r="S54" s="82" t="str">
        <f t="shared" si="12"/>
        <v>obj_00522#0001</v>
      </c>
      <c r="T54" s="86">
        <f>IFERROR(_xll.qlRateHelperEarliestDate(S54,Trigger),"--")</f>
        <v>42795</v>
      </c>
      <c r="U54" s="86">
        <f>IFERROR(_xll.qlRateHelperPillarDate(S54,Trigger),"--")</f>
        <v>53752</v>
      </c>
      <c r="W54" s="2" t="str">
        <f t="shared" si="17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8"/>
        <v>2</v>
      </c>
      <c r="D55" s="107"/>
      <c r="E55" s="107"/>
      <c r="F55" s="107"/>
      <c r="G55" s="57" t="str">
        <f t="shared" si="16"/>
        <v>Eonia</v>
      </c>
      <c r="H55" s="104" t="str">
        <f t="shared" si="14"/>
        <v>EUREON11Y_Quote</v>
      </c>
      <c r="I55" s="107"/>
      <c r="J55" s="209" t="str">
        <f>IF(P49,_xll.qlOISRateHelper(,C55,B55,H55,$G55,,Permanent,Trigger,ObjectOverwrite),"--")</f>
        <v>obj_00508#0001</v>
      </c>
      <c r="L55" s="212" t="str">
        <f t="shared" si="11"/>
        <v>OIS</v>
      </c>
      <c r="M55" s="213" t="str">
        <f t="shared" si="13"/>
        <v>EUREON40Y_Quote</v>
      </c>
      <c r="N55" s="214">
        <f>IFERROR(_xll.qlQuoteValue(H61),"--")</f>
        <v>6.5599999999999999E-3</v>
      </c>
      <c r="O55" s="215"/>
      <c r="P55" s="85" t="b">
        <v>1</v>
      </c>
      <c r="Q55" s="82">
        <v>50</v>
      </c>
      <c r="R55" s="82">
        <v>1</v>
      </c>
      <c r="S55" s="82" t="str">
        <f t="shared" si="12"/>
        <v>obj_004d3#0001</v>
      </c>
      <c r="T55" s="86">
        <f>IFERROR(_xll.qlRateHelperEarliestDate(S55,Trigger),"--")</f>
        <v>42795</v>
      </c>
      <c r="U55" s="86">
        <f>IFERROR(_xll.qlRateHelperPillarDate(S55,Trigger),"--")</f>
        <v>57405</v>
      </c>
      <c r="W55" s="2" t="str">
        <f t="shared" si="17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8"/>
        <v>2</v>
      </c>
      <c r="D56" s="107"/>
      <c r="E56" s="107"/>
      <c r="F56" s="107"/>
      <c r="G56" s="57" t="str">
        <f t="shared" si="16"/>
        <v>Eonia</v>
      </c>
      <c r="H56" s="104" t="str">
        <f t="shared" si="14"/>
        <v>EUREON12Y_Quote</v>
      </c>
      <c r="I56" s="107"/>
      <c r="J56" s="209" t="str">
        <f>IF(P50,_xll.qlOISRateHelper(,C56,B56,H56,$G56,,Permanent,Trigger,ObjectOverwrite),"--")</f>
        <v>obj_004b3#0001</v>
      </c>
      <c r="L56" s="212" t="str">
        <f t="shared" si="11"/>
        <v>OIS</v>
      </c>
      <c r="M56" s="213" t="str">
        <f t="shared" si="13"/>
        <v>EUREON50Y_Quote</v>
      </c>
      <c r="N56" s="214">
        <f>IFERROR(_xll.qlQuoteValue(H62),"--")</f>
        <v>6.2399999999999999E-3</v>
      </c>
      <c r="O56" s="215"/>
      <c r="P56" s="85" t="b">
        <v>1</v>
      </c>
      <c r="Q56" s="82">
        <v>50</v>
      </c>
      <c r="R56" s="82">
        <v>1</v>
      </c>
      <c r="S56" s="82" t="str">
        <f t="shared" si="12"/>
        <v>obj_004f7#0001</v>
      </c>
      <c r="T56" s="86">
        <f>IFERROR(_xll.qlRateHelperEarliestDate(S56,Trigger),"--")</f>
        <v>42795</v>
      </c>
      <c r="U56" s="86">
        <f>IFERROR(_xll.qlRateHelperPillarDate(S56,Trigger),"--")</f>
        <v>61057</v>
      </c>
      <c r="W56" s="2" t="str">
        <f t="shared" si="17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8"/>
        <v>2</v>
      </c>
      <c r="D57" s="107"/>
      <c r="E57" s="107"/>
      <c r="F57" s="107"/>
      <c r="G57" s="57" t="str">
        <f t="shared" si="16"/>
        <v>Eonia</v>
      </c>
      <c r="H57" s="104" t="str">
        <f t="shared" si="14"/>
        <v>EUREON15Y_Quote</v>
      </c>
      <c r="I57" s="107"/>
      <c r="J57" s="209" t="str">
        <f>IF(P51,_xll.qlOISRateHelper(,C57,B57,H57,$G57,,Permanent,Trigger,ObjectOverwrite),"--")</f>
        <v>obj_00512#0001</v>
      </c>
      <c r="L57" s="216" t="str">
        <f t="shared" si="11"/>
        <v>OIS</v>
      </c>
      <c r="M57" s="217" t="str">
        <f t="shared" si="13"/>
        <v>EUREON60Y_Quote</v>
      </c>
      <c r="N57" s="218">
        <f>IFERROR(_xll.qlQuoteValue(H63),"--")</f>
        <v>6.0899999999999999E-3</v>
      </c>
      <c r="O57" s="219"/>
      <c r="P57" s="87" t="b">
        <v>1</v>
      </c>
      <c r="Q57" s="83">
        <v>50</v>
      </c>
      <c r="R57" s="83">
        <v>1</v>
      </c>
      <c r="S57" s="83" t="str">
        <f t="shared" si="12"/>
        <v>obj_004e4#0001</v>
      </c>
      <c r="T57" s="88">
        <f>IFERROR(_xll.qlRateHelperEarliestDate(S57,Trigger),"--")</f>
        <v>42795</v>
      </c>
      <c r="U57" s="88">
        <f>IFERROR(_xll.qlRateHelperPillarDate(S57,Trigger),"--")</f>
        <v>64710</v>
      </c>
      <c r="W57" s="4" t="str">
        <f t="shared" si="17"/>
        <v/>
      </c>
      <c r="X57" s="4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8"/>
        <v>2</v>
      </c>
      <c r="D58" s="107"/>
      <c r="E58" s="107"/>
      <c r="F58" s="107"/>
      <c r="G58" s="57" t="str">
        <f t="shared" si="16"/>
        <v>Eonia</v>
      </c>
      <c r="H58" s="104" t="str">
        <f t="shared" si="14"/>
        <v>EUREON20Y_Quote</v>
      </c>
      <c r="I58" s="107"/>
      <c r="J58" s="209" t="str">
        <f>IF(P52,_xll.qlOISRateHelper(,C58,B58,H58,$G58,,Permanent,Trigger,ObjectOverwrite),"--")</f>
        <v>obj_004e6#0001</v>
      </c>
      <c r="Y58" s="255" t="str">
        <f>_xll.ohGroup($W$1&amp;"_instruments",_xll.ohPack(Y3:Y57),Permanent,Trigger,ObjectOverwrite)</f>
        <v>EUROIS_instruments#0003</v>
      </c>
    </row>
    <row r="59" spans="1:30" ht="11.25" customHeight="1" x14ac:dyDescent="0.2">
      <c r="A59" s="54" t="s">
        <v>70</v>
      </c>
      <c r="B59" s="55" t="s">
        <v>64</v>
      </c>
      <c r="C59" s="56">
        <f t="shared" si="18"/>
        <v>2</v>
      </c>
      <c r="D59" s="107"/>
      <c r="E59" s="107"/>
      <c r="F59" s="107"/>
      <c r="G59" s="57" t="str">
        <f t="shared" si="16"/>
        <v>Eonia</v>
      </c>
      <c r="H59" s="104" t="str">
        <f t="shared" si="14"/>
        <v>EUREON25Y_Quote</v>
      </c>
      <c r="I59" s="107"/>
      <c r="J59" s="209" t="str">
        <f>IF(P53,_xll.qlOISRateHelper(,C59,B59,H59,$G59,,Permanent,Trigger,ObjectOverwrite),"--")</f>
        <v>obj_004c9#0001</v>
      </c>
    </row>
    <row r="60" spans="1:30" ht="11.25" customHeight="1" x14ac:dyDescent="0.2">
      <c r="A60" s="54" t="s">
        <v>70</v>
      </c>
      <c r="B60" s="55" t="s">
        <v>66</v>
      </c>
      <c r="C60" s="56">
        <f t="shared" si="18"/>
        <v>2</v>
      </c>
      <c r="D60" s="107"/>
      <c r="E60" s="107"/>
      <c r="F60" s="107"/>
      <c r="G60" s="57" t="str">
        <f t="shared" si="16"/>
        <v>Eonia</v>
      </c>
      <c r="H60" s="104" t="str">
        <f t="shared" si="14"/>
        <v>EUREON30Y_Quote</v>
      </c>
      <c r="I60" s="107"/>
      <c r="J60" s="209" t="str">
        <f>IF(P54,_xll.qlOISRateHelper(,C60,B60,H60,$G60,,Permanent,Trigger,ObjectOverwrite),"--")</f>
        <v>obj_00522#0001</v>
      </c>
    </row>
    <row r="61" spans="1:30" ht="11.25" customHeight="1" x14ac:dyDescent="0.2">
      <c r="A61" s="54" t="s">
        <v>70</v>
      </c>
      <c r="B61" s="55" t="s">
        <v>68</v>
      </c>
      <c r="C61" s="56">
        <f t="shared" si="18"/>
        <v>2</v>
      </c>
      <c r="D61" s="107"/>
      <c r="E61" s="107"/>
      <c r="F61" s="107"/>
      <c r="G61" s="57" t="str">
        <f t="shared" si="16"/>
        <v>Eonia</v>
      </c>
      <c r="H61" s="104" t="str">
        <f t="shared" si="14"/>
        <v>EUREON40Y_Quote</v>
      </c>
      <c r="I61" s="107"/>
      <c r="J61" s="209" t="str">
        <f>IF(P55,_xll.qlOISRateHelper(,C61,B61,H61,$G61,,Permanent,Trigger,ObjectOverwrite),"--")</f>
        <v>obj_004d3#0001</v>
      </c>
    </row>
    <row r="62" spans="1:30" ht="11.25" customHeight="1" x14ac:dyDescent="0.2">
      <c r="A62" s="54" t="s">
        <v>70</v>
      </c>
      <c r="B62" s="55" t="s">
        <v>69</v>
      </c>
      <c r="C62" s="56">
        <f t="shared" si="18"/>
        <v>2</v>
      </c>
      <c r="D62" s="107"/>
      <c r="E62" s="107"/>
      <c r="F62" s="107"/>
      <c r="G62" s="57" t="str">
        <f t="shared" si="16"/>
        <v>Eonia</v>
      </c>
      <c r="H62" s="104" t="str">
        <f t="shared" si="14"/>
        <v>EUREON50Y_Quote</v>
      </c>
      <c r="I62" s="107"/>
      <c r="J62" s="209" t="str">
        <f>IF(P56,_xll.qlOISRateHelper(,C62,B62,H62,$G62,,Permanent,Trigger,ObjectOverwrite),"--")</f>
        <v>obj_004f7#0001</v>
      </c>
    </row>
    <row r="63" spans="1:30" ht="11.25" customHeight="1" x14ac:dyDescent="0.2">
      <c r="A63" s="1" t="s">
        <v>70</v>
      </c>
      <c r="B63" s="6" t="s">
        <v>112</v>
      </c>
      <c r="C63" s="5">
        <f t="shared" si="18"/>
        <v>2</v>
      </c>
      <c r="D63" s="108"/>
      <c r="E63" s="108"/>
      <c r="F63" s="108"/>
      <c r="G63" s="7" t="str">
        <f t="shared" si="16"/>
        <v>Eonia</v>
      </c>
      <c r="H63" s="105" t="str">
        <f t="shared" si="14"/>
        <v>EUREON60Y_Quote</v>
      </c>
      <c r="I63" s="108"/>
      <c r="J63" s="210" t="str">
        <f>IF(P57,_xll.qlOISRateHelper(,C63,B63,H63,$G63,,Permanent,Trigger,ObjectOverwrite),"--")</f>
        <v>obj_004e4#0001</v>
      </c>
    </row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-3.4992965583875643E-3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obj_00478#0002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-3.016E-3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obj_004fc</v>
      </c>
      <c r="Y3" s="2" t="str">
        <f>IFERROR(_xll.qlRateHelperQuoteName(X3,Trigger),"")</f>
        <v>EUR1MD_SYNTH3M_Quote</v>
      </c>
      <c r="Z3" s="62">
        <f>IFERROR(_xll.qlRateHelperRate(X3,Trigger),"")</f>
        <v>-3.441E-3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42795</v>
      </c>
      <c r="AC3" s="3">
        <f>IFERROR(_xll.qlRateHelperPillarDate(X3,Trigger),"")</f>
        <v>42828</v>
      </c>
      <c r="AD3" s="62">
        <v>-3.4992965583875643E-3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-2.6949999999999999E-3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obj_004b9</v>
      </c>
      <c r="Y4" s="2" t="str">
        <f>IFERROR(_xll.qlRateHelperQuoteName(X4,Trigger),"")</f>
        <v>EUR2MD_SYNTH3M_Quote</v>
      </c>
      <c r="Z4" s="62">
        <f>IFERROR(_xll.qlRateHelperRate(X4,Trigger),"")</f>
        <v>-3.3739999999999998E-3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42795</v>
      </c>
      <c r="AC4" s="3">
        <f>IFERROR(_xll.qlRateHelperPillarDate(X4,Trigger),"")</f>
        <v>42857</v>
      </c>
      <c r="AD4" s="62">
        <v>-3.4271537789646411E-3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-2.6909999999999998E-3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obj_004b5</v>
      </c>
      <c r="Y5" s="2" t="str">
        <f>IFERROR(_xll.qlRateHelperQuoteName(X5,Trigger),"")</f>
        <v>EUR3MD_SYNTH3M_Quote</v>
      </c>
      <c r="Z5" s="62">
        <f>IFERROR(_xll.qlRateHelperRate(X5,Trigger),"")</f>
        <v>-3.323E-3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42795</v>
      </c>
      <c r="AC5" s="3">
        <f>IFERROR(_xll.qlRateHelperPillarDate(X5,Trigger),"")</f>
        <v>42887</v>
      </c>
      <c r="AD5" s="62">
        <v>-3.3741548029600061E-3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obj_0047f#0002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-2.676E-3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obj_004d5</v>
      </c>
      <c r="Y6" s="2" t="str">
        <f>IFERROR(_xll.qlRateHelperQuoteName(X6,Trigger),"")</f>
        <v>EUR1x4F_Quote</v>
      </c>
      <c r="Z6" s="62">
        <f>IFERROR(_xll.qlRateHelperRate(X6,Trigger),"")</f>
        <v>-3.2400000000000003E-3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42828</v>
      </c>
      <c r="AC6" s="3">
        <f>IFERROR(_xll.qlRateHelperPillarDate(X6,Trigger),"")</f>
        <v>42919</v>
      </c>
      <c r="AD6" s="62">
        <v>-3.3430182837772063E-3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obj_004fc#0001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-2.6870000000000002E-3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obj_004fc#0001</v>
      </c>
      <c r="T7" s="86">
        <f>IFERROR(_xll.qlRateHelperEarliestDate(S7,Trigger),"--")</f>
        <v>42795</v>
      </c>
      <c r="U7" s="86">
        <f>IFERROR(_xll.qlRateHelperPillarDate(S7,Trigger),"--")</f>
        <v>42828</v>
      </c>
      <c r="W7" s="2" t="str">
        <f t="shared" si="3"/>
        <v>FRA</v>
      </c>
      <c r="X7" s="2" t="str">
        <v>obj_004fb</v>
      </c>
      <c r="Y7" s="2" t="str">
        <f>IFERROR(_xll.qlRateHelperQuoteName(X7,Trigger),"")</f>
        <v>EUR2x5F_Quote</v>
      </c>
      <c r="Z7" s="62">
        <f>IFERROR(_xll.qlRateHelperRate(X7,Trigger),"")</f>
        <v>-3.1700000000000001E-3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42857</v>
      </c>
      <c r="AC7" s="3">
        <f>IFERROR(_xll.qlRateHelperPillarDate(X7,Trigger),"")</f>
        <v>42948</v>
      </c>
      <c r="AD7" s="62">
        <v>-3.3027591374368065E-3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obj_004b9#0001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-2.7260000000000001E-3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obj_004b9#0001</v>
      </c>
      <c r="T8" s="86">
        <f>IFERROR(_xll.qlRateHelperEarliestDate(S8,Trigger),"--")</f>
        <v>42795</v>
      </c>
      <c r="U8" s="86">
        <f>IFERROR(_xll.qlRateHelperPillarDate(S8,Trigger),"--")</f>
        <v>42857</v>
      </c>
      <c r="W8" s="2" t="str">
        <f t="shared" si="3"/>
        <v>FRA</v>
      </c>
      <c r="X8" s="2" t="str">
        <v>obj_00502</v>
      </c>
      <c r="Y8" s="2" t="str">
        <f>IFERROR(_xll.qlRateHelperQuoteName(X8,Trigger),"")</f>
        <v>EUR3x6F_Quote</v>
      </c>
      <c r="Z8" s="62">
        <f>IFERROR(_xll.qlRateHelperRate(X8,Trigger),"")</f>
        <v>-3.0300000000000006E-3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42887</v>
      </c>
      <c r="AC8" s="3">
        <f>IFERROR(_xll.qlRateHelperPillarDate(X8,Trigger),"")</f>
        <v>42979</v>
      </c>
      <c r="AD8" s="62">
        <v>-3.2237140794564357E-3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obj_004b5#0001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-2.7850000000000001E-3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obj_004b5#0001</v>
      </c>
      <c r="T9" s="88">
        <f>IFERROR(_xll.qlRateHelperEarliestDate(S9,Trigger),"--")</f>
        <v>42795</v>
      </c>
      <c r="U9" s="88">
        <f>IFERROR(_xll.qlRateHelperPillarDate(S9,Trigger),"--")</f>
        <v>42887</v>
      </c>
      <c r="W9" s="2" t="str">
        <f t="shared" si="3"/>
        <v>FRA</v>
      </c>
      <c r="X9" s="2" t="str">
        <v>obj_00524</v>
      </c>
      <c r="Y9" s="2" t="str">
        <f>IFERROR(_xll.qlRateHelperQuoteName(X9,Trigger),"")</f>
        <v>EUR4x7F_Quote</v>
      </c>
      <c r="Z9" s="62">
        <f>IFERROR(_xll.qlRateHelperRate(X9,Trigger),"")</f>
        <v>-2.9000000000000002E-3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42919</v>
      </c>
      <c r="AC9" s="3">
        <f>IFERROR(_xll.qlRateHelperPillarDate(X9,Trigger),"")</f>
        <v>43010</v>
      </c>
      <c r="AD9" s="62">
        <v>-3.1730274882814744E-3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-2.9800000000000004E-3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obj_004d5#0001</v>
      </c>
      <c r="T10" s="117">
        <f>IFERROR(_xll.qlRateHelperEarliestDate(S10,Trigger),"--")</f>
        <v>42828</v>
      </c>
      <c r="U10" s="117">
        <f>IFERROR(_xll.qlRateHelperPillarDate(S10,Trigger),"--")</f>
        <v>42919</v>
      </c>
      <c r="W10" s="2" t="str">
        <f t="shared" si="3"/>
        <v>FRA</v>
      </c>
      <c r="X10" s="2" t="str">
        <v>obj_004b1</v>
      </c>
      <c r="Y10" s="2" t="str">
        <f>IFERROR(_xll.qlRateHelperQuoteName(X10,Trigger),"")</f>
        <v>EUR5x8F_Quote</v>
      </c>
      <c r="Z10" s="62">
        <f>IFERROR(_xll.qlRateHelperRate(X10,Trigger),"")</f>
        <v>-2.8300000000000005E-3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42948</v>
      </c>
      <c r="AC10" s="3">
        <f>IFERROR(_xll.qlRateHelperPillarDate(X10,Trigger),"")</f>
        <v>43040</v>
      </c>
      <c r="AD10" s="62">
        <v>-3.1403827015064481E-3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-3.1200000000000004E-3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obj_004fb#0001</v>
      </c>
      <c r="T11" s="86">
        <f>IFERROR(_xll.qlRateHelperEarliestDate(S11,Trigger),"--")</f>
        <v>42857</v>
      </c>
      <c r="U11" s="86">
        <f>IFERROR(_xll.qlRateHelperPillarDate(S11,Trigger),"--")</f>
        <v>42948</v>
      </c>
      <c r="W11" s="2" t="str">
        <f t="shared" si="3"/>
        <v>FRA</v>
      </c>
      <c r="X11" s="2" t="str">
        <v>obj_004dd</v>
      </c>
      <c r="Y11" s="2" t="str">
        <f>IFERROR(_xll.qlRateHelperQuoteName(X11,Trigger),"")</f>
        <v>EUR6x9F_Quote</v>
      </c>
      <c r="Z11" s="62">
        <f>IFERROR(_xll.qlRateHelperRate(X11,Trigger),"")</f>
        <v>-2.7700000000000003E-3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42979</v>
      </c>
      <c r="AC11" s="3">
        <f>IFERROR(_xll.qlRateHelperPillarDate(X11,Trigger),"")</f>
        <v>43070</v>
      </c>
      <c r="AD11" s="62">
        <v>-3.0866322884295547E-3</v>
      </c>
      <c r="AE11" s="150"/>
      <c r="AF11" s="130">
        <v>1</v>
      </c>
      <c r="AG11" s="131">
        <f>_xll.qlCalendarEndOfMonth(Calendar,Settlementdate,Trigger)</f>
        <v>42825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0.99999910000000003</v>
      </c>
      <c r="AK11" s="179">
        <f>-LN(AJ11)/AI11</f>
        <v>1.0800004859647343E-4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obj_004d5#0001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obj_00502#0001</v>
      </c>
      <c r="T12" s="86">
        <f>IFERROR(_xll.qlRateHelperEarliestDate(S12,Trigger),"--")</f>
        <v>42887</v>
      </c>
      <c r="U12" s="86">
        <f>IFERROR(_xll.qlRateHelperPillarDate(S12,Trigger),"--")</f>
        <v>42979</v>
      </c>
      <c r="W12" s="2" t="str">
        <f t="shared" si="3"/>
        <v>FRA</v>
      </c>
      <c r="X12" s="2" t="str">
        <v>obj_00503</v>
      </c>
      <c r="Y12" s="2" t="str">
        <f>IFERROR(_xll.qlRateHelperQuoteName(X12,Trigger),"")</f>
        <v>EUR7x10F_Quote</v>
      </c>
      <c r="Z12" s="62">
        <f>IFERROR(_xll.qlRateHelperRate(X12,Trigger),"")</f>
        <v>-2.7000000000000001E-3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43010</v>
      </c>
      <c r="AC12" s="3">
        <f>IFERROR(_xll.qlRateHelperPillarDate(X12,Trigger),"")</f>
        <v>43102</v>
      </c>
      <c r="AD12" s="62">
        <v>-3.0427942606141463E-3</v>
      </c>
      <c r="AE12" s="150"/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obj_004fb#0001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obj_00524#0001</v>
      </c>
      <c r="T13" s="86">
        <f>IFERROR(_xll.qlRateHelperEarliestDate(S13,Trigger),"--")</f>
        <v>42919</v>
      </c>
      <c r="U13" s="86">
        <f>IFERROR(_xll.qlRateHelperPillarDate(S13,Trigger),"--")</f>
        <v>43010</v>
      </c>
      <c r="W13" s="2" t="str">
        <f t="shared" si="3"/>
        <v>FRA</v>
      </c>
      <c r="X13" s="2" t="str">
        <v>obj_004ae</v>
      </c>
      <c r="Y13" s="2" t="str">
        <f>IFERROR(_xll.qlRateHelperQuoteName(X13,Trigger),"")</f>
        <v>EUR8x11F_Quote</v>
      </c>
      <c r="Z13" s="62">
        <f>IFERROR(_xll.qlRateHelperRate(X13,Trigger),"")</f>
        <v>-2.64E-3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43040</v>
      </c>
      <c r="AC13" s="3">
        <f>IFERROR(_xll.qlRateHelperPillarDate(X13,Trigger),"")</f>
        <v>43132</v>
      </c>
      <c r="AD13" s="62">
        <v>-3.014036207780099E-3</v>
      </c>
      <c r="AE13" s="150"/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obj_00502#0001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-3.3699999999999997E-3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obj_004b1#0001</v>
      </c>
      <c r="T14" s="86">
        <f>IFERROR(_xll.qlRateHelperEarliestDate(S14,Trigger),"--")</f>
        <v>42948</v>
      </c>
      <c r="U14" s="86">
        <f>IFERROR(_xll.qlRateHelperPillarDate(S14,Trigger),"--")</f>
        <v>43040</v>
      </c>
      <c r="W14" s="2" t="str">
        <f t="shared" si="3"/>
        <v>FRA</v>
      </c>
      <c r="X14" s="2" t="str">
        <v>obj_004db</v>
      </c>
      <c r="Y14" s="2" t="str">
        <f>IFERROR(_xll.qlRateHelperQuoteName(X14,Trigger),"")</f>
        <v>EUR9x12F_Quote</v>
      </c>
      <c r="Z14" s="62">
        <f>IFERROR(_xll.qlRateHelperRate(X14,Trigger),"")</f>
        <v>-2.5800000000000003E-3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43070</v>
      </c>
      <c r="AC14" s="3">
        <f>IFERROR(_xll.qlRateHelperPillarDate(X14,Trigger),"")</f>
        <v>43160</v>
      </c>
      <c r="AD14" s="62">
        <v>-2.9707529768330829E-3</v>
      </c>
      <c r="AE14" s="150"/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obj_00524#0001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-3.4399999999999999E-3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obj_004dd#0001</v>
      </c>
      <c r="T15" s="86">
        <f>IFERROR(_xll.qlRateHelperEarliestDate(S15,Trigger),"--")</f>
        <v>42979</v>
      </c>
      <c r="U15" s="86">
        <f>IFERROR(_xll.qlRateHelperPillarDate(S15,Trigger),"--")</f>
        <v>43070</v>
      </c>
      <c r="W15" s="2" t="str">
        <f t="shared" si="3"/>
        <v>FRA</v>
      </c>
      <c r="X15" s="2" t="str">
        <v>obj_0050a</v>
      </c>
      <c r="Y15" s="2" t="str">
        <f>IFERROR(_xll.qlRateHelperQuoteName(X15,Trigger),"")</f>
        <v>EUR10x13F_Quote</v>
      </c>
      <c r="Z15" s="62">
        <f>IFERROR(_xll.qlRateHelperRate(X15,Trigger),"")</f>
        <v>-2.5200000000000001E-3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43102</v>
      </c>
      <c r="AC15" s="3">
        <f>IFERROR(_xll.qlRateHelperPillarDate(X15,Trigger),"")</f>
        <v>43193</v>
      </c>
      <c r="AD15" s="62">
        <v>-2.9314495536186375E-3</v>
      </c>
      <c r="AE15" s="150"/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obj_004b1#0001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-3.4699999999999996E-3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obj_00503#0001</v>
      </c>
      <c r="T16" s="86">
        <f>IFERROR(_xll.qlRateHelperEarliestDate(S16,Trigger),"--")</f>
        <v>43010</v>
      </c>
      <c r="U16" s="86">
        <f>IFERROR(_xll.qlRateHelperPillarDate(S16,Trigger),"--")</f>
        <v>43102</v>
      </c>
      <c r="W16" s="2" t="str">
        <f t="shared" si="3"/>
        <v>FRA</v>
      </c>
      <c r="X16" s="2" t="str">
        <v>obj_0051b</v>
      </c>
      <c r="Y16" s="2" t="str">
        <f>IFERROR(_xll.qlRateHelperQuoteName(X16,Trigger),"")</f>
        <v>EUR11x14F_Quote</v>
      </c>
      <c r="Z16" s="62">
        <f>IFERROR(_xll.qlRateHelperRate(X16,Trigger),"")</f>
        <v>-2.4599999999999999E-3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43132</v>
      </c>
      <c r="AC16" s="3">
        <f>IFERROR(_xll.qlRateHelperPillarDate(X16,Trigger),"")</f>
        <v>43222</v>
      </c>
      <c r="AD16" s="62">
        <v>-2.9046235512227626E-3</v>
      </c>
      <c r="AE16" s="150"/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obj_004dd#0001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-3.4999999999999996E-3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obj_004ae#0001</v>
      </c>
      <c r="T17" s="86">
        <f>IFERROR(_xll.qlRateHelperEarliestDate(S17,Trigger),"--")</f>
        <v>43040</v>
      </c>
      <c r="U17" s="86">
        <f>IFERROR(_xll.qlRateHelperPillarDate(S17,Trigger),"--")</f>
        <v>43132</v>
      </c>
      <c r="W17" s="2" t="str">
        <f t="shared" si="3"/>
        <v>FRA</v>
      </c>
      <c r="X17" s="2" t="str">
        <v>obj_004c5</v>
      </c>
      <c r="Y17" s="2" t="str">
        <f>IFERROR(_xll.qlRateHelperQuoteName(X17,Trigger),"")</f>
        <v>EUR12x15F_Quote</v>
      </c>
      <c r="Z17" s="62">
        <f>IFERROR(_xll.qlRateHelperRate(X17,Trigger),"")</f>
        <v>-2.3899999999999998E-3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43160</v>
      </c>
      <c r="AC17" s="3">
        <f>IFERROR(_xll.qlRateHelperPillarDate(X17,Trigger),"")</f>
        <v>43252</v>
      </c>
      <c r="AD17" s="62">
        <v>-2.8606714107223979E-3</v>
      </c>
      <c r="AE17" s="150"/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12"/>
        <v>0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obj_00503#0001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-3.5399999999999997E-3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obj_004db#0001</v>
      </c>
      <c r="T18" s="86">
        <f>IFERROR(_xll.qlRateHelperEarliestDate(S18,Trigger),"--")</f>
        <v>43070</v>
      </c>
      <c r="U18" s="86">
        <f>IFERROR(_xll.qlRateHelperPillarDate(S18,Trigger),"--")</f>
        <v>43160</v>
      </c>
      <c r="W18" s="2" t="str">
        <f t="shared" si="3"/>
        <v>FUT</v>
      </c>
      <c r="X18" s="2" t="str">
        <v>obj_0053f</v>
      </c>
      <c r="Y18" s="2" t="str">
        <f>IFERROR(_xll.qlRateHelperQuoteName(X18,Trigger),"")</f>
        <v>EURFUT3MM8_Quote</v>
      </c>
      <c r="Z18" s="62">
        <f>IFERROR(_xll.qlRateHelperRate(X18,Trigger),"")</f>
        <v>-2.1875000000000379E-3</v>
      </c>
      <c r="AA18" s="90">
        <f>IF(ISERROR(_xll.qlSwapRateHelperSpread($X18)),IF(ISERROR(_xll.qlFuturesRateHelperConvexityAdjustment($X18)),"",_xll.qlFuturesRateHelperConvexityAdjustment($X18)),_xll.qlSwapRateHelperSpread($X18))</f>
        <v>1.2500000000000001E-5</v>
      </c>
      <c r="AB18" s="3">
        <f>IFERROR(_xll.qlRateHelperEarliestDate(X18,Trigger),"")</f>
        <v>43271</v>
      </c>
      <c r="AC18" s="3">
        <f>IFERROR(_xll.qlRateHelperPillarDate(X18,Trigger),"")</f>
        <v>43363</v>
      </c>
      <c r="AD18" s="62">
        <v>-2.7340249802210817E-3</v>
      </c>
      <c r="AE18" s="150"/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obj_004ae#0001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-3.5799999999999998E-3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obj_0050a#0001</v>
      </c>
      <c r="T19" s="86">
        <f>IFERROR(_xll.qlRateHelperEarliestDate(S19,Trigger),"--")</f>
        <v>43102</v>
      </c>
      <c r="U19" s="86">
        <f>IFERROR(_xll.qlRateHelperPillarDate(S19,Trigger),"--")</f>
        <v>43193</v>
      </c>
      <c r="W19" s="2" t="str">
        <f t="shared" si="3"/>
        <v>FUT</v>
      </c>
      <c r="X19" s="2" t="str">
        <v>obj_00541</v>
      </c>
      <c r="Y19" s="2" t="str">
        <f>IFERROR(_xll.qlRateHelperQuoteName(X19,Trigger),"")</f>
        <v>EURFUT3MU8_Quote</v>
      </c>
      <c r="Z19" s="62">
        <f>IFERROR(_xll.qlRateHelperRate(X19,Trigger),"")</f>
        <v>-1.9900000000000599E-3</v>
      </c>
      <c r="AA19" s="90">
        <f>IF(ISERROR(_xll.qlSwapRateHelperSpread($X19)),IF(ISERROR(_xll.qlFuturesRateHelperConvexityAdjustment($X19)),"",_xll.qlFuturesRateHelperConvexityAdjustment($X19)),_xll.qlSwapRateHelperSpread($X19))</f>
        <v>1.4999999999999999E-5</v>
      </c>
      <c r="AB19" s="3">
        <f>IFERROR(_xll.qlRateHelperEarliestDate(X19,Trigger),"")</f>
        <v>43362</v>
      </c>
      <c r="AC19" s="3">
        <f>IFERROR(_xll.qlRateHelperPillarDate(X19,Trigger),"")</f>
        <v>43453</v>
      </c>
      <c r="AD19" s="62">
        <v>-2.635887597914438E-3</v>
      </c>
      <c r="AE19" s="150"/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obj_004db#0001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obj_0051b#0001</v>
      </c>
      <c r="T20" s="86">
        <f>IFERROR(_xll.qlRateHelperEarliestDate(S20,Trigger),"--")</f>
        <v>43132</v>
      </c>
      <c r="U20" s="86">
        <f>IFERROR(_xll.qlRateHelperPillarDate(S20,Trigger),"--")</f>
        <v>43222</v>
      </c>
      <c r="W20" s="2" t="str">
        <f t="shared" si="3"/>
        <v>FUT</v>
      </c>
      <c r="X20" s="2" t="str">
        <v>obj_00545</v>
      </c>
      <c r="Y20" s="2" t="str">
        <f>IFERROR(_xll.qlRateHelperQuoteName(X20,Trigger),"")</f>
        <v>EURFUT3MZ8_Quote</v>
      </c>
      <c r="Z20" s="62">
        <f>IFERROR(_xll.qlRateHelperRate(X20,Trigger),"")</f>
        <v>-1.697500000000093E-3</v>
      </c>
      <c r="AA20" s="90">
        <f>IF(ISERROR(_xll.qlSwapRateHelperSpread($X20)),IF(ISERROR(_xll.qlFuturesRateHelperConvexityAdjustment($X20)),"",_xll.qlFuturesRateHelperConvexityAdjustment($X20)),_xll.qlSwapRateHelperSpread($X20))</f>
        <v>2.2500000000000001E-5</v>
      </c>
      <c r="AB20" s="3">
        <f>IFERROR(_xll.qlRateHelperEarliestDate(X20,Trigger),"")</f>
        <v>43453</v>
      </c>
      <c r="AC20" s="3">
        <f>IFERROR(_xll.qlRateHelperPillarDate(X20,Trigger),"")</f>
        <v>43543</v>
      </c>
      <c r="AD20" s="62">
        <v>-2.5258606830240123E-3</v>
      </c>
      <c r="AE20" s="150"/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obj_0050a#0001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-3.6600000000000001E-3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obj_004c5#0001</v>
      </c>
      <c r="T21" s="88">
        <f>IFERROR(_xll.qlRateHelperEarliestDate(S21,Trigger),"--")</f>
        <v>43160</v>
      </c>
      <c r="U21" s="88">
        <f>IFERROR(_xll.qlRateHelperPillarDate(S21,Trigger),"--")</f>
        <v>43252</v>
      </c>
      <c r="W21" s="2" t="str">
        <f t="shared" si="3"/>
        <v>FUT</v>
      </c>
      <c r="X21" s="2" t="str">
        <v>obj_00546</v>
      </c>
      <c r="Y21" s="2" t="str">
        <f>IFERROR(_xll.qlRateHelperQuoteName(X21,Trigger),"")</f>
        <v>EURFUT3MH9_Quote</v>
      </c>
      <c r="Z21" s="62">
        <f>IFERROR(_xll.qlRateHelperRate(X21,Trigger),"")</f>
        <v>-1.4025000000001261E-3</v>
      </c>
      <c r="AA21" s="90">
        <f>IF(ISERROR(_xll.qlSwapRateHelperSpread($X21)),IF(ISERROR(_xll.qlFuturesRateHelperConvexityAdjustment($X21)),"",_xll.qlFuturesRateHelperConvexityAdjustment($X21)),_xll.qlSwapRateHelperSpread($X21))</f>
        <v>2.7500000000000001E-5</v>
      </c>
      <c r="AB21" s="3">
        <f>IFERROR(_xll.qlRateHelperEarliestDate(X21,Trigger),"")</f>
        <v>43544</v>
      </c>
      <c r="AC21" s="3">
        <f>IFERROR(_xll.qlRateHelperPillarDate(X21,Trigger),"")</f>
        <v>43636</v>
      </c>
      <c r="AD21" s="62">
        <v>-2.4039978216417691E-3</v>
      </c>
      <c r="AE21" s="150"/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obj_0051b#0001</v>
      </c>
      <c r="K22" s="45"/>
      <c r="L22" s="220" t="str">
        <f>A26</f>
        <v>FUT</v>
      </c>
      <c r="M22" s="239" t="str">
        <f t="shared" ref="M22:M43" si="14">H26</f>
        <v>EURFUT3MH7_Quote</v>
      </c>
      <c r="N22" s="248">
        <f>IFERROR(_xll.qlQuoteValue(H26),"--")</f>
        <v>100.3275</v>
      </c>
      <c r="O22" s="248">
        <f>IFERROR(_xll.qlQuoteValue(I26),"--")</f>
        <v>2.5000000000000002E-6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obj_00530#0001</v>
      </c>
      <c r="T22" s="117">
        <f>IFERROR(_xll.qlRateHelperEarliestDate(S22,Trigger),"--")</f>
        <v>42809</v>
      </c>
      <c r="U22" s="117">
        <f>IFERROR(_xll.qlRateHelperPillarDate(S22,Trigger),"--")</f>
        <v>42901</v>
      </c>
      <c r="W22" s="2" t="str">
        <f t="shared" si="3"/>
        <v>FUT</v>
      </c>
      <c r="X22" s="2" t="str">
        <v>obj_00547</v>
      </c>
      <c r="Y22" s="2" t="str">
        <f>IFERROR(_xll.qlRateHelperQuoteName(X22,Trigger),"")</f>
        <v>EURFUT3MM9_Quote</v>
      </c>
      <c r="Z22" s="62">
        <f>IFERROR(_xll.qlRateHelperRate(X22,Trigger),"")</f>
        <v>-1.0849999999999955E-3</v>
      </c>
      <c r="AA22" s="90">
        <f>IF(ISERROR(_xll.qlSwapRateHelperSpread($X22)),IF(ISERROR(_xll.qlFuturesRateHelperConvexityAdjustment($X22)),"",_xll.qlFuturesRateHelperConvexityAdjustment($X22)),_xll.qlSwapRateHelperSpread($X22))</f>
        <v>3.4999999999999997E-5</v>
      </c>
      <c r="AB22" s="3">
        <f>IFERROR(_xll.qlRateHelperEarliestDate(X22,Trigger),"")</f>
        <v>43635</v>
      </c>
      <c r="AC22" s="3">
        <f>IFERROR(_xll.qlRateHelperPillarDate(X22,Trigger),"")</f>
        <v>43727</v>
      </c>
      <c r="AD22" s="62">
        <v>-2.2765105235976893E-3</v>
      </c>
      <c r="AE22" s="150"/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obj_004c5#0001</v>
      </c>
      <c r="K23" s="45"/>
      <c r="L23" s="212" t="str">
        <f t="shared" ref="L23:L43" si="16">A27</f>
        <v>FUT</v>
      </c>
      <c r="M23" s="213" t="str">
        <f t="shared" si="14"/>
        <v>EURFUT3MJ7_Quote</v>
      </c>
      <c r="N23" s="249">
        <f>IFERROR(_xll.qlQuoteValue(H27),"--")</f>
        <v>100.32250000000001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obj_0052f#0001</v>
      </c>
      <c r="T23" s="86">
        <f>IFERROR(_xll.qlRateHelperEarliestDate(S23,Trigger),"--")</f>
        <v>42844</v>
      </c>
      <c r="U23" s="86">
        <f>IFERROR(_xll.qlRateHelperPillarDate(S23,Trigger),"--")</f>
        <v>42935</v>
      </c>
      <c r="W23" s="2" t="str">
        <f t="shared" si="3"/>
        <v>Sw</v>
      </c>
      <c r="X23" s="2" t="str">
        <v>obj_004ff</v>
      </c>
      <c r="Y23" s="2" t="str">
        <f>IFERROR(_xll.qlRateHelperQuoteName(X23,Trigger),"")</f>
        <v>EURAB3E3Y_Quote</v>
      </c>
      <c r="Z23" s="62">
        <f>IFERROR(_xll.qlRateHelperRate(X23,Trigger),"")</f>
        <v>-2E-3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42795</v>
      </c>
      <c r="AC23" s="3">
        <f>IFERROR(_xll.qlRateHelperPillarDate(X23,Trigger),"")</f>
        <v>43892</v>
      </c>
      <c r="AD23" s="62">
        <v>-2.0036255099502272E-3</v>
      </c>
      <c r="AE23" s="150"/>
      <c r="AF23" s="136">
        <v>13</v>
      </c>
      <c r="AG23" s="137">
        <f>_xll.qlCalendarAdjust(Calendar,DATE(YEAR(AG11)+1,12,31),"preceding",Trigger)</f>
        <v>43465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EURFUT3MK7_Quote</v>
      </c>
      <c r="N24" s="249">
        <f>IFERROR(_xll.qlQuoteValue(H28),"--")</f>
        <v>100.31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obj_00536#0001</v>
      </c>
      <c r="T24" s="86">
        <f>IFERROR(_xll.qlRateHelperEarliestDate(S24,Trigger),"--")</f>
        <v>42872</v>
      </c>
      <c r="U24" s="86">
        <f>IFERROR(_xll.qlRateHelperPillarDate(S24,Trigger),"--")</f>
        <v>42964</v>
      </c>
      <c r="W24" s="2" t="str">
        <f t="shared" si="3"/>
        <v>Sw</v>
      </c>
      <c r="X24" s="2" t="str">
        <v>obj_004e0</v>
      </c>
      <c r="Y24" s="2" t="str">
        <f>IFERROR(_xll.qlRateHelperQuoteName(X24,Trigger),"")</f>
        <v>EURAB3E4Y_Quote</v>
      </c>
      <c r="Z24" s="62">
        <f>IFERROR(_xll.qlRateHelperRate(X24,Trigger),"")</f>
        <v>-1.25E-3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42795</v>
      </c>
      <c r="AC24" s="3">
        <f>IFERROR(_xll.qlRateHelperPillarDate(X24,Trigger),"")</f>
        <v>44256</v>
      </c>
      <c r="AD24" s="62">
        <v>-1.2549612463602577E-3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EURFUT3MM7_Quote</v>
      </c>
      <c r="N25" s="249">
        <f>IFERROR(_xll.qlQuoteValue(H29),"--")</f>
        <v>100.2925</v>
      </c>
      <c r="O25" s="249">
        <f>IFERROR(_xll.qlQuoteValue(I29),"--")</f>
        <v>2.5000000000000002E-6</v>
      </c>
      <c r="P25" s="85" t="b">
        <v>1</v>
      </c>
      <c r="Q25" s="82">
        <v>20</v>
      </c>
      <c r="R25" s="82">
        <v>21</v>
      </c>
      <c r="S25" s="82" t="str">
        <f t="shared" si="15"/>
        <v>obj_00534#0001</v>
      </c>
      <c r="T25" s="86">
        <f>IFERROR(_xll.qlRateHelperEarliestDate(S25,Trigger),"--")</f>
        <v>42907</v>
      </c>
      <c r="U25" s="86">
        <f>IFERROR(_xll.qlRateHelperPillarDate(S25,Trigger),"--")</f>
        <v>42999</v>
      </c>
      <c r="W25" s="2" t="str">
        <f t="shared" si="3"/>
        <v>Sw</v>
      </c>
      <c r="X25" s="2" t="str">
        <v>obj_004e1</v>
      </c>
      <c r="Y25" s="2" t="str">
        <f>IFERROR(_xll.qlRateHelperQuoteName(X25,Trigger),"")</f>
        <v>EURAB3E5Y_Quote</v>
      </c>
      <c r="Z25" s="62">
        <f>IFERROR(_xll.qlRateHelperRate(X25,Trigger),"")</f>
        <v>-2.9E-4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42795</v>
      </c>
      <c r="AC25" s="3">
        <f>IFERROR(_xll.qlRateHelperPillarDate(X25,Trigger),"")</f>
        <v>44621</v>
      </c>
      <c r="AD25" s="62">
        <v>-2.9551871881139234E-4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H7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EURFUT3MH7_Quote</v>
      </c>
      <c r="I26" s="272" t="str">
        <f t="shared" ref="I26:I47" si="19">Currency&amp;"FUT"&amp;Tenor&amp;$C26&amp;"ConvAdj"&amp;QuoteSuffix</f>
        <v>EURFUT3MH7ConvAdj_Quote</v>
      </c>
      <c r="J26" s="211" t="str">
        <f>IF(P22,_xll.qlFuturesRateHelper(,H26,FuturesType,C26,G26,I26,Permanent,Trigger,ObjectOverwrite),"--")</f>
        <v>obj_00530#0001</v>
      </c>
      <c r="K26" s="45"/>
      <c r="L26" s="212" t="str">
        <f t="shared" si="16"/>
        <v>FUT</v>
      </c>
      <c r="M26" s="213" t="str">
        <f t="shared" si="14"/>
        <v>EURFUT3MN7_Quote</v>
      </c>
      <c r="N26" s="249" t="str">
        <f>IFERROR(_xll.qlQuoteValue(H30),"--")</f>
        <v>--</v>
      </c>
      <c r="O26" s="249">
        <f>IFERROR(_xll.qlQuoteValue(I30),"--")</f>
        <v>0</v>
      </c>
      <c r="P26" s="85" t="b">
        <v>1</v>
      </c>
      <c r="Q26" s="82">
        <v>20</v>
      </c>
      <c r="R26" s="82">
        <v>21</v>
      </c>
      <c r="S26" s="82" t="str">
        <f t="shared" si="15"/>
        <v>obj_00537#0001</v>
      </c>
      <c r="T26" s="86">
        <f>IFERROR(_xll.qlRateHelperEarliestDate(S26,Trigger),"--")</f>
        <v>42935</v>
      </c>
      <c r="U26" s="86">
        <f>IFERROR(_xll.qlRateHelperPillarDate(S26,Trigger),"--")</f>
        <v>43027</v>
      </c>
      <c r="W26" s="2" t="str">
        <f t="shared" si="3"/>
        <v>Sw</v>
      </c>
      <c r="X26" s="2" t="str">
        <v>obj_004b7</v>
      </c>
      <c r="Y26" s="2" t="str">
        <f>IFERROR(_xll.qlRateHelperQuoteName(X26,Trigger),"")</f>
        <v>EURAB3E6Y_Quote</v>
      </c>
      <c r="Z26" s="62">
        <f>IFERROR(_xll.qlRateHelperRate(X26,Trigger),"")</f>
        <v>8.4000000000000003E-4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42795</v>
      </c>
      <c r="AC26" s="3">
        <f>IFERROR(_xll.qlRateHelperPillarDate(X26,Trigger),"")</f>
        <v>44986</v>
      </c>
      <c r="AD26" s="62">
        <v>8.3649314213476338E-4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J7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EURFUT3MJ7_Quote</v>
      </c>
      <c r="I27" s="109" t="str">
        <f t="shared" si="19"/>
        <v>EURFUT3MJ7ConvAdj_Quote</v>
      </c>
      <c r="J27" s="209" t="str">
        <f>IF(P23,_xll.qlFuturesRateHelper(,H27,FuturesType,C27,G27,I27,Permanent,Trigger,ObjectOverwrite),"--")</f>
        <v>obj_0052f#0001</v>
      </c>
      <c r="K27" s="45"/>
      <c r="L27" s="212" t="str">
        <f t="shared" si="16"/>
        <v>FUT</v>
      </c>
      <c r="M27" s="213" t="str">
        <f t="shared" si="14"/>
        <v>EURFUT3MU7_Quote</v>
      </c>
      <c r="N27" s="249">
        <f>IFERROR(_xll.qlQuoteValue(H31),"--")</f>
        <v>100.27250000000001</v>
      </c>
      <c r="O27" s="249">
        <f>IFERROR(_xll.qlQuoteValue(I31),"--")</f>
        <v>4.9999999999999998E-7</v>
      </c>
      <c r="P27" s="85" t="b">
        <v>1</v>
      </c>
      <c r="Q27" s="82">
        <v>20</v>
      </c>
      <c r="R27" s="82">
        <v>21</v>
      </c>
      <c r="S27" s="82" t="str">
        <f t="shared" si="15"/>
        <v>obj_00539#0001</v>
      </c>
      <c r="T27" s="86">
        <f>IFERROR(_xll.qlRateHelperEarliestDate(S27,Trigger),"--")</f>
        <v>42998</v>
      </c>
      <c r="U27" s="86">
        <f>IFERROR(_xll.qlRateHelperPillarDate(S27,Trigger),"--")</f>
        <v>43089</v>
      </c>
      <c r="W27" s="2" t="str">
        <f t="shared" si="3"/>
        <v>Sw</v>
      </c>
      <c r="X27" s="2" t="str">
        <v>obj_0050e</v>
      </c>
      <c r="Y27" s="2" t="str">
        <f>IFERROR(_xll.qlRateHelperQuoteName(X27,Trigger),"")</f>
        <v>EURAB3E7Y_Quote</v>
      </c>
      <c r="Z27" s="62">
        <f>IFERROR(_xll.qlRateHelperRate(X27,Trigger),"")</f>
        <v>2.0600000000000002E-3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42795</v>
      </c>
      <c r="AC27" s="3">
        <f>IFERROR(_xll.qlRateHelperPillarDate(X27,Trigger),"")</f>
        <v>45352</v>
      </c>
      <c r="AD27" s="62">
        <v>2.0629735354310624E-3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K7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EURFUT3MK7_Quote</v>
      </c>
      <c r="I28" s="109" t="str">
        <f t="shared" si="19"/>
        <v>EURFUT3MK7ConvAdj_Quote</v>
      </c>
      <c r="J28" s="209" t="str">
        <f>IF(P24,_xll.qlFuturesRateHelper(,H28,FuturesType,C28,G28,I28,Permanent,Trigger,ObjectOverwrite),"--")</f>
        <v>obj_00536#0001</v>
      </c>
      <c r="K28" s="45"/>
      <c r="L28" s="212" t="str">
        <f t="shared" si="16"/>
        <v>FUT</v>
      </c>
      <c r="M28" s="213" t="str">
        <f t="shared" si="14"/>
        <v>EURFUT3MZ7_Quote</v>
      </c>
      <c r="N28" s="249">
        <f>IFERROR(_xll.qlQuoteValue(H32),"--")</f>
        <v>100.2525</v>
      </c>
      <c r="O28" s="249">
        <f>IFERROR(_xll.qlQuoteValue(I32),"--")</f>
        <v>4.9999999999999998E-7</v>
      </c>
      <c r="P28" s="85" t="b">
        <v>1</v>
      </c>
      <c r="Q28" s="82">
        <v>20</v>
      </c>
      <c r="R28" s="82">
        <v>21</v>
      </c>
      <c r="S28" s="82" t="str">
        <f t="shared" si="15"/>
        <v>obj_0053a#0001</v>
      </c>
      <c r="T28" s="86">
        <f>IFERROR(_xll.qlRateHelperEarliestDate(S28,Trigger),"--")</f>
        <v>43089</v>
      </c>
      <c r="U28" s="86">
        <f>IFERROR(_xll.qlRateHelperPillarDate(S28,Trigger),"--")</f>
        <v>43179</v>
      </c>
      <c r="W28" s="2" t="str">
        <f t="shared" si="3"/>
        <v>Sw</v>
      </c>
      <c r="X28" s="2" t="str">
        <v>obj_004d6</v>
      </c>
      <c r="Y28" s="2" t="str">
        <f>IFERROR(_xll.qlRateHelperQuoteName(X28,Trigger),"")</f>
        <v>EURAB3E8Y_Quote</v>
      </c>
      <c r="Z28" s="62">
        <f>IFERROR(_xll.qlRateHelperRate(X28,Trigger),"")</f>
        <v>3.3499999999999997E-3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42795</v>
      </c>
      <c r="AC28" s="3">
        <f>IFERROR(_xll.qlRateHelperPillarDate(X28,Trigger),"")</f>
        <v>45719</v>
      </c>
      <c r="AD28" s="62">
        <v>3.3677455066062536E-3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M7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EURFUT3MM7_Quote</v>
      </c>
      <c r="I29" s="109" t="str">
        <f t="shared" si="19"/>
        <v>EURFUT3MM7ConvAdj_Quote</v>
      </c>
      <c r="J29" s="209" t="str">
        <f>IF(P25,_xll.qlFuturesRateHelper(,H29,FuturesType,C29,G29,I29,Permanent,Trigger,ObjectOverwrite),"--")</f>
        <v>obj_00534#0001</v>
      </c>
      <c r="K29" s="45"/>
      <c r="L29" s="212" t="str">
        <f t="shared" si="16"/>
        <v>FUT</v>
      </c>
      <c r="M29" s="213" t="str">
        <f t="shared" si="14"/>
        <v>EURFUT3MH8_Quote</v>
      </c>
      <c r="N29" s="249">
        <f>IFERROR(_xll.qlQuoteValue(H33),"--")</f>
        <v>100.2325</v>
      </c>
      <c r="O29" s="249">
        <f>IFERROR(_xll.qlQuoteValue(I33),"--")</f>
        <v>4.9999999999999998E-7</v>
      </c>
      <c r="P29" s="85" t="b">
        <v>1</v>
      </c>
      <c r="Q29" s="82">
        <v>20</v>
      </c>
      <c r="R29" s="82">
        <v>21</v>
      </c>
      <c r="S29" s="82" t="str">
        <f t="shared" si="15"/>
        <v>obj_0053e#0001</v>
      </c>
      <c r="T29" s="86">
        <f>IFERROR(_xll.qlRateHelperEarliestDate(S29,Trigger),"--")</f>
        <v>43180</v>
      </c>
      <c r="U29" s="86">
        <f>IFERROR(_xll.qlRateHelperPillarDate(S29,Trigger),"--")</f>
        <v>43272</v>
      </c>
      <c r="W29" s="2" t="str">
        <f t="shared" si="3"/>
        <v>Sw</v>
      </c>
      <c r="X29" s="2" t="str">
        <v>obj_00505</v>
      </c>
      <c r="Y29" s="2" t="str">
        <f>IFERROR(_xll.qlRateHelperQuoteName(X29,Trigger),"")</f>
        <v>EURAB3E9Y_Quote</v>
      </c>
      <c r="Z29" s="62">
        <f>IFERROR(_xll.qlRateHelperRate(X29,Trigger),"")</f>
        <v>4.5899999999999995E-3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42795</v>
      </c>
      <c r="AC29" s="3">
        <f>IFERROR(_xll.qlRateHelperPillarDate(X29,Trigger),"")</f>
        <v>46083</v>
      </c>
      <c r="AD29" s="62">
        <v>4.6305603052435619E-3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N7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EURFUT3MN7_Quote</v>
      </c>
      <c r="I30" s="112" t="str">
        <f t="shared" si="19"/>
        <v>EURFUT3MN7ConvAdj_Quote</v>
      </c>
      <c r="J30" s="210" t="str">
        <f>IF(P26,_xll.qlFuturesRateHelper(,H30,FuturesType,C30,G30,I30,Permanent,Trigger,ObjectOverwrite),"--")</f>
        <v>obj_00537#0001</v>
      </c>
      <c r="K30" s="45"/>
      <c r="L30" s="212" t="str">
        <f t="shared" si="16"/>
        <v>FUT</v>
      </c>
      <c r="M30" s="213" t="str">
        <f t="shared" si="14"/>
        <v>EURFUT3MM8_Quote</v>
      </c>
      <c r="N30" s="249">
        <f>IFERROR(_xll.qlQuoteValue(H34),"--")</f>
        <v>100.2175</v>
      </c>
      <c r="O30" s="249">
        <f>IFERROR(_xll.qlQuoteValue(I34),"--")</f>
        <v>1.2500000000000001E-5</v>
      </c>
      <c r="P30" s="85" t="b">
        <v>1</v>
      </c>
      <c r="Q30" s="82">
        <v>20</v>
      </c>
      <c r="R30" s="82">
        <v>21</v>
      </c>
      <c r="S30" s="82" t="str">
        <f t="shared" si="15"/>
        <v>obj_0053f#0001</v>
      </c>
      <c r="T30" s="86">
        <f>IFERROR(_xll.qlRateHelperEarliestDate(S30,Trigger),"--")</f>
        <v>43271</v>
      </c>
      <c r="U30" s="86">
        <f>IFERROR(_xll.qlRateHelperPillarDate(S30,Trigger),"--")</f>
        <v>43363</v>
      </c>
      <c r="W30" s="2" t="str">
        <f t="shared" si="3"/>
        <v>Sw</v>
      </c>
      <c r="X30" s="2" t="str">
        <v>obj_004e9</v>
      </c>
      <c r="Y30" s="2" t="str">
        <f>IFERROR(_xll.qlRateHelperQuoteName(X30,Trigger),"")</f>
        <v>EURAB3E10Y_Quote</v>
      </c>
      <c r="Z30" s="62">
        <f>IFERROR(_xll.qlRateHelperRate(X30,Trigger),"")</f>
        <v>5.7400000000000003E-3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42795</v>
      </c>
      <c r="AC30" s="3">
        <f>IFERROR(_xll.qlRateHelperPillarDate(X30,Trigger),"")</f>
        <v>46447</v>
      </c>
      <c r="AD30" s="62">
        <v>5.8104807771420719E-3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U7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EURFUT3MU7_Quote</v>
      </c>
      <c r="I31" s="109" t="str">
        <f t="shared" si="19"/>
        <v>EURFUT3MU7ConvAdj_Quote</v>
      </c>
      <c r="J31" s="209" t="str">
        <f>IF(P27,_xll.qlFuturesRateHelper(,H31,FuturesType,C31,G31,I31,Permanent,Trigger,ObjectOverwrite),"--")</f>
        <v>obj_00539#0001</v>
      </c>
      <c r="K31" s="45"/>
      <c r="L31" s="212" t="str">
        <f t="shared" si="16"/>
        <v>FUT</v>
      </c>
      <c r="M31" s="213" t="str">
        <f t="shared" si="14"/>
        <v>EURFUT3MU8_Quote</v>
      </c>
      <c r="N31" s="249">
        <f>IFERROR(_xll.qlQuoteValue(H35),"--")</f>
        <v>100.19750000000001</v>
      </c>
      <c r="O31" s="249">
        <f>IFERROR(_xll.qlQuoteValue(I35),"--")</f>
        <v>1.4999999999999999E-5</v>
      </c>
      <c r="P31" s="85" t="b">
        <v>1</v>
      </c>
      <c r="Q31" s="82">
        <v>20</v>
      </c>
      <c r="R31" s="82">
        <v>21</v>
      </c>
      <c r="S31" s="82" t="str">
        <f t="shared" si="15"/>
        <v>obj_00541#0001</v>
      </c>
      <c r="T31" s="86">
        <f>IFERROR(_xll.qlRateHelperEarliestDate(S31,Trigger),"--")</f>
        <v>43362</v>
      </c>
      <c r="U31" s="86">
        <f>IFERROR(_xll.qlRateHelperPillarDate(S31,Trigger),"--")</f>
        <v>43453</v>
      </c>
      <c r="W31" s="2" t="str">
        <f t="shared" si="3"/>
        <v>Sw</v>
      </c>
      <c r="X31" s="2" t="str">
        <v>obj_004bb</v>
      </c>
      <c r="Y31" s="2" t="str">
        <f>IFERROR(_xll.qlRateHelperQuoteName(X31,Trigger),"")</f>
        <v>EURAB3E12Y_Quote</v>
      </c>
      <c r="Z31" s="62">
        <f>IFERROR(_xll.qlRateHelperRate(X31,Trigger),"")</f>
        <v>7.7299999999999999E-3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42795</v>
      </c>
      <c r="AC31" s="3">
        <f>IFERROR(_xll.qlRateHelperPillarDate(X31,Trigger),"")</f>
        <v>47178</v>
      </c>
      <c r="AD31" s="62">
        <v>7.8735069935271206E-3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Z7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EURFUT3MZ7_Quote</v>
      </c>
      <c r="I32" s="109" t="str">
        <f t="shared" si="19"/>
        <v>EURFUT3MZ7ConvAdj_Quote</v>
      </c>
      <c r="J32" s="209" t="str">
        <f>IF(P28,_xll.qlFuturesRateHelper(,H32,FuturesType,C32,G32,I32,Permanent,Trigger,ObjectOverwrite),"--")</f>
        <v>obj_0053a#0001</v>
      </c>
      <c r="K32" s="45"/>
      <c r="L32" s="212" t="str">
        <f t="shared" si="16"/>
        <v>FUT</v>
      </c>
      <c r="M32" s="213" t="str">
        <f t="shared" si="14"/>
        <v>EURFUT3MZ8_Quote</v>
      </c>
      <c r="N32" s="249">
        <f>IFERROR(_xll.qlQuoteValue(H36),"--")</f>
        <v>100.1675</v>
      </c>
      <c r="O32" s="249">
        <f>IFERROR(_xll.qlQuoteValue(I36),"--")</f>
        <v>2.2500000000000001E-5</v>
      </c>
      <c r="P32" s="85" t="b">
        <v>1</v>
      </c>
      <c r="Q32" s="82">
        <v>20</v>
      </c>
      <c r="R32" s="82">
        <v>21</v>
      </c>
      <c r="S32" s="82" t="str">
        <f t="shared" si="15"/>
        <v>obj_00545#0001</v>
      </c>
      <c r="T32" s="86">
        <f>IFERROR(_xll.qlRateHelperEarliestDate(S32,Trigger),"--")</f>
        <v>43453</v>
      </c>
      <c r="U32" s="86">
        <f>IFERROR(_xll.qlRateHelperPillarDate(S32,Trigger),"--")</f>
        <v>43543</v>
      </c>
      <c r="W32" s="2" t="str">
        <f t="shared" si="3"/>
        <v>Sw</v>
      </c>
      <c r="X32" s="2" t="str">
        <v>obj_004dc</v>
      </c>
      <c r="Y32" s="2" t="str">
        <f>IFERROR(_xll.qlRateHelperQuoteName(X32,Trigger),"")</f>
        <v>EURAB3E15Y_Quote</v>
      </c>
      <c r="Z32" s="62">
        <f>IFERROR(_xll.qlRateHelperRate(X32,Trigger),"")</f>
        <v>9.8300000000000002E-3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42795</v>
      </c>
      <c r="AC32" s="3">
        <f>IFERROR(_xll.qlRateHelperPillarDate(X32,Trigger),"")</f>
        <v>48274</v>
      </c>
      <c r="AD32" s="62">
        <v>1.0084252755674839E-2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H8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EURFUT3MH8_Quote</v>
      </c>
      <c r="I33" s="109" t="str">
        <f t="shared" si="19"/>
        <v>EURFUT3MH8ConvAdj_Quote</v>
      </c>
      <c r="J33" s="209" t="str">
        <f>IF(P29,_xll.qlFuturesRateHelper(,H33,FuturesType,C33,G33,I33,Permanent,Trigger,ObjectOverwrite),"--")</f>
        <v>obj_0053e#0001</v>
      </c>
      <c r="K33" s="45"/>
      <c r="L33" s="212" t="str">
        <f t="shared" si="16"/>
        <v>FUT</v>
      </c>
      <c r="M33" s="213" t="str">
        <f t="shared" si="14"/>
        <v>EURFUT3MH9_Quote</v>
      </c>
      <c r="N33" s="249">
        <f>IFERROR(_xll.qlQuoteValue(H37),"--")</f>
        <v>100.1375</v>
      </c>
      <c r="O33" s="249">
        <f>IFERROR(_xll.qlQuoteValue(I37),"--")</f>
        <v>2.7500000000000001E-5</v>
      </c>
      <c r="P33" s="85" t="b">
        <v>1</v>
      </c>
      <c r="Q33" s="82">
        <v>20</v>
      </c>
      <c r="R33" s="82">
        <v>21</v>
      </c>
      <c r="S33" s="82" t="str">
        <f t="shared" si="15"/>
        <v>obj_00546#0001</v>
      </c>
      <c r="T33" s="86">
        <f>IFERROR(_xll.qlRateHelperEarliestDate(S33,Trigger),"--")</f>
        <v>43544</v>
      </c>
      <c r="U33" s="86">
        <f>IFERROR(_xll.qlRateHelperPillarDate(S33,Trigger),"--")</f>
        <v>43636</v>
      </c>
      <c r="W33" s="2" t="str">
        <f t="shared" si="3"/>
        <v>Sw</v>
      </c>
      <c r="X33" s="2" t="str">
        <v>obj_004ce</v>
      </c>
      <c r="Y33" s="2" t="str">
        <f>IFERROR(_xll.qlRateHelperQuoteName(X33,Trigger),"")</f>
        <v>EURAB3E20Y_Quote</v>
      </c>
      <c r="Z33" s="62">
        <f>IFERROR(_xll.qlRateHelperRate(X33,Trigger),"")</f>
        <v>1.1680000000000001E-2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42795</v>
      </c>
      <c r="AC33" s="3">
        <f>IFERROR(_xll.qlRateHelperPillarDate(X33,Trigger),"")</f>
        <v>50101</v>
      </c>
      <c r="AD33" s="62">
        <v>1.2053613589675608E-2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M8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EURFUT3MM8_Quote</v>
      </c>
      <c r="I34" s="109" t="str">
        <f t="shared" si="19"/>
        <v>EURFUT3MM8ConvAdj_Quote</v>
      </c>
      <c r="J34" s="209" t="str">
        <f>IF(P30,_xll.qlFuturesRateHelper(,H34,FuturesType,C34,G34,I34,Permanent,Trigger,ObjectOverwrite),"--")</f>
        <v>obj_0053f#0001</v>
      </c>
      <c r="K34" s="45"/>
      <c r="L34" s="212" t="str">
        <f t="shared" si="16"/>
        <v>FUT</v>
      </c>
      <c r="M34" s="213" t="str">
        <f t="shared" si="14"/>
        <v>EURFUT3MM9_Quote</v>
      </c>
      <c r="N34" s="249">
        <f>IFERROR(_xll.qlQuoteValue(H38),"--")</f>
        <v>100.105</v>
      </c>
      <c r="O34" s="249">
        <f>IFERROR(_xll.qlQuoteValue(I38),"--")</f>
        <v>3.4999999999999997E-5</v>
      </c>
      <c r="P34" s="85" t="b">
        <v>1</v>
      </c>
      <c r="Q34" s="82">
        <v>20</v>
      </c>
      <c r="R34" s="82">
        <v>21</v>
      </c>
      <c r="S34" s="82" t="str">
        <f t="shared" si="15"/>
        <v>obj_00547#0001</v>
      </c>
      <c r="T34" s="86">
        <f>IFERROR(_xll.qlRateHelperEarliestDate(S34,Trigger),"--")</f>
        <v>43635</v>
      </c>
      <c r="U34" s="86">
        <f>IFERROR(_xll.qlRateHelperPillarDate(S34,Trigger),"--")</f>
        <v>43727</v>
      </c>
      <c r="W34" s="2" t="str">
        <f t="shared" si="3"/>
        <v>Sw</v>
      </c>
      <c r="X34" s="2" t="str">
        <v>obj_00506</v>
      </c>
      <c r="Y34" s="2" t="str">
        <f>IFERROR(_xll.qlRateHelperQuoteName(X34,Trigger),"")</f>
        <v>EURAB3E25Y_Quote</v>
      </c>
      <c r="Z34" s="62">
        <f>IFERROR(_xll.qlRateHelperRate(X34,Trigger),"")</f>
        <v>1.2400000000000001E-2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42795</v>
      </c>
      <c r="AC34" s="3">
        <f>IFERROR(_xll.qlRateHelperPillarDate(X34,Trigger),"")</f>
        <v>51928</v>
      </c>
      <c r="AD34" s="62">
        <v>1.2795987289786787E-2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U8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EURFUT3MU8_Quote</v>
      </c>
      <c r="I35" s="109" t="str">
        <f t="shared" si="19"/>
        <v>EURFUT3MU8ConvAdj_Quote</v>
      </c>
      <c r="J35" s="209" t="str">
        <f>IF(P31,_xll.qlFuturesRateHelper(,H35,FuturesType,C35,G35,I35,Permanent,Trigger,ObjectOverwrite),"--")</f>
        <v>obj_00541#0001</v>
      </c>
      <c r="K35" s="45"/>
      <c r="L35" s="212" t="str">
        <f t="shared" si="16"/>
        <v>FUT</v>
      </c>
      <c r="M35" s="213" t="str">
        <f t="shared" si="14"/>
        <v>EURFUT3MU9_Quote</v>
      </c>
      <c r="N35" s="249">
        <f>IFERROR(_xll.qlQuoteValue(H39),"--")</f>
        <v>100.0675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obj_00549#0001</v>
      </c>
      <c r="T35" s="86">
        <f>IFERROR(_xll.qlRateHelperEarliestDate(S35,Trigger),"--")</f>
        <v>43726</v>
      </c>
      <c r="U35" s="86">
        <f>IFERROR(_xll.qlRateHelperPillarDate(S35,Trigger),"--")</f>
        <v>43817</v>
      </c>
      <c r="W35" s="2" t="str">
        <f t="shared" ref="W35:W66" si="20">IFERROR(INDEX($L$3:$L$124,MATCH(Y35,$M$3:$M$124,0),1),"")</f>
        <v>Sw</v>
      </c>
      <c r="X35" s="2" t="str">
        <v>obj_004b6</v>
      </c>
      <c r="Y35" s="2" t="str">
        <f>IFERROR(_xll.qlRateHelperQuoteName(X35,Trigger),"")</f>
        <v>EURAB3E30Y_Quote</v>
      </c>
      <c r="Z35" s="62">
        <f>IFERROR(_xll.qlRateHelperRate(X35,Trigger),"")</f>
        <v>1.268E-2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42795</v>
      </c>
      <c r="AC35" s="3">
        <f>IFERROR(_xll.qlRateHelperPillarDate(X35,Trigger),"")</f>
        <v>53752</v>
      </c>
      <c r="AD35" s="62">
        <v>1.3052404136615689E-2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Z8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EURFUT3MZ8_Quote</v>
      </c>
      <c r="I36" s="109" t="str">
        <f t="shared" si="19"/>
        <v>EURFUT3MZ8ConvAdj_Quote</v>
      </c>
      <c r="J36" s="209" t="str">
        <f>IF(P32,_xll.qlFuturesRateHelper(,H36,FuturesType,C36,G36,I36,Permanent,Trigger,ObjectOverwrite),"--")</f>
        <v>obj_00545#0001</v>
      </c>
      <c r="K36" s="45"/>
      <c r="L36" s="212" t="str">
        <f t="shared" si="16"/>
        <v>FUT</v>
      </c>
      <c r="M36" s="213" t="str">
        <f t="shared" si="14"/>
        <v>EURFUT3MZ9_Quote</v>
      </c>
      <c r="N36" s="249">
        <f>IFERROR(_xll.qlQuoteValue(H40),"--")</f>
        <v>100.02250000000001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obj_0054a#0001</v>
      </c>
      <c r="T36" s="86">
        <f>IFERROR(_xll.qlRateHelperEarliestDate(S36,Trigger),"--")</f>
        <v>43817</v>
      </c>
      <c r="U36" s="86">
        <f>IFERROR(_xll.qlRateHelperPillarDate(S36,Trigger),"--")</f>
        <v>43908</v>
      </c>
      <c r="W36" s="2" t="str">
        <f t="shared" si="20"/>
        <v>Sw</v>
      </c>
      <c r="X36" s="2" t="str">
        <v>obj_0050b</v>
      </c>
      <c r="Y36" s="2" t="str">
        <f>IFERROR(_xll.qlRateHelperQuoteName(X36,Trigger),"")</f>
        <v>EURAB3E40Y_Quote</v>
      </c>
      <c r="Z36" s="62">
        <f>IFERROR(_xll.qlRateHelperRate(X36,Trigger),"")</f>
        <v>1.278E-2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42795</v>
      </c>
      <c r="AC36" s="3">
        <f>IFERROR(_xll.qlRateHelperPillarDate(X36,Trigger),"")</f>
        <v>57405</v>
      </c>
      <c r="AD36" s="62">
        <v>1.3054857084424132E-2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H9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EURFUT3MH9_Quote</v>
      </c>
      <c r="I37" s="109" t="str">
        <f t="shared" si="19"/>
        <v>EURFUT3MH9ConvAdj_Quote</v>
      </c>
      <c r="J37" s="209" t="str">
        <f>IF(P33,_xll.qlFuturesRateHelper(,H37,FuturesType,C37,G37,I37,Permanent,Trigger,ObjectOverwrite),"--")</f>
        <v>obj_00546#0001</v>
      </c>
      <c r="K37" s="45"/>
      <c r="L37" s="212" t="str">
        <f t="shared" si="16"/>
        <v>FUT</v>
      </c>
      <c r="M37" s="213" t="str">
        <f t="shared" si="14"/>
        <v>EURFUT3MH0_Quote</v>
      </c>
      <c r="N37" s="249">
        <f>IFERROR(_xll.qlQuoteValue(H41),"--")</f>
        <v>99.974999999999994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obj_0054b#0001</v>
      </c>
      <c r="T37" s="86">
        <f>IFERROR(_xll.qlRateHelperEarliestDate(S37,Trigger),"--")</f>
        <v>43908</v>
      </c>
      <c r="U37" s="86">
        <f>IFERROR(_xll.qlRateHelperPillarDate(S37,Trigger),"--")</f>
        <v>44000</v>
      </c>
      <c r="W37" s="2" t="str">
        <f t="shared" si="20"/>
        <v>Sw</v>
      </c>
      <c r="X37" s="2" t="str">
        <v>obj_0052c</v>
      </c>
      <c r="Y37" s="2" t="str">
        <f>IFERROR(_xll.qlRateHelperQuoteName(X37,Trigger),"")</f>
        <v>EURAB3E50Y_Quote</v>
      </c>
      <c r="Z37" s="62">
        <f>IFERROR(_xll.qlRateHelperRate(X37,Trigger),"")</f>
        <v>1.2330000000000001E-2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42795</v>
      </c>
      <c r="AC37" s="3">
        <f>IFERROR(_xll.qlRateHelperPillarDate(X37,Trigger),"")</f>
        <v>61057</v>
      </c>
      <c r="AD37" s="62">
        <v>1.2388820402825173E-2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M9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EURFUT3MM9_Quote</v>
      </c>
      <c r="I38" s="109" t="str">
        <f t="shared" si="19"/>
        <v>EURFUT3MM9ConvAdj_Quote</v>
      </c>
      <c r="J38" s="209" t="str">
        <f>IF(P34,_xll.qlFuturesRateHelper(,H38,FuturesType,C38,G38,I38,Permanent,Trigger,ObjectOverwrite),"--")</f>
        <v>obj_00547#0001</v>
      </c>
      <c r="K38" s="45"/>
      <c r="L38" s="212" t="str">
        <f t="shared" si="16"/>
        <v>FUT</v>
      </c>
      <c r="M38" s="213" t="str">
        <f t="shared" si="14"/>
        <v>EURFUT3MM0_Quote</v>
      </c>
      <c r="N38" s="249">
        <f>IFERROR(_xll.qlQuoteValue(H42),"--")</f>
        <v>99.917500000000004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obj_0054c#0001</v>
      </c>
      <c r="T38" s="86">
        <f>IFERROR(_xll.qlRateHelperEarliestDate(S38,Trigger),"--")</f>
        <v>43999</v>
      </c>
      <c r="U38" s="86">
        <f>IFERROR(_xll.qlRateHelperPillarDate(S38,Trigger),"--")</f>
        <v>44091</v>
      </c>
      <c r="W38" s="2" t="str">
        <f t="shared" si="20"/>
        <v>Sw</v>
      </c>
      <c r="X38" s="2" t="str">
        <v>obj_0052a</v>
      </c>
      <c r="Y38" s="2" t="str">
        <f>IFERROR(_xll.qlRateHelperQuoteName(X38,Trigger),"")</f>
        <v>EURAB3E60Y_Quote</v>
      </c>
      <c r="Z38" s="62">
        <f>IFERROR(_xll.qlRateHelperRate(X38,Trigger),"")</f>
        <v>1.2019999999999999E-2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42795</v>
      </c>
      <c r="AC38" s="3">
        <f>IFERROR(_xll.qlRateHelperPillarDate(X38,Trigger),"")</f>
        <v>64710</v>
      </c>
      <c r="AD38" s="62">
        <v>1.1942871098422344E-2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U9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EURFUT3MU9_Quote</v>
      </c>
      <c r="I39" s="109" t="str">
        <f t="shared" si="19"/>
        <v>EURFUT3MU9ConvAdj_Quote</v>
      </c>
      <c r="J39" s="209" t="str">
        <f>IF(P35,_xll.qlFuturesRateHelper(,H39,FuturesType,C39,G39,I39,Permanent,Trigger,ObjectOverwrite),"--")</f>
        <v>obj_00549#0001</v>
      </c>
      <c r="K39" s="45"/>
      <c r="L39" s="212" t="str">
        <f t="shared" si="16"/>
        <v>FUT</v>
      </c>
      <c r="M39" s="213" t="str">
        <f t="shared" si="14"/>
        <v>EURFUT3MU0_Quote</v>
      </c>
      <c r="N39" s="249">
        <f>IFERROR(_xll.qlQuoteValue(H43),"--")</f>
        <v>99.857500000000002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obj_0054d#0001</v>
      </c>
      <c r="T39" s="86">
        <f>IFERROR(_xll.qlRateHelperEarliestDate(S39,Trigger),"--")</f>
        <v>44090</v>
      </c>
      <c r="U39" s="86">
        <f>IFERROR(_xll.qlRateHelperPillarDate(S39,Trigger),"--")</f>
        <v>44181</v>
      </c>
      <c r="W39" s="2" t="str">
        <f t="shared" si="20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Z9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EURFUT3MZ9_Quote</v>
      </c>
      <c r="I40" s="109" t="str">
        <f t="shared" si="19"/>
        <v>EURFUT3MZ9ConvAdj_Quote</v>
      </c>
      <c r="J40" s="209" t="str">
        <f>IF(P36,_xll.qlFuturesRateHelper(,H40,FuturesType,C40,G40,I40,Permanent,Trigger,ObjectOverwrite),"--")</f>
        <v>obj_0054a#0001</v>
      </c>
      <c r="K40" s="45"/>
      <c r="L40" s="212" t="str">
        <f t="shared" si="16"/>
        <v>FUT</v>
      </c>
      <c r="M40" s="213" t="str">
        <f t="shared" si="14"/>
        <v>EURFUT3MZ0_Quote</v>
      </c>
      <c r="N40" s="249">
        <f>IFERROR(_xll.qlQuoteValue(H44),"--")</f>
        <v>99.787499999999994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obj_0054e#0001</v>
      </c>
      <c r="T40" s="86">
        <f>IFERROR(_xll.qlRateHelperEarliestDate(S40,Trigger),"--")</f>
        <v>44181</v>
      </c>
      <c r="U40" s="86">
        <f>IFERROR(_xll.qlRateHelperPillarDate(S40,Trigger),"--")</f>
        <v>44271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H0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EURFUT3MH0_Quote</v>
      </c>
      <c r="I41" s="109" t="str">
        <f t="shared" si="19"/>
        <v>EURFUT3MH0ConvAdj_Quote</v>
      </c>
      <c r="J41" s="209" t="str">
        <f>IF(P37,_xll.qlFuturesRateHelper(,H41,FuturesType,C41,G41,I41,Permanent,Trigger,ObjectOverwrite),"--")</f>
        <v>obj_0054b#0001</v>
      </c>
      <c r="L41" s="212" t="str">
        <f t="shared" si="16"/>
        <v>FUT</v>
      </c>
      <c r="M41" s="213" t="str">
        <f t="shared" si="14"/>
        <v>EURFUT3MH1_Quote</v>
      </c>
      <c r="N41" s="249">
        <f>IFERROR(_xll.qlQuoteValue(H45),"--")</f>
        <v>99.712500000000006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obj_0054f#0001</v>
      </c>
      <c r="T41" s="86">
        <f>IFERROR(_xll.qlRateHelperEarliestDate(S41,Trigger),"--")</f>
        <v>44272</v>
      </c>
      <c r="U41" s="86">
        <f>IFERROR(_xll.qlRateHelperPillarDate(S41,Trigger),"--")</f>
        <v>44364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M0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EURFUT3MM0_Quote</v>
      </c>
      <c r="I42" s="109" t="str">
        <f t="shared" si="19"/>
        <v>EURFUT3MM0ConvAdj_Quote</v>
      </c>
      <c r="J42" s="209" t="str">
        <f>IF(P38,_xll.qlFuturesRateHelper(,H42,FuturesType,C42,G42,I42,Permanent,Trigger,ObjectOverwrite),"--")</f>
        <v>obj_0054c#0001</v>
      </c>
      <c r="L42" s="212" t="str">
        <f t="shared" si="16"/>
        <v>FUT</v>
      </c>
      <c r="M42" s="213" t="str">
        <f t="shared" si="14"/>
        <v>EURFUT3MM1_Quote</v>
      </c>
      <c r="N42" s="249">
        <f>IFERROR(_xll.qlQuoteValue(H46),"--")</f>
        <v>99.634999999999991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obj_00550#0001</v>
      </c>
      <c r="T42" s="86">
        <f>IFERROR(_xll.qlRateHelperEarliestDate(S42,Trigger),"--")</f>
        <v>44363</v>
      </c>
      <c r="U42" s="86">
        <f>IFERROR(_xll.qlRateHelperPillarDate(S42,Trigger),"--")</f>
        <v>44455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U0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EURFUT3MU0_Quote</v>
      </c>
      <c r="I43" s="109" t="str">
        <f t="shared" si="19"/>
        <v>EURFUT3MU0ConvAdj_Quote</v>
      </c>
      <c r="J43" s="209" t="str">
        <f>IF(P39,_xll.qlFuturesRateHelper(,H43,FuturesType,C43,G43,I43,Permanent,Trigger,ObjectOverwrite),"--")</f>
        <v>obj_0054d#0001</v>
      </c>
      <c r="L43" s="216" t="str">
        <f t="shared" si="16"/>
        <v>FUT</v>
      </c>
      <c r="M43" s="217" t="str">
        <f t="shared" si="14"/>
        <v>EURFUT3MU1_Quote</v>
      </c>
      <c r="N43" s="250">
        <f>IFERROR(_xll.qlQuoteValue(H47),"--")</f>
        <v>99.557500000000005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obj_00551#0001</v>
      </c>
      <c r="T43" s="88">
        <f>IFERROR(_xll.qlRateHelperEarliestDate(S43,Trigger),"--")</f>
        <v>44454</v>
      </c>
      <c r="U43" s="88">
        <f>IFERROR(_xll.qlRateHelperPillarDate(S43,Trigger),"--")</f>
        <v>44545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Z0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EURFUT3MZ0_Quote</v>
      </c>
      <c r="I44" s="109" t="str">
        <f t="shared" si="19"/>
        <v>EURFUT3MZ0ConvAdj_Quote</v>
      </c>
      <c r="J44" s="209" t="str">
        <f>IF(P40,_xll.qlFuturesRateHelper(,H44,FuturesType,C44,G44,I44,Permanent,Trigger,ObjectOverwrite),"--")</f>
        <v>obj_0054e#0001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-3.3099999999999996E-3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H1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EURFUT3MH1_Quote</v>
      </c>
      <c r="I45" s="109" t="str">
        <f t="shared" si="19"/>
        <v>EURFUT3MH1ConvAdj_Quote</v>
      </c>
      <c r="J45" s="209" t="str">
        <f>IF(P41,_xll.qlFuturesRateHelper(,H45,FuturesType,C45,G45,I45,Permanent,Trigger,ObjectOverwrite),"--")</f>
        <v>obj_0054f#0001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-3.3899999999999998E-3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M1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EURFUT3MM1_Quote</v>
      </c>
      <c r="I46" s="109" t="str">
        <f t="shared" si="19"/>
        <v>EURFUT3MM1ConvAdj_Quote</v>
      </c>
      <c r="J46" s="209" t="str">
        <f>IF(P42,_xll.qlFuturesRateHelper(,H46,FuturesType,C46,G46,I46,Permanent,Trigger,ObjectOverwrite),"--")</f>
        <v>obj_00550#0001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-3.4699999999999996E-3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U1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EURFUT3MU1_Quote</v>
      </c>
      <c r="I47" s="112" t="str">
        <f t="shared" si="19"/>
        <v>EURFUT3MU1ConvAdj_Quote</v>
      </c>
      <c r="J47" s="210" t="str">
        <f>IF(P43,_xll.qlFuturesRateHelper(,H47,FuturesType,C47,G47,I47,Permanent,Trigger,ObjectOverwrite),"--")</f>
        <v>obj_00551#0001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-3.5299999999999997E-3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-3.5799999999999998E-3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-3.6099999999999999E-3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obj_004ff#0001</v>
      </c>
      <c r="T49" s="123">
        <f>IFERROR(_xll.qlRateHelperEarliestDate(S49,Trigger),"--")</f>
        <v>42795</v>
      </c>
      <c r="U49" s="123">
        <f>IFERROR(_xll.qlRateHelperPillarDate(S49,Trigger),"--")</f>
        <v>43892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-3.3399999999999997E-3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obj_004e0#0001</v>
      </c>
      <c r="T50" s="123">
        <f>IFERROR(_xll.qlRateHelperEarliestDate(S50,Trigger),"--")</f>
        <v>42795</v>
      </c>
      <c r="U50" s="123">
        <f>IFERROR(_xll.qlRateHelperPillarDate(S50,Trigger),"--")</f>
        <v>44256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-2.7600000000000003E-3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obj_004e1#0001</v>
      </c>
      <c r="T51" s="123">
        <f>IFERROR(_xll.qlRateHelperEarliestDate(S51,Trigger),"--")</f>
        <v>42795</v>
      </c>
      <c r="U51" s="123">
        <f>IFERROR(_xll.qlRateHelperPillarDate(S51,Trigger),"--")</f>
        <v>44621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-1.9400000000000001E-3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obj_004b7#0001</v>
      </c>
      <c r="T52" s="123">
        <f>IFERROR(_xll.qlRateHelperEarliestDate(S52,Trigger),"--")</f>
        <v>42795</v>
      </c>
      <c r="U52" s="123">
        <f>IFERROR(_xll.qlRateHelperPillarDate(S52,Trigger),"--")</f>
        <v>44986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-9.3999999999999997E-4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obj_0050e#0001</v>
      </c>
      <c r="T53" s="123">
        <f>IFERROR(_xll.qlRateHelperEarliestDate(S53,Trigger),"--")</f>
        <v>42795</v>
      </c>
      <c r="U53" s="123">
        <f>IFERROR(_xll.qlRateHelperPillarDate(S53,Trigger),"--")</f>
        <v>45352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1.1999999999999999E-4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obj_004d6#0001</v>
      </c>
      <c r="T54" s="123">
        <f>IFERROR(_xll.qlRateHelperEarliestDate(S54,Trigger),"--")</f>
        <v>42795</v>
      </c>
      <c r="U54" s="123">
        <f>IFERROR(_xll.qlRateHelperPillarDate(S54,Trigger),"--")</f>
        <v>45719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obj_004ff#0001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1.1999999999999999E-3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obj_00505#0001</v>
      </c>
      <c r="T55" s="123">
        <f>IFERROR(_xll.qlRateHelperEarliestDate(S55,Trigger),"--")</f>
        <v>42795</v>
      </c>
      <c r="U55" s="123">
        <f>IFERROR(_xll.qlRateHelperPillarDate(S55,Trigger),"--")</f>
        <v>46083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obj_004e0#0001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2.1900000000000001E-3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obj_004e9#0001</v>
      </c>
      <c r="T56" s="123">
        <f>IFERROR(_xll.qlRateHelperEarliestDate(S56,Trigger),"--")</f>
        <v>42795</v>
      </c>
      <c r="U56" s="123">
        <f>IFERROR(_xll.qlRateHelperPillarDate(S56,Trigger),"--")</f>
        <v>46447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obj_004e1#0001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3.1000000000000003E-3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obj_004b7#0001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3.9100000000000003E-3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obj_004bb#0001</v>
      </c>
      <c r="T58" s="123">
        <f>IFERROR(_xll.qlRateHelperEarliestDate(S58,Trigger),"--")</f>
        <v>42795</v>
      </c>
      <c r="U58" s="123">
        <f>IFERROR(_xll.qlRateHelperPillarDate(S58,Trigger),"--")</f>
        <v>47178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obj_0050e#0001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obj_004d6#0001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obj_00505#0001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5.680000000000001E-3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obj_004dc#0001</v>
      </c>
      <c r="T61" s="123">
        <f>IFERROR(_xll.qlRateHelperEarliestDate(S61,Trigger),"--")</f>
        <v>42795</v>
      </c>
      <c r="U61" s="123">
        <f>IFERROR(_xll.qlRateHelperPillarDate(S61,Trigger),"--")</f>
        <v>48274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obj_004e9#0001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obj_004bb#0001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7.0399999999999994E-3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obj_004ce#0001</v>
      </c>
      <c r="T66" s="123">
        <f>IFERROR(_xll.qlRateHelperEarliestDate(S66,Trigger),"--")</f>
        <v>42795</v>
      </c>
      <c r="U66" s="123">
        <f>IFERROR(_xll.qlRateHelperPillarDate(S66,Trigger),"--")</f>
        <v>50101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obj_004dc#0001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7.4599999999999996E-3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obj_00506#0001</v>
      </c>
      <c r="T71" s="123">
        <f>IFERROR(_xll.qlRateHelperEarliestDate(S71,Trigger),"--")</f>
        <v>42795</v>
      </c>
      <c r="U71" s="123">
        <f>IFERROR(_xll.qlRateHelperPillarDate(S71,Trigger),"--")</f>
        <v>51928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obj_004ce#0001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7.5500000000000003E-3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obj_004b6#0001</v>
      </c>
      <c r="T76" s="123">
        <f>IFERROR(_xll.qlRateHelperEarliestDate(S76,Trigger),"--")</f>
        <v>42795</v>
      </c>
      <c r="U76" s="123">
        <f>IFERROR(_xll.qlRateHelperPillarDate(S76,Trigger),"--")</f>
        <v>53752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obj_00506#0001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7.5300000000000002E-3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obj_0050b#0001</v>
      </c>
      <c r="T78" s="123">
        <f>IFERROR(_xll.qlRateHelperEarliestDate(S78,Trigger),"--")</f>
        <v>42795</v>
      </c>
      <c r="U78" s="123">
        <f>IFERROR(_xll.qlRateHelperPillarDate(S78,Trigger),"--")</f>
        <v>57405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7.1300000000000009E-3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obj_0052c#0001</v>
      </c>
      <c r="T79" s="123">
        <f>IFERROR(_xll.qlRateHelperEarliestDate(S79,Trigger),"--")</f>
        <v>42795</v>
      </c>
      <c r="U79" s="123">
        <f>IFERROR(_xll.qlRateHelperPillarDate(S79,Trigger),"--")</f>
        <v>61057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6.9300000000000004E-3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obj_0052a#0001</v>
      </c>
      <c r="T80" s="123">
        <f>IFERROR(_xll.qlRateHelperEarliestDate(S80,Trigger),"--")</f>
        <v>42795</v>
      </c>
      <c r="U80" s="123">
        <f>IFERROR(_xll.qlRateHelperPillarDate(S80,Trigger),"--")</f>
        <v>64710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-3.4399999999999999E-3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obj_004b6#0001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-3.5899999999999999E-3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-3.6900000000000001E-3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obj_0050b#0001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-3.7799999999999999E-3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obj_0052c#0001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-3.64E-3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obj_0052a#0001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-3.7099999999999998E-3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-3.5999999999999999E-3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-3.3049999999999998E-3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H7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M7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-3.47E-3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U7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Z7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-3.5799999999999998E-3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H7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-3.6100000000000004E-3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M7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-3.3349999999999999E-3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H7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-2.7550000000000001E-3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-1.9400000000000001E-3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-9.3999999999999997E-4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1.2500000000000011E-4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1.1949999999999999E-3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2.1899999999999997E-3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3.1000000000000003E-3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3.9100000000000003E-3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5.680000000000001E-3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7.0350000000000005E-3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7.4600000000000014E-3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7.5500000000000012E-3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7.5300000000000002E-3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7.1300000000000001E-3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6.9299999999999995E-3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EUR3M_instruments#0001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-2.6626059488829169E-3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obj_00479#0002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-1.7539999999999999E-3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obj_004d9</v>
      </c>
      <c r="Y3" s="2" t="str">
        <f>IFERROR(_xll.qlRateHelperQuoteName(X3,Trigger),"")</f>
        <v>EUR1MD_SYNTH6M_Quote</v>
      </c>
      <c r="Z3" s="62">
        <f>IFERROR(_xll.qlRateHelperRate(X3,Trigger),"")</f>
        <v>-2.6159999999999998E-3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42795</v>
      </c>
      <c r="AC3" s="3">
        <f>IFERROR(_xll.qlRateHelperPillarDate(X3,Trigger),"")</f>
        <v>42828</v>
      </c>
      <c r="AD3" s="62">
        <v>-2.6626059488829169E-3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-1.438E-3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obj_004aa</v>
      </c>
      <c r="Y4" s="2" t="str">
        <f>IFERROR(_xll.qlRateHelperQuoteName(X4,Trigger),"")</f>
        <v>EUR2MD_SYNTH6M_Quote</v>
      </c>
      <c r="Z4" s="62">
        <f>IFERROR(_xll.qlRateHelperRate(X4,Trigger),"")</f>
        <v>-2.565E-3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42795</v>
      </c>
      <c r="AC4" s="3">
        <f>IFERROR(_xll.qlRateHelperPillarDate(X4,Trigger),"")</f>
        <v>42857</v>
      </c>
      <c r="AD4" s="62">
        <v>-2.6064979717489813E-3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-1.439E-3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obj_004ca</v>
      </c>
      <c r="Y5" s="2" t="str">
        <f>IFERROR(_xll.qlRateHelperQuoteName(X5,Trigger),"")</f>
        <v>EUR3MD_SYNTH6M_Quote</v>
      </c>
      <c r="Z5" s="62">
        <f>IFERROR(_xll.qlRateHelperRate(X5,Trigger),"")</f>
        <v>-2.5140000000000002E-3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42795</v>
      </c>
      <c r="AC5" s="3">
        <f>IFERROR(_xll.qlRateHelperPillarDate(X5,Trigger),"")</f>
        <v>42887</v>
      </c>
      <c r="AD5" s="62">
        <v>-2.5533064683134939E-3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obj_00489#0002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-1.4300000000000001E-3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obj_004d2</v>
      </c>
      <c r="Y6" s="2" t="str">
        <f>IFERROR(_xll.qlRateHelperQuoteName(X6,Trigger),"")</f>
        <v>EUR4MD_SYNTH6M_Quote</v>
      </c>
      <c r="Z6" s="62">
        <f>IFERROR(_xll.qlRateHelperRate(X6,Trigger),"")</f>
        <v>-2.4620000000000002E-3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42795</v>
      </c>
      <c r="AC6" s="3">
        <f>IFERROR(_xll.qlRateHelperPillarDate(X6,Trigger),"")</f>
        <v>42919</v>
      </c>
      <c r="AD6" s="62">
        <v>-2.4999026521178727E-3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obj_004d9#0001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-1.446E-3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obj_004d9#0001</v>
      </c>
      <c r="T7" s="86">
        <f>IFERROR(_xll.qlRateHelperEarliestDate(S7,Trigger),"--")</f>
        <v>42795</v>
      </c>
      <c r="U7" s="86">
        <f>IFERROR(_xll.qlRateHelperPillarDate(S7,Trigger),"--")</f>
        <v>42828</v>
      </c>
      <c r="W7" s="2" t="str">
        <f t="shared" si="4"/>
        <v>Dp</v>
      </c>
      <c r="X7" s="2" t="str">
        <v>obj_004fe</v>
      </c>
      <c r="Y7" s="2" t="str">
        <f>IFERROR(_xll.qlRateHelperQuoteName(X7,Trigger),"")</f>
        <v>EUR5MD_SYNTH6M_Quote</v>
      </c>
      <c r="Z7" s="62">
        <f>IFERROR(_xll.qlRateHelperRate(X7,Trigger),"")</f>
        <v>-2.4120000000000001E-3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42795</v>
      </c>
      <c r="AC7" s="3">
        <f>IFERROR(_xll.qlRateHelperPillarDate(X7,Trigger),"")</f>
        <v>42948</v>
      </c>
      <c r="AD7" s="62">
        <v>-2.4489013580739293E-3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obj_004aa#0001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-1.4959999999999999E-3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obj_004aa#0001</v>
      </c>
      <c r="T8" s="86">
        <f>IFERROR(_xll.qlRateHelperEarliestDate(S8,Trigger),"--")</f>
        <v>42795</v>
      </c>
      <c r="U8" s="86">
        <f>IFERROR(_xll.qlRateHelperPillarDate(S8,Trigger),"--")</f>
        <v>42857</v>
      </c>
      <c r="W8" s="2" t="str">
        <f t="shared" si="4"/>
        <v>Dp</v>
      </c>
      <c r="X8" s="2" t="str">
        <v>obj_004bc</v>
      </c>
      <c r="Y8" s="2" t="str">
        <f>IFERROR(_xll.qlRateHelperQuoteName(X8,Trigger),"")</f>
        <v>EUR6MD_SYNTH6M_Quote</v>
      </c>
      <c r="Z8" s="62">
        <f>IFERROR(_xll.qlRateHelperRate(X8,Trigger),"")</f>
        <v>-2.359E-3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42795</v>
      </c>
      <c r="AC8" s="3">
        <f>IFERROR(_xll.qlRateHelperPillarDate(X8,Trigger),"")</f>
        <v>42979</v>
      </c>
      <c r="AD8" s="62">
        <v>-2.3949922638436556E-3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obj_004ca#0001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-1.5529999999999999E-3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obj_004ca#0001</v>
      </c>
      <c r="T9" s="86">
        <f>IFERROR(_xll.qlRateHelperEarliestDate(S9,Trigger),"--")</f>
        <v>42795</v>
      </c>
      <c r="U9" s="86">
        <f>IFERROR(_xll.qlRateHelperPillarDate(S9,Trigger),"--")</f>
        <v>42887</v>
      </c>
      <c r="W9" s="2" t="str">
        <f t="shared" si="4"/>
        <v>FRA</v>
      </c>
      <c r="X9" s="2" t="str">
        <v>obj_00496</v>
      </c>
      <c r="Y9" s="2" t="str">
        <f>IFERROR(_xll.qlRateHelperQuoteName(X9,Trigger),"")</f>
        <v>EUR1x7F_Quote</v>
      </c>
      <c r="Z9" s="62">
        <f>IFERROR(_xll.qlRateHelperRate(X9,Trigger),"")</f>
        <v>-2.2500000000000003E-3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42828</v>
      </c>
      <c r="AC9" s="3">
        <f>IFERROR(_xll.qlRateHelperPillarDate(X9,Trigger),"")</f>
        <v>43010</v>
      </c>
      <c r="AD9" s="62">
        <v>-2.3420971142452955E-3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obj_00488#0002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obj_004d2#0001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-1.6559999999999999E-3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obj_004d2#0001</v>
      </c>
      <c r="T10" s="86">
        <f>IFERROR(_xll.qlRateHelperEarliestDate(S10,Trigger),"--")</f>
        <v>42795</v>
      </c>
      <c r="U10" s="86">
        <f>IFERROR(_xll.qlRateHelperPillarDate(S10,Trigger),"--")</f>
        <v>42919</v>
      </c>
      <c r="W10" s="2" t="str">
        <f t="shared" si="4"/>
        <v>FRA</v>
      </c>
      <c r="X10" s="2" t="str">
        <v>obj_00499</v>
      </c>
      <c r="Y10" s="2" t="str">
        <f>IFERROR(_xll.qlRateHelperQuoteName(X10,Trigger),"")</f>
        <v>EUR2x8F_Quote</v>
      </c>
      <c r="Z10" s="62">
        <f>IFERROR(_xll.qlRateHelperRate(X10,Trigger),"")</f>
        <v>-2.16E-3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42857</v>
      </c>
      <c r="AC10" s="3">
        <f>IFERROR(_xll.qlRateHelperPillarDate(X10,Trigger),"")</f>
        <v>43040</v>
      </c>
      <c r="AD10" s="62">
        <v>-2.2977106726312369E-3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obj_0048b#0002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obj_004fe#0001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-1.7060000000000001E-3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obj_004fe#0001</v>
      </c>
      <c r="T11" s="86">
        <f>IFERROR(_xll.qlRateHelperEarliestDate(S11,Trigger),"--")</f>
        <v>42795</v>
      </c>
      <c r="U11" s="86">
        <f>IFERROR(_xll.qlRateHelperPillarDate(S11,Trigger),"--")</f>
        <v>42948</v>
      </c>
      <c r="W11" s="2" t="str">
        <f t="shared" si="4"/>
        <v>FRA</v>
      </c>
      <c r="X11" s="2" t="str">
        <v>obj_004ab</v>
      </c>
      <c r="Y11" s="2" t="str">
        <f>IFERROR(_xll.qlRateHelperQuoteName(X11,Trigger),"")</f>
        <v>EUR3x9F_Quote</v>
      </c>
      <c r="Z11" s="62">
        <f>IFERROR(_xll.qlRateHelperRate(X11,Trigger),"")</f>
        <v>-2.0400000000000001E-3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42887</v>
      </c>
      <c r="AC11" s="3">
        <f>IFERROR(_xll.qlRateHelperPillarDate(X11,Trigger),"")</f>
        <v>43070</v>
      </c>
      <c r="AD11" s="62">
        <v>-2.2312930389473315E-3</v>
      </c>
      <c r="AF11" s="130">
        <v>1</v>
      </c>
      <c r="AG11" s="131">
        <f>_xll.qlCalendarEndOfMonth(Calendar,Settlementdate,Trigger)</f>
        <v>42825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0.99999910000000003</v>
      </c>
      <c r="AK11" s="179">
        <f>-LN(AJ11)/AI11</f>
        <v>1.0800004859647343E-4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obj_004bc#0001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-1.7589999999999999E-3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obj_004bc#0001</v>
      </c>
      <c r="T12" s="88">
        <f>IFERROR(_xll.qlRateHelperEarliestDate(S12,Trigger),"--")</f>
        <v>42795</v>
      </c>
      <c r="U12" s="88">
        <f>IFERROR(_xll.qlRateHelperPillarDate(S12,Trigger),"--")</f>
        <v>42979</v>
      </c>
      <c r="W12" s="2" t="str">
        <f t="shared" si="4"/>
        <v>FRA</v>
      </c>
      <c r="X12" s="2" t="str">
        <v>obj_0049a</v>
      </c>
      <c r="Y12" s="2" t="str">
        <f>IFERROR(_xll.qlRateHelperQuoteName(X12,Trigger),"")</f>
        <v>EUR4x10F_Quote</v>
      </c>
      <c r="Z12" s="62">
        <f>IFERROR(_xll.qlRateHelperRate(X12,Trigger),"")</f>
        <v>-1.91E-3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42919</v>
      </c>
      <c r="AC12" s="3">
        <f>IFERROR(_xll.qlRateHelperPillarDate(X12,Trigger),"")</f>
        <v>43102</v>
      </c>
      <c r="AD12" s="62">
        <v>-2.1655313547446695E-3</v>
      </c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>
        <v>0</v>
      </c>
      <c r="AM12" s="135">
        <f t="shared" ref="AM12:AM23" si="8">IF(ISBLANK(AL12),AH12,EXP(-AL12*AI12))</f>
        <v>1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-1.8699999999999999E-3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obj_00496#0002</v>
      </c>
      <c r="T13" s="117">
        <f>IFERROR(_xll.qlRateHelperEarliestDate(S13,Trigger),"--")</f>
        <v>42828</v>
      </c>
      <c r="U13" s="117">
        <f>IFERROR(_xll.qlRateHelperPillarDate(S13,Trigger),"--")</f>
        <v>43010</v>
      </c>
      <c r="W13" s="2" t="str">
        <f t="shared" si="4"/>
        <v>FRA</v>
      </c>
      <c r="X13" s="2" t="str">
        <v>obj_0049c</v>
      </c>
      <c r="Y13" s="2" t="str">
        <f>IFERROR(_xll.qlRateHelperQuoteName(X13,Trigger),"")</f>
        <v>EUR5x11F_Quote</v>
      </c>
      <c r="Z13" s="62">
        <f>IFERROR(_xll.qlRateHelperRate(X13,Trigger),"")</f>
        <v>-1.83E-3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42948</v>
      </c>
      <c r="AC13" s="3">
        <f>IFERROR(_xll.qlRateHelperPillarDate(X13,Trigger),"")</f>
        <v>43132</v>
      </c>
      <c r="AD13" s="62">
        <v>-2.1253363024324829E-3</v>
      </c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>
        <v>0</v>
      </c>
      <c r="AM13" s="135">
        <f t="shared" si="8"/>
        <v>1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-1.9500000000000001E-3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obj_00499#0002</v>
      </c>
      <c r="T14" s="86">
        <f>IFERROR(_xll.qlRateHelperEarliestDate(S14,Trigger),"--")</f>
        <v>42857</v>
      </c>
      <c r="U14" s="86">
        <f>IFERROR(_xll.qlRateHelperPillarDate(S14,Trigger),"--")</f>
        <v>43040</v>
      </c>
      <c r="W14" s="2" t="str">
        <f t="shared" si="4"/>
        <v>FRA</v>
      </c>
      <c r="X14" s="2" t="str">
        <v>obj_00495</v>
      </c>
      <c r="Y14" s="2" t="str">
        <f>IFERROR(_xll.qlRateHelperQuoteName(X14,Trigger),"")</f>
        <v>EUR6x12F_Quote</v>
      </c>
      <c r="Z14" s="62">
        <f>IFERROR(_xll.qlRateHelperRate(X14,Trigger),"")</f>
        <v>-1.7499999999999998E-3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42979</v>
      </c>
      <c r="AC14" s="3">
        <f>IFERROR(_xll.qlRateHelperPillarDate(X14,Trigger),"")</f>
        <v>43160</v>
      </c>
      <c r="AD14" s="62">
        <v>-2.0875869820289965E-3</v>
      </c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>
        <v>0</v>
      </c>
      <c r="AM14" s="135">
        <f t="shared" si="8"/>
        <v>1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obj_00496#0002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-2.0200000000000001E-3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obj_004ab#0001</v>
      </c>
      <c r="T15" s="86">
        <f>IFERROR(_xll.qlRateHelperEarliestDate(S15,Trigger),"--")</f>
        <v>42887</v>
      </c>
      <c r="U15" s="86">
        <f>IFERROR(_xll.qlRateHelperPillarDate(S15,Trigger),"--")</f>
        <v>43070</v>
      </c>
      <c r="W15" s="2" t="str">
        <f t="shared" si="4"/>
        <v>FRA</v>
      </c>
      <c r="X15" s="2" t="str">
        <v>obj_00493</v>
      </c>
      <c r="Y15" s="2" t="str">
        <f>IFERROR(_xll.qlRateHelperQuoteName(X15,Trigger),"")</f>
        <v>EUR7x13F_Quote</v>
      </c>
      <c r="Z15" s="62">
        <f>IFERROR(_xll.qlRateHelperRate(X15,Trigger),"")</f>
        <v>-1.66E-3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43010</v>
      </c>
      <c r="AC15" s="3">
        <f>IFERROR(_xll.qlRateHelperPillarDate(X15,Trigger),"")</f>
        <v>43193</v>
      </c>
      <c r="AD15" s="62">
        <v>-2.0393971592694887E-3</v>
      </c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>
        <v>0</v>
      </c>
      <c r="AM15" s="135">
        <f t="shared" si="8"/>
        <v>1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obj_00499#0002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-2.0600000000000002E-3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obj_0049a#0002</v>
      </c>
      <c r="T16" s="86">
        <f>IFERROR(_xll.qlRateHelperEarliestDate(S16,Trigger),"--")</f>
        <v>42919</v>
      </c>
      <c r="U16" s="86">
        <f>IFERROR(_xll.qlRateHelperPillarDate(S16,Trigger),"--")</f>
        <v>43102</v>
      </c>
      <c r="W16" s="2" t="str">
        <f t="shared" si="4"/>
        <v>FRA</v>
      </c>
      <c r="X16" s="2" t="str">
        <v>obj_00494</v>
      </c>
      <c r="Y16" s="2" t="str">
        <f>IFERROR(_xll.qlRateHelperQuoteName(X16,Trigger),"")</f>
        <v>EUR8x14F_Quote</v>
      </c>
      <c r="Z16" s="62">
        <f>IFERROR(_xll.qlRateHelperRate(X16,Trigger),"")</f>
        <v>-1.58E-3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43040</v>
      </c>
      <c r="AC16" s="3">
        <f>IFERROR(_xll.qlRateHelperPillarDate(X16,Trigger),"")</f>
        <v>43222</v>
      </c>
      <c r="AD16" s="62">
        <v>-2.001427421814958E-3</v>
      </c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>
        <v>0</v>
      </c>
      <c r="AM16" s="135">
        <f t="shared" si="8"/>
        <v>1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obj_004ab#0001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-2.1000000000000003E-3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obj_0049c#0001</v>
      </c>
      <c r="T17" s="86">
        <f>IFERROR(_xll.qlRateHelperEarliestDate(S17,Trigger),"--")</f>
        <v>42948</v>
      </c>
      <c r="U17" s="86">
        <f>IFERROR(_xll.qlRateHelperPillarDate(S17,Trigger),"--")</f>
        <v>43132</v>
      </c>
      <c r="W17" s="2" t="str">
        <f t="shared" si="4"/>
        <v>FRA</v>
      </c>
      <c r="X17" s="2" t="str">
        <v>obj_0049f</v>
      </c>
      <c r="Y17" s="2" t="str">
        <f>IFERROR(_xll.qlRateHelperQuoteName(X17,Trigger),"")</f>
        <v>EUR9x15F_Quote</v>
      </c>
      <c r="Z17" s="62">
        <f>IFERROR(_xll.qlRateHelperRate(X17,Trigger),"")</f>
        <v>-1.5000000000000002E-3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43070</v>
      </c>
      <c r="AC17" s="3">
        <f>IFERROR(_xll.qlRateHelperPillarDate(X17,Trigger),"")</f>
        <v>43252</v>
      </c>
      <c r="AD17" s="62">
        <v>-1.9485826162782417E-3</v>
      </c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7"/>
        <v>0</v>
      </c>
      <c r="AL17" s="183">
        <v>0</v>
      </c>
      <c r="AM17" s="135">
        <f t="shared" si="8"/>
        <v>1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obj_0049a#0002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-2.1400000000000004E-3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obj_00495#0002</v>
      </c>
      <c r="T18" s="86">
        <f>IFERROR(_xll.qlRateHelperEarliestDate(S18,Trigger),"--")</f>
        <v>42979</v>
      </c>
      <c r="U18" s="86">
        <f>IFERROR(_xll.qlRateHelperPillarDate(S18,Trigger),"--")</f>
        <v>43160</v>
      </c>
      <c r="W18" s="2" t="str">
        <f t="shared" si="4"/>
        <v>FRA</v>
      </c>
      <c r="X18" s="2" t="str">
        <v>obj_00497</v>
      </c>
      <c r="Y18" s="2" t="str">
        <f>IFERROR(_xll.qlRateHelperQuoteName(X18,Trigger),"")</f>
        <v>EUR10x16F_Quote</v>
      </c>
      <c r="Z18" s="62">
        <f>IFERROR(_xll.qlRateHelperRate(X18,Trigger),"")</f>
        <v>-1.4200000000000003E-3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43102</v>
      </c>
      <c r="AC18" s="3">
        <f>IFERROR(_xll.qlRateHelperPillarDate(X18,Trigger),"")</f>
        <v>43283</v>
      </c>
      <c r="AD18" s="62">
        <v>-1.8965182699315485E-3</v>
      </c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7"/>
        <v>0</v>
      </c>
      <c r="AL18" s="183">
        <v>0</v>
      </c>
      <c r="AM18" s="135">
        <f t="shared" si="8"/>
        <v>1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obj_0049c#0001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-2.16E-3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obj_00493#0002</v>
      </c>
      <c r="T19" s="86">
        <f>IFERROR(_xll.qlRateHelperEarliestDate(S19,Trigger),"--")</f>
        <v>43010</v>
      </c>
      <c r="U19" s="86">
        <f>IFERROR(_xll.qlRateHelperPillarDate(S19,Trigger),"--")</f>
        <v>43193</v>
      </c>
      <c r="W19" s="2" t="str">
        <f t="shared" si="4"/>
        <v>FRA</v>
      </c>
      <c r="X19" s="2" t="str">
        <v>obj_00490</v>
      </c>
      <c r="Y19" s="2" t="str">
        <f>IFERROR(_xll.qlRateHelperQuoteName(X19,Trigger),"")</f>
        <v>EUR11x17F_Quote</v>
      </c>
      <c r="Z19" s="62">
        <f>IFERROR(_xll.qlRateHelperRate(X19,Trigger),"")</f>
        <v>-1.33E-3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43132</v>
      </c>
      <c r="AC19" s="3">
        <f>IFERROR(_xll.qlRateHelperPillarDate(X19,Trigger),"")</f>
        <v>43313</v>
      </c>
      <c r="AD19" s="62">
        <v>-1.8540414050714079E-3</v>
      </c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>
        <v>0</v>
      </c>
      <c r="AM19" s="135">
        <f t="shared" si="8"/>
        <v>1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obj_00495#0002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-2.1700000000000001E-3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obj_00494#0002</v>
      </c>
      <c r="T20" s="86">
        <f>IFERROR(_xll.qlRateHelperEarliestDate(S20,Trigger),"--")</f>
        <v>43040</v>
      </c>
      <c r="U20" s="86">
        <f>IFERROR(_xll.qlRateHelperPillarDate(S20,Trigger),"--")</f>
        <v>43222</v>
      </c>
      <c r="W20" s="2" t="str">
        <f t="shared" si="4"/>
        <v>FRA</v>
      </c>
      <c r="X20" s="2" t="str">
        <v>obj_004a4</v>
      </c>
      <c r="Y20" s="2" t="str">
        <f>IFERROR(_xll.qlRateHelperQuoteName(X20,Trigger),"")</f>
        <v>EUR12x18F_Quote</v>
      </c>
      <c r="Z20" s="62">
        <f>IFERROR(_xll.qlRateHelperRate(X20,Trigger),"")</f>
        <v>-1.25E-3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43160</v>
      </c>
      <c r="AC20" s="3">
        <f>IFERROR(_xll.qlRateHelperPillarDate(X20,Trigger),"")</f>
        <v>43346</v>
      </c>
      <c r="AD20" s="62">
        <v>-1.8108431375211164E-3</v>
      </c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7"/>
        <v>0</v>
      </c>
      <c r="AL20" s="183">
        <v>0</v>
      </c>
      <c r="AM20" s="135">
        <f t="shared" si="8"/>
        <v>1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obj_00493#0002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-2.1900000000000001E-3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obj_0049f#0001</v>
      </c>
      <c r="T21" s="86">
        <f>IFERROR(_xll.qlRateHelperEarliestDate(S21,Trigger),"--")</f>
        <v>43070</v>
      </c>
      <c r="U21" s="86">
        <f>IFERROR(_xll.qlRateHelperPillarDate(S21,Trigger),"--")</f>
        <v>43252</v>
      </c>
      <c r="W21" s="2" t="str">
        <f t="shared" si="4"/>
        <v>FRA</v>
      </c>
      <c r="X21" s="2" t="str">
        <v>obj_0049b</v>
      </c>
      <c r="Y21" s="2" t="str">
        <f>IFERROR(_xll.qlRateHelperQuoteName(X21,Trigger),"")</f>
        <v>EUR13x19F_Quote</v>
      </c>
      <c r="Z21" s="62">
        <f>IFERROR(_xll.qlRateHelperRate(X21,Trigger),"")</f>
        <v>-1.17E-3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43193</v>
      </c>
      <c r="AC21" s="3">
        <f>IFERROR(_xll.qlRateHelperPillarDate(X21,Trigger),"")</f>
        <v>43374</v>
      </c>
      <c r="AD21" s="62">
        <v>-1.7733379862187976E-3</v>
      </c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>
        <v>0</v>
      </c>
      <c r="AM21" s="135">
        <f t="shared" si="8"/>
        <v>1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obj_00494#0002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-2.2100000000000002E-3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obj_00497#0002</v>
      </c>
      <c r="T22" s="86">
        <f>IFERROR(_xll.qlRateHelperEarliestDate(S22,Trigger),"--")</f>
        <v>43102</v>
      </c>
      <c r="U22" s="86">
        <f>IFERROR(_xll.qlRateHelperPillarDate(S22,Trigger),"--")</f>
        <v>43283</v>
      </c>
      <c r="W22" s="2" t="str">
        <f t="shared" si="4"/>
        <v>FRA</v>
      </c>
      <c r="X22" s="2" t="str">
        <v>obj_0048e</v>
      </c>
      <c r="Y22" s="2" t="str">
        <f>IFERROR(_xll.qlRateHelperQuoteName(X22,Trigger),"")</f>
        <v>EUR14x20F_Quote</v>
      </c>
      <c r="Z22" s="62">
        <f>IFERROR(_xll.qlRateHelperRate(X22,Trigger),"")</f>
        <v>-1.09E-3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43222</v>
      </c>
      <c r="AC22" s="3">
        <f>IFERROR(_xll.qlRateHelperPillarDate(X22,Trigger),"")</f>
        <v>43405</v>
      </c>
      <c r="AD22" s="62">
        <v>-1.7330779683124849E-3</v>
      </c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>
        <v>0</v>
      </c>
      <c r="AM22" s="135">
        <f t="shared" si="8"/>
        <v>1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obj_0049f#0001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-2.2300000000000002E-3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obj_00490#0002</v>
      </c>
      <c r="T23" s="86">
        <f>IFERROR(_xll.qlRateHelperEarliestDate(S23,Trigger),"--")</f>
        <v>43132</v>
      </c>
      <c r="U23" s="86">
        <f>IFERROR(_xll.qlRateHelperPillarDate(S23,Trigger),"--")</f>
        <v>43313</v>
      </c>
      <c r="W23" s="2" t="str">
        <f t="shared" si="4"/>
        <v>FRA</v>
      </c>
      <c r="X23" s="2" t="str">
        <v>obj_004a3</v>
      </c>
      <c r="Y23" s="2" t="str">
        <f>IFERROR(_xll.qlRateHelperQuoteName(X23,Trigger),"")</f>
        <v>EUR15x21F_Quote</v>
      </c>
      <c r="Z23" s="62">
        <f>IFERROR(_xll.qlRateHelperRate(X23,Trigger),"")</f>
        <v>-1E-3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43252</v>
      </c>
      <c r="AC23" s="3">
        <f>IFERROR(_xll.qlRateHelperPillarDate(X23,Trigger),"")</f>
        <v>43437</v>
      </c>
      <c r="AD23" s="62">
        <v>-1.6793145039377948E-3</v>
      </c>
      <c r="AF23" s="136">
        <v>13</v>
      </c>
      <c r="AG23" s="137">
        <f>_xll.qlCalendarAdjust(Calendar,DATE(YEAR(AG11)+1,12,31),"preceding",Trigger)</f>
        <v>43465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7"/>
        <v>0</v>
      </c>
      <c r="AL23" s="184">
        <v>0</v>
      </c>
      <c r="AM23" s="138">
        <f t="shared" si="8"/>
        <v>1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obj_00497#0002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-2.2400000000000002E-3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obj_004a4#0001</v>
      </c>
      <c r="T24" s="86">
        <f>IFERROR(_xll.qlRateHelperEarliestDate(S24,Trigger),"--")</f>
        <v>43160</v>
      </c>
      <c r="U24" s="86">
        <f>IFERROR(_xll.qlRateHelperPillarDate(S24,Trigger),"--")</f>
        <v>43346</v>
      </c>
      <c r="W24" s="2" t="str">
        <f t="shared" si="4"/>
        <v>FRA</v>
      </c>
      <c r="X24" s="2" t="str">
        <v>obj_00491</v>
      </c>
      <c r="Y24" s="2" t="str">
        <f>IFERROR(_xll.qlRateHelperQuoteName(X24,Trigger),"")</f>
        <v>EUR16x22F_Quote</v>
      </c>
      <c r="Z24" s="62">
        <f>IFERROR(_xll.qlRateHelperRate(X24,Trigger),"")</f>
        <v>-8.9999999999999998E-4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43283</v>
      </c>
      <c r="AC24" s="3">
        <f>IFERROR(_xll.qlRateHelperPillarDate(X24,Trigger),"")</f>
        <v>43467</v>
      </c>
      <c r="AD24" s="62">
        <v>-1.6271421794363712E-3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obj_00490#0002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-2.2599999999999999E-3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obj_0049b#0001</v>
      </c>
      <c r="T25" s="86">
        <f>IFERROR(_xll.qlRateHelperEarliestDate(S25,Trigger),"--")</f>
        <v>43193</v>
      </c>
      <c r="U25" s="86">
        <f>IFERROR(_xll.qlRateHelperPillarDate(S25,Trigger),"--")</f>
        <v>43374</v>
      </c>
      <c r="W25" s="2" t="str">
        <f t="shared" si="4"/>
        <v>FRA</v>
      </c>
      <c r="X25" s="2" t="str">
        <v>obj_004a6</v>
      </c>
      <c r="Y25" s="2" t="str">
        <f>IFERROR(_xll.qlRateHelperQuoteName(X25,Trigger),"")</f>
        <v>EUR17x23F_Quote</v>
      </c>
      <c r="Z25" s="62">
        <f>IFERROR(_xll.qlRateHelperRate(X25,Trigger),"")</f>
        <v>-8.1000000000000006E-4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43313</v>
      </c>
      <c r="AC25" s="3">
        <f>IFERROR(_xll.qlRateHelperPillarDate(X25,Trigger),"")</f>
        <v>43497</v>
      </c>
      <c r="AD25" s="62">
        <v>-1.5833828151473244E-3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obj_004a4#0001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-2.2899999999999999E-3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obj_0048e#0002</v>
      </c>
      <c r="T26" s="86">
        <f>IFERROR(_xll.qlRateHelperEarliestDate(S26,Trigger),"--")</f>
        <v>43222</v>
      </c>
      <c r="U26" s="86">
        <f>IFERROR(_xll.qlRateHelperPillarDate(S26,Trigger),"--")</f>
        <v>43405</v>
      </c>
      <c r="W26" s="2" t="str">
        <f t="shared" si="4"/>
        <v>FRA</v>
      </c>
      <c r="X26" s="2" t="str">
        <v>obj_0048f</v>
      </c>
      <c r="Y26" s="2" t="str">
        <f>IFERROR(_xll.qlRateHelperQuoteName(X26,Trigger),"")</f>
        <v>EUR18x24F_Quote</v>
      </c>
      <c r="Z26" s="62">
        <f>IFERROR(_xll.qlRateHelperRate(X26,Trigger),"")</f>
        <v>-7.1000000000000013E-4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43346</v>
      </c>
      <c r="AC26" s="3">
        <f>IFERROR(_xll.qlRateHelperPillarDate(X26,Trigger),"")</f>
        <v>43525</v>
      </c>
      <c r="AD26" s="62">
        <v>-1.5442617226884522E-3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obj_0049b#0001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-2.32E-3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obj_004a3#0001</v>
      </c>
      <c r="T27" s="86">
        <f>IFERROR(_xll.qlRateHelperEarliestDate(S27,Trigger),"--")</f>
        <v>43252</v>
      </c>
      <c r="U27" s="86">
        <f>IFERROR(_xll.qlRateHelperPillarDate(S27,Trigger),"--")</f>
        <v>43437</v>
      </c>
      <c r="W27" s="2" t="str">
        <f t="shared" si="4"/>
        <v>Sw</v>
      </c>
      <c r="X27" s="2" t="str">
        <v>obj_0050d</v>
      </c>
      <c r="Y27" s="2" t="str">
        <f>IFERROR(_xll.qlRateHelperQuoteName(X27,Trigger),"")</f>
        <v>EURAB6E3Y_Quote</v>
      </c>
      <c r="Z27" s="62">
        <f>IFERROR(_xll.qlRateHelperRate(X27,Trigger),"")</f>
        <v>-8.7999999999999992E-4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42795</v>
      </c>
      <c r="AC27" s="3">
        <f>IFERROR(_xll.qlRateHelperPillarDate(X27,Trigger),"")</f>
        <v>43892</v>
      </c>
      <c r="AD27" s="62">
        <v>-8.8328938711055259E-4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obj_0048e#0002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-2.33E-3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obj_00491#0002</v>
      </c>
      <c r="T28" s="86">
        <f>IFERROR(_xll.qlRateHelperEarliestDate(S28,Trigger),"--")</f>
        <v>43283</v>
      </c>
      <c r="U28" s="86">
        <f>IFERROR(_xll.qlRateHelperPillarDate(S28,Trigger),"--")</f>
        <v>43467</v>
      </c>
      <c r="W28" s="2" t="str">
        <f t="shared" si="4"/>
        <v>Sw</v>
      </c>
      <c r="X28" s="2" t="str">
        <v>obj_00526</v>
      </c>
      <c r="Y28" s="2" t="str">
        <f>IFERROR(_xll.qlRateHelperQuoteName(X28,Trigger),"")</f>
        <v>EURAB6E4Y_Quote</v>
      </c>
      <c r="Z28" s="62">
        <f>IFERROR(_xll.qlRateHelperRate(X28,Trigger),"")</f>
        <v>-1.9999999999999985E-5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42795</v>
      </c>
      <c r="AC28" s="3">
        <f>IFERROR(_xll.qlRateHelperPillarDate(X28,Trigger),"")</f>
        <v>44256</v>
      </c>
      <c r="AD28" s="62">
        <v>-2.5473021743261019E-5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obj_004a3#0001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-2.3400000000000001E-3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obj_004a6#0001</v>
      </c>
      <c r="T29" s="86">
        <f>IFERROR(_xll.qlRateHelperEarliestDate(S29,Trigger),"--")</f>
        <v>43313</v>
      </c>
      <c r="U29" s="86">
        <f>IFERROR(_xll.qlRateHelperPillarDate(S29,Trigger),"--")</f>
        <v>43497</v>
      </c>
      <c r="W29" s="2" t="str">
        <f t="shared" si="4"/>
        <v>Sw</v>
      </c>
      <c r="X29" s="2" t="str">
        <v>obj_00517</v>
      </c>
      <c r="Y29" s="2" t="str">
        <f>IFERROR(_xll.qlRateHelperQuoteName(X29,Trigger),"")</f>
        <v>EURAB6E5Y_Quote</v>
      </c>
      <c r="Z29" s="62">
        <f>IFERROR(_xll.qlRateHelperRate(X29,Trigger),"")</f>
        <v>1.0300000000000001E-3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42795</v>
      </c>
      <c r="AC29" s="3">
        <f>IFERROR(_xll.qlRateHelperPillarDate(X29,Trigger),"")</f>
        <v>44621</v>
      </c>
      <c r="AD29" s="62">
        <v>1.0229316391615693E-3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obj_00491#0002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-2.3499999999999997E-3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obj_0048f#0002</v>
      </c>
      <c r="T30" s="88">
        <f>IFERROR(_xll.qlRateHelperEarliestDate(S30,Trigger),"--")</f>
        <v>43346</v>
      </c>
      <c r="U30" s="88">
        <f>IFERROR(_xll.qlRateHelperPillarDate(S30,Trigger),"--")</f>
        <v>43525</v>
      </c>
      <c r="W30" s="2" t="str">
        <f t="shared" si="4"/>
        <v>Sw</v>
      </c>
      <c r="X30" s="2" t="str">
        <v>obj_004c1</v>
      </c>
      <c r="Y30" s="2" t="str">
        <f>IFERROR(_xll.qlRateHelperQuoteName(X30,Trigger),"")</f>
        <v>EURAB6E6Y_Quote</v>
      </c>
      <c r="Z30" s="62">
        <f>IFERROR(_xll.qlRateHelperRate(X30,Trigger),"")</f>
        <v>2.1700000000000001E-3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42795</v>
      </c>
      <c r="AC30" s="3">
        <f>IFERROR(_xll.qlRateHelperPillarDate(X30,Trigger),"")</f>
        <v>44986</v>
      </c>
      <c r="AD30" s="62">
        <v>2.1638919133380938E-3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obj_004a6#0001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obj_0050c</v>
      </c>
      <c r="Y31" s="2" t="str">
        <f>IFERROR(_xll.qlRateHelperQuoteName(X31,Trigger),"")</f>
        <v>EURAB6E7Y_Quote</v>
      </c>
      <c r="Z31" s="62">
        <f>IFERROR(_xll.qlRateHelperRate(X31,Trigger),"")</f>
        <v>3.3799999999999998E-3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42795</v>
      </c>
      <c r="AC31" s="3">
        <f>IFERROR(_xll.qlRateHelperPillarDate(X31,Trigger),"")</f>
        <v>45352</v>
      </c>
      <c r="AD31" s="62">
        <v>3.37862911711132E-3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obj_0048f#0002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-2.3E-3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obj_004f0</v>
      </c>
      <c r="Y32" s="2" t="str">
        <f>IFERROR(_xll.qlRateHelperQuoteName(X32,Trigger),"")</f>
        <v>EURAB6E8Y_Quote</v>
      </c>
      <c r="Z32" s="62">
        <f>IFERROR(_xll.qlRateHelperRate(X32,Trigger),"")</f>
        <v>4.62E-3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42795</v>
      </c>
      <c r="AC32" s="3">
        <f>IFERROR(_xll.qlRateHelperPillarDate(X32,Trigger),"")</f>
        <v>45719</v>
      </c>
      <c r="AD32" s="62">
        <v>4.6316912215238109E-3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-2.1000000000000003E-3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obj_004c3</v>
      </c>
      <c r="Y33" s="2" t="str">
        <f>IFERROR(_xll.qlRateHelperQuoteName(X33,Trigger),"")</f>
        <v>EURAB6E9Y_Quote</v>
      </c>
      <c r="Z33" s="62">
        <f>IFERROR(_xll.qlRateHelperRate(X33,Trigger),"")</f>
        <v>5.8099999999999992E-3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42795</v>
      </c>
      <c r="AC33" s="3">
        <f>IFERROR(_xll.qlRateHelperPillarDate(X33,Trigger),"")</f>
        <v>46083</v>
      </c>
      <c r="AD33" s="62">
        <v>5.8425123189307674E-3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-2.31E-3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obj_00513</v>
      </c>
      <c r="Y34" s="2" t="str">
        <f>IFERROR(_xll.qlRateHelperQuoteName(X34,Trigger),"")</f>
        <v>EURAB6E10Y_Quote</v>
      </c>
      <c r="Z34" s="62">
        <f>IFERROR(_xll.qlRateHelperRate(X34,Trigger),"")</f>
        <v>6.8999999999999999E-3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42795</v>
      </c>
      <c r="AC34" s="3">
        <f>IFERROR(_xll.qlRateHelperPillarDate(X34,Trigger),"")</f>
        <v>46447</v>
      </c>
      <c r="AD34" s="62">
        <v>6.959852044753646E-3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-2.1700000000000001E-3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obj_004c2</v>
      </c>
      <c r="Y35" s="2" t="str">
        <f>IFERROR(_xll.qlRateHelperQuoteName(X35,Trigger),"")</f>
        <v>EURAB6E12Y_Quote</v>
      </c>
      <c r="Z35" s="62">
        <f>IFERROR(_xll.qlRateHelperRate(X35,Trigger),"")</f>
        <v>8.7600000000000004E-3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42795</v>
      </c>
      <c r="AC35" s="3">
        <f>IFERROR(_xll.qlRateHelperPillarDate(X35,Trigger),"")</f>
        <v>47178</v>
      </c>
      <c r="AD35" s="62">
        <v>8.8858338210170279E-3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-2.1200000000000004E-3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obj_0050d#0001</v>
      </c>
      <c r="T36" s="86">
        <f>IFERROR(_xll.qlRateHelperEarliestDate(S36,Trigger),"--")</f>
        <v>42795</v>
      </c>
      <c r="U36" s="86">
        <f>IFERROR(_xll.qlRateHelperPillarDate(S36,Trigger),"--")</f>
        <v>43892</v>
      </c>
      <c r="W36" s="2" t="str">
        <f t="shared" si="4"/>
        <v>Sw</v>
      </c>
      <c r="X36" s="2" t="str">
        <v>obj_004f1</v>
      </c>
      <c r="Y36" s="2" t="str">
        <f>IFERROR(_xll.qlRateHelperQuoteName(X36,Trigger),"")</f>
        <v>EURAB6E15Y_Quote</v>
      </c>
      <c r="Z36" s="62">
        <f>IFERROR(_xll.qlRateHelperRate(X36,Trigger),"")</f>
        <v>1.072E-2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42795</v>
      </c>
      <c r="AC36" s="3">
        <f>IFERROR(_xll.qlRateHelperPillarDate(X36,Trigger),"")</f>
        <v>48274</v>
      </c>
      <c r="AD36" s="62">
        <v>1.0947060611563773E-2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-1.7699999999999999E-3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obj_00526#0001</v>
      </c>
      <c r="T37" s="86">
        <f>IFERROR(_xll.qlRateHelperEarliestDate(S37,Trigger),"--")</f>
        <v>42795</v>
      </c>
      <c r="U37" s="86">
        <f>IFERROR(_xll.qlRateHelperPillarDate(S37,Trigger),"--")</f>
        <v>44256</v>
      </c>
      <c r="W37" s="2" t="str">
        <f t="shared" si="4"/>
        <v>Sw</v>
      </c>
      <c r="X37" s="2" t="str">
        <v>obj_004af</v>
      </c>
      <c r="Y37" s="2" t="str">
        <f>IFERROR(_xll.qlRateHelperQuoteName(X37,Trigger),"")</f>
        <v>EURAB6E20Y_Quote</v>
      </c>
      <c r="Z37" s="62">
        <f>IFERROR(_xll.qlRateHelperRate(X37,Trigger),"")</f>
        <v>1.2370000000000001E-2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42795</v>
      </c>
      <c r="AC37" s="3">
        <f>IFERROR(_xll.qlRateHelperPillarDate(X37,Trigger),"")</f>
        <v>50101</v>
      </c>
      <c r="AD37" s="62">
        <v>1.2697792398149313E-2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-1.15E-3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obj_00517#0001</v>
      </c>
      <c r="T38" s="86">
        <f>IFERROR(_xll.qlRateHelperEarliestDate(S38,Trigger),"--")</f>
        <v>42795</v>
      </c>
      <c r="U38" s="86">
        <f>IFERROR(_xll.qlRateHelperPillarDate(S38,Trigger),"--")</f>
        <v>44621</v>
      </c>
      <c r="W38" s="2" t="str">
        <f t="shared" si="4"/>
        <v>Sw</v>
      </c>
      <c r="X38" s="2" t="str">
        <v>obj_004be</v>
      </c>
      <c r="Y38" s="2" t="str">
        <f>IFERROR(_xll.qlRateHelperQuoteName(X38,Trigger),"")</f>
        <v>EURAB6E25Y_Quote</v>
      </c>
      <c r="Z38" s="62">
        <f>IFERROR(_xll.qlRateHelperRate(X38,Trigger),"")</f>
        <v>1.298E-2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42795</v>
      </c>
      <c r="AC38" s="3">
        <f>IFERROR(_xll.qlRateHelperPillarDate(X38,Trigger),"")</f>
        <v>51928</v>
      </c>
      <c r="AD38" s="62">
        <v>1.3320019367009333E-2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-3.3E-4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obj_004c1#0001</v>
      </c>
      <c r="T39" s="86">
        <f>IFERROR(_xll.qlRateHelperEarliestDate(S39,Trigger),"--")</f>
        <v>42795</v>
      </c>
      <c r="U39" s="86">
        <f>IFERROR(_xll.qlRateHelperPillarDate(S39,Trigger),"--")</f>
        <v>44986</v>
      </c>
      <c r="W39" s="2" t="str">
        <f t="shared" si="4"/>
        <v>Sw</v>
      </c>
      <c r="X39" s="2" t="str">
        <v>obj_0052d</v>
      </c>
      <c r="Y39" s="2" t="str">
        <f>IFERROR(_xll.qlRateHelperQuoteName(X39,Trigger),"")</f>
        <v>EURAB6E30Y_Quote</v>
      </c>
      <c r="Z39" s="62">
        <f>IFERROR(_xll.qlRateHelperRate(X39,Trigger),"")</f>
        <v>1.3180000000000001E-2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42795</v>
      </c>
      <c r="AC39" s="3">
        <f>IFERROR(_xll.qlRateHelperPillarDate(X39,Trigger),"")</f>
        <v>53752</v>
      </c>
      <c r="AD39" s="62">
        <v>1.3487892126931883E-2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obj_0050d#0001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6.3000000000000003E-4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obj_0050c#0001</v>
      </c>
      <c r="T40" s="86">
        <f>IFERROR(_xll.qlRateHelperEarliestDate(S40,Trigger),"--")</f>
        <v>42795</v>
      </c>
      <c r="U40" s="86">
        <f>IFERROR(_xll.qlRateHelperPillarDate(S40,Trigger),"--")</f>
        <v>45352</v>
      </c>
      <c r="W40" s="2" t="str">
        <f t="shared" si="4"/>
        <v>Sw</v>
      </c>
      <c r="X40" s="2" t="str">
        <v>obj_004ba</v>
      </c>
      <c r="Y40" s="2" t="str">
        <f>IFERROR(_xll.qlRateHelperQuoteName(X40,Trigger),"")</f>
        <v>EURAB6E35Y_Quote</v>
      </c>
      <c r="Z40" s="62">
        <f>IFERROR(_xll.qlRateHelperRate(X40,Trigger),"")</f>
        <v>1.3229999999999999E-2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42795</v>
      </c>
      <c r="AC40" s="3">
        <f>IFERROR(_xll.qlRateHelperPillarDate(X40,Trigger),"")</f>
        <v>55579</v>
      </c>
      <c r="AD40" s="62">
        <v>1.3491391493052163E-2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obj_00526#0001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1.6300000000000002E-3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obj_004f0#0001</v>
      </c>
      <c r="T41" s="86">
        <f>IFERROR(_xll.qlRateHelperEarliestDate(S41,Trigger),"--")</f>
        <v>42795</v>
      </c>
      <c r="U41" s="86">
        <f>IFERROR(_xll.qlRateHelperPillarDate(S41,Trigger),"--")</f>
        <v>45719</v>
      </c>
      <c r="W41" s="2" t="str">
        <f t="shared" si="4"/>
        <v>Sw</v>
      </c>
      <c r="X41" s="2" t="str">
        <v>obj_004da</v>
      </c>
      <c r="Y41" s="2" t="str">
        <f>IFERROR(_xll.qlRateHelperQuoteName(X41,Trigger),"")</f>
        <v>EURAB6E40Y_Quote</v>
      </c>
      <c r="Z41" s="62">
        <f>IFERROR(_xll.qlRateHelperRate(X41,Trigger),"")</f>
        <v>1.3169999999999999E-2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42795</v>
      </c>
      <c r="AC41" s="3">
        <f>IFERROR(_xll.qlRateHelperPillarDate(X41,Trigger),"")</f>
        <v>57405</v>
      </c>
      <c r="AD41" s="62">
        <v>1.3368750111041366E-2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obj_00517#0001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2.6199999999999999E-3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obj_004c3#0001</v>
      </c>
      <c r="T42" s="86">
        <f>IFERROR(_xll.qlRateHelperEarliestDate(S42,Trigger),"--")</f>
        <v>42795</v>
      </c>
      <c r="U42" s="86">
        <f>IFERROR(_xll.qlRateHelperPillarDate(S42,Trigger),"--")</f>
        <v>46083</v>
      </c>
      <c r="W42" s="2" t="str">
        <f t="shared" si="4"/>
        <v>FwdSw</v>
      </c>
      <c r="X42" s="2" t="str">
        <v>obj_004ed</v>
      </c>
      <c r="Y42" s="2" t="str">
        <f>IFERROR(_xll.qlRateHelperQuoteName(X42,Trigger),"")</f>
        <v>EUR15F30Y_Quote</v>
      </c>
      <c r="Z42" s="62">
        <f>IFERROR(_xll.qlRateHelperRate(X42,Trigger),"")</f>
        <v>1.4410000000000001E-2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48274</v>
      </c>
      <c r="AC42" s="3">
        <f>IFERROR(_xll.qlRateHelperPillarDate(X42,Trigger),"")</f>
        <v>59231</v>
      </c>
      <c r="AD42" s="62">
        <v>1.2977993387687171E-2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obj_004c1#0001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3.5299999999999997E-3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obj_00513#0001</v>
      </c>
      <c r="T43" s="86">
        <f>IFERROR(_xll.qlRateHelperEarliestDate(S43,Trigger),"--")</f>
        <v>42795</v>
      </c>
      <c r="U43" s="86">
        <f>IFERROR(_xll.qlRateHelperPillarDate(S43,Trigger),"--")</f>
        <v>46447</v>
      </c>
      <c r="W43" s="2" t="str">
        <f t="shared" si="4"/>
        <v>Sw</v>
      </c>
      <c r="X43" s="2" t="str">
        <v>obj_004e7</v>
      </c>
      <c r="Y43" s="2" t="str">
        <f>IFERROR(_xll.qlRateHelperQuoteName(X43,Trigger),"")</f>
        <v>EURAB6E50Y_Quote</v>
      </c>
      <c r="Z43" s="62">
        <f>IFERROR(_xll.qlRateHelperRate(X43,Trigger),"")</f>
        <v>1.2659999999999999E-2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42795</v>
      </c>
      <c r="AC43" s="3">
        <f>IFERROR(_xll.qlRateHelperPillarDate(X43,Trigger),"")</f>
        <v>61057</v>
      </c>
      <c r="AD43" s="62">
        <v>1.2640788498897281E-2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obj_0050c#0001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4.3600000000000002E-3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obj_00520</v>
      </c>
      <c r="Y44" s="2" t="str">
        <f>IFERROR(_xll.qlRateHelperQuoteName(X44,Trigger),"")</f>
        <v>EUR25F30Y_Quote</v>
      </c>
      <c r="Z44" s="62">
        <f>IFERROR(_xll.qlRateHelperRate(X44,Trigger),"")</f>
        <v>1.1850000000000001E-2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51928</v>
      </c>
      <c r="AC44" s="3">
        <f>IFERROR(_xll.qlRateHelperPillarDate(X44,Trigger),"")</f>
        <v>62886</v>
      </c>
      <c r="AD44" s="62">
        <v>1.2375466678266916E-2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obj_004f0#0001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5.0899999999999999E-3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obj_004c2#0001</v>
      </c>
      <c r="T45" s="86">
        <f>IFERROR(_xll.qlRateHelperEarliestDate(S45,Trigger),"--")</f>
        <v>42795</v>
      </c>
      <c r="U45" s="86">
        <f>IFERROR(_xll.qlRateHelperPillarDate(S45,Trigger),"--")</f>
        <v>47178</v>
      </c>
      <c r="W45" s="2" t="str">
        <f t="shared" si="4"/>
        <v>Sw</v>
      </c>
      <c r="X45" s="2" t="str">
        <v>obj_0051a</v>
      </c>
      <c r="Y45" s="2" t="str">
        <f>IFERROR(_xll.qlRateHelperQuoteName(X45,Trigger),"")</f>
        <v>EURAB6E60Y_Quote</v>
      </c>
      <c r="Z45" s="62">
        <f>IFERROR(_xll.qlRateHelperRate(X45,Trigger),"")</f>
        <v>1.2310000000000001E-2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42795</v>
      </c>
      <c r="AC45" s="3">
        <f>IFERROR(_xll.qlRateHelperPillarDate(X45,Trigger),"")</f>
        <v>64710</v>
      </c>
      <c r="AD45" s="62">
        <v>1.2151489177017151E-2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obj_004c3#0001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5.7000000000000002E-3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obj_00513#0001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6.2199999999999998E-3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6.6700000000000006E-3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obj_004f1#0001</v>
      </c>
      <c r="T48" s="86">
        <f>IFERROR(_xll.qlRateHelperEarliestDate(S48,Trigger),"--")</f>
        <v>42795</v>
      </c>
      <c r="U48" s="86">
        <f>IFERROR(_xll.qlRateHelperPillarDate(S48,Trigger),"--")</f>
        <v>48274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obj_004c2#0001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7.0199999999999993E-3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7.3000000000000001E-3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7.5100000000000002E-3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obj_004f1#0001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7.6800000000000002E-3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7.8100000000000001E-3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obj_004af#0001</v>
      </c>
      <c r="T53" s="86">
        <f>IFERROR(_xll.qlRateHelperEarliestDate(S53,Trigger),"--")</f>
        <v>42795</v>
      </c>
      <c r="U53" s="86">
        <f>IFERROR(_xll.qlRateHelperPillarDate(S53,Trigger),"--")</f>
        <v>50101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7.9100000000000004E-3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7.980000000000001E-3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8.0400000000000003E-3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obj_004af#0001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8.0800000000000004E-3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8.1000000000000013E-3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obj_004be#0001</v>
      </c>
      <c r="T58" s="86">
        <f>IFERROR(_xll.qlRateHelperEarliestDate(S58,Trigger),"--")</f>
        <v>42795</v>
      </c>
      <c r="U58" s="86">
        <f>IFERROR(_xll.qlRateHelperPillarDate(S58,Trigger),"--")</f>
        <v>51928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8.1100000000000009E-3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8.1200000000000005E-3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8.1200000000000005E-3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obj_004be#0001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8.1100000000000009E-3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8.1000000000000013E-3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obj_0052d#0001</v>
      </c>
      <c r="T63" s="86">
        <f>IFERROR(_xll.qlRateHelperEarliestDate(S63,Trigger),"--")</f>
        <v>42795</v>
      </c>
      <c r="U63" s="86">
        <f>IFERROR(_xll.qlRateHelperPillarDate(S63,Trigger),"--")</f>
        <v>53752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8.0499999999999999E-3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obj_004ba#0001</v>
      </c>
      <c r="T64" s="86">
        <f>IFERROR(_xll.qlRateHelperEarliestDate(S64,Trigger),"--")</f>
        <v>42795</v>
      </c>
      <c r="U64" s="86">
        <f>IFERROR(_xll.qlRateHelperPillarDate(S64,Trigger),"--")</f>
        <v>55579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7.9600000000000001E-3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obj_004da#0001</v>
      </c>
      <c r="T65" s="86">
        <f>IFERROR(_xll.qlRateHelperEarliestDate(S65,Trigger),"--")</f>
        <v>42795</v>
      </c>
      <c r="U65" s="86">
        <f>IFERROR(_xll.qlRateHelperPillarDate(S65,Trigger),"--")</f>
        <v>57405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7.4900000000000001E-3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obj_004e7#0001</v>
      </c>
      <c r="T66" s="86">
        <f>IFERROR(_xll.qlRateHelperEarliestDate(S66,Trigger),"--")</f>
        <v>42795</v>
      </c>
      <c r="U66" s="86">
        <f>IFERROR(_xll.qlRateHelperPillarDate(S66,Trigger),"--")</f>
        <v>61057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obj_0052d#0001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7.2399999999999999E-3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obj_0051a#0001</v>
      </c>
      <c r="T67" s="88">
        <f>IFERROR(_xll.qlRateHelperEarliestDate(S67,Trigger),"--")</f>
        <v>42795</v>
      </c>
      <c r="U67" s="88">
        <f>IFERROR(_xll.qlRateHelperPillarDate(S67,Trigger),"--")</f>
        <v>64710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obj_004ba#0001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-2.3400000000000001E-3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obj_004da#0001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-2.1800000000000001E-3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obj_004e7#0001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-1.6900000000000001E-3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obj_0051a#0001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-9.3999999999999997E-4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0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1.06E-3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2.15E-3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3.2000000000000002E-3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4.15E-3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5.0000000000000001E-3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5.7400000000000003E-3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6.3499999999999997E-3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6.8700000000000002E-3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7.3099999999999997E-3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7.6400000000000001E-3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8.4399999999999996E-3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8.5500000000000003E-3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8.4700000000000001E-3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-2.0200000000000001E-3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-1.3700000000000001E-3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-4.8000000000000001E-4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5.8E-4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1.7400000000000002E-3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2.8999999999999998E-3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3.9900000000000005E-3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4.96E-3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5.8199999999999997E-3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6.5599999999999999E-3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7.1500000000000001E-3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7.6500000000000005E-3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8.0600000000000012E-3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8.369999999999999E-3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8.6099999999999996E-3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9.0600000000000003E-3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9.0200000000000002E-3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8.8400000000000006E-3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-7.2999999999999996E-4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2.9E-4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1.4400000000000001E-3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2.6700000000000001E-3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3.8800000000000002E-3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4.9899999999999996E-3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5.96E-3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6.8100000000000001E-3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7.5199999999999998E-3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8.0800000000000004E-3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8.539999999999999E-3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8.9200000000000008E-3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9.1999999999999998E-3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9.3900000000000008E-3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9.5200000000000007E-3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9.6699999999999998E-3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9.470000000000001E-3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9.2100000000000012E-3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1.32E-3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2.5300000000000001E-3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3.81E-3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5.0400000000000002E-3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6.1399999999999996E-3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7.0899999999999999E-3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7.9000000000000008E-3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8.5699999999999995E-3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9.0900000000000009E-3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9.5000000000000015E-3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9.8300000000000002E-3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1.0059999999999999E-2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1.0210000000000002E-2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1.0289999999999999E-2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1.0329999999999999E-2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1.0210000000000002E-2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9.8600000000000007E-3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9.5399999999999999E-3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3.7399999999999998E-3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5.0600000000000003E-3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6.28E-3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7.3499999999999998E-3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8.2500000000000004E-3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9.0100000000000006E-3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9.6299999999999997E-3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1.008E-2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1.043E-2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1.0709999999999999E-2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1.0880000000000001E-2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1.098E-2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1.1009999999999999E-2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1.102E-2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1.099E-2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1.0620000000000001E-2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1.0170000000000002E-2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9.7999999999999997E-3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6.3800000000000003E-3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7.5599999999999999E-3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8.5699999999999995E-3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9.4000000000000004E-3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1.0090000000000002E-2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1.064E-2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1.102E-2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1.1300000000000001E-2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1.1520000000000001E-2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1.163E-2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1.1679999999999999E-2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1.1659999999999998E-2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1.1610000000000001E-2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1.154E-2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1.145E-2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1.09E-2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1.0369999999999999E-2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9.9699999999999997E-3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8.7399999999999995E-3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9.6699999999999998E-3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1.042E-2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1.1040000000000001E-2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1.1509999999999999E-2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1.1810000000000001E-2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1.2030000000000001E-2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1.2190000000000001E-2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1.225E-2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1.2239999999999999E-2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1.217E-2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1.208E-2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1.1970000000000001E-2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1.184E-2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1.171E-2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1.1040000000000001E-2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1.0460000000000001E-2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1.004E-2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1.06E-2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1.1260000000000001E-2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1.1819999999999999E-2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1.222E-2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1.2450000000000001E-2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1.26E-2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1.2710000000000001E-2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1.2710000000000001E-2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1.2650000000000002E-2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1.2530000000000001E-2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1.24E-2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1.225E-2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1.21E-2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1.1939999999999999E-2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1.179E-2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1.1040000000000001E-2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1.043E-2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1.0019999999999999E-2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1.1930000000000001E-2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1.244E-2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1.2770000000000002E-2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1.2920000000000001E-2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1.3009999999999999E-2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1.307E-2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1.302E-2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1.2920000000000001E-2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1.2760000000000001E-2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1.259E-2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1.242E-2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1.2239999999999999E-2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1.205E-2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1.188E-2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1.171E-2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1.091E-2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1.0329999999999999E-2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9.8999999999999991E-3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1.295E-2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1.32E-2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1.3260000000000001E-2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1.329E-2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1.3309999999999999E-2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1.321E-2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1.306E-2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1.2869999999999999E-2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1.2670000000000001E-2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1.2470000000000002E-2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1.2270000000000001E-2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1.206E-2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1.188E-2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1.1690000000000001E-2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1.1500000000000002E-2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1.0709999999999999E-2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1.0160000000000001E-2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9.7199999999999995E-3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1.345E-2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1.3420000000000001E-2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1.341E-2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1.34E-2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1.3260000000000001E-2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1.3080000000000001E-2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1.2849999999999999E-2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1.264E-2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1.2410000000000001E-2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1.2190000000000001E-2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1.1970000000000001E-2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1.1779999999999999E-2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1.159E-2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1.1390000000000001E-2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1.1200000000000002E-2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1.0449999999999999E-2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9.9500000000000005E-3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9.470000000000001E-3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1.3389999999999999E-2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1.3389999999999999E-2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1.3380000000000001E-2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1.3220000000000001E-2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1.3009999999999999E-2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1.2750000000000001E-2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1.251E-2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1.2270000000000001E-2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1.205E-2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1.1819999999999999E-2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1.1619999999999998E-2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1.1420000000000001E-2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1.1220000000000001E-2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1.103E-2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1.0869999999999999E-2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1.0160000000000001E-2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9.7099999999999999E-3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9.1700000000000011E-3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1.3380000000000001E-2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1.337E-2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1.316E-2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1.291E-2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1.2619999999999999E-2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1.2359999999999999E-2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1.2110000000000001E-2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1.187E-2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1.163E-2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1.1430000000000001E-2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1.123E-2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1.102E-2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1.0829999999999999E-2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1.0669999999999999E-2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1.0509999999999999E-2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9.8600000000000007E-3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9.4600000000000014E-3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8.8699999999999994E-3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1.337E-2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1.3040000000000001E-2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1.2750000000000001E-2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1.242E-2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1.2150000000000001E-2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1.188E-2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1.1639999999999999E-2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1.14E-2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1.1200000000000002E-2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1.1000000000000001E-2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1.0800000000000001E-2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1.061E-2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1.0449999999999999E-2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1.0289999999999999E-2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1.0130000000000002E-2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9.5700000000000004E-3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9.1900000000000003E-3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8.5599999999999999E-3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1.2710000000000001E-2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1.2430000000000002E-2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1.209E-2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1.183E-2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1.158E-2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1.1340000000000001E-2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1.111E-2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1.091E-2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1.072E-2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1.052E-2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1.034E-2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1.0190000000000001E-2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1.004E-2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9.8799999999999999E-3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9.75E-3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9.2700000000000005E-3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8.8900000000000003E-3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8.2500000000000004E-3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obj_004ed#0001</v>
      </c>
      <c r="T337" s="122">
        <f>IFERROR(_xll.qlRateHelperEarliestDate(S337,Trigger),"--")</f>
        <v>48274</v>
      </c>
      <c r="U337" s="122">
        <f>IFERROR(_xll.qlRateHelperPillarDate(S337,Trigger),"--")</f>
        <v>59231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1.014E-2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9.8799999999999999E-3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9.7599999999999996E-3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9.6100000000000005E-3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9.4200000000000013E-3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obj_004ed#0001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9.2500000000000013E-3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9.1400000000000006E-3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9.0100000000000006E-3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8.8800000000000007E-3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8.7799999999999996E-3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8.6800000000000002E-3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8.6099999999999996E-3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8.539999999999999E-3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8.4799999999999997E-3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8.43E-3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8.150000000000001E-3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7.5100000000000002E-3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7.2399999999999999E-3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8.3999999999999995E-3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8.4099999999999991E-3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8.320000000000001E-3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8.1900000000000011E-3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8.1100000000000009E-3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8.0499999999999999E-3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8.0000000000000002E-3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7.9600000000000001E-3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7.9299999999999995E-3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7.9100000000000004E-3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7.9000000000000008E-3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7.8900000000000012E-3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7.8500000000000011E-3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7.79E-3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7.6899999999999998E-3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6.980000000000001E-3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6.7500000000000008E-3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6.5900000000000004E-3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obj_00520#0001</v>
      </c>
      <c r="T373" s="122">
        <f>IFERROR(_xll.qlRateHelperEarliestDate(S373,Trigger),"--")</f>
        <v>51928</v>
      </c>
      <c r="U373" s="122">
        <f>IFERROR(_xll.qlRateHelperPillarDate(S373,Trigger),"--")</f>
        <v>62886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7.7299999999999999E-3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7.7200000000000003E-3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7.7099999999999998E-3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7.7099999999999998E-3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7.7099999999999998E-3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obj_00520#0001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7.7200000000000003E-3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7.7200000000000003E-3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7.6800000000000002E-3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7.6E-3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7.4700000000000001E-3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7.2899999999999996E-3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7.0899999999999999E-3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6.8900000000000003E-3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6.7200000000000003E-3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6.5799999999999999E-3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6.3899999999999998E-3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6.2500000000000003E-3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6.1799999999999997E-3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EUR6M_instruments#0001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-3.7738310063577421E-3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obj_00477#0002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-3.9680000000000002E-3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obj_00487</v>
      </c>
      <c r="Y3" s="133" t="str">
        <f>IFERROR(_xll.qlRateHelperQuoteName(X3,Trigger),"")</f>
        <v>EURSWD_SYNTH1M_Quote</v>
      </c>
      <c r="Z3" s="172">
        <f>IFERROR(_xll.qlRateHelperRate(X3,Trigger),"")</f>
        <v>-3.722E-3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42795</v>
      </c>
      <c r="AC3" s="134">
        <f>IFERROR(_xll.qlRateHelperPillarDate(X3,Trigger),"")</f>
        <v>42802</v>
      </c>
      <c r="AD3" s="172">
        <v>-3.7738310063577421E-3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obj_00487#0002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-3.6470000000000001E-3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obj_00487#0002</v>
      </c>
      <c r="T4" s="86">
        <f>IFERROR(_xll.qlRateHelperEarliestDate(S4,Trigger),"--")</f>
        <v>42795</v>
      </c>
      <c r="U4" s="86">
        <f>IFERROR(_xll.qlRateHelperPillarDate(S4,Trigger),"--")</f>
        <v>42802</v>
      </c>
      <c r="W4" s="133" t="str">
        <f t="shared" si="1"/>
        <v>Dp</v>
      </c>
      <c r="X4" s="133" t="str">
        <v>obj_00486</v>
      </c>
      <c r="Y4" s="133" t="str">
        <f>IFERROR(_xll.qlRateHelperQuoteName(X4,Trigger),"")</f>
        <v>EUR2WD_SYNTH1M_Quote</v>
      </c>
      <c r="Z4" s="172">
        <f>IFERROR(_xll.qlRateHelperRate(X4,Trigger),"")</f>
        <v>-3.722E-3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42795</v>
      </c>
      <c r="AC4" s="134">
        <f>IFERROR(_xll.qlRateHelperPillarDate(X4,Trigger),"")</f>
        <v>42809</v>
      </c>
      <c r="AD4" s="172">
        <v>-3.7739675814508298E-3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obj_00486#0002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-3.643E-3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obj_00486#0002</v>
      </c>
      <c r="T5" s="86">
        <f>IFERROR(_xll.qlRateHelperEarliestDate(S5,Trigger),"--")</f>
        <v>42795</v>
      </c>
      <c r="U5" s="86">
        <f>IFERROR(_xll.qlRateHelperPillarDate(S5,Trigger),"--")</f>
        <v>42809</v>
      </c>
      <c r="W5" s="133" t="str">
        <f t="shared" si="1"/>
        <v>Dp</v>
      </c>
      <c r="X5" s="133" t="str">
        <v>obj_0048a</v>
      </c>
      <c r="Y5" s="133" t="str">
        <f>IFERROR(_xll.qlRateHelperQuoteName(X5,Trigger),"")</f>
        <v>EUR3WD_SYNTH1M_Quote</v>
      </c>
      <c r="Z5" s="172">
        <f>IFERROR(_xll.qlRateHelperRate(X5,Trigger),"")</f>
        <v>-3.7209999999999999E-3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42795</v>
      </c>
      <c r="AC5" s="134">
        <f>IFERROR(_xll.qlRateHelperPillarDate(X5,Trigger),"")</f>
        <v>42816</v>
      </c>
      <c r="AD5" s="172">
        <v>-3.7730900606888513E-3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obj_00476#0002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obj_0048a#0002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-3.6289999999999998E-3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obj_0048a#0002</v>
      </c>
      <c r="T6" s="86">
        <f>IFERROR(_xll.qlRateHelperEarliestDate(S6,Trigger),"--")</f>
        <v>42795</v>
      </c>
      <c r="U6" s="86">
        <f>IFERROR(_xll.qlRateHelperPillarDate(S6,Trigger),"--")</f>
        <v>42816</v>
      </c>
      <c r="W6" s="133" t="str">
        <f t="shared" si="1"/>
        <v>Dp</v>
      </c>
      <c r="X6" s="133" t="str">
        <v>obj_00485</v>
      </c>
      <c r="Y6" s="133" t="str">
        <f>IFERROR(_xll.qlRateHelperQuoteName(X6,Trigger),"")</f>
        <v>EUR1MD_SYNTH1M_Quote</v>
      </c>
      <c r="Z6" s="172">
        <f>IFERROR(_xll.qlRateHelperRate(X6,Trigger),"")</f>
        <v>-3.7100000000000002E-3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42795</v>
      </c>
      <c r="AC6" s="134">
        <f>IFERROR(_xll.qlRateHelperPillarDate(X6,Trigger),"")</f>
        <v>42828</v>
      </c>
      <c r="AD6" s="172">
        <v>-3.7721220894046622E-3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obj_00485#0002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-3.64E-3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obj_00485#0002</v>
      </c>
      <c r="T7" s="86">
        <f>IFERROR(_xll.qlRateHelperEarliestDate(S7,Trigger),"--")</f>
        <v>42795</v>
      </c>
      <c r="U7" s="86">
        <f>IFERROR(_xll.qlRateHelperPillarDate(S7,Trigger),"--")</f>
        <v>42828</v>
      </c>
      <c r="W7" s="133" t="str">
        <f t="shared" si="1"/>
        <v>Sw</v>
      </c>
      <c r="X7" s="133" t="str">
        <v>obj_00516</v>
      </c>
      <c r="Y7" s="133" t="str">
        <f>IFERROR(_xll.qlRateHelperQuoteName(X7,Trigger),"")</f>
        <v>EURAM1E2M_Quote</v>
      </c>
      <c r="Z7" s="172">
        <f>IFERROR(_xll.qlRateHelperRate(X7,Trigger),"")</f>
        <v>-3.7000000000000002E-3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42795</v>
      </c>
      <c r="AC7" s="134">
        <f>IFERROR(_xll.qlRateHelperPillarDate(X7,Trigger),"")</f>
        <v>42857</v>
      </c>
      <c r="AD7" s="172">
        <v>-3.7578570802532644E-3</v>
      </c>
      <c r="AE7" s="68"/>
    </row>
    <row r="8" spans="1:39" ht="11.25" customHeight="1" x14ac:dyDescent="0.2">
      <c r="B8" s="43"/>
      <c r="C8" s="43"/>
      <c r="D8" s="43"/>
      <c r="E8" s="43"/>
      <c r="G8" s="89" t="s">
        <v>157</v>
      </c>
      <c r="H8" s="262" t="str">
        <f>G8&amp;SUBSTITUTE(Tenor,"M","E")</f>
        <v>AM1E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-3.7499999999999999E-3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obj_00516#0001</v>
      </c>
      <c r="T8" s="117">
        <f>IFERROR(_xll.qlRateHelperEarliestDate(S8,Trigger),"--")</f>
        <v>42795</v>
      </c>
      <c r="U8" s="117">
        <f>IFERROR(_xll.qlRateHelperPillarDate(S8,Trigger),"--")</f>
        <v>42857</v>
      </c>
      <c r="W8" s="133" t="str">
        <f t="shared" si="1"/>
        <v>Sw</v>
      </c>
      <c r="X8" s="133" t="str">
        <v>obj_004df</v>
      </c>
      <c r="Y8" s="133" t="str">
        <f>IFERROR(_xll.qlRateHelperQuoteName(X8,Trigger),"")</f>
        <v>EURAM1E3M_Quote</v>
      </c>
      <c r="Z8" s="172">
        <f>IFERROR(_xll.qlRateHelperRate(X8,Trigger),"")</f>
        <v>-3.6900000000000001E-3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42795</v>
      </c>
      <c r="AC8" s="134">
        <f>IFERROR(_xll.qlRateHelperPillarDate(X8,Trigger),"")</f>
        <v>42887</v>
      </c>
      <c r="AD8" s="172">
        <v>-3.7465378404934915E-3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-3.7799999999999999E-3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obj_004df#0001</v>
      </c>
      <c r="T9" s="86">
        <f>IFERROR(_xll.qlRateHelperEarliestDate(S9,Trigger),"--")</f>
        <v>42795</v>
      </c>
      <c r="U9" s="86">
        <f>IFERROR(_xll.qlRateHelperPillarDate(S9,Trigger),"--")</f>
        <v>42887</v>
      </c>
      <c r="W9" s="133" t="str">
        <f t="shared" si="1"/>
        <v>Sw</v>
      </c>
      <c r="X9" s="133" t="str">
        <v>obj_004f2</v>
      </c>
      <c r="Y9" s="133" t="str">
        <f>IFERROR(_xll.qlRateHelperQuoteName(X9,Trigger),"")</f>
        <v>EURAM1E4M_Quote</v>
      </c>
      <c r="Z9" s="172">
        <f>IFERROR(_xll.qlRateHelperRate(X9,Trigger),"")</f>
        <v>-3.6700000000000001E-3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42795</v>
      </c>
      <c r="AC9" s="134">
        <f>IFERROR(_xll.qlRateHelperPillarDate(X9,Trigger),"")</f>
        <v>42919</v>
      </c>
      <c r="AD9" s="172">
        <v>-3.725918724450464E-3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obj_00516#0001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-3.82E-3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obj_004f2#0001</v>
      </c>
      <c r="T10" s="86">
        <f>IFERROR(_xll.qlRateHelperEarliestDate(S10,Trigger),"--")</f>
        <v>42795</v>
      </c>
      <c r="U10" s="86">
        <f>IFERROR(_xll.qlRateHelperPillarDate(S10,Trigger),"--")</f>
        <v>42919</v>
      </c>
      <c r="W10" s="133" t="str">
        <f t="shared" si="1"/>
        <v>Sw</v>
      </c>
      <c r="X10" s="133" t="str">
        <v>obj_004d8</v>
      </c>
      <c r="Y10" s="133" t="str">
        <f>IFERROR(_xll.qlRateHelperQuoteName(X10,Trigger),"")</f>
        <v>EURAM1E5M_Quote</v>
      </c>
      <c r="Z10" s="172">
        <f>IFERROR(_xll.qlRateHelperRate(X10,Trigger),"")</f>
        <v>-3.6600000000000001E-3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42795</v>
      </c>
      <c r="AC10" s="134">
        <f>IFERROR(_xll.qlRateHelperPillarDate(X10,Trigger),"")</f>
        <v>42948</v>
      </c>
      <c r="AD10" s="172">
        <v>-3.7157973371414539E-3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obj_004df#0001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-3.8600000000000001E-3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obj_004d8#0001</v>
      </c>
      <c r="T11" s="86">
        <f>IFERROR(_xll.qlRateHelperEarliestDate(S11,Trigger),"--")</f>
        <v>42795</v>
      </c>
      <c r="U11" s="86">
        <f>IFERROR(_xll.qlRateHelperPillarDate(S11,Trigger),"--")</f>
        <v>42948</v>
      </c>
      <c r="W11" s="133" t="str">
        <f t="shared" si="1"/>
        <v>Sw</v>
      </c>
      <c r="X11" s="133" t="str">
        <v>obj_004f4</v>
      </c>
      <c r="Y11" s="133" t="str">
        <f>IFERROR(_xll.qlRateHelperQuoteName(X11,Trigger),"")</f>
        <v>EURAM1E6M_Quote</v>
      </c>
      <c r="Z11" s="172">
        <f>IFERROR(_xll.qlRateHelperRate(X11,Trigger),"")</f>
        <v>-3.65E-3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42795</v>
      </c>
      <c r="AC11" s="134">
        <f>IFERROR(_xll.qlRateHelperPillarDate(X11,Trigger),"")</f>
        <v>42979</v>
      </c>
      <c r="AD11" s="172">
        <v>-3.7058503788129039E-3</v>
      </c>
      <c r="AE11" s="68"/>
      <c r="AF11" s="130">
        <v>1</v>
      </c>
      <c r="AG11" s="131">
        <f>_xll.qlCalendarEndOfMonth(Calendar,Settlementdate,Trigger)</f>
        <v>42825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0.99999910000000003</v>
      </c>
      <c r="AK11" s="179">
        <f>-LN(AJ11)/AI11</f>
        <v>1.0800004859647343E-4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obj_004f2#0001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-3.9199999999999999E-3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obj_004f4#0001</v>
      </c>
      <c r="T12" s="86">
        <f>IFERROR(_xll.qlRateHelperEarliestDate(S12,Trigger),"--")</f>
        <v>42795</v>
      </c>
      <c r="U12" s="86">
        <f>IFERROR(_xll.qlRateHelperPillarDate(S12,Trigger),"--")</f>
        <v>42979</v>
      </c>
      <c r="W12" s="133" t="str">
        <f t="shared" si="1"/>
        <v>Sw</v>
      </c>
      <c r="X12" s="133" t="str">
        <v>obj_0052b</v>
      </c>
      <c r="Y12" s="133" t="str">
        <f>IFERROR(_xll.qlRateHelperQuoteName(X12,Trigger),"")</f>
        <v>EURAM1E7M_Quote</v>
      </c>
      <c r="Z12" s="172">
        <f>IFERROR(_xll.qlRateHelperRate(X12,Trigger),"")</f>
        <v>-3.63E-3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42795</v>
      </c>
      <c r="AC12" s="134">
        <f>IFERROR(_xll.qlRateHelperPillarDate(X12,Trigger),"")</f>
        <v>43010</v>
      </c>
      <c r="AD12" s="172">
        <v>-3.6858654761637538E-3</v>
      </c>
      <c r="AE12" s="68"/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obj_004d8#0001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-3.9700000000000004E-3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obj_0052b#0001</v>
      </c>
      <c r="T13" s="86">
        <f>IFERROR(_xll.qlRateHelperEarliestDate(S13,Trigger),"--")</f>
        <v>42795</v>
      </c>
      <c r="U13" s="86">
        <f>IFERROR(_xll.qlRateHelperPillarDate(S13,Trigger),"--")</f>
        <v>43010</v>
      </c>
      <c r="W13" s="133" t="str">
        <f t="shared" si="1"/>
        <v>Sw</v>
      </c>
      <c r="X13" s="133" t="str">
        <v>obj_0050f</v>
      </c>
      <c r="Y13" s="133" t="str">
        <f>IFERROR(_xll.qlRateHelperQuoteName(X13,Trigger),"")</f>
        <v>EURAM1E8M_Quote</v>
      </c>
      <c r="Z13" s="172">
        <f>IFERROR(_xll.qlRateHelperRate(X13,Trigger),"")</f>
        <v>-3.62E-3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42795</v>
      </c>
      <c r="AC13" s="134">
        <f>IFERROR(_xll.qlRateHelperPillarDate(X13,Trigger),"")</f>
        <v>43040</v>
      </c>
      <c r="AD13" s="172">
        <v>-3.6760730203654192E-3</v>
      </c>
      <c r="AE13" s="68"/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obj_004f4#0001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-4.0200000000000001E-3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obj_0050f#0001</v>
      </c>
      <c r="T14" s="86">
        <f>IFERROR(_xll.qlRateHelperEarliestDate(S14,Trigger),"--")</f>
        <v>42795</v>
      </c>
      <c r="U14" s="86">
        <f>IFERROR(_xll.qlRateHelperPillarDate(S14,Trigger),"--")</f>
        <v>43040</v>
      </c>
      <c r="W14" s="133" t="str">
        <f t="shared" si="1"/>
        <v>Sw</v>
      </c>
      <c r="X14" s="133" t="str">
        <v>obj_004fd</v>
      </c>
      <c r="Y14" s="133" t="str">
        <f>IFERROR(_xll.qlRateHelperQuoteName(X14,Trigger),"")</f>
        <v>EURAM1E9M_Quote</v>
      </c>
      <c r="Z14" s="172">
        <f>IFERROR(_xll.qlRateHelperRate(X14,Trigger),"")</f>
        <v>-3.62E-3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42795</v>
      </c>
      <c r="AC14" s="134">
        <f>IFERROR(_xll.qlRateHelperPillarDate(X14,Trigger),"")</f>
        <v>43070</v>
      </c>
      <c r="AD14" s="172">
        <v>-3.6764641536729393E-3</v>
      </c>
      <c r="AE14" s="68"/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obj_0052b#0001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-4.0600000000000002E-3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obj_004fd#0001</v>
      </c>
      <c r="T15" s="86">
        <f>IFERROR(_xll.qlRateHelperEarliestDate(S15,Trigger),"--")</f>
        <v>42795</v>
      </c>
      <c r="U15" s="86">
        <f>IFERROR(_xll.qlRateHelperPillarDate(S15,Trigger),"--")</f>
        <v>43070</v>
      </c>
      <c r="W15" s="133" t="str">
        <f t="shared" si="1"/>
        <v>Sw</v>
      </c>
      <c r="X15" s="133" t="str">
        <v>obj_00528</v>
      </c>
      <c r="Y15" s="133" t="str">
        <f>IFERROR(_xll.qlRateHelperQuoteName(X15,Trigger),"")</f>
        <v>EURAM1E10M_Quote</v>
      </c>
      <c r="Z15" s="172">
        <f>IFERROR(_xll.qlRateHelperRate(X15,Trigger),"")</f>
        <v>-3.6099999999999999E-3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42795</v>
      </c>
      <c r="AC15" s="134">
        <f>IFERROR(_xll.qlRateHelperPillarDate(X15,Trigger),"")</f>
        <v>43102</v>
      </c>
      <c r="AD15" s="172">
        <v>-3.6667669870676795E-3</v>
      </c>
      <c r="AE15" s="68"/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obj_0050f#0001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-4.1099999999999999E-3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obj_00528#0001</v>
      </c>
      <c r="T16" s="86">
        <f>IFERROR(_xll.qlRateHelperEarliestDate(S16,Trigger),"--")</f>
        <v>42795</v>
      </c>
      <c r="U16" s="86">
        <f>IFERROR(_xll.qlRateHelperPillarDate(S16,Trigger),"--")</f>
        <v>43102</v>
      </c>
      <c r="W16" s="133" t="str">
        <f t="shared" si="1"/>
        <v>Sw</v>
      </c>
      <c r="X16" s="133" t="str">
        <v>obj_004ad</v>
      </c>
      <c r="Y16" s="133" t="str">
        <f>IFERROR(_xll.qlRateHelperQuoteName(X16,Trigger),"")</f>
        <v>EURAM1E11M_Quote</v>
      </c>
      <c r="Z16" s="172">
        <f>IFERROR(_xll.qlRateHelperRate(X16,Trigger),"")</f>
        <v>-3.5999999999999999E-3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42795</v>
      </c>
      <c r="AC16" s="134">
        <f>IFERROR(_xll.qlRateHelperPillarDate(X16,Trigger),"")</f>
        <v>43132</v>
      </c>
      <c r="AD16" s="172">
        <v>-3.6570485766657E-3</v>
      </c>
      <c r="AE16" s="68"/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obj_004fd#0001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-4.15E-3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obj_004ad#0001</v>
      </c>
      <c r="T17" s="86">
        <f>IFERROR(_xll.qlRateHelperEarliestDate(S17,Trigger),"--")</f>
        <v>42795</v>
      </c>
      <c r="U17" s="86">
        <f>IFERROR(_xll.qlRateHelperPillarDate(S17,Trigger),"--")</f>
        <v>43132</v>
      </c>
      <c r="W17" s="133" t="str">
        <f t="shared" si="1"/>
        <v>Sw</v>
      </c>
      <c r="X17" s="133" t="str">
        <v>obj_004f6</v>
      </c>
      <c r="Y17" s="133" t="str">
        <f>IFERROR(_xll.qlRateHelperQuoteName(X17,Trigger),"")</f>
        <v>EURAM1E1Y_Quote</v>
      </c>
      <c r="Z17" s="172">
        <f>IFERROR(_xll.qlRateHelperRate(X17,Trigger),"")</f>
        <v>-3.5899999999999999E-3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42795</v>
      </c>
      <c r="AC17" s="134">
        <f>IFERROR(_xll.qlRateHelperPillarDate(X17,Trigger),"")</f>
        <v>43160</v>
      </c>
      <c r="AD17" s="172">
        <v>-3.6473053528509442E-3</v>
      </c>
      <c r="AE17" s="68"/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12"/>
        <v>0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obj_00528#0001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-4.2000000000000006E-3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obj_004f6#0001</v>
      </c>
      <c r="T18" s="88">
        <f>IFERROR(_xll.qlRateHelperEarliestDate(S18,Trigger),"--")</f>
        <v>42795</v>
      </c>
      <c r="U18" s="88">
        <f>IFERROR(_xll.qlRateHelperPillarDate(S18,Trigger),"--")</f>
        <v>43160</v>
      </c>
      <c r="W18" s="133" t="str">
        <f t="shared" si="1"/>
        <v>Sw</v>
      </c>
      <c r="X18" s="133" t="str">
        <v>obj_00521</v>
      </c>
      <c r="Y18" s="133" t="str">
        <f>IFERROR(_xll.qlRateHelperQuoteName(X18,Trigger),"")</f>
        <v>EURAB1E2Y_Quote</v>
      </c>
      <c r="Z18" s="172">
        <f>IFERROR(_xll.qlRateHelperRate(X18,Trigger),"")</f>
        <v>-3.3999999999999998E-3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42795</v>
      </c>
      <c r="AC18" s="134">
        <f>IFERROR(_xll.qlRateHelperPillarDate(X18,Trigger),"")</f>
        <v>43525</v>
      </c>
      <c r="AD18" s="172">
        <v>-3.4065912097647854E-3</v>
      </c>
      <c r="AE18" s="68"/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obj_004ad#0001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-4.45E-3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obj_004ee</v>
      </c>
      <c r="Y19" s="133" t="str">
        <f>IFERROR(_xll.qlRateHelperQuoteName(X19,Trigger),"")</f>
        <v>EURAB1E3Y_Quote</v>
      </c>
      <c r="Z19" s="172">
        <f>IFERROR(_xll.qlRateHelperRate(X19,Trigger),"")</f>
        <v>-2.9800000000000004E-3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42795</v>
      </c>
      <c r="AC19" s="134">
        <f>IFERROR(_xll.qlRateHelperPillarDate(X19,Trigger),"")</f>
        <v>43892</v>
      </c>
      <c r="AD19" s="172">
        <v>-2.9837804727144866E-3</v>
      </c>
      <c r="AE19" s="68"/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obj_004f6#0001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obj_004cc</v>
      </c>
      <c r="Y20" s="133" t="str">
        <f>IFERROR(_xll.qlRateHelperQuoteName(X20,Trigger),"")</f>
        <v>EURAB1E4Y_Quote</v>
      </c>
      <c r="Z20" s="172">
        <f>IFERROR(_xll.qlRateHelperRate(X20,Trigger),"")</f>
        <v>-2.31E-3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42795</v>
      </c>
      <c r="AC20" s="134">
        <f>IFERROR(_xll.qlRateHelperPillarDate(X20,Trigger),"")</f>
        <v>44256</v>
      </c>
      <c r="AD20" s="172">
        <v>-2.3147522446153794E-3</v>
      </c>
      <c r="AE20" s="68"/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obj_004ef</v>
      </c>
      <c r="Y21" s="133" t="str">
        <f>IFERROR(_xll.qlRateHelperQuoteName(X21,Trigger),"")</f>
        <v>EURAB1E5Y_Quote</v>
      </c>
      <c r="Z21" s="172">
        <f>IFERROR(_xll.qlRateHelperRate(X21,Trigger),"")</f>
        <v>-1.4099999999999998E-3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42795</v>
      </c>
      <c r="AC21" s="134">
        <f>IFERROR(_xll.qlRateHelperPillarDate(X21,Trigger),"")</f>
        <v>44621</v>
      </c>
      <c r="AD21" s="172">
        <v>-1.4148643076358697E-3</v>
      </c>
      <c r="AE21" s="68"/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obj_004e3</v>
      </c>
      <c r="Y22" s="133" t="str">
        <f>IFERROR(_xll.qlRateHelperQuoteName(X22,Trigger),"")</f>
        <v>EURAB1E6Y_Quote</v>
      </c>
      <c r="Z22" s="172">
        <f>IFERROR(_xll.qlRateHelperRate(X22,Trigger),"")</f>
        <v>-3.3E-4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42795</v>
      </c>
      <c r="AC22" s="134">
        <f>IFERROR(_xll.qlRateHelperPillarDate(X22,Trigger),"")</f>
        <v>44986</v>
      </c>
      <c r="AD22" s="172">
        <v>-3.3227887903402605E-4</v>
      </c>
      <c r="AE22" s="68"/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-4.8799999999999998E-3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obj_00521#0001</v>
      </c>
      <c r="T23" s="86">
        <f>IFERROR(_xll.qlRateHelperEarliestDate(S23,Trigger),"--")</f>
        <v>42795</v>
      </c>
      <c r="U23" s="86">
        <f>IFERROR(_xll.qlRateHelperPillarDate(S23,Trigger),"--")</f>
        <v>43525</v>
      </c>
      <c r="W23" s="133" t="str">
        <f t="shared" si="1"/>
        <v>Sw</v>
      </c>
      <c r="X23" s="133" t="str">
        <v>obj_004bd</v>
      </c>
      <c r="Y23" s="133" t="str">
        <f>IFERROR(_xll.qlRateHelperQuoteName(X23,Trigger),"")</f>
        <v>EURAB1E7Y_Quote</v>
      </c>
      <c r="Z23" s="172">
        <f>IFERROR(_xll.qlRateHelperRate(X23,Trigger),"")</f>
        <v>8.9999999999999998E-4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42795</v>
      </c>
      <c r="AC23" s="134">
        <f>IFERROR(_xll.qlRateHelperPillarDate(X23,Trigger),"")</f>
        <v>45352</v>
      </c>
      <c r="AD23" s="172">
        <v>9.0548021307337368E-4</v>
      </c>
      <c r="AE23" s="68"/>
      <c r="AF23" s="136">
        <v>13</v>
      </c>
      <c r="AG23" s="137">
        <f>_xll.qlCalendarAdjust(Calendar,DATE(YEAR(AG11)+1,12,31),"preceding",Trigger)</f>
        <v>43465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-5.0099999999999997E-3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obj_004ee#0001</v>
      </c>
      <c r="T24" s="86">
        <f>IFERROR(_xll.qlRateHelperEarliestDate(S24,Trigger),"--")</f>
        <v>42795</v>
      </c>
      <c r="U24" s="86">
        <f>IFERROR(_xll.qlRateHelperPillarDate(S24,Trigger),"--")</f>
        <v>43892</v>
      </c>
      <c r="W24" s="133" t="str">
        <f t="shared" si="1"/>
        <v>Sw</v>
      </c>
      <c r="X24" s="133" t="str">
        <v>obj_00510</v>
      </c>
      <c r="Y24" s="133" t="str">
        <f>IFERROR(_xll.qlRateHelperQuoteName(X24,Trigger),"")</f>
        <v>EURAB1E8Y_Quote</v>
      </c>
      <c r="Z24" s="172">
        <f>IFERROR(_xll.qlRateHelperRate(X24,Trigger),"")</f>
        <v>2.2000000000000001E-3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42795</v>
      </c>
      <c r="AC24" s="134">
        <f>IFERROR(_xll.qlRateHelperPillarDate(X24,Trigger),"")</f>
        <v>45719</v>
      </c>
      <c r="AD24" s="172">
        <v>2.2211339160677908E-3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-4.81E-3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obj_004cc#0001</v>
      </c>
      <c r="T25" s="86">
        <f>IFERROR(_xll.qlRateHelperEarliestDate(S25,Trigger),"--")</f>
        <v>42795</v>
      </c>
      <c r="U25" s="86">
        <f>IFERROR(_xll.qlRateHelperPillarDate(S25,Trigger),"--")</f>
        <v>44256</v>
      </c>
      <c r="W25" s="133" t="str">
        <f t="shared" si="1"/>
        <v>Sw</v>
      </c>
      <c r="X25" s="133" t="str">
        <v>obj_004d1</v>
      </c>
      <c r="Y25" s="133" t="str">
        <f>IFERROR(_xll.qlRateHelperQuoteName(X25,Trigger),"")</f>
        <v>EURAB1E9Y_Quote</v>
      </c>
      <c r="Z25" s="172">
        <f>IFERROR(_xll.qlRateHelperRate(X25,Trigger),"")</f>
        <v>3.4599999999999995E-3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42795</v>
      </c>
      <c r="AC25" s="134">
        <f>IFERROR(_xll.qlRateHelperPillarDate(X25,Trigger),"")</f>
        <v>46083</v>
      </c>
      <c r="AD25" s="172">
        <v>3.5051206563285228E-3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-4.2600000000000008E-3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obj_004ef#0001</v>
      </c>
      <c r="T26" s="86">
        <f>IFERROR(_xll.qlRateHelperEarliestDate(S26,Trigger),"--")</f>
        <v>42795</v>
      </c>
      <c r="U26" s="86">
        <f>IFERROR(_xll.qlRateHelperPillarDate(S26,Trigger),"--")</f>
        <v>44621</v>
      </c>
      <c r="W26" s="133" t="str">
        <f t="shared" si="1"/>
        <v>Sw</v>
      </c>
      <c r="X26" s="133" t="str">
        <v>obj_00529</v>
      </c>
      <c r="Y26" s="133" t="str">
        <f>IFERROR(_xll.qlRateHelperQuoteName(X26,Trigger),"")</f>
        <v>EURAB1E10Y_Quote</v>
      </c>
      <c r="Z26" s="172">
        <f>IFERROR(_xll.qlRateHelperRate(X26,Trigger),"")</f>
        <v>4.62E-3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42795</v>
      </c>
      <c r="AC26" s="134">
        <f>IFERROR(_xll.qlRateHelperPillarDate(X26,Trigger),"")</f>
        <v>46447</v>
      </c>
      <c r="AD26" s="172">
        <v>4.6959898204507388E-3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obj_00521#0001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-3.4599999999999995E-3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obj_004e3#0001</v>
      </c>
      <c r="T27" s="86">
        <f>IFERROR(_xll.qlRateHelperEarliestDate(S27,Trigger),"--")</f>
        <v>42795</v>
      </c>
      <c r="U27" s="86">
        <f>IFERROR(_xll.qlRateHelperPillarDate(S27,Trigger),"--")</f>
        <v>44986</v>
      </c>
      <c r="W27" s="133" t="str">
        <f t="shared" si="1"/>
        <v>Sw</v>
      </c>
      <c r="X27" s="133" t="str">
        <v>obj_004f8</v>
      </c>
      <c r="Y27" s="133" t="str">
        <f>IFERROR(_xll.qlRateHelperQuoteName(X27,Trigger),"")</f>
        <v>EURAB1E12Y_Quote</v>
      </c>
      <c r="Z27" s="172">
        <f>IFERROR(_xll.qlRateHelperRate(X27,Trigger),"")</f>
        <v>6.6500000000000005E-3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42795</v>
      </c>
      <c r="AC27" s="134">
        <f>IFERROR(_xll.qlRateHelperPillarDate(X27,Trigger),"")</f>
        <v>47178</v>
      </c>
      <c r="AD27" s="172">
        <v>6.8023242018617341E-3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obj_004ee#0001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-2.4399999999999999E-3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obj_004bd#0001</v>
      </c>
      <c r="T28" s="86">
        <f>IFERROR(_xll.qlRateHelperEarliestDate(S28,Trigger),"--")</f>
        <v>42795</v>
      </c>
      <c r="U28" s="86">
        <f>IFERROR(_xll.qlRateHelperPillarDate(S28,Trigger),"--")</f>
        <v>45352</v>
      </c>
      <c r="W28" s="133" t="str">
        <f t="shared" si="1"/>
        <v>Sw</v>
      </c>
      <c r="X28" s="133" t="str">
        <v>obj_004e2</v>
      </c>
      <c r="Y28" s="133" t="str">
        <f>IFERROR(_xll.qlRateHelperQuoteName(X28,Trigger),"")</f>
        <v>EURAB1E15Y_Quote</v>
      </c>
      <c r="Z28" s="172">
        <f>IFERROR(_xll.qlRateHelperRate(X28,Trigger),"")</f>
        <v>8.8100000000000001E-3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42795</v>
      </c>
      <c r="AC28" s="134">
        <f>IFERROR(_xll.qlRateHelperPillarDate(X28,Trigger),"")</f>
        <v>48274</v>
      </c>
      <c r="AD28" s="172">
        <v>9.0783418585574129E-3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obj_004cc#0001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-1.3600000000000001E-3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obj_00510#0001</v>
      </c>
      <c r="T29" s="86">
        <f>IFERROR(_xll.qlRateHelperEarliestDate(S29,Trigger),"--")</f>
        <v>42795</v>
      </c>
      <c r="U29" s="86">
        <f>IFERROR(_xll.qlRateHelperPillarDate(S29,Trigger),"--")</f>
        <v>45719</v>
      </c>
      <c r="W29" s="133" t="str">
        <f t="shared" si="1"/>
        <v>Sw</v>
      </c>
      <c r="X29" s="133" t="str">
        <v>obj_0051d</v>
      </c>
      <c r="Y29" s="133" t="str">
        <f>IFERROR(_xll.qlRateHelperQuoteName(X29,Trigger),"")</f>
        <v>EURAB1E20Y_Quote</v>
      </c>
      <c r="Z29" s="172">
        <f>IFERROR(_xll.qlRateHelperRate(X29,Trigger),"")</f>
        <v>1.0779999999999998E-2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42795</v>
      </c>
      <c r="AC29" s="134">
        <f>IFERROR(_xll.qlRateHelperPillarDate(X29,Trigger),"")</f>
        <v>50101</v>
      </c>
      <c r="AD29" s="172">
        <v>1.1180884721899226E-2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obj_004ef#0001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-2.7E-4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obj_004d1#0001</v>
      </c>
      <c r="T30" s="86">
        <f>IFERROR(_xll.qlRateHelperEarliestDate(S30,Trigger),"--")</f>
        <v>42795</v>
      </c>
      <c r="U30" s="86">
        <f>IFERROR(_xll.qlRateHelperPillarDate(S30,Trigger),"--")</f>
        <v>46083</v>
      </c>
      <c r="W30" s="133" t="str">
        <f t="shared" si="1"/>
        <v>Sw</v>
      </c>
      <c r="X30" s="133" t="str">
        <v>obj_00509</v>
      </c>
      <c r="Y30" s="133" t="str">
        <f>IFERROR(_xll.qlRateHelperQuoteName(X30,Trigger),"")</f>
        <v>EURAB1E25Y_Quote</v>
      </c>
      <c r="Z30" s="172">
        <f>IFERROR(_xll.qlRateHelperRate(X30,Trigger),"")</f>
        <v>1.158E-2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42795</v>
      </c>
      <c r="AC30" s="134">
        <f>IFERROR(_xll.qlRateHelperPillarDate(X30,Trigger),"")</f>
        <v>51928</v>
      </c>
      <c r="AD30" s="172">
        <v>1.2012666668204346E-2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obj_004e3#0001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7.3999999999999999E-4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obj_00529#0001</v>
      </c>
      <c r="T31" s="86">
        <f>IFERROR(_xll.qlRateHelperEarliestDate(S31,Trigger),"--")</f>
        <v>42795</v>
      </c>
      <c r="U31" s="86">
        <f>IFERROR(_xll.qlRateHelperPillarDate(S31,Trigger),"--")</f>
        <v>46447</v>
      </c>
      <c r="W31" s="133" t="str">
        <f t="shared" si="1"/>
        <v>Sw</v>
      </c>
      <c r="X31" s="133" t="str">
        <v>obj_004c7</v>
      </c>
      <c r="Y31" s="133" t="str">
        <f>IFERROR(_xll.qlRateHelperQuoteName(X31,Trigger),"")</f>
        <v>EURAB1E30Y_Quote</v>
      </c>
      <c r="Z31" s="172">
        <f>IFERROR(_xll.qlRateHelperRate(X31,Trigger),"")</f>
        <v>1.1930000000000001E-2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42795</v>
      </c>
      <c r="AC31" s="134">
        <f>IFERROR(_xll.qlRateHelperPillarDate(X31,Trigger),"")</f>
        <v>53752</v>
      </c>
      <c r="AD31" s="172">
        <v>1.2348969818142399E-2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obj_004bd#0001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1.67E-3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obj_004d7</v>
      </c>
      <c r="Y32" s="133" t="str">
        <f>IFERROR(_xll.qlRateHelperQuoteName(X32,Trigger),"")</f>
        <v>EURAB1E40Y_Quote</v>
      </c>
      <c r="Z32" s="172">
        <f>IFERROR(_xll.qlRateHelperRate(X32,Trigger),"")</f>
        <v>1.213E-2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42795</v>
      </c>
      <c r="AC32" s="134">
        <f>IFERROR(_xll.qlRateHelperPillarDate(X32,Trigger),"")</f>
        <v>57405</v>
      </c>
      <c r="AD32" s="172">
        <v>1.2466517660701651E-2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obj_00510#0001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2.5000000000000001E-3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obj_004f8#0001</v>
      </c>
      <c r="T33" s="86">
        <f>IFERROR(_xll.qlRateHelperEarliestDate(S33,Trigger),"--")</f>
        <v>42795</v>
      </c>
      <c r="U33" s="86">
        <f>IFERROR(_xll.qlRateHelperPillarDate(S33,Trigger),"--")</f>
        <v>47178</v>
      </c>
      <c r="W33" s="133" t="str">
        <f t="shared" si="1"/>
        <v>Sw</v>
      </c>
      <c r="X33" s="133" t="str">
        <v>obj_004cd</v>
      </c>
      <c r="Y33" s="133" t="str">
        <f>IFERROR(_xll.qlRateHelperQuoteName(X33,Trigger),"")</f>
        <v>EURAB1E50Y_Quote</v>
      </c>
      <c r="Z33" s="172">
        <f>IFERROR(_xll.qlRateHelperRate(X33,Trigger),"")</f>
        <v>1.1739999999999999E-2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42795</v>
      </c>
      <c r="AC33" s="134">
        <f>IFERROR(_xll.qlRateHelperPillarDate(X33,Trigger),"")</f>
        <v>61057</v>
      </c>
      <c r="AD33" s="172">
        <v>1.186809037490889E-2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obj_004d1#0001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obj_004fa</v>
      </c>
      <c r="Y34" s="133" t="str">
        <f>IFERROR(_xll.qlRateHelperQuoteName(X34,Trigger),"")</f>
        <v>EURAB1E60Y_Quote</v>
      </c>
      <c r="Z34" s="172">
        <f>IFERROR(_xll.qlRateHelperRate(X34,Trigger),"")</f>
        <v>1.1480000000000001E-2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42795</v>
      </c>
      <c r="AC34" s="134">
        <f>IFERROR(_xll.qlRateHelperPillarDate(X34,Trigger),"")</f>
        <v>64710</v>
      </c>
      <c r="AD34" s="172">
        <v>1.1479955240678828E-2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obj_00529#0001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4.3500000000000006E-3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obj_004e2#0001</v>
      </c>
      <c r="T36" s="86">
        <f>IFERROR(_xll.qlRateHelperEarliestDate(S36,Trigger),"--")</f>
        <v>42795</v>
      </c>
      <c r="U36" s="86">
        <f>IFERROR(_xll.qlRateHelperPillarDate(S36,Trigger),"--")</f>
        <v>48274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obj_004f8#0001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obj_004e2#0001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5.8699999999999994E-3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obj_0051d#0001</v>
      </c>
      <c r="T41" s="86">
        <f>IFERROR(_xll.qlRateHelperEarliestDate(S41,Trigger),"--")</f>
        <v>42795</v>
      </c>
      <c r="U41" s="86">
        <f>IFERROR(_xll.qlRateHelperPillarDate(S41,Trigger),"--")</f>
        <v>50101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obj_0051d#0001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6.4200000000000004E-3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obj_00509#0001</v>
      </c>
      <c r="T46" s="86">
        <f>IFERROR(_xll.qlRateHelperEarliestDate(S46,Trigger),"--")</f>
        <v>42795</v>
      </c>
      <c r="U46" s="86">
        <f>IFERROR(_xll.qlRateHelperPillarDate(S46,Trigger),"--")</f>
        <v>51928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obj_00509#0001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6.62E-3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obj_004c7#0001</v>
      </c>
      <c r="T51" s="86">
        <f>IFERROR(_xll.qlRateHelperEarliestDate(S51,Trigger),"--")</f>
        <v>42795</v>
      </c>
      <c r="U51" s="86">
        <f>IFERROR(_xll.qlRateHelperPillarDate(S51,Trigger),"--")</f>
        <v>53752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6.7500000000000008E-3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obj_004d7#0001</v>
      </c>
      <c r="T53" s="86">
        <f>IFERROR(_xll.qlRateHelperEarliestDate(S53,Trigger),"--")</f>
        <v>42795</v>
      </c>
      <c r="U53" s="86">
        <f>IFERROR(_xll.qlRateHelperPillarDate(S53,Trigger),"--")</f>
        <v>57405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6.4400000000000004E-3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obj_004cd#0001</v>
      </c>
      <c r="T54" s="86">
        <f>IFERROR(_xll.qlRateHelperEarliestDate(S54,Trigger),"--")</f>
        <v>42795</v>
      </c>
      <c r="U54" s="86">
        <f>IFERROR(_xll.qlRateHelperPillarDate(S54,Trigger),"--")</f>
        <v>61057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obj_004c7#0001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6.3E-3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obj_004fa#0001</v>
      </c>
      <c r="T55" s="88">
        <f>IFERROR(_xll.qlRateHelperEarliestDate(S55,Trigger),"--")</f>
        <v>42795</v>
      </c>
      <c r="U55" s="88">
        <f>IFERROR(_xll.qlRateHelperPillarDate(S55,Trigger),"--")</f>
        <v>64710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-4.45E-3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obj_004d7#0001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obj_004cd#0001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obj_004fa#0001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-4.8800000000000007E-3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-5.0100000000000006E-3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-4.8199999999999996E-3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-4.2599999999999999E-3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-3.46E-3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-2.4399999999999999E-3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-1.3599999999999999E-3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-2.7000000000000027E-4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7.499999999999998E-4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1.6800000000000001E-3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2.5100000000000001E-3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4.360000000000001E-3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5.8700000000000002E-3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6.4300000000000017E-3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6.6300000000000013E-3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6.7499999999999999E-3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6.45E-3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6.3099999999999996E-3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EUR1M_instruments#0001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-1.6235682707356266E-3</v>
      </c>
      <c r="AG2" s="292" t="s">
        <v>84</v>
      </c>
      <c r="AH2" s="293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obj_00482#0002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-7.3899999999999997E-4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obj_004de</v>
      </c>
      <c r="Y3" s="130" t="str">
        <f>IFERROR(_xll.qlRateHelperQuoteName(X3,Trigger),"")</f>
        <v>EUR3MD_SYNTH1Y_Quote</v>
      </c>
      <c r="Z3" s="174">
        <f>IFERROR(_xll.qlRateHelperRate(X3,Trigger),"")</f>
        <v>-1.601E-3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42795</v>
      </c>
      <c r="AC3" s="131">
        <f>IFERROR(_xll.qlRateHelperPillarDate(X3,Trigger),"")</f>
        <v>42887</v>
      </c>
      <c r="AD3" s="172">
        <v>-1.6235682707356266E-3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-4.17E-4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obj_004a1</v>
      </c>
      <c r="Y4" s="133" t="str">
        <f>IFERROR(_xll.qlRateHelperQuoteName(X4,Trigger),"")</f>
        <v>EUR6MD_SYNTH1Y_Quote</v>
      </c>
      <c r="Z4" s="172">
        <f>IFERROR(_xll.qlRateHelperRate(X4,Trigger),"")</f>
        <v>-1.431E-3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42795</v>
      </c>
      <c r="AC4" s="134">
        <f>IFERROR(_xll.qlRateHelperPillarDate(X4,Trigger),"")</f>
        <v>42979</v>
      </c>
      <c r="AD4" s="172">
        <v>-1.4514058438480069E-3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-4.0999999999999999E-4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obj_00518</v>
      </c>
      <c r="Y5" s="133" t="str">
        <f>IFERROR(_xll.qlRateHelperQuoteName(X5,Trigger),"")</f>
        <v>EUR9MD_SYNTH1Y_Quote</v>
      </c>
      <c r="Z5" s="172">
        <f>IFERROR(_xll.qlRateHelperRate(X5,Trigger),"")</f>
        <v>-1.2689999999999999E-3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42795</v>
      </c>
      <c r="AC5" s="134">
        <f>IFERROR(_xll.qlRateHelperPillarDate(X5,Trigger),"")</f>
        <v>43070</v>
      </c>
      <c r="AD5" s="172">
        <v>-1.2872490143831874E-3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obj_00483#0002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-3.9399999999999998E-4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obj_004f5</v>
      </c>
      <c r="Y6" s="133" t="str">
        <f>IFERROR(_xll.qlRateHelperQuoteName(X6,Trigger),"")</f>
        <v>EUR1YD_SYNTH1Y_Quote</v>
      </c>
      <c r="Z6" s="172">
        <f>IFERROR(_xll.qlRateHelperRate(X6,Trigger),"")</f>
        <v>-1.098E-3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42795</v>
      </c>
      <c r="AC6" s="134">
        <f>IFERROR(_xll.qlRateHelperPillarDate(X6,Trigger),"")</f>
        <v>43160</v>
      </c>
      <c r="AD6" s="172">
        <v>-1.113870123058545E-3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-4.0000000000000002E-4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obj_00498</v>
      </c>
      <c r="Y7" s="133" t="str">
        <f>IFERROR(_xll.qlRateHelperQuoteName(X7,Trigger),"")</f>
        <v>EUR1x13F_Quote</v>
      </c>
      <c r="Z7" s="172">
        <f>IFERROR(_xll.qlRateHelperRate(X7,Trigger),"")</f>
        <v>-9.7000000000000005E-4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42828</v>
      </c>
      <c r="AC7" s="134">
        <f>IFERROR(_xll.qlRateHelperPillarDate(X7,Trigger),"")</f>
        <v>43193</v>
      </c>
      <c r="AD7" s="172">
        <v>-1.0369893142667822E-3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-4.1599999999999997E-4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obj_004a9</v>
      </c>
      <c r="Y8" s="133" t="str">
        <f>IFERROR(_xll.qlRateHelperQuoteName(X8,Trigger),"")</f>
        <v>EUR2x14F_Quote</v>
      </c>
      <c r="Z8" s="172">
        <f>IFERROR(_xll.qlRateHelperRate(X8,Trigger),"")</f>
        <v>-8.5999999999999998E-4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42857</v>
      </c>
      <c r="AC8" s="134">
        <f>IFERROR(_xll.qlRateHelperPillarDate(X8,Trigger),"")</f>
        <v>43222</v>
      </c>
      <c r="AD8" s="172">
        <v>-9.8140465600743193E-4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obj_004de#0001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-4.4099999999999999E-4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obj_004de#0001</v>
      </c>
      <c r="T9" s="86">
        <f>IFERROR(_xll.qlRateHelperEarliestDate(S9,Trigger),"--")</f>
        <v>42795</v>
      </c>
      <c r="U9" s="86">
        <f>IFERROR(_xll.qlRateHelperPillarDate(S9,Trigger),"--")</f>
        <v>42887</v>
      </c>
      <c r="W9" s="133" t="str">
        <f t="shared" si="1"/>
        <v>FRA</v>
      </c>
      <c r="X9" s="133" t="str">
        <v>obj_004a5</v>
      </c>
      <c r="Y9" s="133" t="str">
        <f>IFERROR(_xll.qlRateHelperQuoteName(X9,Trigger),"")</f>
        <v>EUR3x15F_Quote</v>
      </c>
      <c r="Z9" s="172">
        <f>IFERROR(_xll.qlRateHelperRate(X9,Trigger),"")</f>
        <v>-7.3000000000000007E-4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42887</v>
      </c>
      <c r="AC9" s="134">
        <f>IFERROR(_xll.qlRateHelperPillarDate(X9,Trigger),"")</f>
        <v>43252</v>
      </c>
      <c r="AD9" s="172">
        <v>-9.1820349940247828E-4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obj_0047d#0002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-5.0900000000000001E-4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obj_004a2</v>
      </c>
      <c r="Y10" s="133" t="str">
        <f>IFERROR(_xll.qlRateHelperQuoteName(X10,Trigger),"")</f>
        <v>EUR4x16F_Quote</v>
      </c>
      <c r="Z10" s="172">
        <f>IFERROR(_xll.qlRateHelperRate(X10,Trigger),"")</f>
        <v>-6.0000000000000006E-4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42919</v>
      </c>
      <c r="AC10" s="134">
        <f>IFERROR(_xll.qlRateHelperPillarDate(X10,Trigger),"")</f>
        <v>43283</v>
      </c>
      <c r="AD10" s="172">
        <v>-8.5933556562011631E-4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obj_00480#0002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-5.2899999999999996E-4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obj_00492</v>
      </c>
      <c r="Y11" s="133" t="str">
        <f>IFERROR(_xll.qlRateHelperQuoteName(X11,Trigger),"")</f>
        <v>EUR5x17F_Quote</v>
      </c>
      <c r="Z11" s="172">
        <f>IFERROR(_xll.qlRateHelperRate(X11,Trigger),"")</f>
        <v>-5.0000000000000001E-4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42948</v>
      </c>
      <c r="AC11" s="134">
        <f>IFERROR(_xll.qlRateHelperPillarDate(X11,Trigger),"")</f>
        <v>43313</v>
      </c>
      <c r="AD11" s="172">
        <v>-8.0779821817999478E-4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obj_004a1#0001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-5.4900000000000001E-4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obj_004a1#0001</v>
      </c>
      <c r="T12" s="86">
        <f>IFERROR(_xll.qlRateHelperEarliestDate(S12,Trigger),"--")</f>
        <v>42795</v>
      </c>
      <c r="U12" s="86">
        <f>IFERROR(_xll.qlRateHelperPillarDate(S12,Trigger),"--")</f>
        <v>42979</v>
      </c>
      <c r="W12" s="133" t="str">
        <f t="shared" si="1"/>
        <v>FRA</v>
      </c>
      <c r="X12" s="133" t="str">
        <v>obj_0049d</v>
      </c>
      <c r="Y12" s="133" t="str">
        <f>IFERROR(_xll.qlRateHelperQuoteName(X12,Trigger),"")</f>
        <v>EUR6x18F_Quote</v>
      </c>
      <c r="Z12" s="172">
        <f>IFERROR(_xll.qlRateHelperRate(X12,Trigger),"")</f>
        <v>-4.0000000000000002E-4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42979</v>
      </c>
      <c r="AC12" s="134">
        <f>IFERROR(_xll.qlRateHelperPillarDate(X12,Trigger),"")</f>
        <v>43346</v>
      </c>
      <c r="AD12" s="172">
        <v>-7.5486010708695334E-4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obj_0047c#0002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-5.6499999999999996E-4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obj_0048c</v>
      </c>
      <c r="Y13" s="133" t="str">
        <f>IFERROR(_xll.qlRateHelperQuoteName(X13,Trigger),"")</f>
        <v>EUR7x19F_Quote</v>
      </c>
      <c r="Z13" s="172">
        <f>IFERROR(_xll.qlRateHelperRate(X13,Trigger),"")</f>
        <v>-3.2000000000000003E-4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43010</v>
      </c>
      <c r="AC13" s="134">
        <f>IFERROR(_xll.qlRateHelperPillarDate(X13,Trigger),"")</f>
        <v>43374</v>
      </c>
      <c r="AD13" s="172">
        <v>-7.21017620827831E-4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obj_0047a#0002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-5.6400000000000005E-4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obj_0048d</v>
      </c>
      <c r="Y14" s="133" t="str">
        <f>IFERROR(_xll.qlRateHelperQuoteName(X14,Trigger),"")</f>
        <v>EUR8x20F_Quote</v>
      </c>
      <c r="Z14" s="172">
        <f>IFERROR(_xll.qlRateHelperRate(X14,Trigger),"")</f>
        <v>-2.4000000000000001E-4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43040</v>
      </c>
      <c r="AC14" s="134">
        <f>IFERROR(_xll.qlRateHelperPillarDate(X14,Trigger),"")</f>
        <v>43405</v>
      </c>
      <c r="AD14" s="172">
        <v>-6.8303073175488319E-4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obj_00518#0001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-5.5800000000000001E-4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obj_00518#0001</v>
      </c>
      <c r="T15" s="86">
        <f>IFERROR(_xll.qlRateHelperEarliestDate(S15,Trigger),"--")</f>
        <v>42795</v>
      </c>
      <c r="U15" s="86">
        <f>IFERROR(_xll.qlRateHelperPillarDate(S15,Trigger),"--")</f>
        <v>43070</v>
      </c>
      <c r="W15" s="133" t="str">
        <f t="shared" si="1"/>
        <v>FRA</v>
      </c>
      <c r="X15" s="133" t="str">
        <v>obj_0049e</v>
      </c>
      <c r="Y15" s="133" t="str">
        <f>IFERROR(_xll.qlRateHelperQuoteName(X15,Trigger),"")</f>
        <v>EUR9x21F_Quote</v>
      </c>
      <c r="Z15" s="172">
        <f>IFERROR(_xll.qlRateHelperRate(X15,Trigger),"")</f>
        <v>-1.6000000000000001E-4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43070</v>
      </c>
      <c r="AC15" s="134">
        <f>IFERROR(_xll.qlRateHelperPillarDate(X15,Trigger),"")</f>
        <v>43437</v>
      </c>
      <c r="AD15" s="172">
        <v>-6.4413378585330004E-4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obj_0047e#0002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-5.4699999999999996E-4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obj_004a0</v>
      </c>
      <c r="Y16" s="133" t="str">
        <f>IFERROR(_xll.qlRateHelperQuoteName(X16,Trigger),"")</f>
        <v>EUR10x22F_Quote</v>
      </c>
      <c r="Z16" s="172">
        <f>IFERROR(_xll.qlRateHelperRate(X16,Trigger),"")</f>
        <v>-6.9999999999999994E-5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43102</v>
      </c>
      <c r="AC16" s="134">
        <f>IFERROR(_xll.qlRateHelperPillarDate(X16,Trigger),"")</f>
        <v>43467</v>
      </c>
      <c r="AD16" s="172">
        <v>-6.0126224593106032E-4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obj_00481#0002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-5.2999999999999998E-4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obj_004a7</v>
      </c>
      <c r="Y17" s="133" t="str">
        <f>IFERROR(_xll.qlRateHelperQuoteName(X17,Trigger),"")</f>
        <v>EUR11x23F_Quote</v>
      </c>
      <c r="Z17" s="172">
        <f>IFERROR(_xll.qlRateHelperRate(X17,Trigger),"")</f>
        <v>2.0000000000000002E-5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43132</v>
      </c>
      <c r="AC17" s="134">
        <f>IFERROR(_xll.qlRateHelperPillarDate(X17,Trigger),"")</f>
        <v>43497</v>
      </c>
      <c r="AD17" s="172">
        <v>-5.533807649212674E-4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obj_004f5#0001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-5.1000000000000004E-4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obj_004f5#0001</v>
      </c>
      <c r="T18" s="88">
        <f>IFERROR(_xll.qlRateHelperEarliestDate(S18,Trigger),"--")</f>
        <v>42795</v>
      </c>
      <c r="U18" s="88">
        <f>IFERROR(_xll.qlRateHelperPillarDate(S18,Trigger),"--")</f>
        <v>43160</v>
      </c>
      <c r="W18" s="133" t="str">
        <f t="shared" si="1"/>
        <v>FRA</v>
      </c>
      <c r="X18" s="133" t="str">
        <v>obj_004a8</v>
      </c>
      <c r="Y18" s="133" t="str">
        <f>IFERROR(_xll.qlRateHelperQuoteName(X18,Trigger),"")</f>
        <v>EUR12x24F_Quote</v>
      </c>
      <c r="Z18" s="172">
        <f>IFERROR(_xll.qlRateHelperRate(X18,Trigger),"")</f>
        <v>1.0000000000000002E-4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43160</v>
      </c>
      <c r="AC18" s="134">
        <f>IFERROR(_xll.qlRateHelperPillarDate(X18,Trigger),"")</f>
        <v>43525</v>
      </c>
      <c r="AD18" s="172">
        <v>-5.0624318683785603E-4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-4.8999999999999998E-4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obj_00498#0002</v>
      </c>
      <c r="T19" s="117">
        <f>IFERROR(_xll.qlRateHelperEarliestDate(S19,Trigger),"--")</f>
        <v>42828</v>
      </c>
      <c r="U19" s="117">
        <f>IFERROR(_xll.qlRateHelperPillarDate(S19,Trigger),"--")</f>
        <v>43193</v>
      </c>
      <c r="W19" s="133" t="str">
        <f t="shared" si="1"/>
        <v>BasSw</v>
      </c>
      <c r="X19" s="133" t="str">
        <v>obj_004cb</v>
      </c>
      <c r="Y19" s="133" t="str">
        <f>IFERROR(_xll.qlRateHelperQuoteName(X19,Trigger),"")</f>
        <v>EURAB12EBASIS3Y_Quote</v>
      </c>
      <c r="Z19" s="172">
        <f>IFERROR(_xll.qlRateHelperRate(X19,Trigger),"")</f>
        <v>2.1000000000000012E-4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42795</v>
      </c>
      <c r="AC19" s="134">
        <f>IFERROR(_xll.qlRateHelperPillarDate(X19,Trigger),"")</f>
        <v>43892</v>
      </c>
      <c r="AD19" s="172">
        <v>2.0670160252835929E-4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-5.5000000000000003E-4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obj_004a9#0001</v>
      </c>
      <c r="T20" s="86">
        <f>IFERROR(_xll.qlRateHelperEarliestDate(S20,Trigger),"--")</f>
        <v>42857</v>
      </c>
      <c r="U20" s="86">
        <f>IFERROR(_xll.qlRateHelperPillarDate(S20,Trigger),"--")</f>
        <v>43222</v>
      </c>
      <c r="W20" s="133" t="str">
        <f t="shared" si="1"/>
        <v>BasSw</v>
      </c>
      <c r="X20" s="133" t="str">
        <v>obj_0051c</v>
      </c>
      <c r="Y20" s="133" t="str">
        <f>IFERROR(_xll.qlRateHelperQuoteName(X20,Trigger),"")</f>
        <v>EURAB12EBASIS4Y_Quote</v>
      </c>
      <c r="Z20" s="172">
        <f>IFERROR(_xll.qlRateHelperRate(X20,Trigger),"")</f>
        <v>1.1199999999999999E-3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42795</v>
      </c>
      <c r="AC20" s="134">
        <f>IFERROR(_xll.qlRateHelperPillarDate(X20,Trigger),"")</f>
        <v>44256</v>
      </c>
      <c r="AD20" s="172">
        <v>1.1130430093655168E-3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obj_00498#0002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-6.0000000000000006E-4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obj_004a5#0001</v>
      </c>
      <c r="T21" s="86">
        <f>IFERROR(_xll.qlRateHelperEarliestDate(S21,Trigger),"--")</f>
        <v>42887</v>
      </c>
      <c r="U21" s="86">
        <f>IFERROR(_xll.qlRateHelperPillarDate(S21,Trigger),"--")</f>
        <v>43252</v>
      </c>
      <c r="W21" s="133" t="str">
        <f t="shared" si="1"/>
        <v>BasSw</v>
      </c>
      <c r="X21" s="133" t="str">
        <v>obj_004c6</v>
      </c>
      <c r="Y21" s="133" t="str">
        <f>IFERROR(_xll.qlRateHelperQuoteName(X21,Trigger),"")</f>
        <v>EURAB12EBASIS5Y_Quote</v>
      </c>
      <c r="Z21" s="172">
        <f>IFERROR(_xll.qlRateHelperRate(X21,Trigger),"")</f>
        <v>2.2000000000000001E-3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42795</v>
      </c>
      <c r="AC21" s="134">
        <f>IFERROR(_xll.qlRateHelperPillarDate(X21,Trigger),"")</f>
        <v>44621</v>
      </c>
      <c r="AD21" s="172">
        <v>2.1894375660798946E-3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obj_004a9#0001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-6.3000000000000003E-4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obj_004a2#0001</v>
      </c>
      <c r="T22" s="86">
        <f>IFERROR(_xll.qlRateHelperEarliestDate(S22,Trigger),"--")</f>
        <v>42919</v>
      </c>
      <c r="U22" s="86">
        <f>IFERROR(_xll.qlRateHelperPillarDate(S22,Trigger),"--")</f>
        <v>43283</v>
      </c>
      <c r="W22" s="133" t="str">
        <f t="shared" si="1"/>
        <v>BasSw</v>
      </c>
      <c r="X22" s="133" t="str">
        <v>obj_0051e</v>
      </c>
      <c r="Y22" s="133" t="str">
        <f>IFERROR(_xll.qlRateHelperQuoteName(X22,Trigger),"")</f>
        <v>EURAB12EBASIS6Y_Quote</v>
      </c>
      <c r="Z22" s="172">
        <f>IFERROR(_xll.qlRateHelperRate(X22,Trigger),"")</f>
        <v>3.3500000000000001E-3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42795</v>
      </c>
      <c r="AC22" s="134">
        <f>IFERROR(_xll.qlRateHelperPillarDate(X22,Trigger),"")</f>
        <v>44986</v>
      </c>
      <c r="AD22" s="172">
        <v>3.3385308037939807E-3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obj_004a5#0001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-6.7000000000000002E-4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obj_00492#0002</v>
      </c>
      <c r="T23" s="86">
        <f>IFERROR(_xll.qlRateHelperEarliestDate(S23,Trigger),"--")</f>
        <v>42948</v>
      </c>
      <c r="U23" s="86">
        <f>IFERROR(_xll.qlRateHelperPillarDate(S23,Trigger),"--")</f>
        <v>43313</v>
      </c>
      <c r="W23" s="133" t="str">
        <f t="shared" si="1"/>
        <v>BasSw</v>
      </c>
      <c r="X23" s="133" t="str">
        <v>obj_00500</v>
      </c>
      <c r="Y23" s="133" t="str">
        <f>IFERROR(_xll.qlRateHelperQuoteName(X23,Trigger),"")</f>
        <v>EURAB12EBASIS7Y_Quote</v>
      </c>
      <c r="Z23" s="172">
        <f>IFERROR(_xll.qlRateHelperRate(X23,Trigger),"")</f>
        <v>4.5399999999999998E-3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42795</v>
      </c>
      <c r="AC23" s="134">
        <f>IFERROR(_xll.qlRateHelperPillarDate(X23,Trigger),"")</f>
        <v>45352</v>
      </c>
      <c r="AD23" s="172">
        <v>4.5309187688066114E-3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obj_004a2#0001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-6.9000000000000008E-4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obj_0049d#0001</v>
      </c>
      <c r="T24" s="86">
        <f>IFERROR(_xll.qlRateHelperEarliestDate(S24,Trigger),"--")</f>
        <v>42979</v>
      </c>
      <c r="U24" s="86">
        <f>IFERROR(_xll.qlRateHelperPillarDate(S24,Trigger),"--")</f>
        <v>43346</v>
      </c>
      <c r="W24" s="133" t="str">
        <f t="shared" si="1"/>
        <v>BasSw</v>
      </c>
      <c r="X24" s="133" t="str">
        <v>obj_004d4</v>
      </c>
      <c r="Y24" s="133" t="str">
        <f>IFERROR(_xll.qlRateHelperQuoteName(X24,Trigger),"")</f>
        <v>EURAB12EBASIS8Y_Quote</v>
      </c>
      <c r="Z24" s="172">
        <f>IFERROR(_xll.qlRateHelperRate(X24,Trigger),"")</f>
        <v>5.7499999999999999E-3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42795</v>
      </c>
      <c r="AC24" s="134">
        <f>IFERROR(_xll.qlRateHelperPillarDate(X24,Trigger),"")</f>
        <v>45719</v>
      </c>
      <c r="AD24" s="172">
        <v>5.752025725585432E-3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obj_00492#0002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-7.1000000000000013E-4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obj_0048c#0002</v>
      </c>
      <c r="T25" s="86">
        <f>IFERROR(_xll.qlRateHelperEarliestDate(S25,Trigger),"--")</f>
        <v>43010</v>
      </c>
      <c r="U25" s="86">
        <f>IFERROR(_xll.qlRateHelperPillarDate(S25,Trigger),"--")</f>
        <v>43374</v>
      </c>
      <c r="W25" s="133" t="str">
        <f t="shared" si="1"/>
        <v>BasSw</v>
      </c>
      <c r="X25" s="133" t="str">
        <v>obj_004ec</v>
      </c>
      <c r="Y25" s="133" t="str">
        <f>IFERROR(_xll.qlRateHelperQuoteName(X25,Trigger),"")</f>
        <v>EURAB12EBASIS9Y_Quote</v>
      </c>
      <c r="Z25" s="172">
        <f>IFERROR(_xll.qlRateHelperRate(X25,Trigger),"")</f>
        <v>6.899999999999999E-3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42795</v>
      </c>
      <c r="AC25" s="134">
        <f>IFERROR(_xll.qlRateHelperPillarDate(X25,Trigger),"")</f>
        <v>46083</v>
      </c>
      <c r="AD25" s="172">
        <v>6.920692823906816E-3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obj_0049d#0001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-7.2000000000000005E-4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obj_0048d#0002</v>
      </c>
      <c r="T26" s="86">
        <f>IFERROR(_xll.qlRateHelperEarliestDate(S26,Trigger),"--")</f>
        <v>43040</v>
      </c>
      <c r="U26" s="86">
        <f>IFERROR(_xll.qlRateHelperPillarDate(S26,Trigger),"--")</f>
        <v>43405</v>
      </c>
      <c r="W26" s="133" t="str">
        <f t="shared" si="1"/>
        <v>BasSw</v>
      </c>
      <c r="X26" s="133" t="str">
        <v>obj_004eb</v>
      </c>
      <c r="Y26" s="133" t="str">
        <f>IFERROR(_xll.qlRateHelperQuoteName(X26,Trigger),"")</f>
        <v>EURAB12EBASIS10Y_Quote</v>
      </c>
      <c r="Z26" s="172">
        <f>IFERROR(_xll.qlRateHelperRate(X26,Trigger),"")</f>
        <v>7.9399999999999991E-3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42795</v>
      </c>
      <c r="AC26" s="134">
        <f>IFERROR(_xll.qlRateHelperPillarDate(X26,Trigger),"")</f>
        <v>46447</v>
      </c>
      <c r="AD26" s="172">
        <v>7.9856215288765676E-3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obj_0048c#0002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-7.3000000000000007E-4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obj_0049e#0001</v>
      </c>
      <c r="T27" s="86">
        <f>IFERROR(_xll.qlRateHelperEarliestDate(S27,Trigger),"--")</f>
        <v>43070</v>
      </c>
      <c r="U27" s="86">
        <f>IFERROR(_xll.qlRateHelperPillarDate(S27,Trigger),"--")</f>
        <v>43437</v>
      </c>
      <c r="W27" s="133" t="str">
        <f t="shared" si="1"/>
        <v>BasSw</v>
      </c>
      <c r="X27" s="133" t="str">
        <v>obj_00514</v>
      </c>
      <c r="Y27" s="133" t="str">
        <f>IFERROR(_xll.qlRateHelperQuoteName(X27,Trigger),"")</f>
        <v>EURAB12EBASIS12Y_Quote</v>
      </c>
      <c r="Z27" s="172">
        <f>IFERROR(_xll.qlRateHelperRate(X27,Trigger),"")</f>
        <v>9.6900000000000007E-3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42795</v>
      </c>
      <c r="AC27" s="134">
        <f>IFERROR(_xll.qlRateHelperPillarDate(X27,Trigger),"")</f>
        <v>47178</v>
      </c>
      <c r="AD27" s="172">
        <v>9.7953626474880217E-3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obj_0048d#0002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-7.3000000000000007E-4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obj_004a0#0001</v>
      </c>
      <c r="T28" s="86">
        <f>IFERROR(_xll.qlRateHelperEarliestDate(S28,Trigger),"--")</f>
        <v>43102</v>
      </c>
      <c r="U28" s="86">
        <f>IFERROR(_xll.qlRateHelperPillarDate(S28,Trigger),"--")</f>
        <v>43467</v>
      </c>
      <c r="W28" s="133" t="str">
        <f t="shared" si="1"/>
        <v>BasSw</v>
      </c>
      <c r="X28" s="133" t="str">
        <v>obj_004cf</v>
      </c>
      <c r="Y28" s="133" t="str">
        <f>IFERROR(_xll.qlRateHelperQuoteName(X28,Trigger),"")</f>
        <v>EURAB12EBASIS15Y_Quote</v>
      </c>
      <c r="Z28" s="172">
        <f>IFERROR(_xll.qlRateHelperRate(X28,Trigger),"")</f>
        <v>1.149E-2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42795</v>
      </c>
      <c r="AC28" s="134">
        <f>IFERROR(_xll.qlRateHelperPillarDate(X28,Trigger),"")</f>
        <v>48274</v>
      </c>
      <c r="AD28" s="172">
        <v>1.1685865223973994E-2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obj_0049e#0001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-7.400000000000001E-4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obj_004a7#0001</v>
      </c>
      <c r="T29" s="86">
        <f>IFERROR(_xll.qlRateHelperEarliestDate(S29,Trigger),"--")</f>
        <v>43132</v>
      </c>
      <c r="U29" s="86">
        <f>IFERROR(_xll.qlRateHelperPillarDate(S29,Trigger),"--")</f>
        <v>43497</v>
      </c>
      <c r="W29" s="133" t="str">
        <f t="shared" si="1"/>
        <v>BasSw</v>
      </c>
      <c r="X29" s="133" t="str">
        <v>obj_004b0</v>
      </c>
      <c r="Y29" s="133" t="str">
        <f>IFERROR(_xll.qlRateHelperQuoteName(X29,Trigger),"")</f>
        <v>EURAB12EBASIS20Y_Quote</v>
      </c>
      <c r="Z29" s="172">
        <f>IFERROR(_xll.qlRateHelperRate(X29,Trigger),"")</f>
        <v>1.298E-2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42795</v>
      </c>
      <c r="AC29" s="134">
        <f>IFERROR(_xll.qlRateHelperPillarDate(X29,Trigger),"")</f>
        <v>50101</v>
      </c>
      <c r="AD29" s="172">
        <v>1.3264058353544737E-2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obj_004a0#0001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-7.400000000000001E-4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obj_004a8#0001</v>
      </c>
      <c r="T30" s="86">
        <f>IFERROR(_xll.qlRateHelperEarliestDate(S30,Trigger),"--")</f>
        <v>43160</v>
      </c>
      <c r="U30" s="86">
        <f>IFERROR(_xll.qlRateHelperPillarDate(S30,Trigger),"--")</f>
        <v>43525</v>
      </c>
      <c r="W30" s="133" t="str">
        <f t="shared" si="1"/>
        <v>BasSw</v>
      </c>
      <c r="X30" s="133" t="str">
        <v>obj_004e8</v>
      </c>
      <c r="Y30" s="133" t="str">
        <f>IFERROR(_xll.qlRateHelperQuoteName(X30,Trigger),"")</f>
        <v>EURAB12EBASIS25Y_Quote</v>
      </c>
      <c r="Z30" s="172">
        <f>IFERROR(_xll.qlRateHelperRate(X30,Trigger),"")</f>
        <v>1.35E-2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42795</v>
      </c>
      <c r="AC30" s="134">
        <f>IFERROR(_xll.qlRateHelperPillarDate(X30,Trigger),"")</f>
        <v>51928</v>
      </c>
      <c r="AD30" s="172">
        <v>1.3788651761691625E-2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obj_004a7#0001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obj_00519</v>
      </c>
      <c r="Y31" s="133" t="str">
        <f>IFERROR(_xll.qlRateHelperQuoteName(X31,Trigger),"")</f>
        <v>EURAB12EBASIS30Y_Quote</v>
      </c>
      <c r="Z31" s="172">
        <f>IFERROR(_xll.qlRateHelperRate(X31,Trigger),"")</f>
        <v>1.3640000000000001E-2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42795</v>
      </c>
      <c r="AC31" s="134">
        <f>IFERROR(_xll.qlRateHelperPillarDate(X31,Trigger),"")</f>
        <v>53752</v>
      </c>
      <c r="AD31" s="172">
        <v>1.3891738808478301E-2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obj_004a8#0001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obj_004b4</v>
      </c>
      <c r="Y32" s="133" t="str">
        <f>IFERROR(_xll.qlRateHelperQuoteName(X32,Trigger),"")</f>
        <v>EURAB12EBASIS40Y_Quote</v>
      </c>
      <c r="Z32" s="172">
        <f>IFERROR(_xll.qlRateHelperRate(X32,Trigger),"")</f>
        <v>1.3559999999999999E-2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42795</v>
      </c>
      <c r="AC32" s="134">
        <f>IFERROR(_xll.qlRateHelperPillarDate(X32,Trigger),"")</f>
        <v>57405</v>
      </c>
      <c r="AD32" s="172">
        <v>1.3696772566108526E-2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obj_00515</v>
      </c>
      <c r="Y33" s="133" t="str">
        <f>IFERROR(_xll.qlRateHelperQuoteName(X33,Trigger),"")</f>
        <v>EURAB12EBASIS50Y_Quote</v>
      </c>
      <c r="Z33" s="172">
        <f>IFERROR(_xll.qlRateHelperRate(X33,Trigger),"")</f>
        <v>1.2999999999999999E-2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42795</v>
      </c>
      <c r="AC33" s="134">
        <f>IFERROR(_xll.qlRateHelperPillarDate(X33,Trigger),"")</f>
        <v>61057</v>
      </c>
      <c r="AD33" s="172">
        <v>1.2912207355214643E-2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obj_0051f</v>
      </c>
      <c r="Y34" s="133" t="str">
        <f>IFERROR(_xll.qlRateHelperQuoteName(X34,Trigger),"")</f>
        <v>EURAB12EBASIS60Y_Quote</v>
      </c>
      <c r="Z34" s="172">
        <f>IFERROR(_xll.qlRateHelperRate(X34,Trigger),"")</f>
        <v>1.2620000000000001E-2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42795</v>
      </c>
      <c r="AC34" s="134">
        <f>IFERROR(_xll.qlRateHelperPillarDate(X34,Trigger),"")</f>
        <v>64710</v>
      </c>
      <c r="AD34" s="172">
        <v>1.2393849816288178E-2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-4.3000000000000004E-4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-5.4000000000000012E-4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-6.4999999999999997E-4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-5.4000000000000033E-4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obj_004cb#0001</v>
      </c>
      <c r="T48" s="86">
        <f>IFERROR(_xll.qlRateHelperEarliestDate(S48,Trigger),"--")</f>
        <v>42795</v>
      </c>
      <c r="U48" s="86">
        <f>IFERROR(_xll.qlRateHelperPillarDate(S48,Trigger),"--")</f>
        <v>43892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-1.699999999999998E-4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obj_0051c#0001</v>
      </c>
      <c r="T49" s="86">
        <f>IFERROR(_xll.qlRateHelperEarliestDate(S49,Trigger),"--")</f>
        <v>42795</v>
      </c>
      <c r="U49" s="86">
        <f>IFERROR(_xll.qlRateHelperPillarDate(S49,Trigger),"--")</f>
        <v>44256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4.500000000000001E-4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obj_004c6#0001</v>
      </c>
      <c r="T50" s="86">
        <f>IFERROR(_xll.qlRateHelperEarliestDate(S50,Trigger),"--")</f>
        <v>42795</v>
      </c>
      <c r="U50" s="86">
        <f>IFERROR(_xll.qlRateHelperPillarDate(S50,Trigger),"--")</f>
        <v>44621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1.25E-3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obj_0051e#0001</v>
      </c>
      <c r="T51" s="86">
        <f>IFERROR(_xll.qlRateHelperEarliestDate(S51,Trigger),"--")</f>
        <v>42795</v>
      </c>
      <c r="U51" s="86">
        <f>IFERROR(_xll.qlRateHelperPillarDate(S51,Trigger),"--")</f>
        <v>44986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obj_004cb#0001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2.16E-3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obj_00500#0001</v>
      </c>
      <c r="T52" s="86">
        <f>IFERROR(_xll.qlRateHelperEarliestDate(S52,Trigger),"--")</f>
        <v>42795</v>
      </c>
      <c r="U52" s="86">
        <f>IFERROR(_xll.qlRateHelperPillarDate(S52,Trigger),"--")</f>
        <v>45352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obj_0051c#0001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3.0899999999999999E-3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obj_004d4#0001</v>
      </c>
      <c r="T53" s="86">
        <f>IFERROR(_xll.qlRateHelperEarliestDate(S53,Trigger),"--")</f>
        <v>42795</v>
      </c>
      <c r="U53" s="86">
        <f>IFERROR(_xll.qlRateHelperPillarDate(S53,Trigger),"--")</f>
        <v>45719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obj_004c6#0001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4.0099999999999997E-3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obj_004ec#0001</v>
      </c>
      <c r="T54" s="86">
        <f>IFERROR(_xll.qlRateHelperEarliestDate(S54,Trigger),"--")</f>
        <v>42795</v>
      </c>
      <c r="U54" s="86">
        <f>IFERROR(_xll.qlRateHelperPillarDate(S54,Trigger),"--")</f>
        <v>46083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obj_0051e#0001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4.8399999999999997E-3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obj_004eb#0001</v>
      </c>
      <c r="T55" s="86">
        <f>IFERROR(_xll.qlRateHelperEarliestDate(S55,Trigger),"--")</f>
        <v>42795</v>
      </c>
      <c r="U55" s="86">
        <f>IFERROR(_xll.qlRateHelperPillarDate(S55,Trigger),"--")</f>
        <v>46447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obj_00500#0001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5.5900000000000004E-3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obj_004d4#0001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6.2399999999999999E-3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obj_00514#0001</v>
      </c>
      <c r="T57" s="86">
        <f>IFERROR(_xll.qlRateHelperEarliestDate(S57,Trigger),"--")</f>
        <v>42795</v>
      </c>
      <c r="U57" s="86">
        <f>IFERROR(_xll.qlRateHelperPillarDate(S57,Trigger),"--")</f>
        <v>47178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obj_004ec#0001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obj_004eb#0001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7.640000000000001E-3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obj_004cf#0001</v>
      </c>
      <c r="T60" s="86">
        <f>IFERROR(_xll.qlRateHelperEarliestDate(S60,Trigger),"--")</f>
        <v>42795</v>
      </c>
      <c r="U60" s="86">
        <f>IFERROR(_xll.qlRateHelperPillarDate(S60,Trigger),"--")</f>
        <v>48274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obj_00514#0001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obj_004cf#0001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8.6099999999999996E-3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obj_004b0#0001</v>
      </c>
      <c r="T65" s="86">
        <f>IFERROR(_xll.qlRateHelperEarliestDate(S65,Trigger),"--")</f>
        <v>42795</v>
      </c>
      <c r="U65" s="86">
        <f>IFERROR(_xll.qlRateHelperPillarDate(S65,Trigger),"--")</f>
        <v>50101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obj_004b0#0001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8.8100000000000019E-3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obj_004e8#0001</v>
      </c>
      <c r="T70" s="86">
        <f>IFERROR(_xll.qlRateHelperEarliestDate(S70,Trigger),"--")</f>
        <v>42795</v>
      </c>
      <c r="U70" s="86">
        <f>IFERROR(_xll.qlRateHelperPillarDate(S70,Trigger),"--")</f>
        <v>51928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obj_004e8#0001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8.7400000000000012E-3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obj_00519#0001</v>
      </c>
      <c r="T75" s="86">
        <f>IFERROR(_xll.qlRateHelperEarliestDate(S75,Trigger),"--")</f>
        <v>42795</v>
      </c>
      <c r="U75" s="86">
        <f>IFERROR(_xll.qlRateHelperPillarDate(S75,Trigger),"--")</f>
        <v>53752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8.5100000000000002E-3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obj_004b4#0001</v>
      </c>
      <c r="T77" s="86">
        <f>IFERROR(_xll.qlRateHelperEarliestDate(S77,Trigger),"--")</f>
        <v>42795</v>
      </c>
      <c r="U77" s="86">
        <f>IFERROR(_xll.qlRateHelperPillarDate(S77,Trigger),"--")</f>
        <v>57405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7.9900000000000006E-3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obj_00515#0001</v>
      </c>
      <c r="T78" s="86">
        <f>IFERROR(_xll.qlRateHelperEarliestDate(S78,Trigger),"--")</f>
        <v>42795</v>
      </c>
      <c r="U78" s="86">
        <f>IFERROR(_xll.qlRateHelperPillarDate(S78,Trigger),"--")</f>
        <v>61057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obj_00519#0001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7.7099999999999998E-3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obj_0051f#0001</v>
      </c>
      <c r="T79" s="88">
        <f>IFERROR(_xll.qlRateHelperEarliestDate(S79,Trigger),"--")</f>
        <v>42795</v>
      </c>
      <c r="U79" s="88">
        <f>IFERROR(_xll.qlRateHelperPillarDate(S79,Trigger),"--")</f>
        <v>64710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EUR1Y_instruments#0001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obj_004b4#0001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obj_00515#0001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obj_0051f#0001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2017-02-27T07:54:39Z</dcterms:modified>
</cp:coreProperties>
</file>